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tL\Desktop\DOKLADY K AKCÍM\2021\13 - Oprava trati v úseku Kladno - Krupá\Soutěž\"/>
    </mc:Choice>
  </mc:AlternateContent>
  <bookViews>
    <workbookView xWindow="0" yWindow="0" windowWidth="23040" windowHeight="9105" firstSheet="10" activeTab="13"/>
  </bookViews>
  <sheets>
    <sheet name="Rekapitulace stavby" sheetId="1" r:id="rId1"/>
    <sheet name="SO 01 - Kladno - Kamenné ..." sheetId="2" r:id="rId2"/>
    <sheet name="SO 02 - Kamenné Žehrovice..." sheetId="3" r:id="rId3"/>
    <sheet name="SO 03 - Stochov - Nové St..." sheetId="4" r:id="rId4"/>
    <sheet name="SO 04 - Nové Strašecí - Ř..." sheetId="5" r:id="rId5"/>
    <sheet name="SO 05 - přejezd P27" sheetId="6" r:id="rId6"/>
    <sheet name="SO 06 - přejezd P28" sheetId="7" r:id="rId7"/>
    <sheet name="SO 07 - přejezd P29" sheetId="8" r:id="rId8"/>
    <sheet name="SO 08 - přejezd P30" sheetId="9" r:id="rId9"/>
    <sheet name="SO 09 - přejezd P36" sheetId="10" r:id="rId10"/>
    <sheet name="SO 10 - přejezd P38" sheetId="11" r:id="rId11"/>
    <sheet name="SO 11 - přejezd P39" sheetId="12" r:id="rId12"/>
    <sheet name="SO 12 - nástupiště z. Kla..." sheetId="13" r:id="rId13"/>
    <sheet name="SO 13 - Žst. Nové Strašecí" sheetId="14" r:id="rId14"/>
    <sheet name="SO 14 - VRN" sheetId="15" r:id="rId15"/>
  </sheets>
  <definedNames>
    <definedName name="_xlnm._FilterDatabase" localSheetId="1" hidden="1">'SO 01 - Kladno - Kamenné ...'!$C$120:$K$248</definedName>
    <definedName name="_xlnm._FilterDatabase" localSheetId="2" hidden="1">'SO 02 - Kamenné Žehrovice...'!$C$119:$K$141</definedName>
    <definedName name="_xlnm._FilterDatabase" localSheetId="3" hidden="1">'SO 03 - Stochov - Nové St...'!$C$120:$K$221</definedName>
    <definedName name="_xlnm._FilterDatabase" localSheetId="4" hidden="1">'SO 04 - Nové Strašecí - Ř...'!$C$120:$K$293</definedName>
    <definedName name="_xlnm._FilterDatabase" localSheetId="5" hidden="1">'SO 05 - přejezd P27'!$C$119:$K$293</definedName>
    <definedName name="_xlnm._FilterDatabase" localSheetId="6" hidden="1">'SO 06 - přejezd P28'!$C$119:$K$227</definedName>
    <definedName name="_xlnm._FilterDatabase" localSheetId="7" hidden="1">'SO 07 - přejezd P29'!$C$119:$K$264</definedName>
    <definedName name="_xlnm._FilterDatabase" localSheetId="8" hidden="1">'SO 08 - přejezd P30'!$C$119:$K$290</definedName>
    <definedName name="_xlnm._FilterDatabase" localSheetId="9" hidden="1">'SO 09 - přejezd P36'!$C$120:$K$339</definedName>
    <definedName name="_xlnm._FilterDatabase" localSheetId="10" hidden="1">'SO 10 - přejezd P38'!$C$119:$K$185</definedName>
    <definedName name="_xlnm._FilterDatabase" localSheetId="11" hidden="1">'SO 11 - přejezd P39'!$C$119:$K$165</definedName>
    <definedName name="_xlnm._FilterDatabase" localSheetId="12" hidden="1">'SO 12 - nástupiště z. Kla...'!$C$119:$K$206</definedName>
    <definedName name="_xlnm._FilterDatabase" localSheetId="13" hidden="1">'SO 13 - Žst. Nové Strašecí'!$C$120:$K$184</definedName>
    <definedName name="_xlnm._FilterDatabase" localSheetId="14" hidden="1">'SO 14 - VRN'!$C$116:$K$156</definedName>
    <definedName name="_xlnm.Print_Titles" localSheetId="0">'Rekapitulace stavby'!$92:$92</definedName>
    <definedName name="_xlnm.Print_Titles" localSheetId="1">'SO 01 - Kladno - Kamenné ...'!$120:$120</definedName>
    <definedName name="_xlnm.Print_Titles" localSheetId="2">'SO 02 - Kamenné Žehrovice...'!$119:$119</definedName>
    <definedName name="_xlnm.Print_Titles" localSheetId="3">'SO 03 - Stochov - Nové St...'!$120:$120</definedName>
    <definedName name="_xlnm.Print_Titles" localSheetId="4">'SO 04 - Nové Strašecí - Ř...'!$120:$120</definedName>
    <definedName name="_xlnm.Print_Titles" localSheetId="5">'SO 05 - přejezd P27'!$119:$119</definedName>
    <definedName name="_xlnm.Print_Titles" localSheetId="6">'SO 06 - přejezd P28'!$119:$119</definedName>
    <definedName name="_xlnm.Print_Titles" localSheetId="7">'SO 07 - přejezd P29'!$119:$119</definedName>
    <definedName name="_xlnm.Print_Titles" localSheetId="8">'SO 08 - přejezd P30'!$119:$119</definedName>
    <definedName name="_xlnm.Print_Titles" localSheetId="9">'SO 09 - přejezd P36'!$120:$120</definedName>
    <definedName name="_xlnm.Print_Titles" localSheetId="10">'SO 10 - přejezd P38'!$119:$119</definedName>
    <definedName name="_xlnm.Print_Titles" localSheetId="11">'SO 11 - přejezd P39'!$119:$119</definedName>
    <definedName name="_xlnm.Print_Titles" localSheetId="12">'SO 12 - nástupiště z. Kla...'!$119:$119</definedName>
    <definedName name="_xlnm.Print_Titles" localSheetId="13">'SO 13 - Žst. Nové Strašecí'!$120:$120</definedName>
    <definedName name="_xlnm.Print_Titles" localSheetId="14">'SO 14 - VRN'!$116:$116</definedName>
    <definedName name="_xlnm.Print_Area" localSheetId="0">'Rekapitulace stavby'!$D$4:$AO$76,'Rekapitulace stavby'!$C$82:$AQ$109</definedName>
    <definedName name="_xlnm.Print_Area" localSheetId="1">'SO 01 - Kladno - Kamenné ...'!$C$108:$K$248</definedName>
    <definedName name="_xlnm.Print_Area" localSheetId="2">'SO 02 - Kamenné Žehrovice...'!$C$107:$K$141</definedName>
    <definedName name="_xlnm.Print_Area" localSheetId="3">'SO 03 - Stochov - Nové St...'!$C$108:$K$221</definedName>
    <definedName name="_xlnm.Print_Area" localSheetId="4">'SO 04 - Nové Strašecí - Ř...'!$C$108:$K$293</definedName>
    <definedName name="_xlnm.Print_Area" localSheetId="5">'SO 05 - přejezd P27'!$C$107:$K$293</definedName>
    <definedName name="_xlnm.Print_Area" localSheetId="6">'SO 06 - přejezd P28'!$C$107:$K$227</definedName>
    <definedName name="_xlnm.Print_Area" localSheetId="7">'SO 07 - přejezd P29'!$C$107:$K$264</definedName>
    <definedName name="_xlnm.Print_Area" localSheetId="8">'SO 08 - přejezd P30'!$C$107:$K$290</definedName>
    <definedName name="_xlnm.Print_Area" localSheetId="9">'SO 09 - přejezd P36'!$C$108:$K$339</definedName>
    <definedName name="_xlnm.Print_Area" localSheetId="10">'SO 10 - přejezd P38'!$C$107:$K$185</definedName>
    <definedName name="_xlnm.Print_Area" localSheetId="11">'SO 11 - přejezd P39'!$C$107:$K$165</definedName>
    <definedName name="_xlnm.Print_Area" localSheetId="12">'SO 12 - nástupiště z. Kla...'!$C$107:$K$206</definedName>
    <definedName name="_xlnm.Print_Area" localSheetId="13">'SO 13 - Žst. Nové Strašecí'!$C$108:$K$184</definedName>
    <definedName name="_xlnm.Print_Area" localSheetId="14">'SO 14 - VRN'!$C$104:$K$156</definedName>
  </definedNames>
  <calcPr calcId="162913"/>
</workbook>
</file>

<file path=xl/calcChain.xml><?xml version="1.0" encoding="utf-8"?>
<calcChain xmlns="http://schemas.openxmlformats.org/spreadsheetml/2006/main">
  <c r="J37" i="15" l="1"/>
  <c r="J36" i="15"/>
  <c r="AY108" i="1" s="1"/>
  <c r="J35" i="15"/>
  <c r="AX108" i="1"/>
  <c r="BI153" i="15"/>
  <c r="BH153" i="15"/>
  <c r="BG153" i="15"/>
  <c r="BF153" i="15"/>
  <c r="T153" i="15"/>
  <c r="R153" i="15"/>
  <c r="P153" i="15"/>
  <c r="BI143" i="15"/>
  <c r="BH143" i="15"/>
  <c r="BG143" i="15"/>
  <c r="BF143" i="15"/>
  <c r="T143" i="15"/>
  <c r="R143" i="15"/>
  <c r="P143" i="15"/>
  <c r="BI139" i="15"/>
  <c r="BH139" i="15"/>
  <c r="BG139" i="15"/>
  <c r="BF139" i="15"/>
  <c r="T139" i="15"/>
  <c r="R139" i="15"/>
  <c r="P139" i="15"/>
  <c r="BI136" i="15"/>
  <c r="BH136" i="15"/>
  <c r="BG136" i="15"/>
  <c r="BF136" i="15"/>
  <c r="T136" i="15"/>
  <c r="R136" i="15"/>
  <c r="P136" i="15"/>
  <c r="BI133" i="15"/>
  <c r="BH133" i="15"/>
  <c r="BG133" i="15"/>
  <c r="BF133" i="15"/>
  <c r="T133" i="15"/>
  <c r="R133" i="15"/>
  <c r="P133" i="15"/>
  <c r="BI128" i="15"/>
  <c r="BH128" i="15"/>
  <c r="BG128" i="15"/>
  <c r="BF128" i="15"/>
  <c r="T128" i="15"/>
  <c r="R128" i="15"/>
  <c r="P128" i="15"/>
  <c r="BI123" i="15"/>
  <c r="BH123" i="15"/>
  <c r="BG123" i="15"/>
  <c r="BF123" i="15"/>
  <c r="T123" i="15"/>
  <c r="R123" i="15"/>
  <c r="P123" i="15"/>
  <c r="BI119" i="15"/>
  <c r="BH119" i="15"/>
  <c r="BG119" i="15"/>
  <c r="BF119" i="15"/>
  <c r="T119" i="15"/>
  <c r="R119" i="15"/>
  <c r="P119" i="15"/>
  <c r="J114" i="15"/>
  <c r="F113" i="15"/>
  <c r="F111" i="15"/>
  <c r="E109" i="15"/>
  <c r="J92" i="15"/>
  <c r="F91" i="15"/>
  <c r="F89" i="15"/>
  <c r="E87" i="15"/>
  <c r="J21" i="15"/>
  <c r="E21" i="15"/>
  <c r="J113" i="15"/>
  <c r="J20" i="15"/>
  <c r="J18" i="15"/>
  <c r="E18" i="15"/>
  <c r="F114" i="15"/>
  <c r="J17" i="15"/>
  <c r="J12" i="15"/>
  <c r="J89" i="15"/>
  <c r="E7" i="15"/>
  <c r="E107" i="15" s="1"/>
  <c r="J37" i="14"/>
  <c r="J36" i="14"/>
  <c r="AY107" i="1"/>
  <c r="J35" i="14"/>
  <c r="AX107" i="1" s="1"/>
  <c r="BI180" i="14"/>
  <c r="BH180" i="14"/>
  <c r="BG180" i="14"/>
  <c r="BF180" i="14"/>
  <c r="T180" i="14"/>
  <c r="R180" i="14"/>
  <c r="P180" i="14"/>
  <c r="P169" i="14"/>
  <c r="BI175" i="14"/>
  <c r="BH175" i="14"/>
  <c r="BG175" i="14"/>
  <c r="BF175" i="14"/>
  <c r="T175" i="14"/>
  <c r="R175" i="14"/>
  <c r="P175" i="14"/>
  <c r="BI170" i="14"/>
  <c r="BH170" i="14"/>
  <c r="BG170" i="14"/>
  <c r="BF170" i="14"/>
  <c r="T170" i="14"/>
  <c r="T169" i="14" s="1"/>
  <c r="R170" i="14"/>
  <c r="R169" i="14" s="1"/>
  <c r="P170" i="14"/>
  <c r="BI164" i="14"/>
  <c r="BH164" i="14"/>
  <c r="BG164" i="14"/>
  <c r="BF164" i="14"/>
  <c r="T164" i="14"/>
  <c r="R164" i="14"/>
  <c r="P164" i="14"/>
  <c r="BI159" i="14"/>
  <c r="BH159" i="14"/>
  <c r="BG159" i="14"/>
  <c r="BF159" i="14"/>
  <c r="T159" i="14"/>
  <c r="R159" i="14"/>
  <c r="P159" i="14"/>
  <c r="BI154" i="14"/>
  <c r="BH154" i="14"/>
  <c r="BG154" i="14"/>
  <c r="BF154" i="14"/>
  <c r="T154" i="14"/>
  <c r="R154" i="14"/>
  <c r="P154" i="14"/>
  <c r="BI147" i="14"/>
  <c r="BH147" i="14"/>
  <c r="BG147" i="14"/>
  <c r="BF147" i="14"/>
  <c r="T147" i="14"/>
  <c r="R147" i="14"/>
  <c r="P147" i="14"/>
  <c r="BI142" i="14"/>
  <c r="BH142" i="14"/>
  <c r="BG142" i="14"/>
  <c r="BF142" i="14"/>
  <c r="T142" i="14"/>
  <c r="R142" i="14"/>
  <c r="P142" i="14"/>
  <c r="BI138" i="14"/>
  <c r="BH138" i="14"/>
  <c r="BG138" i="14"/>
  <c r="BF138" i="14"/>
  <c r="T138" i="14"/>
  <c r="R138" i="14"/>
  <c r="P138" i="14"/>
  <c r="BI135" i="14"/>
  <c r="BH135" i="14"/>
  <c r="BG135" i="14"/>
  <c r="BF135" i="14"/>
  <c r="T135" i="14"/>
  <c r="R135" i="14"/>
  <c r="P135" i="14"/>
  <c r="BI129" i="14"/>
  <c r="BH129" i="14"/>
  <c r="BG129" i="14"/>
  <c r="BF129" i="14"/>
  <c r="T129" i="14"/>
  <c r="R129" i="14"/>
  <c r="P129" i="14"/>
  <c r="BI124" i="14"/>
  <c r="BH124" i="14"/>
  <c r="BG124" i="14"/>
  <c r="BF124" i="14"/>
  <c r="T124" i="14"/>
  <c r="T123" i="14"/>
  <c r="R124" i="14"/>
  <c r="R123" i="14" s="1"/>
  <c r="P124" i="14"/>
  <c r="P123" i="14"/>
  <c r="J118" i="14"/>
  <c r="F117" i="14"/>
  <c r="F115" i="14"/>
  <c r="E113" i="14"/>
  <c r="J92" i="14"/>
  <c r="F91" i="14"/>
  <c r="F89" i="14"/>
  <c r="E87" i="14"/>
  <c r="J21" i="14"/>
  <c r="E21" i="14"/>
  <c r="J117" i="14"/>
  <c r="J20" i="14"/>
  <c r="J18" i="14"/>
  <c r="E18" i="14"/>
  <c r="F118" i="14"/>
  <c r="J17" i="14"/>
  <c r="J12" i="14"/>
  <c r="J89" i="14" s="1"/>
  <c r="E7" i="14"/>
  <c r="E111" i="14"/>
  <c r="J37" i="13"/>
  <c r="J36" i="13"/>
  <c r="AY106" i="1"/>
  <c r="J35" i="13"/>
  <c r="AX106" i="1" s="1"/>
  <c r="BI202" i="13"/>
  <c r="BH202" i="13"/>
  <c r="BG202" i="13"/>
  <c r="BF202" i="13"/>
  <c r="T202" i="13"/>
  <c r="R202" i="13"/>
  <c r="P202" i="13"/>
  <c r="BI197" i="13"/>
  <c r="BH197" i="13"/>
  <c r="BG197" i="13"/>
  <c r="BF197" i="13"/>
  <c r="T197" i="13"/>
  <c r="R197" i="13"/>
  <c r="P197" i="13"/>
  <c r="BI192" i="13"/>
  <c r="BH192" i="13"/>
  <c r="BG192" i="13"/>
  <c r="BF192" i="13"/>
  <c r="T192" i="13"/>
  <c r="R192" i="13"/>
  <c r="P192" i="13"/>
  <c r="BI186" i="13"/>
  <c r="BH186" i="13"/>
  <c r="BG186" i="13"/>
  <c r="BF186" i="13"/>
  <c r="T186" i="13"/>
  <c r="R186" i="13"/>
  <c r="P186" i="13"/>
  <c r="BI179" i="13"/>
  <c r="BH179" i="13"/>
  <c r="BG179" i="13"/>
  <c r="BF179" i="13"/>
  <c r="T179" i="13"/>
  <c r="R179" i="13"/>
  <c r="P179" i="13"/>
  <c r="BI175" i="13"/>
  <c r="BH175" i="13"/>
  <c r="BG175" i="13"/>
  <c r="BF175" i="13"/>
  <c r="T175" i="13"/>
  <c r="R175" i="13"/>
  <c r="P175" i="13"/>
  <c r="BI170" i="13"/>
  <c r="BH170" i="13"/>
  <c r="BG170" i="13"/>
  <c r="BF170" i="13"/>
  <c r="T170" i="13"/>
  <c r="R170" i="13"/>
  <c r="P170" i="13"/>
  <c r="BI164" i="13"/>
  <c r="BH164" i="13"/>
  <c r="BG164" i="13"/>
  <c r="BF164" i="13"/>
  <c r="T164" i="13"/>
  <c r="R164" i="13"/>
  <c r="P164" i="13"/>
  <c r="BI158" i="13"/>
  <c r="BH158" i="13"/>
  <c r="BG158" i="13"/>
  <c r="BF158" i="13"/>
  <c r="T158" i="13"/>
  <c r="R158" i="13"/>
  <c r="P158" i="13"/>
  <c r="BI154" i="13"/>
  <c r="BH154" i="13"/>
  <c r="BG154" i="13"/>
  <c r="BF154" i="13"/>
  <c r="T154" i="13"/>
  <c r="R154" i="13"/>
  <c r="P154" i="13"/>
  <c r="BI147" i="13"/>
  <c r="BH147" i="13"/>
  <c r="BG147" i="13"/>
  <c r="BF147" i="13"/>
  <c r="T147" i="13"/>
  <c r="R147" i="13"/>
  <c r="P147" i="13"/>
  <c r="BI143" i="13"/>
  <c r="BH143" i="13"/>
  <c r="BG143" i="13"/>
  <c r="BF143" i="13"/>
  <c r="T143" i="13"/>
  <c r="R143" i="13"/>
  <c r="P143" i="13"/>
  <c r="BI139" i="13"/>
  <c r="BH139" i="13"/>
  <c r="BG139" i="13"/>
  <c r="BF139" i="13"/>
  <c r="T139" i="13"/>
  <c r="R139" i="13"/>
  <c r="P139" i="13"/>
  <c r="BI133" i="13"/>
  <c r="BH133" i="13"/>
  <c r="BG133" i="13"/>
  <c r="BF133" i="13"/>
  <c r="T133" i="13"/>
  <c r="R133" i="13"/>
  <c r="P133" i="13"/>
  <c r="BI129" i="13"/>
  <c r="BH129" i="13"/>
  <c r="BG129" i="13"/>
  <c r="BF129" i="13"/>
  <c r="T129" i="13"/>
  <c r="R129" i="13"/>
  <c r="P129" i="13"/>
  <c r="BI123" i="13"/>
  <c r="BH123" i="13"/>
  <c r="BG123" i="13"/>
  <c r="BF123" i="13"/>
  <c r="T123" i="13"/>
  <c r="R123" i="13"/>
  <c r="P123" i="13"/>
  <c r="J117" i="13"/>
  <c r="F116" i="13"/>
  <c r="F114" i="13"/>
  <c r="E112" i="13"/>
  <c r="J92" i="13"/>
  <c r="F91" i="13"/>
  <c r="F89" i="13"/>
  <c r="E87" i="13"/>
  <c r="J21" i="13"/>
  <c r="E21" i="13"/>
  <c r="J116" i="13"/>
  <c r="J20" i="13"/>
  <c r="J18" i="13"/>
  <c r="E18" i="13"/>
  <c r="F117" i="13"/>
  <c r="J17" i="13"/>
  <c r="J12" i="13"/>
  <c r="J114" i="13"/>
  <c r="E7" i="13"/>
  <c r="E85" i="13" s="1"/>
  <c r="J37" i="12"/>
  <c r="J36" i="12"/>
  <c r="AY105" i="1"/>
  <c r="J35" i="12"/>
  <c r="AX105" i="1" s="1"/>
  <c r="BI162" i="12"/>
  <c r="BH162" i="12"/>
  <c r="BG162" i="12"/>
  <c r="BF162" i="12"/>
  <c r="T162" i="12"/>
  <c r="R162" i="12"/>
  <c r="P162" i="12"/>
  <c r="BI157" i="12"/>
  <c r="BH157" i="12"/>
  <c r="BG157" i="12"/>
  <c r="BF157" i="12"/>
  <c r="T157" i="12"/>
  <c r="R157" i="12"/>
  <c r="P157" i="12"/>
  <c r="BI151" i="12"/>
  <c r="BH151" i="12"/>
  <c r="BG151" i="12"/>
  <c r="BF151" i="12"/>
  <c r="T151" i="12"/>
  <c r="R151" i="12"/>
  <c r="P151" i="12"/>
  <c r="BI147" i="12"/>
  <c r="BH147" i="12"/>
  <c r="BG147" i="12"/>
  <c r="BF147" i="12"/>
  <c r="T147" i="12"/>
  <c r="R147" i="12"/>
  <c r="P147" i="12"/>
  <c r="BI143" i="12"/>
  <c r="BH143" i="12"/>
  <c r="BG143" i="12"/>
  <c r="BF143" i="12"/>
  <c r="T143" i="12"/>
  <c r="R143" i="12"/>
  <c r="P143" i="12"/>
  <c r="BI139" i="12"/>
  <c r="BH139" i="12"/>
  <c r="BG139" i="12"/>
  <c r="BF139" i="12"/>
  <c r="T139" i="12"/>
  <c r="R139" i="12"/>
  <c r="P139" i="12"/>
  <c r="BI135" i="12"/>
  <c r="BH135" i="12"/>
  <c r="BG135" i="12"/>
  <c r="BF135" i="12"/>
  <c r="T135" i="12"/>
  <c r="R135" i="12"/>
  <c r="P135" i="12"/>
  <c r="BI131" i="12"/>
  <c r="BH131" i="12"/>
  <c r="BG131" i="12"/>
  <c r="BF131" i="12"/>
  <c r="T131" i="12"/>
  <c r="R131" i="12"/>
  <c r="P131" i="12"/>
  <c r="BI127" i="12"/>
  <c r="BH127" i="12"/>
  <c r="BG127" i="12"/>
  <c r="BF127" i="12"/>
  <c r="T127" i="12"/>
  <c r="R127" i="12"/>
  <c r="P127" i="12"/>
  <c r="BI123" i="12"/>
  <c r="BH123" i="12"/>
  <c r="BG123" i="12"/>
  <c r="BF123" i="12"/>
  <c r="T123" i="12"/>
  <c r="T122" i="12"/>
  <c r="R123" i="12"/>
  <c r="R122" i="12" s="1"/>
  <c r="P123" i="12"/>
  <c r="P122" i="12"/>
  <c r="J117" i="12"/>
  <c r="F116" i="12"/>
  <c r="F114" i="12"/>
  <c r="E112" i="12"/>
  <c r="J92" i="12"/>
  <c r="F91" i="12"/>
  <c r="F89" i="12"/>
  <c r="E87" i="12"/>
  <c r="J21" i="12"/>
  <c r="E21" i="12"/>
  <c r="J91" i="12" s="1"/>
  <c r="J20" i="12"/>
  <c r="J18" i="12"/>
  <c r="E18" i="12"/>
  <c r="F92" i="12" s="1"/>
  <c r="J17" i="12"/>
  <c r="J12" i="12"/>
  <c r="J114" i="12" s="1"/>
  <c r="E7" i="12"/>
  <c r="E110" i="12"/>
  <c r="J37" i="11"/>
  <c r="J36" i="11"/>
  <c r="AY104" i="1" s="1"/>
  <c r="J35" i="11"/>
  <c r="AX104" i="1"/>
  <c r="BI182" i="11"/>
  <c r="BH182" i="11"/>
  <c r="BG182" i="11"/>
  <c r="BF182" i="11"/>
  <c r="T182" i="11"/>
  <c r="R182" i="11"/>
  <c r="P182" i="11"/>
  <c r="BI177" i="11"/>
  <c r="BH177" i="11"/>
  <c r="BG177" i="11"/>
  <c r="BF177" i="11"/>
  <c r="T177" i="11"/>
  <c r="R177" i="11"/>
  <c r="P177" i="11"/>
  <c r="BI170" i="11"/>
  <c r="BH170" i="11"/>
  <c r="BG170" i="11"/>
  <c r="BF170" i="11"/>
  <c r="T170" i="11"/>
  <c r="R170" i="11"/>
  <c r="P170" i="11"/>
  <c r="BI165" i="11"/>
  <c r="BH165" i="11"/>
  <c r="BG165" i="11"/>
  <c r="BF165" i="11"/>
  <c r="T165" i="11"/>
  <c r="R165" i="11"/>
  <c r="P165" i="11"/>
  <c r="BI160" i="11"/>
  <c r="BH160" i="11"/>
  <c r="BG160" i="11"/>
  <c r="BF160" i="11"/>
  <c r="T160" i="11"/>
  <c r="R160" i="11"/>
  <c r="P160" i="11"/>
  <c r="BI156" i="11"/>
  <c r="BH156" i="11"/>
  <c r="BG156" i="11"/>
  <c r="BF156" i="11"/>
  <c r="T156" i="11"/>
  <c r="R156" i="11"/>
  <c r="P156" i="11"/>
  <c r="BI152" i="11"/>
  <c r="BH152" i="11"/>
  <c r="BG152" i="11"/>
  <c r="BF152" i="11"/>
  <c r="T152" i="11"/>
  <c r="R152" i="11"/>
  <c r="P152" i="11"/>
  <c r="BI148" i="11"/>
  <c r="BH148" i="11"/>
  <c r="BG148" i="11"/>
  <c r="BF148" i="11"/>
  <c r="T148" i="11"/>
  <c r="R148" i="11"/>
  <c r="P148" i="11"/>
  <c r="BI144" i="11"/>
  <c r="BH144" i="11"/>
  <c r="BG144" i="11"/>
  <c r="BF144" i="11"/>
  <c r="T144" i="11"/>
  <c r="R144" i="11"/>
  <c r="P144" i="11"/>
  <c r="BI140" i="11"/>
  <c r="BH140" i="11"/>
  <c r="BG140" i="11"/>
  <c r="BF140" i="11"/>
  <c r="T140" i="11"/>
  <c r="R140" i="11"/>
  <c r="P140" i="11"/>
  <c r="BI136" i="11"/>
  <c r="BH136" i="11"/>
  <c r="BG136" i="11"/>
  <c r="BF136" i="11"/>
  <c r="T136" i="11"/>
  <c r="R136" i="11"/>
  <c r="P136" i="11"/>
  <c r="BI132" i="11"/>
  <c r="BH132" i="11"/>
  <c r="BG132" i="11"/>
  <c r="BF132" i="11"/>
  <c r="T132" i="11"/>
  <c r="R132" i="11"/>
  <c r="P132" i="11"/>
  <c r="BI129" i="11"/>
  <c r="BH129" i="11"/>
  <c r="BG129" i="11"/>
  <c r="BF129" i="11"/>
  <c r="T129" i="11"/>
  <c r="R129" i="11"/>
  <c r="P129" i="11"/>
  <c r="BI126" i="11"/>
  <c r="BH126" i="11"/>
  <c r="BG126" i="11"/>
  <c r="BF126" i="11"/>
  <c r="T126" i="11"/>
  <c r="R126" i="11"/>
  <c r="P126" i="11"/>
  <c r="BI123" i="11"/>
  <c r="BH123" i="11"/>
  <c r="BG123" i="11"/>
  <c r="BF123" i="11"/>
  <c r="T123" i="11"/>
  <c r="R123" i="11"/>
  <c r="P123" i="11"/>
  <c r="J117" i="11"/>
  <c r="F116" i="11"/>
  <c r="F114" i="11"/>
  <c r="E112" i="11"/>
  <c r="J92" i="11"/>
  <c r="F91" i="11"/>
  <c r="F89" i="11"/>
  <c r="E87" i="11"/>
  <c r="J21" i="11"/>
  <c r="E21" i="11"/>
  <c r="J116" i="11"/>
  <c r="J20" i="11"/>
  <c r="J18" i="11"/>
  <c r="E18" i="11"/>
  <c r="F117" i="11"/>
  <c r="J17" i="11"/>
  <c r="J12" i="11"/>
  <c r="J114" i="11"/>
  <c r="E7" i="11"/>
  <c r="E110" i="11" s="1"/>
  <c r="J37" i="10"/>
  <c r="J36" i="10"/>
  <c r="AY103" i="1"/>
  <c r="J35" i="10"/>
  <c r="AX103" i="1" s="1"/>
  <c r="BI336" i="10"/>
  <c r="BH336" i="10"/>
  <c r="BG336" i="10"/>
  <c r="BF336" i="10"/>
  <c r="T336" i="10"/>
  <c r="R336" i="10"/>
  <c r="P336" i="10"/>
  <c r="BI331" i="10"/>
  <c r="BH331" i="10"/>
  <c r="BG331" i="10"/>
  <c r="BF331" i="10"/>
  <c r="T331" i="10"/>
  <c r="R331" i="10"/>
  <c r="P331" i="10"/>
  <c r="BI326" i="10"/>
  <c r="BH326" i="10"/>
  <c r="BG326" i="10"/>
  <c r="BF326" i="10"/>
  <c r="T326" i="10"/>
  <c r="R326" i="10"/>
  <c r="P326" i="10"/>
  <c r="BI321" i="10"/>
  <c r="BH321" i="10"/>
  <c r="BG321" i="10"/>
  <c r="BF321" i="10"/>
  <c r="T321" i="10"/>
  <c r="R321" i="10"/>
  <c r="P321" i="10"/>
  <c r="BI316" i="10"/>
  <c r="BH316" i="10"/>
  <c r="BG316" i="10"/>
  <c r="BF316" i="10"/>
  <c r="T316" i="10"/>
  <c r="R316" i="10"/>
  <c r="P316" i="10"/>
  <c r="BI311" i="10"/>
  <c r="BH311" i="10"/>
  <c r="BG311" i="10"/>
  <c r="BF311" i="10"/>
  <c r="T311" i="10"/>
  <c r="R311" i="10"/>
  <c r="P311" i="10"/>
  <c r="BI306" i="10"/>
  <c r="BH306" i="10"/>
  <c r="BG306" i="10"/>
  <c r="BF306" i="10"/>
  <c r="T306" i="10"/>
  <c r="R306" i="10"/>
  <c r="P306" i="10"/>
  <c r="BI298" i="10"/>
  <c r="BH298" i="10"/>
  <c r="BG298" i="10"/>
  <c r="BF298" i="10"/>
  <c r="T298" i="10"/>
  <c r="R298" i="10"/>
  <c r="P298" i="10"/>
  <c r="BI289" i="10"/>
  <c r="BH289" i="10"/>
  <c r="BG289" i="10"/>
  <c r="BF289" i="10"/>
  <c r="T289" i="10"/>
  <c r="R289" i="10"/>
  <c r="P289" i="10"/>
  <c r="BI282" i="10"/>
  <c r="BH282" i="10"/>
  <c r="BG282" i="10"/>
  <c r="BF282" i="10"/>
  <c r="T282" i="10"/>
  <c r="R282" i="10"/>
  <c r="P282" i="10"/>
  <c r="BI277" i="10"/>
  <c r="BH277" i="10"/>
  <c r="BG277" i="10"/>
  <c r="BF277" i="10"/>
  <c r="T277" i="10"/>
  <c r="R277" i="10"/>
  <c r="P277" i="10"/>
  <c r="BI271" i="10"/>
  <c r="BH271" i="10"/>
  <c r="BG271" i="10"/>
  <c r="BF271" i="10"/>
  <c r="T271" i="10"/>
  <c r="R271" i="10"/>
  <c r="P271" i="10"/>
  <c r="BI262" i="10"/>
  <c r="BH262" i="10"/>
  <c r="BG262" i="10"/>
  <c r="BF262" i="10"/>
  <c r="T262" i="10"/>
  <c r="R262" i="10"/>
  <c r="P262" i="10"/>
  <c r="BI257" i="10"/>
  <c r="BH257" i="10"/>
  <c r="BG257" i="10"/>
  <c r="BF257" i="10"/>
  <c r="T257" i="10"/>
  <c r="R257" i="10"/>
  <c r="P257" i="10"/>
  <c r="BI252" i="10"/>
  <c r="BH252" i="10"/>
  <c r="BG252" i="10"/>
  <c r="BF252" i="10"/>
  <c r="T252" i="10"/>
  <c r="R252" i="10"/>
  <c r="P252" i="10"/>
  <c r="BI248" i="10"/>
  <c r="BH248" i="10"/>
  <c r="BG248" i="10"/>
  <c r="BF248" i="10"/>
  <c r="T248" i="10"/>
  <c r="R248" i="10"/>
  <c r="P248" i="10"/>
  <c r="BI244" i="10"/>
  <c r="BH244" i="10"/>
  <c r="BG244" i="10"/>
  <c r="BF244" i="10"/>
  <c r="T244" i="10"/>
  <c r="R244" i="10"/>
  <c r="P244" i="10"/>
  <c r="BI239" i="10"/>
  <c r="BH239" i="10"/>
  <c r="BG239" i="10"/>
  <c r="BF239" i="10"/>
  <c r="T239" i="10"/>
  <c r="R239" i="10"/>
  <c r="P239" i="10"/>
  <c r="BI235" i="10"/>
  <c r="BH235" i="10"/>
  <c r="BG235" i="10"/>
  <c r="BF235" i="10"/>
  <c r="T235" i="10"/>
  <c r="R235" i="10"/>
  <c r="P235" i="10"/>
  <c r="BI230" i="10"/>
  <c r="BH230" i="10"/>
  <c r="BG230" i="10"/>
  <c r="BF230" i="10"/>
  <c r="T230" i="10"/>
  <c r="R230" i="10"/>
  <c r="P230" i="10"/>
  <c r="BI226" i="10"/>
  <c r="BH226" i="10"/>
  <c r="BG226" i="10"/>
  <c r="BF226" i="10"/>
  <c r="T226" i="10"/>
  <c r="R226" i="10"/>
  <c r="P226" i="10"/>
  <c r="BI221" i="10"/>
  <c r="BH221" i="10"/>
  <c r="BG221" i="10"/>
  <c r="BF221" i="10"/>
  <c r="T221" i="10"/>
  <c r="R221" i="10"/>
  <c r="P221" i="10"/>
  <c r="BI214" i="10"/>
  <c r="BH214" i="10"/>
  <c r="BG214" i="10"/>
  <c r="BF214" i="10"/>
  <c r="T214" i="10"/>
  <c r="R214" i="10"/>
  <c r="P214" i="10"/>
  <c r="BI210" i="10"/>
  <c r="BH210" i="10"/>
  <c r="BG210" i="10"/>
  <c r="BF210" i="10"/>
  <c r="T210" i="10"/>
  <c r="R210" i="10"/>
  <c r="P210" i="10"/>
  <c r="BI206" i="10"/>
  <c r="BH206" i="10"/>
  <c r="BG206" i="10"/>
  <c r="BF206" i="10"/>
  <c r="T206" i="10"/>
  <c r="R206" i="10"/>
  <c r="P206" i="10"/>
  <c r="BI201" i="10"/>
  <c r="BH201" i="10"/>
  <c r="BG201" i="10"/>
  <c r="BF201" i="10"/>
  <c r="T201" i="10"/>
  <c r="R201" i="10"/>
  <c r="P201" i="10"/>
  <c r="BI196" i="10"/>
  <c r="BH196" i="10"/>
  <c r="BG196" i="10"/>
  <c r="BF196" i="10"/>
  <c r="T196" i="10"/>
  <c r="R196" i="10"/>
  <c r="P196" i="10"/>
  <c r="BI190" i="10"/>
  <c r="BH190" i="10"/>
  <c r="BG190" i="10"/>
  <c r="BF190" i="10"/>
  <c r="T190" i="10"/>
  <c r="R190" i="10"/>
  <c r="P190" i="10"/>
  <c r="BI186" i="10"/>
  <c r="BH186" i="10"/>
  <c r="BG186" i="10"/>
  <c r="BF186" i="10"/>
  <c r="T186" i="10"/>
  <c r="R186" i="10"/>
  <c r="P186" i="10"/>
  <c r="BI182" i="10"/>
  <c r="BH182" i="10"/>
  <c r="BG182" i="10"/>
  <c r="BF182" i="10"/>
  <c r="T182" i="10"/>
  <c r="R182" i="10"/>
  <c r="P182" i="10"/>
  <c r="BI178" i="10"/>
  <c r="BH178" i="10"/>
  <c r="BG178" i="10"/>
  <c r="BF178" i="10"/>
  <c r="T178" i="10"/>
  <c r="R178" i="10"/>
  <c r="P178" i="10"/>
  <c r="BI174" i="10"/>
  <c r="BH174" i="10"/>
  <c r="BG174" i="10"/>
  <c r="BF174" i="10"/>
  <c r="T174" i="10"/>
  <c r="R174" i="10"/>
  <c r="P174" i="10"/>
  <c r="BI168" i="10"/>
  <c r="BH168" i="10"/>
  <c r="BG168" i="10"/>
  <c r="BF168" i="10"/>
  <c r="T168" i="10"/>
  <c r="R168" i="10"/>
  <c r="P168" i="10"/>
  <c r="BI160" i="10"/>
  <c r="BH160" i="10"/>
  <c r="BG160" i="10"/>
  <c r="BF160" i="10"/>
  <c r="T160" i="10"/>
  <c r="R160" i="10"/>
  <c r="P160" i="10"/>
  <c r="BI156" i="10"/>
  <c r="BH156" i="10"/>
  <c r="BG156" i="10"/>
  <c r="BF156" i="10"/>
  <c r="T156" i="10"/>
  <c r="R156" i="10"/>
  <c r="P156" i="10"/>
  <c r="BI153" i="10"/>
  <c r="BH153" i="10"/>
  <c r="BG153" i="10"/>
  <c r="BF153" i="10"/>
  <c r="T153" i="10"/>
  <c r="R153" i="10"/>
  <c r="P153" i="10"/>
  <c r="BI150" i="10"/>
  <c r="BH150" i="10"/>
  <c r="BG150" i="10"/>
  <c r="BF150" i="10"/>
  <c r="T150" i="10"/>
  <c r="R150" i="10"/>
  <c r="P150" i="10"/>
  <c r="BI147" i="10"/>
  <c r="BH147" i="10"/>
  <c r="BG147" i="10"/>
  <c r="BF147" i="10"/>
  <c r="T147" i="10"/>
  <c r="R147" i="10"/>
  <c r="P147" i="10"/>
  <c r="BI144" i="10"/>
  <c r="BH144" i="10"/>
  <c r="BG144" i="10"/>
  <c r="BF144" i="10"/>
  <c r="T144" i="10"/>
  <c r="R144" i="10"/>
  <c r="P144" i="10"/>
  <c r="BI141" i="10"/>
  <c r="BH141" i="10"/>
  <c r="BG141" i="10"/>
  <c r="BF141" i="10"/>
  <c r="T141" i="10"/>
  <c r="R141" i="10"/>
  <c r="P141" i="10"/>
  <c r="BI137" i="10"/>
  <c r="BH137" i="10"/>
  <c r="BG137" i="10"/>
  <c r="BF137" i="10"/>
  <c r="T137" i="10"/>
  <c r="R137" i="10"/>
  <c r="P137" i="10"/>
  <c r="BI133" i="10"/>
  <c r="BH133" i="10"/>
  <c r="BG133" i="10"/>
  <c r="BF133" i="10"/>
  <c r="T133" i="10"/>
  <c r="R133" i="10"/>
  <c r="P133" i="10"/>
  <c r="BI129" i="10"/>
  <c r="BH129" i="10"/>
  <c r="BG129" i="10"/>
  <c r="BF129" i="10"/>
  <c r="T129" i="10"/>
  <c r="R129" i="10"/>
  <c r="P129" i="10"/>
  <c r="BI124" i="10"/>
  <c r="BH124" i="10"/>
  <c r="BG124" i="10"/>
  <c r="BF124" i="10"/>
  <c r="T124" i="10"/>
  <c r="T123" i="10" s="1"/>
  <c r="R124" i="10"/>
  <c r="R123" i="10"/>
  <c r="P124" i="10"/>
  <c r="P123" i="10" s="1"/>
  <c r="J118" i="10"/>
  <c r="F117" i="10"/>
  <c r="F115" i="10"/>
  <c r="E113" i="10"/>
  <c r="J92" i="10"/>
  <c r="F91" i="10"/>
  <c r="F89" i="10"/>
  <c r="E87" i="10"/>
  <c r="J21" i="10"/>
  <c r="E21" i="10"/>
  <c r="J117" i="10"/>
  <c r="J20" i="10"/>
  <c r="J18" i="10"/>
  <c r="E18" i="10"/>
  <c r="F92" i="10"/>
  <c r="J17" i="10"/>
  <c r="J12" i="10"/>
  <c r="J89" i="10"/>
  <c r="E7" i="10"/>
  <c r="E85" i="10" s="1"/>
  <c r="J37" i="9"/>
  <c r="J36" i="9"/>
  <c r="AY102" i="1"/>
  <c r="J35" i="9"/>
  <c r="AX102" i="1" s="1"/>
  <c r="BI287" i="9"/>
  <c r="BH287" i="9"/>
  <c r="BG287" i="9"/>
  <c r="BF287" i="9"/>
  <c r="T287" i="9"/>
  <c r="R287" i="9"/>
  <c r="P287" i="9"/>
  <c r="BI282" i="9"/>
  <c r="BH282" i="9"/>
  <c r="BG282" i="9"/>
  <c r="BF282" i="9"/>
  <c r="T282" i="9"/>
  <c r="R282" i="9"/>
  <c r="P282" i="9"/>
  <c r="BI277" i="9"/>
  <c r="BH277" i="9"/>
  <c r="BG277" i="9"/>
  <c r="BF277" i="9"/>
  <c r="T277" i="9"/>
  <c r="R277" i="9"/>
  <c r="P277" i="9"/>
  <c r="BI272" i="9"/>
  <c r="BH272" i="9"/>
  <c r="BG272" i="9"/>
  <c r="BF272" i="9"/>
  <c r="T272" i="9"/>
  <c r="R272" i="9"/>
  <c r="P272" i="9"/>
  <c r="BI264" i="9"/>
  <c r="BH264" i="9"/>
  <c r="BG264" i="9"/>
  <c r="BF264" i="9"/>
  <c r="T264" i="9"/>
  <c r="R264" i="9"/>
  <c r="P264" i="9"/>
  <c r="BI255" i="9"/>
  <c r="BH255" i="9"/>
  <c r="BG255" i="9"/>
  <c r="BF255" i="9"/>
  <c r="T255" i="9"/>
  <c r="R255" i="9"/>
  <c r="P255" i="9"/>
  <c r="BI248" i="9"/>
  <c r="BH248" i="9"/>
  <c r="BG248" i="9"/>
  <c r="BF248" i="9"/>
  <c r="T248" i="9"/>
  <c r="R248" i="9"/>
  <c r="P248" i="9"/>
  <c r="BI243" i="9"/>
  <c r="BH243" i="9"/>
  <c r="BG243" i="9"/>
  <c r="BF243" i="9"/>
  <c r="T243" i="9"/>
  <c r="R243" i="9"/>
  <c r="P243" i="9"/>
  <c r="BI237" i="9"/>
  <c r="BH237" i="9"/>
  <c r="BG237" i="9"/>
  <c r="BF237" i="9"/>
  <c r="T237" i="9"/>
  <c r="R237" i="9"/>
  <c r="P237" i="9"/>
  <c r="BI228" i="9"/>
  <c r="BH228" i="9"/>
  <c r="BG228" i="9"/>
  <c r="BF228" i="9"/>
  <c r="T228" i="9"/>
  <c r="R228" i="9"/>
  <c r="P228" i="9"/>
  <c r="BI223" i="9"/>
  <c r="BH223" i="9"/>
  <c r="BG223" i="9"/>
  <c r="BF223" i="9"/>
  <c r="T223" i="9"/>
  <c r="R223" i="9"/>
  <c r="P223" i="9"/>
  <c r="BI219" i="9"/>
  <c r="BH219" i="9"/>
  <c r="BG219" i="9"/>
  <c r="BF219" i="9"/>
  <c r="T219" i="9"/>
  <c r="R219" i="9"/>
  <c r="P219" i="9"/>
  <c r="BI215" i="9"/>
  <c r="BH215" i="9"/>
  <c r="BG215" i="9"/>
  <c r="BF215" i="9"/>
  <c r="T215" i="9"/>
  <c r="R215" i="9"/>
  <c r="P215" i="9"/>
  <c r="BI210" i="9"/>
  <c r="BH210" i="9"/>
  <c r="BG210" i="9"/>
  <c r="BF210" i="9"/>
  <c r="T210" i="9"/>
  <c r="R210" i="9"/>
  <c r="P210" i="9"/>
  <c r="BI206" i="9"/>
  <c r="BH206" i="9"/>
  <c r="BG206" i="9"/>
  <c r="BF206" i="9"/>
  <c r="T206" i="9"/>
  <c r="R206" i="9"/>
  <c r="P206" i="9"/>
  <c r="BI201" i="9"/>
  <c r="BH201" i="9"/>
  <c r="BG201" i="9"/>
  <c r="BF201" i="9"/>
  <c r="T201" i="9"/>
  <c r="R201" i="9"/>
  <c r="P201" i="9"/>
  <c r="BI197" i="9"/>
  <c r="BH197" i="9"/>
  <c r="BG197" i="9"/>
  <c r="BF197" i="9"/>
  <c r="T197" i="9"/>
  <c r="R197" i="9"/>
  <c r="P197" i="9"/>
  <c r="BI193" i="9"/>
  <c r="BH193" i="9"/>
  <c r="BG193" i="9"/>
  <c r="BF193" i="9"/>
  <c r="T193" i="9"/>
  <c r="R193" i="9"/>
  <c r="P193" i="9"/>
  <c r="BI188" i="9"/>
  <c r="BH188" i="9"/>
  <c r="BG188" i="9"/>
  <c r="BF188" i="9"/>
  <c r="T188" i="9"/>
  <c r="R188" i="9"/>
  <c r="P188" i="9"/>
  <c r="BI183" i="9"/>
  <c r="BH183" i="9"/>
  <c r="BG183" i="9"/>
  <c r="BF183" i="9"/>
  <c r="T183" i="9"/>
  <c r="R183" i="9"/>
  <c r="P183" i="9"/>
  <c r="BI178" i="9"/>
  <c r="BH178" i="9"/>
  <c r="BG178" i="9"/>
  <c r="BF178" i="9"/>
  <c r="T178" i="9"/>
  <c r="R178" i="9"/>
  <c r="P178" i="9"/>
  <c r="BI174" i="9"/>
  <c r="BH174" i="9"/>
  <c r="BG174" i="9"/>
  <c r="BF174" i="9"/>
  <c r="T174" i="9"/>
  <c r="R174" i="9"/>
  <c r="P174" i="9"/>
  <c r="BI170" i="9"/>
  <c r="BH170" i="9"/>
  <c r="BG170" i="9"/>
  <c r="BF170" i="9"/>
  <c r="T170" i="9"/>
  <c r="R170" i="9"/>
  <c r="P170" i="9"/>
  <c r="BI166" i="9"/>
  <c r="BH166" i="9"/>
  <c r="BG166" i="9"/>
  <c r="BF166" i="9"/>
  <c r="T166" i="9"/>
  <c r="R166" i="9"/>
  <c r="P166" i="9"/>
  <c r="BI160" i="9"/>
  <c r="BH160" i="9"/>
  <c r="BG160" i="9"/>
  <c r="BF160" i="9"/>
  <c r="T160" i="9"/>
  <c r="R160" i="9"/>
  <c r="P160" i="9"/>
  <c r="BI154" i="9"/>
  <c r="BH154" i="9"/>
  <c r="BG154" i="9"/>
  <c r="BF154" i="9"/>
  <c r="T154" i="9"/>
  <c r="R154" i="9"/>
  <c r="P154" i="9"/>
  <c r="BI150" i="9"/>
  <c r="BH150" i="9"/>
  <c r="BG150" i="9"/>
  <c r="BF150" i="9"/>
  <c r="T150" i="9"/>
  <c r="R150" i="9"/>
  <c r="P150" i="9"/>
  <c r="BI147" i="9"/>
  <c r="BH147" i="9"/>
  <c r="BG147" i="9"/>
  <c r="BF147" i="9"/>
  <c r="T147" i="9"/>
  <c r="R147" i="9"/>
  <c r="P147" i="9"/>
  <c r="BI144" i="9"/>
  <c r="BH144" i="9"/>
  <c r="BG144" i="9"/>
  <c r="BF144" i="9"/>
  <c r="T144" i="9"/>
  <c r="R144" i="9"/>
  <c r="P144" i="9"/>
  <c r="BI141" i="9"/>
  <c r="BH141" i="9"/>
  <c r="BG141" i="9"/>
  <c r="BF141" i="9"/>
  <c r="T141" i="9"/>
  <c r="R141" i="9"/>
  <c r="P141" i="9"/>
  <c r="BI138" i="9"/>
  <c r="BH138" i="9"/>
  <c r="BG138" i="9"/>
  <c r="BF138" i="9"/>
  <c r="T138" i="9"/>
  <c r="R138" i="9"/>
  <c r="P138" i="9"/>
  <c r="BI135" i="9"/>
  <c r="BH135" i="9"/>
  <c r="BG135" i="9"/>
  <c r="BF135" i="9"/>
  <c r="T135" i="9"/>
  <c r="R135" i="9"/>
  <c r="P135" i="9"/>
  <c r="BI131" i="9"/>
  <c r="BH131" i="9"/>
  <c r="BG131" i="9"/>
  <c r="BF131" i="9"/>
  <c r="T131" i="9"/>
  <c r="R131" i="9"/>
  <c r="P131" i="9"/>
  <c r="BI127" i="9"/>
  <c r="BH127" i="9"/>
  <c r="BG127" i="9"/>
  <c r="BF127" i="9"/>
  <c r="T127" i="9"/>
  <c r="R127" i="9"/>
  <c r="P127" i="9"/>
  <c r="BI123" i="9"/>
  <c r="BH123" i="9"/>
  <c r="BG123" i="9"/>
  <c r="BF123" i="9"/>
  <c r="T123" i="9"/>
  <c r="R123" i="9"/>
  <c r="P123" i="9"/>
  <c r="J117" i="9"/>
  <c r="F116" i="9"/>
  <c r="F114" i="9"/>
  <c r="E112" i="9"/>
  <c r="J92" i="9"/>
  <c r="F91" i="9"/>
  <c r="F89" i="9"/>
  <c r="E87" i="9"/>
  <c r="J21" i="9"/>
  <c r="E21" i="9"/>
  <c r="J91" i="9" s="1"/>
  <c r="J20" i="9"/>
  <c r="J18" i="9"/>
  <c r="E18" i="9"/>
  <c r="F117" i="9" s="1"/>
  <c r="J17" i="9"/>
  <c r="J12" i="9"/>
  <c r="J114" i="9" s="1"/>
  <c r="E7" i="9"/>
  <c r="E110" i="9"/>
  <c r="J37" i="8"/>
  <c r="J36" i="8"/>
  <c r="AY101" i="1" s="1"/>
  <c r="J35" i="8"/>
  <c r="AX101" i="1"/>
  <c r="BI261" i="8"/>
  <c r="BH261" i="8"/>
  <c r="BG261" i="8"/>
  <c r="BF261" i="8"/>
  <c r="T261" i="8"/>
  <c r="R261" i="8"/>
  <c r="P261" i="8"/>
  <c r="BI256" i="8"/>
  <c r="BH256" i="8"/>
  <c r="BG256" i="8"/>
  <c r="BF256" i="8"/>
  <c r="T256" i="8"/>
  <c r="R256" i="8"/>
  <c r="P256" i="8"/>
  <c r="BI251" i="8"/>
  <c r="BH251" i="8"/>
  <c r="BG251" i="8"/>
  <c r="BF251" i="8"/>
  <c r="T251" i="8"/>
  <c r="R251" i="8"/>
  <c r="P251" i="8"/>
  <c r="BI243" i="8"/>
  <c r="BH243" i="8"/>
  <c r="BG243" i="8"/>
  <c r="BF243" i="8"/>
  <c r="T243" i="8"/>
  <c r="R243" i="8"/>
  <c r="P243" i="8"/>
  <c r="BI234" i="8"/>
  <c r="BH234" i="8"/>
  <c r="BG234" i="8"/>
  <c r="BF234" i="8"/>
  <c r="T234" i="8"/>
  <c r="R234" i="8"/>
  <c r="P234" i="8"/>
  <c r="BI229" i="8"/>
  <c r="BH229" i="8"/>
  <c r="BG229" i="8"/>
  <c r="BF229" i="8"/>
  <c r="T229" i="8"/>
  <c r="R229" i="8"/>
  <c r="P229" i="8"/>
  <c r="BI224" i="8"/>
  <c r="BH224" i="8"/>
  <c r="BG224" i="8"/>
  <c r="BF224" i="8"/>
  <c r="T224" i="8"/>
  <c r="R224" i="8"/>
  <c r="P224" i="8"/>
  <c r="BI218" i="8"/>
  <c r="BH218" i="8"/>
  <c r="BG218" i="8"/>
  <c r="BF218" i="8"/>
  <c r="T218" i="8"/>
  <c r="R218" i="8"/>
  <c r="P218" i="8"/>
  <c r="BI211" i="8"/>
  <c r="BH211" i="8"/>
  <c r="BG211" i="8"/>
  <c r="BF211" i="8"/>
  <c r="T211" i="8"/>
  <c r="R211" i="8"/>
  <c r="P211" i="8"/>
  <c r="BI206" i="8"/>
  <c r="BH206" i="8"/>
  <c r="BG206" i="8"/>
  <c r="BF206" i="8"/>
  <c r="T206" i="8"/>
  <c r="R206" i="8"/>
  <c r="P206" i="8"/>
  <c r="BI201" i="8"/>
  <c r="BH201" i="8"/>
  <c r="BG201" i="8"/>
  <c r="BF201" i="8"/>
  <c r="T201" i="8"/>
  <c r="R201" i="8"/>
  <c r="P201" i="8"/>
  <c r="BI197" i="8"/>
  <c r="BH197" i="8"/>
  <c r="BG197" i="8"/>
  <c r="BF197" i="8"/>
  <c r="T197" i="8"/>
  <c r="R197" i="8"/>
  <c r="P197" i="8"/>
  <c r="BI192" i="8"/>
  <c r="BH192" i="8"/>
  <c r="BG192" i="8"/>
  <c r="BF192" i="8"/>
  <c r="T192" i="8"/>
  <c r="R192" i="8"/>
  <c r="P192" i="8"/>
  <c r="BI187" i="8"/>
  <c r="BH187" i="8"/>
  <c r="BG187" i="8"/>
  <c r="BF187" i="8"/>
  <c r="T187" i="8"/>
  <c r="R187" i="8"/>
  <c r="P187" i="8"/>
  <c r="BI183" i="8"/>
  <c r="BH183" i="8"/>
  <c r="BG183" i="8"/>
  <c r="BF183" i="8"/>
  <c r="T183" i="8"/>
  <c r="R183" i="8"/>
  <c r="P183" i="8"/>
  <c r="BI178" i="8"/>
  <c r="BH178" i="8"/>
  <c r="BG178" i="8"/>
  <c r="BF178" i="8"/>
  <c r="T178" i="8"/>
  <c r="R178" i="8"/>
  <c r="P178" i="8"/>
  <c r="BI173" i="8"/>
  <c r="BH173" i="8"/>
  <c r="BG173" i="8"/>
  <c r="BF173" i="8"/>
  <c r="T173" i="8"/>
  <c r="R173" i="8"/>
  <c r="P173" i="8"/>
  <c r="BI168" i="8"/>
  <c r="BH168" i="8"/>
  <c r="BG168" i="8"/>
  <c r="BF168" i="8"/>
  <c r="T168" i="8"/>
  <c r="R168" i="8"/>
  <c r="P168" i="8"/>
  <c r="BI164" i="8"/>
  <c r="BH164" i="8"/>
  <c r="BG164" i="8"/>
  <c r="BF164" i="8"/>
  <c r="T164" i="8"/>
  <c r="R164" i="8"/>
  <c r="P164" i="8"/>
  <c r="BI158" i="8"/>
  <c r="BH158" i="8"/>
  <c r="BG158" i="8"/>
  <c r="BF158" i="8"/>
  <c r="T158" i="8"/>
  <c r="R158" i="8"/>
  <c r="P158" i="8"/>
  <c r="BI154" i="8"/>
  <c r="BH154" i="8"/>
  <c r="BG154" i="8"/>
  <c r="BF154" i="8"/>
  <c r="T154" i="8"/>
  <c r="R154" i="8"/>
  <c r="P154" i="8"/>
  <c r="BI150" i="8"/>
  <c r="BH150" i="8"/>
  <c r="BG150" i="8"/>
  <c r="BF150" i="8"/>
  <c r="T150" i="8"/>
  <c r="R150" i="8"/>
  <c r="P150" i="8"/>
  <c r="BI147" i="8"/>
  <c r="BH147" i="8"/>
  <c r="BG147" i="8"/>
  <c r="BF147" i="8"/>
  <c r="T147" i="8"/>
  <c r="R147" i="8"/>
  <c r="P147" i="8"/>
  <c r="BI144" i="8"/>
  <c r="BH144" i="8"/>
  <c r="BG144" i="8"/>
  <c r="BF144" i="8"/>
  <c r="T144" i="8"/>
  <c r="R144" i="8"/>
  <c r="P144" i="8"/>
  <c r="BI141" i="8"/>
  <c r="BH141" i="8"/>
  <c r="BG141" i="8"/>
  <c r="BF141" i="8"/>
  <c r="T141" i="8"/>
  <c r="R141" i="8"/>
  <c r="P141" i="8"/>
  <c r="BI138" i="8"/>
  <c r="BH138" i="8"/>
  <c r="BG138" i="8"/>
  <c r="BF138" i="8"/>
  <c r="T138" i="8"/>
  <c r="R138" i="8"/>
  <c r="P138" i="8"/>
  <c r="BI135" i="8"/>
  <c r="BH135" i="8"/>
  <c r="BG135" i="8"/>
  <c r="BF135" i="8"/>
  <c r="T135" i="8"/>
  <c r="R135" i="8"/>
  <c r="P135" i="8"/>
  <c r="BI131" i="8"/>
  <c r="BH131" i="8"/>
  <c r="BG131" i="8"/>
  <c r="BF131" i="8"/>
  <c r="T131" i="8"/>
  <c r="R131" i="8"/>
  <c r="P131" i="8"/>
  <c r="BI127" i="8"/>
  <c r="BH127" i="8"/>
  <c r="BG127" i="8"/>
  <c r="BF127" i="8"/>
  <c r="T127" i="8"/>
  <c r="R127" i="8"/>
  <c r="P127" i="8"/>
  <c r="BI123" i="8"/>
  <c r="BH123" i="8"/>
  <c r="BG123" i="8"/>
  <c r="BF123" i="8"/>
  <c r="T123" i="8"/>
  <c r="R123" i="8"/>
  <c r="P123" i="8"/>
  <c r="J117" i="8"/>
  <c r="F116" i="8"/>
  <c r="F114" i="8"/>
  <c r="E112" i="8"/>
  <c r="J92" i="8"/>
  <c r="F91" i="8"/>
  <c r="F89" i="8"/>
  <c r="E87" i="8"/>
  <c r="J21" i="8"/>
  <c r="E21" i="8"/>
  <c r="J91" i="8" s="1"/>
  <c r="J20" i="8"/>
  <c r="J18" i="8"/>
  <c r="E18" i="8"/>
  <c r="F117" i="8" s="1"/>
  <c r="J17" i="8"/>
  <c r="J12" i="8"/>
  <c r="J89" i="8"/>
  <c r="E7" i="8"/>
  <c r="E85" i="8" s="1"/>
  <c r="J37" i="7"/>
  <c r="J36" i="7"/>
  <c r="AY100" i="1" s="1"/>
  <c r="J35" i="7"/>
  <c r="AX100" i="1"/>
  <c r="BI224" i="7"/>
  <c r="BH224" i="7"/>
  <c r="BG224" i="7"/>
  <c r="BF224" i="7"/>
  <c r="T224" i="7"/>
  <c r="R224" i="7"/>
  <c r="P224" i="7"/>
  <c r="BI219" i="7"/>
  <c r="BH219" i="7"/>
  <c r="BG219" i="7"/>
  <c r="BF219" i="7"/>
  <c r="T219" i="7"/>
  <c r="R219" i="7"/>
  <c r="P219" i="7"/>
  <c r="BI211" i="7"/>
  <c r="BH211" i="7"/>
  <c r="BG211" i="7"/>
  <c r="BF211" i="7"/>
  <c r="T211" i="7"/>
  <c r="R211" i="7"/>
  <c r="P211" i="7"/>
  <c r="BI204" i="7"/>
  <c r="BH204" i="7"/>
  <c r="BG204" i="7"/>
  <c r="BF204" i="7"/>
  <c r="T204" i="7"/>
  <c r="R204" i="7"/>
  <c r="P204" i="7"/>
  <c r="BI199" i="7"/>
  <c r="BH199" i="7"/>
  <c r="BG199" i="7"/>
  <c r="BF199" i="7"/>
  <c r="T199" i="7"/>
  <c r="R199" i="7"/>
  <c r="P199" i="7"/>
  <c r="BI193" i="7"/>
  <c r="BH193" i="7"/>
  <c r="BG193" i="7"/>
  <c r="BF193" i="7"/>
  <c r="T193" i="7"/>
  <c r="R193" i="7"/>
  <c r="P193" i="7"/>
  <c r="BI186" i="7"/>
  <c r="BH186" i="7"/>
  <c r="BG186" i="7"/>
  <c r="BF186" i="7"/>
  <c r="T186" i="7"/>
  <c r="R186" i="7"/>
  <c r="P186" i="7"/>
  <c r="BI181" i="7"/>
  <c r="BH181" i="7"/>
  <c r="BG181" i="7"/>
  <c r="BF181" i="7"/>
  <c r="T181" i="7"/>
  <c r="R181" i="7"/>
  <c r="P181" i="7"/>
  <c r="BI177" i="7"/>
  <c r="BH177" i="7"/>
  <c r="BG177" i="7"/>
  <c r="BF177" i="7"/>
  <c r="T177" i="7"/>
  <c r="R177" i="7"/>
  <c r="P177" i="7"/>
  <c r="BI173" i="7"/>
  <c r="BH173" i="7"/>
  <c r="BG173" i="7"/>
  <c r="BF173" i="7"/>
  <c r="T173" i="7"/>
  <c r="R173" i="7"/>
  <c r="P173" i="7"/>
  <c r="BI169" i="7"/>
  <c r="BH169" i="7"/>
  <c r="BG169" i="7"/>
  <c r="BF169" i="7"/>
  <c r="T169" i="7"/>
  <c r="R169" i="7"/>
  <c r="P169" i="7"/>
  <c r="BI165" i="7"/>
  <c r="BH165" i="7"/>
  <c r="BG165" i="7"/>
  <c r="BF165" i="7"/>
  <c r="T165" i="7"/>
  <c r="R165" i="7"/>
  <c r="P165" i="7"/>
  <c r="BI160" i="7"/>
  <c r="BH160" i="7"/>
  <c r="BG160" i="7"/>
  <c r="BF160" i="7"/>
  <c r="T160" i="7"/>
  <c r="R160" i="7"/>
  <c r="P160" i="7"/>
  <c r="BI155" i="7"/>
  <c r="BH155" i="7"/>
  <c r="BG155" i="7"/>
  <c r="BF155" i="7"/>
  <c r="T155" i="7"/>
  <c r="R155" i="7"/>
  <c r="P155" i="7"/>
  <c r="BI148" i="7"/>
  <c r="BH148" i="7"/>
  <c r="BG148" i="7"/>
  <c r="BF148" i="7"/>
  <c r="T148" i="7"/>
  <c r="R148" i="7"/>
  <c r="P148" i="7"/>
  <c r="BI144" i="7"/>
  <c r="BH144" i="7"/>
  <c r="BG144" i="7"/>
  <c r="BF144" i="7"/>
  <c r="T144" i="7"/>
  <c r="R144" i="7"/>
  <c r="P144" i="7"/>
  <c r="BI140" i="7"/>
  <c r="BH140" i="7"/>
  <c r="BG140" i="7"/>
  <c r="BF140" i="7"/>
  <c r="T140" i="7"/>
  <c r="R140" i="7"/>
  <c r="P140" i="7"/>
  <c r="BI136" i="7"/>
  <c r="BH136" i="7"/>
  <c r="BG136" i="7"/>
  <c r="BF136" i="7"/>
  <c r="T136" i="7"/>
  <c r="R136" i="7"/>
  <c r="P136" i="7"/>
  <c r="BI133" i="7"/>
  <c r="BH133" i="7"/>
  <c r="BG133" i="7"/>
  <c r="BF133" i="7"/>
  <c r="T133" i="7"/>
  <c r="R133" i="7"/>
  <c r="P133" i="7"/>
  <c r="BI130" i="7"/>
  <c r="BH130" i="7"/>
  <c r="BG130" i="7"/>
  <c r="BF130" i="7"/>
  <c r="T130" i="7"/>
  <c r="R130" i="7"/>
  <c r="P130" i="7"/>
  <c r="BI127" i="7"/>
  <c r="BH127" i="7"/>
  <c r="BG127" i="7"/>
  <c r="BF127" i="7"/>
  <c r="T127" i="7"/>
  <c r="R127" i="7"/>
  <c r="P127" i="7"/>
  <c r="BI123" i="7"/>
  <c r="BH123" i="7"/>
  <c r="BG123" i="7"/>
  <c r="BF123" i="7"/>
  <c r="T123" i="7"/>
  <c r="R123" i="7"/>
  <c r="P123" i="7"/>
  <c r="J117" i="7"/>
  <c r="F116" i="7"/>
  <c r="F114" i="7"/>
  <c r="E112" i="7"/>
  <c r="J92" i="7"/>
  <c r="F91" i="7"/>
  <c r="F89" i="7"/>
  <c r="E87" i="7"/>
  <c r="J21" i="7"/>
  <c r="E21" i="7"/>
  <c r="J91" i="7"/>
  <c r="J20" i="7"/>
  <c r="J18" i="7"/>
  <c r="E18" i="7"/>
  <c r="F117" i="7"/>
  <c r="J17" i="7"/>
  <c r="J12" i="7"/>
  <c r="J114" i="7"/>
  <c r="E7" i="7"/>
  <c r="E85" i="7" s="1"/>
  <c r="J37" i="6"/>
  <c r="J36" i="6"/>
  <c r="AY99" i="1"/>
  <c r="J35" i="6"/>
  <c r="AX99" i="1" s="1"/>
  <c r="BI290" i="6"/>
  <c r="BH290" i="6"/>
  <c r="BG290" i="6"/>
  <c r="BF290" i="6"/>
  <c r="T290" i="6"/>
  <c r="R290" i="6"/>
  <c r="P290" i="6"/>
  <c r="BI285" i="6"/>
  <c r="BH285" i="6"/>
  <c r="BG285" i="6"/>
  <c r="BF285" i="6"/>
  <c r="T285" i="6"/>
  <c r="R285" i="6"/>
  <c r="P285" i="6"/>
  <c r="BI280" i="6"/>
  <c r="BH280" i="6"/>
  <c r="BG280" i="6"/>
  <c r="BF280" i="6"/>
  <c r="T280" i="6"/>
  <c r="R280" i="6"/>
  <c r="P280" i="6"/>
  <c r="BI275" i="6"/>
  <c r="BH275" i="6"/>
  <c r="BG275" i="6"/>
  <c r="BF275" i="6"/>
  <c r="T275" i="6"/>
  <c r="R275" i="6"/>
  <c r="P275" i="6"/>
  <c r="BI267" i="6"/>
  <c r="BH267" i="6"/>
  <c r="BG267" i="6"/>
  <c r="BF267" i="6"/>
  <c r="T267" i="6"/>
  <c r="R267" i="6"/>
  <c r="P267" i="6"/>
  <c r="BI258" i="6"/>
  <c r="BH258" i="6"/>
  <c r="BG258" i="6"/>
  <c r="BF258" i="6"/>
  <c r="T258" i="6"/>
  <c r="R258" i="6"/>
  <c r="P258" i="6"/>
  <c r="BI251" i="6"/>
  <c r="BH251" i="6"/>
  <c r="BG251" i="6"/>
  <c r="BF251" i="6"/>
  <c r="T251" i="6"/>
  <c r="R251" i="6"/>
  <c r="P251" i="6"/>
  <c r="BI246" i="6"/>
  <c r="BH246" i="6"/>
  <c r="BG246" i="6"/>
  <c r="BF246" i="6"/>
  <c r="T246" i="6"/>
  <c r="R246" i="6"/>
  <c r="P246" i="6"/>
  <c r="BI240" i="6"/>
  <c r="BH240" i="6"/>
  <c r="BG240" i="6"/>
  <c r="BF240" i="6"/>
  <c r="T240" i="6"/>
  <c r="R240" i="6"/>
  <c r="P240" i="6"/>
  <c r="BI231" i="6"/>
  <c r="BH231" i="6"/>
  <c r="BG231" i="6"/>
  <c r="BF231" i="6"/>
  <c r="T231" i="6"/>
  <c r="R231" i="6"/>
  <c r="P231" i="6"/>
  <c r="BI226" i="6"/>
  <c r="BH226" i="6"/>
  <c r="BG226" i="6"/>
  <c r="BF226" i="6"/>
  <c r="T226" i="6"/>
  <c r="R226" i="6"/>
  <c r="P226" i="6"/>
  <c r="BI222" i="6"/>
  <c r="BH222" i="6"/>
  <c r="BG222" i="6"/>
  <c r="BF222" i="6"/>
  <c r="T222" i="6"/>
  <c r="R222" i="6"/>
  <c r="P222" i="6"/>
  <c r="BI218" i="6"/>
  <c r="BH218" i="6"/>
  <c r="BG218" i="6"/>
  <c r="BF218" i="6"/>
  <c r="T218" i="6"/>
  <c r="R218" i="6"/>
  <c r="P218" i="6"/>
  <c r="BI211" i="6"/>
  <c r="BH211" i="6"/>
  <c r="BG211" i="6"/>
  <c r="BF211" i="6"/>
  <c r="T211" i="6"/>
  <c r="R211" i="6"/>
  <c r="P211" i="6"/>
  <c r="BI206" i="6"/>
  <c r="BH206" i="6"/>
  <c r="BG206" i="6"/>
  <c r="BF206" i="6"/>
  <c r="T206" i="6"/>
  <c r="R206" i="6"/>
  <c r="P206" i="6"/>
  <c r="BI202" i="6"/>
  <c r="BH202" i="6"/>
  <c r="BG202" i="6"/>
  <c r="BF202" i="6"/>
  <c r="T202" i="6"/>
  <c r="R202" i="6"/>
  <c r="P202" i="6"/>
  <c r="BI198" i="6"/>
  <c r="BH198" i="6"/>
  <c r="BG198" i="6"/>
  <c r="BF198" i="6"/>
  <c r="T198" i="6"/>
  <c r="R198" i="6"/>
  <c r="P198" i="6"/>
  <c r="BI193" i="6"/>
  <c r="BH193" i="6"/>
  <c r="BG193" i="6"/>
  <c r="BF193" i="6"/>
  <c r="T193" i="6"/>
  <c r="R193" i="6"/>
  <c r="P193" i="6"/>
  <c r="BI188" i="6"/>
  <c r="BH188" i="6"/>
  <c r="BG188" i="6"/>
  <c r="BF188" i="6"/>
  <c r="T188" i="6"/>
  <c r="R188" i="6"/>
  <c r="P188" i="6"/>
  <c r="BI183" i="6"/>
  <c r="BH183" i="6"/>
  <c r="BG183" i="6"/>
  <c r="BF183" i="6"/>
  <c r="T183" i="6"/>
  <c r="R183" i="6"/>
  <c r="P183" i="6"/>
  <c r="BI178" i="6"/>
  <c r="BH178" i="6"/>
  <c r="BG178" i="6"/>
  <c r="BF178" i="6"/>
  <c r="T178" i="6"/>
  <c r="R178" i="6"/>
  <c r="P178" i="6"/>
  <c r="BI174" i="6"/>
  <c r="BH174" i="6"/>
  <c r="BG174" i="6"/>
  <c r="BF174" i="6"/>
  <c r="T174" i="6"/>
  <c r="R174" i="6"/>
  <c r="P174" i="6"/>
  <c r="BI170" i="6"/>
  <c r="BH170" i="6"/>
  <c r="BG170" i="6"/>
  <c r="BF170" i="6"/>
  <c r="T170" i="6"/>
  <c r="R170" i="6"/>
  <c r="P170" i="6"/>
  <c r="BI166" i="6"/>
  <c r="BH166" i="6"/>
  <c r="BG166" i="6"/>
  <c r="BF166" i="6"/>
  <c r="T166" i="6"/>
  <c r="R166" i="6"/>
  <c r="P166" i="6"/>
  <c r="BI160" i="6"/>
  <c r="BH160" i="6"/>
  <c r="BG160" i="6"/>
  <c r="BF160" i="6"/>
  <c r="T160" i="6"/>
  <c r="R160" i="6"/>
  <c r="P160" i="6"/>
  <c r="BI154" i="6"/>
  <c r="BH154" i="6"/>
  <c r="BG154" i="6"/>
  <c r="BF154" i="6"/>
  <c r="T154" i="6"/>
  <c r="R154" i="6"/>
  <c r="P154" i="6"/>
  <c r="BI150" i="6"/>
  <c r="BH150" i="6"/>
  <c r="BG150" i="6"/>
  <c r="BF150" i="6"/>
  <c r="T150" i="6"/>
  <c r="R150" i="6"/>
  <c r="P150" i="6"/>
  <c r="BI147" i="6"/>
  <c r="BH147" i="6"/>
  <c r="BG147" i="6"/>
  <c r="BF147" i="6"/>
  <c r="T147" i="6"/>
  <c r="R147" i="6"/>
  <c r="P147" i="6"/>
  <c r="BI144" i="6"/>
  <c r="BH144" i="6"/>
  <c r="BG144" i="6"/>
  <c r="BF144" i="6"/>
  <c r="T144" i="6"/>
  <c r="R144" i="6"/>
  <c r="P144" i="6"/>
  <c r="BI141" i="6"/>
  <c r="BH141" i="6"/>
  <c r="BG141" i="6"/>
  <c r="BF141" i="6"/>
  <c r="T141" i="6"/>
  <c r="R141" i="6"/>
  <c r="P141" i="6"/>
  <c r="BI138" i="6"/>
  <c r="BH138" i="6"/>
  <c r="BG138" i="6"/>
  <c r="BF138" i="6"/>
  <c r="T138" i="6"/>
  <c r="R138" i="6"/>
  <c r="P138" i="6"/>
  <c r="BI135" i="6"/>
  <c r="BH135" i="6"/>
  <c r="BG135" i="6"/>
  <c r="BF135" i="6"/>
  <c r="T135" i="6"/>
  <c r="R135" i="6"/>
  <c r="P135" i="6"/>
  <c r="BI131" i="6"/>
  <c r="BH131" i="6"/>
  <c r="BG131" i="6"/>
  <c r="BF131" i="6"/>
  <c r="T131" i="6"/>
  <c r="R131" i="6"/>
  <c r="P131" i="6"/>
  <c r="BI127" i="6"/>
  <c r="BH127" i="6"/>
  <c r="BG127" i="6"/>
  <c r="BF127" i="6"/>
  <c r="T127" i="6"/>
  <c r="R127" i="6"/>
  <c r="P127" i="6"/>
  <c r="BI123" i="6"/>
  <c r="BH123" i="6"/>
  <c r="BG123" i="6"/>
  <c r="BF123" i="6"/>
  <c r="T123" i="6"/>
  <c r="R123" i="6"/>
  <c r="P123" i="6"/>
  <c r="J117" i="6"/>
  <c r="F116" i="6"/>
  <c r="F114" i="6"/>
  <c r="E112" i="6"/>
  <c r="J92" i="6"/>
  <c r="F91" i="6"/>
  <c r="F89" i="6"/>
  <c r="E87" i="6"/>
  <c r="J21" i="6"/>
  <c r="E21" i="6"/>
  <c r="J116" i="6" s="1"/>
  <c r="J20" i="6"/>
  <c r="J18" i="6"/>
  <c r="E18" i="6"/>
  <c r="F117" i="6" s="1"/>
  <c r="J17" i="6"/>
  <c r="J12" i="6"/>
  <c r="J114" i="6" s="1"/>
  <c r="E7" i="6"/>
  <c r="E85" i="6" s="1"/>
  <c r="J37" i="5"/>
  <c r="J36" i="5"/>
  <c r="AY98" i="1" s="1"/>
  <c r="J35" i="5"/>
  <c r="AX98" i="1"/>
  <c r="BI289" i="5"/>
  <c r="BH289" i="5"/>
  <c r="BG289" i="5"/>
  <c r="BF289" i="5"/>
  <c r="T289" i="5"/>
  <c r="R289" i="5"/>
  <c r="P289" i="5"/>
  <c r="BI278" i="5"/>
  <c r="BH278" i="5"/>
  <c r="BG278" i="5"/>
  <c r="BF278" i="5"/>
  <c r="T278" i="5"/>
  <c r="R278" i="5"/>
  <c r="P278" i="5"/>
  <c r="BI273" i="5"/>
  <c r="BH273" i="5"/>
  <c r="BG273" i="5"/>
  <c r="BF273" i="5"/>
  <c r="T273" i="5"/>
  <c r="R273" i="5"/>
  <c r="P273" i="5"/>
  <c r="BI268" i="5"/>
  <c r="BH268" i="5"/>
  <c r="BG268" i="5"/>
  <c r="BF268" i="5"/>
  <c r="T268" i="5"/>
  <c r="R268" i="5"/>
  <c r="P268" i="5"/>
  <c r="BI263" i="5"/>
  <c r="BH263" i="5"/>
  <c r="BG263" i="5"/>
  <c r="BF263" i="5"/>
  <c r="T263" i="5"/>
  <c r="R263" i="5"/>
  <c r="P263" i="5"/>
  <c r="BI259" i="5"/>
  <c r="BH259" i="5"/>
  <c r="BG259" i="5"/>
  <c r="BF259" i="5"/>
  <c r="T259" i="5"/>
  <c r="R259" i="5"/>
  <c r="P259" i="5"/>
  <c r="BI255" i="5"/>
  <c r="BH255" i="5"/>
  <c r="BG255" i="5"/>
  <c r="BF255" i="5"/>
  <c r="T255" i="5"/>
  <c r="R255" i="5"/>
  <c r="P255" i="5"/>
  <c r="BI250" i="5"/>
  <c r="BH250" i="5"/>
  <c r="BG250" i="5"/>
  <c r="BF250" i="5"/>
  <c r="T250" i="5"/>
  <c r="R250" i="5"/>
  <c r="P250" i="5"/>
  <c r="BI245" i="5"/>
  <c r="BH245" i="5"/>
  <c r="BG245" i="5"/>
  <c r="BF245" i="5"/>
  <c r="T245" i="5"/>
  <c r="R245" i="5"/>
  <c r="P245" i="5"/>
  <c r="BI241" i="5"/>
  <c r="BH241" i="5"/>
  <c r="BG241" i="5"/>
  <c r="BF241" i="5"/>
  <c r="T241" i="5"/>
  <c r="R241" i="5"/>
  <c r="P241" i="5"/>
  <c r="BI237" i="5"/>
  <c r="BH237" i="5"/>
  <c r="BG237" i="5"/>
  <c r="BF237" i="5"/>
  <c r="T237" i="5"/>
  <c r="R237" i="5"/>
  <c r="P237" i="5"/>
  <c r="BI232" i="5"/>
  <c r="BH232" i="5"/>
  <c r="BG232" i="5"/>
  <c r="BF232" i="5"/>
  <c r="T232" i="5"/>
  <c r="R232" i="5"/>
  <c r="P232" i="5"/>
  <c r="BI227" i="5"/>
  <c r="BH227" i="5"/>
  <c r="BG227" i="5"/>
  <c r="BF227" i="5"/>
  <c r="T227" i="5"/>
  <c r="R227" i="5"/>
  <c r="P227" i="5"/>
  <c r="BI220" i="5"/>
  <c r="BH220" i="5"/>
  <c r="BG220" i="5"/>
  <c r="BF220" i="5"/>
  <c r="T220" i="5"/>
  <c r="R220" i="5"/>
  <c r="P220" i="5"/>
  <c r="BI215" i="5"/>
  <c r="BH215" i="5"/>
  <c r="BG215" i="5"/>
  <c r="BF215" i="5"/>
  <c r="T215" i="5"/>
  <c r="R215" i="5"/>
  <c r="P215" i="5"/>
  <c r="BI210" i="5"/>
  <c r="BH210" i="5"/>
  <c r="BG210" i="5"/>
  <c r="BF210" i="5"/>
  <c r="T210" i="5"/>
  <c r="R210" i="5"/>
  <c r="P210" i="5"/>
  <c r="BI205" i="5"/>
  <c r="BH205" i="5"/>
  <c r="BG205" i="5"/>
  <c r="BF205" i="5"/>
  <c r="T205" i="5"/>
  <c r="R205" i="5"/>
  <c r="P205" i="5"/>
  <c r="BI201" i="5"/>
  <c r="BH201" i="5"/>
  <c r="BG201" i="5"/>
  <c r="BF201" i="5"/>
  <c r="T201" i="5"/>
  <c r="R201" i="5"/>
  <c r="P201" i="5"/>
  <c r="BI197" i="5"/>
  <c r="BH197" i="5"/>
  <c r="BG197" i="5"/>
  <c r="BF197" i="5"/>
  <c r="T197" i="5"/>
  <c r="R197" i="5"/>
  <c r="P197" i="5"/>
  <c r="BI193" i="5"/>
  <c r="BH193" i="5"/>
  <c r="BG193" i="5"/>
  <c r="BF193" i="5"/>
  <c r="T193" i="5"/>
  <c r="R193" i="5"/>
  <c r="P193" i="5"/>
  <c r="BI188" i="5"/>
  <c r="BH188" i="5"/>
  <c r="BG188" i="5"/>
  <c r="BF188" i="5"/>
  <c r="T188" i="5"/>
  <c r="R188" i="5"/>
  <c r="P188" i="5"/>
  <c r="BI184" i="5"/>
  <c r="BH184" i="5"/>
  <c r="BG184" i="5"/>
  <c r="BF184" i="5"/>
  <c r="T184" i="5"/>
  <c r="R184" i="5"/>
  <c r="P184" i="5"/>
  <c r="BI179" i="5"/>
  <c r="BH179" i="5"/>
  <c r="BG179" i="5"/>
  <c r="BF179" i="5"/>
  <c r="T179" i="5"/>
  <c r="R179" i="5"/>
  <c r="P179" i="5"/>
  <c r="BI174" i="5"/>
  <c r="BH174" i="5"/>
  <c r="BG174" i="5"/>
  <c r="BF174" i="5"/>
  <c r="T174" i="5"/>
  <c r="R174" i="5"/>
  <c r="P174" i="5"/>
  <c r="BI169" i="5"/>
  <c r="BH169" i="5"/>
  <c r="BG169" i="5"/>
  <c r="BF169" i="5"/>
  <c r="T169" i="5"/>
  <c r="R169" i="5"/>
  <c r="P169" i="5"/>
  <c r="BI164" i="5"/>
  <c r="BH164" i="5"/>
  <c r="BG164" i="5"/>
  <c r="BF164" i="5"/>
  <c r="T164" i="5"/>
  <c r="R164" i="5"/>
  <c r="P164" i="5"/>
  <c r="BI160" i="5"/>
  <c r="BH160" i="5"/>
  <c r="BG160" i="5"/>
  <c r="BF160" i="5"/>
  <c r="T160" i="5"/>
  <c r="R160" i="5"/>
  <c r="P160" i="5"/>
  <c r="BI155" i="5"/>
  <c r="BH155" i="5"/>
  <c r="BG155" i="5"/>
  <c r="BF155" i="5"/>
  <c r="T155" i="5"/>
  <c r="R155" i="5"/>
  <c r="P155" i="5"/>
  <c r="BI151" i="5"/>
  <c r="BH151" i="5"/>
  <c r="BG151" i="5"/>
  <c r="BF151" i="5"/>
  <c r="T151" i="5"/>
  <c r="R151" i="5"/>
  <c r="P151" i="5"/>
  <c r="BI148" i="5"/>
  <c r="BH148" i="5"/>
  <c r="BG148" i="5"/>
  <c r="BF148" i="5"/>
  <c r="T148" i="5"/>
  <c r="R148" i="5"/>
  <c r="P148" i="5"/>
  <c r="BI145" i="5"/>
  <c r="BH145" i="5"/>
  <c r="BG145" i="5"/>
  <c r="BF145" i="5"/>
  <c r="T145" i="5"/>
  <c r="R145" i="5"/>
  <c r="P145" i="5"/>
  <c r="BI141" i="5"/>
  <c r="BH141" i="5"/>
  <c r="BG141" i="5"/>
  <c r="BF141" i="5"/>
  <c r="T141" i="5"/>
  <c r="R141" i="5"/>
  <c r="P141" i="5"/>
  <c r="BI137" i="5"/>
  <c r="BH137" i="5"/>
  <c r="BG137" i="5"/>
  <c r="BF137" i="5"/>
  <c r="T137" i="5"/>
  <c r="R137" i="5"/>
  <c r="P137" i="5"/>
  <c r="BI129" i="5"/>
  <c r="BH129" i="5"/>
  <c r="BG129" i="5"/>
  <c r="BF129" i="5"/>
  <c r="T129" i="5"/>
  <c r="R129" i="5"/>
  <c r="P129" i="5"/>
  <c r="BI124" i="5"/>
  <c r="BH124" i="5"/>
  <c r="BG124" i="5"/>
  <c r="BF124" i="5"/>
  <c r="T124" i="5"/>
  <c r="R124" i="5"/>
  <c r="P124" i="5"/>
  <c r="J118" i="5"/>
  <c r="F117" i="5"/>
  <c r="F115" i="5"/>
  <c r="E113" i="5"/>
  <c r="J92" i="5"/>
  <c r="F91" i="5"/>
  <c r="F89" i="5"/>
  <c r="E87" i="5"/>
  <c r="J21" i="5"/>
  <c r="E21" i="5"/>
  <c r="J91" i="5"/>
  <c r="J20" i="5"/>
  <c r="J18" i="5"/>
  <c r="E18" i="5"/>
  <c r="F118" i="5"/>
  <c r="J17" i="5"/>
  <c r="J12" i="5"/>
  <c r="J115" i="5"/>
  <c r="E7" i="5"/>
  <c r="E111" i="5" s="1"/>
  <c r="J37" i="4"/>
  <c r="J36" i="4"/>
  <c r="AY97" i="1"/>
  <c r="J35" i="4"/>
  <c r="AX97" i="1" s="1"/>
  <c r="BI217" i="4"/>
  <c r="BH217" i="4"/>
  <c r="BG217" i="4"/>
  <c r="BF217" i="4"/>
  <c r="T217" i="4"/>
  <c r="R217" i="4"/>
  <c r="P217" i="4"/>
  <c r="BI210" i="4"/>
  <c r="BH210" i="4"/>
  <c r="BG210" i="4"/>
  <c r="BF210" i="4"/>
  <c r="T210" i="4"/>
  <c r="R210" i="4"/>
  <c r="P210" i="4"/>
  <c r="BI205" i="4"/>
  <c r="BH205" i="4"/>
  <c r="BG205" i="4"/>
  <c r="BF205" i="4"/>
  <c r="T205" i="4"/>
  <c r="R205" i="4"/>
  <c r="P205" i="4"/>
  <c r="BI200" i="4"/>
  <c r="BH200" i="4"/>
  <c r="BG200" i="4"/>
  <c r="BF200" i="4"/>
  <c r="T200" i="4"/>
  <c r="R200" i="4"/>
  <c r="P200" i="4"/>
  <c r="BI195" i="4"/>
  <c r="BH195" i="4"/>
  <c r="BG195" i="4"/>
  <c r="BF195" i="4"/>
  <c r="T195" i="4"/>
  <c r="R195" i="4"/>
  <c r="P195" i="4"/>
  <c r="BI191" i="4"/>
  <c r="BH191" i="4"/>
  <c r="BG191" i="4"/>
  <c r="BF191" i="4"/>
  <c r="T191" i="4"/>
  <c r="R191" i="4"/>
  <c r="P191" i="4"/>
  <c r="BI187" i="4"/>
  <c r="BH187" i="4"/>
  <c r="BG187" i="4"/>
  <c r="BF187" i="4"/>
  <c r="T187" i="4"/>
  <c r="R187" i="4"/>
  <c r="P187" i="4"/>
  <c r="BI182" i="4"/>
  <c r="BH182" i="4"/>
  <c r="BG182" i="4"/>
  <c r="BF182" i="4"/>
  <c r="T182" i="4"/>
  <c r="R182" i="4"/>
  <c r="P182" i="4"/>
  <c r="BI178" i="4"/>
  <c r="BH178" i="4"/>
  <c r="BG178" i="4"/>
  <c r="BF178" i="4"/>
  <c r="T178" i="4"/>
  <c r="R178" i="4"/>
  <c r="P178" i="4"/>
  <c r="BI174" i="4"/>
  <c r="BH174" i="4"/>
  <c r="BG174" i="4"/>
  <c r="BF174" i="4"/>
  <c r="T174" i="4"/>
  <c r="R174" i="4"/>
  <c r="P174" i="4"/>
  <c r="BI170" i="4"/>
  <c r="BH170" i="4"/>
  <c r="BG170" i="4"/>
  <c r="BF170" i="4"/>
  <c r="T170" i="4"/>
  <c r="R170" i="4"/>
  <c r="P170" i="4"/>
  <c r="BI166" i="4"/>
  <c r="BH166" i="4"/>
  <c r="BG166" i="4"/>
  <c r="BF166" i="4"/>
  <c r="T166" i="4"/>
  <c r="R166" i="4"/>
  <c r="P166" i="4"/>
  <c r="BI162" i="4"/>
  <c r="BH162" i="4"/>
  <c r="BG162" i="4"/>
  <c r="BF162" i="4"/>
  <c r="T162" i="4"/>
  <c r="R162" i="4"/>
  <c r="P162" i="4"/>
  <c r="BI157" i="4"/>
  <c r="BH157" i="4"/>
  <c r="BG157" i="4"/>
  <c r="BF157" i="4"/>
  <c r="T157" i="4"/>
  <c r="R157" i="4"/>
  <c r="P157" i="4"/>
  <c r="BI152" i="4"/>
  <c r="BH152" i="4"/>
  <c r="BG152" i="4"/>
  <c r="BF152" i="4"/>
  <c r="T152" i="4"/>
  <c r="R152" i="4"/>
  <c r="P152" i="4"/>
  <c r="BI146" i="4"/>
  <c r="BH146" i="4"/>
  <c r="BG146" i="4"/>
  <c r="BF146" i="4"/>
  <c r="T146" i="4"/>
  <c r="R146" i="4"/>
  <c r="P146" i="4"/>
  <c r="BI142" i="4"/>
  <c r="BH142" i="4"/>
  <c r="BG142" i="4"/>
  <c r="BF142" i="4"/>
  <c r="T142" i="4"/>
  <c r="R142" i="4"/>
  <c r="P142" i="4"/>
  <c r="P130" i="4"/>
  <c r="BI136" i="4"/>
  <c r="BH136" i="4"/>
  <c r="BG136" i="4"/>
  <c r="BF136" i="4"/>
  <c r="T136" i="4"/>
  <c r="R136" i="4"/>
  <c r="P136" i="4"/>
  <c r="BI131" i="4"/>
  <c r="BH131" i="4"/>
  <c r="BG131" i="4"/>
  <c r="BF131" i="4"/>
  <c r="T131" i="4"/>
  <c r="T130" i="4" s="1"/>
  <c r="R131" i="4"/>
  <c r="R130" i="4" s="1"/>
  <c r="P131" i="4"/>
  <c r="BI124" i="4"/>
  <c r="BH124" i="4"/>
  <c r="BG124" i="4"/>
  <c r="BF124" i="4"/>
  <c r="T124" i="4"/>
  <c r="T123" i="4"/>
  <c r="R124" i="4"/>
  <c r="R123" i="4" s="1"/>
  <c r="P124" i="4"/>
  <c r="P123" i="4"/>
  <c r="J118" i="4"/>
  <c r="F117" i="4"/>
  <c r="F115" i="4"/>
  <c r="E113" i="4"/>
  <c r="J92" i="4"/>
  <c r="F91" i="4"/>
  <c r="F89" i="4"/>
  <c r="E87" i="4"/>
  <c r="J21" i="4"/>
  <c r="E21" i="4"/>
  <c r="J117" i="4"/>
  <c r="J20" i="4"/>
  <c r="J18" i="4"/>
  <c r="E18" i="4"/>
  <c r="F92" i="4"/>
  <c r="J17" i="4"/>
  <c r="J12" i="4"/>
  <c r="J115" i="4" s="1"/>
  <c r="E7" i="4"/>
  <c r="E111" i="4"/>
  <c r="J37" i="3"/>
  <c r="J36" i="3"/>
  <c r="AY96" i="1"/>
  <c r="J35" i="3"/>
  <c r="AX96" i="1" s="1"/>
  <c r="BI137" i="3"/>
  <c r="BH137" i="3"/>
  <c r="BG137" i="3"/>
  <c r="BF137" i="3"/>
  <c r="T137" i="3"/>
  <c r="T136" i="3"/>
  <c r="R137" i="3"/>
  <c r="R136" i="3" s="1"/>
  <c r="P137" i="3"/>
  <c r="P136" i="3"/>
  <c r="BI132" i="3"/>
  <c r="BH132" i="3"/>
  <c r="BG132" i="3"/>
  <c r="BF132" i="3"/>
  <c r="T132" i="3"/>
  <c r="R132" i="3"/>
  <c r="P132" i="3"/>
  <c r="BI128" i="3"/>
  <c r="BH128" i="3"/>
  <c r="BG128" i="3"/>
  <c r="BF128" i="3"/>
  <c r="T128" i="3"/>
  <c r="R128" i="3"/>
  <c r="P128" i="3"/>
  <c r="BI123" i="3"/>
  <c r="BH123" i="3"/>
  <c r="BG123" i="3"/>
  <c r="BF123" i="3"/>
  <c r="T123" i="3"/>
  <c r="T122" i="3"/>
  <c r="R123" i="3"/>
  <c r="R122" i="3" s="1"/>
  <c r="P123" i="3"/>
  <c r="P122" i="3"/>
  <c r="J117" i="3"/>
  <c r="F116" i="3"/>
  <c r="F114" i="3"/>
  <c r="E112" i="3"/>
  <c r="J92" i="3"/>
  <c r="F91" i="3"/>
  <c r="F89" i="3"/>
  <c r="E87" i="3"/>
  <c r="J21" i="3"/>
  <c r="E21" i="3"/>
  <c r="J116" i="3" s="1"/>
  <c r="J20" i="3"/>
  <c r="J18" i="3"/>
  <c r="E18" i="3"/>
  <c r="F92" i="3" s="1"/>
  <c r="J17" i="3"/>
  <c r="J12" i="3"/>
  <c r="J89" i="3" s="1"/>
  <c r="E7" i="3"/>
  <c r="E85" i="3"/>
  <c r="J37" i="2"/>
  <c r="J36" i="2"/>
  <c r="AY95" i="1" s="1"/>
  <c r="J35" i="2"/>
  <c r="AX95" i="1"/>
  <c r="BI244" i="2"/>
  <c r="BH244" i="2"/>
  <c r="BG244" i="2"/>
  <c r="BF244" i="2"/>
  <c r="T244" i="2"/>
  <c r="R244" i="2"/>
  <c r="P244" i="2"/>
  <c r="BI233" i="2"/>
  <c r="BH233" i="2"/>
  <c r="BG233" i="2"/>
  <c r="BF233" i="2"/>
  <c r="T233" i="2"/>
  <c r="R233" i="2"/>
  <c r="P233" i="2"/>
  <c r="BI228" i="2"/>
  <c r="BH228" i="2"/>
  <c r="BG228" i="2"/>
  <c r="BF228" i="2"/>
  <c r="T228" i="2"/>
  <c r="R228" i="2"/>
  <c r="P228" i="2"/>
  <c r="BI223" i="2"/>
  <c r="BH223" i="2"/>
  <c r="BG223" i="2"/>
  <c r="BF223" i="2"/>
  <c r="T223" i="2"/>
  <c r="R223" i="2"/>
  <c r="P223" i="2"/>
  <c r="BI219" i="2"/>
  <c r="BH219" i="2"/>
  <c r="BG219" i="2"/>
  <c r="BF219" i="2"/>
  <c r="T219" i="2"/>
  <c r="R219" i="2"/>
  <c r="P219" i="2"/>
  <c r="BI215" i="2"/>
  <c r="BH215" i="2"/>
  <c r="BG215" i="2"/>
  <c r="BF215" i="2"/>
  <c r="T215" i="2"/>
  <c r="R215" i="2"/>
  <c r="P215" i="2"/>
  <c r="BI210" i="2"/>
  <c r="BH210" i="2"/>
  <c r="BG210" i="2"/>
  <c r="BF210" i="2"/>
  <c r="T210" i="2"/>
  <c r="R210" i="2"/>
  <c r="P210" i="2"/>
  <c r="BI205" i="2"/>
  <c r="BH205" i="2"/>
  <c r="BG205" i="2"/>
  <c r="BF205" i="2"/>
  <c r="T205" i="2"/>
  <c r="R205" i="2"/>
  <c r="P205" i="2"/>
  <c r="BI200" i="2"/>
  <c r="BH200" i="2"/>
  <c r="BG200" i="2"/>
  <c r="BF200" i="2"/>
  <c r="T200" i="2"/>
  <c r="R200" i="2"/>
  <c r="P200" i="2"/>
  <c r="BI196" i="2"/>
  <c r="BH196" i="2"/>
  <c r="BG196" i="2"/>
  <c r="BF196" i="2"/>
  <c r="T196" i="2"/>
  <c r="R196" i="2"/>
  <c r="P196" i="2"/>
  <c r="BI192" i="2"/>
  <c r="BH192" i="2"/>
  <c r="BG192" i="2"/>
  <c r="BF192" i="2"/>
  <c r="T192" i="2"/>
  <c r="R192" i="2"/>
  <c r="P192" i="2"/>
  <c r="BI188" i="2"/>
  <c r="BH188" i="2"/>
  <c r="BG188" i="2"/>
  <c r="BF188" i="2"/>
  <c r="T188" i="2"/>
  <c r="R188" i="2"/>
  <c r="P188" i="2"/>
  <c r="BI183" i="2"/>
  <c r="BH183" i="2"/>
  <c r="BG183" i="2"/>
  <c r="BF183" i="2"/>
  <c r="T183" i="2"/>
  <c r="R183" i="2"/>
  <c r="P183" i="2"/>
  <c r="BI178" i="2"/>
  <c r="BH178" i="2"/>
  <c r="BG178" i="2"/>
  <c r="BF178" i="2"/>
  <c r="T178" i="2"/>
  <c r="R178" i="2"/>
  <c r="P178" i="2"/>
  <c r="BI174" i="2"/>
  <c r="BH174" i="2"/>
  <c r="BG174" i="2"/>
  <c r="BF174" i="2"/>
  <c r="T174" i="2"/>
  <c r="R174" i="2"/>
  <c r="P174" i="2"/>
  <c r="BI170" i="2"/>
  <c r="BH170" i="2"/>
  <c r="BG170" i="2"/>
  <c r="BF170" i="2"/>
  <c r="T170" i="2"/>
  <c r="R170" i="2"/>
  <c r="P170" i="2"/>
  <c r="BI165" i="2"/>
  <c r="BH165" i="2"/>
  <c r="BG165" i="2"/>
  <c r="BF165" i="2"/>
  <c r="T165" i="2"/>
  <c r="R165" i="2"/>
  <c r="P165" i="2"/>
  <c r="BI160" i="2"/>
  <c r="BH160" i="2"/>
  <c r="BG160" i="2"/>
  <c r="BF160" i="2"/>
  <c r="T160" i="2"/>
  <c r="R160" i="2"/>
  <c r="P160" i="2"/>
  <c r="BI154" i="2"/>
  <c r="BH154" i="2"/>
  <c r="BG154" i="2"/>
  <c r="BF154" i="2"/>
  <c r="T154" i="2"/>
  <c r="R154" i="2"/>
  <c r="P154" i="2"/>
  <c r="BI148" i="2"/>
  <c r="BH148" i="2"/>
  <c r="BG148" i="2"/>
  <c r="BF148" i="2"/>
  <c r="T148" i="2"/>
  <c r="R148" i="2"/>
  <c r="P148" i="2"/>
  <c r="BI142" i="2"/>
  <c r="BH142" i="2"/>
  <c r="BG142" i="2"/>
  <c r="BF142" i="2"/>
  <c r="T142" i="2"/>
  <c r="R142" i="2"/>
  <c r="P142" i="2"/>
  <c r="BI136" i="2"/>
  <c r="BH136" i="2"/>
  <c r="BG136" i="2"/>
  <c r="BF136" i="2"/>
  <c r="T136" i="2"/>
  <c r="T135" i="2" s="1"/>
  <c r="R136" i="2"/>
  <c r="R135" i="2"/>
  <c r="P136" i="2"/>
  <c r="P135" i="2" s="1"/>
  <c r="BI130" i="2"/>
  <c r="BH130" i="2"/>
  <c r="BG130" i="2"/>
  <c r="BF130" i="2"/>
  <c r="T130" i="2"/>
  <c r="R130" i="2"/>
  <c r="P130" i="2"/>
  <c r="BI124" i="2"/>
  <c r="BH124" i="2"/>
  <c r="BG124" i="2"/>
  <c r="BF124" i="2"/>
  <c r="T124" i="2"/>
  <c r="R124" i="2"/>
  <c r="P124" i="2"/>
  <c r="J118" i="2"/>
  <c r="F117" i="2"/>
  <c r="F115" i="2"/>
  <c r="E113" i="2"/>
  <c r="J92" i="2"/>
  <c r="F91" i="2"/>
  <c r="F89" i="2"/>
  <c r="E87" i="2"/>
  <c r="J21" i="2"/>
  <c r="E21" i="2"/>
  <c r="J117" i="2" s="1"/>
  <c r="J20" i="2"/>
  <c r="J18" i="2"/>
  <c r="E18" i="2"/>
  <c r="F92" i="2" s="1"/>
  <c r="J17" i="2"/>
  <c r="J12" i="2"/>
  <c r="J115" i="2" s="1"/>
  <c r="E7" i="2"/>
  <c r="E85" i="2"/>
  <c r="L90" i="1"/>
  <c r="AM90" i="1"/>
  <c r="AM89" i="1"/>
  <c r="L89" i="1"/>
  <c r="AM87" i="1"/>
  <c r="L87" i="1"/>
  <c r="L85" i="1"/>
  <c r="L84" i="1"/>
  <c r="BK153" i="15"/>
  <c r="J153" i="15"/>
  <c r="J143" i="15"/>
  <c r="BK139" i="15"/>
  <c r="J136" i="15"/>
  <c r="BK133" i="15"/>
  <c r="J123" i="15"/>
  <c r="J119" i="15"/>
  <c r="BK154" i="14"/>
  <c r="J142" i="14"/>
  <c r="BK129" i="14"/>
  <c r="J124" i="14"/>
  <c r="BK202" i="13"/>
  <c r="BK197" i="13"/>
  <c r="BK192" i="13"/>
  <c r="J186" i="13"/>
  <c r="J175" i="13"/>
  <c r="J170" i="13"/>
  <c r="BK158" i="13"/>
  <c r="BK154" i="13"/>
  <c r="BK147" i="13"/>
  <c r="J133" i="13"/>
  <c r="BK123" i="13"/>
  <c r="BK162" i="12"/>
  <c r="J157" i="12"/>
  <c r="BK147" i="12"/>
  <c r="BK127" i="12"/>
  <c r="J123" i="12"/>
  <c r="BK170" i="11"/>
  <c r="BK160" i="11"/>
  <c r="J152" i="11"/>
  <c r="BK140" i="11"/>
  <c r="BK136" i="11"/>
  <c r="BK129" i="11"/>
  <c r="J123" i="11"/>
  <c r="BK336" i="10"/>
  <c r="J311" i="10"/>
  <c r="J298" i="10"/>
  <c r="J248" i="10"/>
  <c r="BK244" i="10"/>
  <c r="J226" i="10"/>
  <c r="BK221" i="10"/>
  <c r="BK214" i="10"/>
  <c r="J210" i="10"/>
  <c r="BK201" i="10"/>
  <c r="BK196" i="10"/>
  <c r="BK178" i="10"/>
  <c r="BK174" i="10"/>
  <c r="J156" i="10"/>
  <c r="J150" i="10"/>
  <c r="J144" i="10"/>
  <c r="BK133" i="10"/>
  <c r="BK129" i="10"/>
  <c r="BK243" i="9"/>
  <c r="BK228" i="9"/>
  <c r="J210" i="9"/>
  <c r="J201" i="9"/>
  <c r="BK197" i="9"/>
  <c r="BK178" i="9"/>
  <c r="BK174" i="9"/>
  <c r="BK170" i="9"/>
  <c r="J166" i="9"/>
  <c r="J147" i="9"/>
  <c r="BK141" i="9"/>
  <c r="J135" i="9"/>
  <c r="BK131" i="9"/>
  <c r="J261" i="8"/>
  <c r="J256" i="8"/>
  <c r="BK234" i="8"/>
  <c r="J224" i="8"/>
  <c r="J206" i="8"/>
  <c r="BK187" i="8"/>
  <c r="J183" i="8"/>
  <c r="J173" i="8"/>
  <c r="BK168" i="8"/>
  <c r="J164" i="8"/>
  <c r="BK158" i="8"/>
  <c r="J154" i="8"/>
  <c r="J150" i="8"/>
  <c r="J123" i="8"/>
  <c r="J199" i="7"/>
  <c r="J193" i="7"/>
  <c r="J186" i="7"/>
  <c r="BK173" i="7"/>
  <c r="BK169" i="7"/>
  <c r="BK160" i="7"/>
  <c r="BK155" i="7"/>
  <c r="BK148" i="7"/>
  <c r="J140" i="7"/>
  <c r="J136" i="7"/>
  <c r="J133" i="7"/>
  <c r="BK127" i="7"/>
  <c r="J290" i="6"/>
  <c r="J267" i="6"/>
  <c r="BK258" i="6"/>
  <c r="BK251" i="6"/>
  <c r="J246" i="6"/>
  <c r="BK222" i="6"/>
  <c r="J206" i="6"/>
  <c r="J202" i="6"/>
  <c r="J193" i="6"/>
  <c r="J188" i="6"/>
  <c r="J183" i="6"/>
  <c r="BK178" i="6"/>
  <c r="J174" i="6"/>
  <c r="BK170" i="6"/>
  <c r="BK166" i="6"/>
  <c r="J147" i="6"/>
  <c r="BK144" i="6"/>
  <c r="BK138" i="6"/>
  <c r="BK131" i="6"/>
  <c r="BK127" i="6"/>
  <c r="BK123" i="6"/>
  <c r="J278" i="5"/>
  <c r="J273" i="5"/>
  <c r="BK263" i="5"/>
  <c r="BK255" i="5"/>
  <c r="BK241" i="5"/>
  <c r="BK227" i="5"/>
  <c r="J210" i="5"/>
  <c r="BK205" i="5"/>
  <c r="J197" i="5"/>
  <c r="BK193" i="5"/>
  <c r="BK184" i="5"/>
  <c r="BK174" i="5"/>
  <c r="BK169" i="5"/>
  <c r="BK164" i="5"/>
  <c r="BK160" i="5"/>
  <c r="J155" i="5"/>
  <c r="BK145" i="5"/>
  <c r="J129" i="5"/>
  <c r="BK124" i="5"/>
  <c r="J217" i="4"/>
  <c r="BK210" i="4"/>
  <c r="J200" i="4"/>
  <c r="BK195" i="4"/>
  <c r="BK174" i="4"/>
  <c r="J152" i="4"/>
  <c r="BK142" i="4"/>
  <c r="BK131" i="4"/>
  <c r="BK128" i="3"/>
  <c r="BK123" i="3"/>
  <c r="BK244" i="2"/>
  <c r="J223" i="2"/>
  <c r="J219" i="2"/>
  <c r="BK205" i="2"/>
  <c r="J200" i="2"/>
  <c r="BK196" i="2"/>
  <c r="J178" i="2"/>
  <c r="BK174" i="2"/>
  <c r="BK160" i="2"/>
  <c r="J148" i="2"/>
  <c r="BK142" i="2"/>
  <c r="BK136" i="2"/>
  <c r="BK130" i="2"/>
  <c r="AS94" i="1"/>
  <c r="BK143" i="15"/>
  <c r="J139" i="15"/>
  <c r="BK136" i="15"/>
  <c r="J133" i="15"/>
  <c r="BK128" i="15"/>
  <c r="J128" i="15"/>
  <c r="BK123" i="15"/>
  <c r="BK119" i="15"/>
  <c r="BK180" i="14"/>
  <c r="BK170" i="14"/>
  <c r="BK164" i="14"/>
  <c r="J159" i="14"/>
  <c r="BK147" i="14"/>
  <c r="BK138" i="14"/>
  <c r="BK135" i="14"/>
  <c r="J129" i="14"/>
  <c r="J192" i="13"/>
  <c r="BK186" i="13"/>
  <c r="J179" i="13"/>
  <c r="BK175" i="13"/>
  <c r="BK164" i="13"/>
  <c r="J158" i="13"/>
  <c r="J154" i="13"/>
  <c r="J147" i="13"/>
  <c r="BK143" i="13"/>
  <c r="J143" i="13"/>
  <c r="BK139" i="13"/>
  <c r="J129" i="13"/>
  <c r="J123" i="13"/>
  <c r="BK151" i="12"/>
  <c r="J147" i="12"/>
  <c r="BK143" i="12"/>
  <c r="J139" i="12"/>
  <c r="BK135" i="12"/>
  <c r="BK131" i="12"/>
  <c r="BK123" i="12"/>
  <c r="BK182" i="11"/>
  <c r="BK177" i="11"/>
  <c r="BK165" i="11"/>
  <c r="J160" i="11"/>
  <c r="J156" i="11"/>
  <c r="BK148" i="11"/>
  <c r="BK144" i="11"/>
  <c r="J140" i="11"/>
  <c r="J136" i="11"/>
  <c r="BK132" i="11"/>
  <c r="J129" i="11"/>
  <c r="J126" i="11"/>
  <c r="BK123" i="11"/>
  <c r="J336" i="10"/>
  <c r="BK331" i="10"/>
  <c r="J326" i="10"/>
  <c r="J321" i="10"/>
  <c r="BK316" i="10"/>
  <c r="BK311" i="10"/>
  <c r="BK306" i="10"/>
  <c r="BK289" i="10"/>
  <c r="J282" i="10"/>
  <c r="J277" i="10"/>
  <c r="J271" i="10"/>
  <c r="BK262" i="10"/>
  <c r="J257" i="10"/>
  <c r="BK252" i="10"/>
  <c r="BK248" i="10"/>
  <c r="J239" i="10"/>
  <c r="J235" i="10"/>
  <c r="BK230" i="10"/>
  <c r="J221" i="10"/>
  <c r="J206" i="10"/>
  <c r="J190" i="10"/>
  <c r="J186" i="10"/>
  <c r="BK182" i="10"/>
  <c r="J182" i="10"/>
  <c r="J174" i="10"/>
  <c r="J168" i="10"/>
  <c r="BK160" i="10"/>
  <c r="J153" i="10"/>
  <c r="BK150" i="10"/>
  <c r="BK147" i="10"/>
  <c r="J141" i="10"/>
  <c r="BK137" i="10"/>
  <c r="J129" i="10"/>
  <c r="J124" i="10"/>
  <c r="J282" i="9"/>
  <c r="BK277" i="9"/>
  <c r="J272" i="9"/>
  <c r="J264" i="9"/>
  <c r="BK255" i="9"/>
  <c r="BK248" i="9"/>
  <c r="J243" i="9"/>
  <c r="J237" i="9"/>
  <c r="J223" i="9"/>
  <c r="J219" i="9"/>
  <c r="J215" i="9"/>
  <c r="BK206" i="9"/>
  <c r="J197" i="9"/>
  <c r="J188" i="9"/>
  <c r="J183" i="9"/>
  <c r="J174" i="9"/>
  <c r="BK166" i="9"/>
  <c r="BK160" i="9"/>
  <c r="J154" i="9"/>
  <c r="BK150" i="9"/>
  <c r="J144" i="9"/>
  <c r="BK138" i="9"/>
  <c r="BK135" i="9"/>
  <c r="J127" i="9"/>
  <c r="J123" i="9"/>
  <c r="BK261" i="8"/>
  <c r="J251" i="8"/>
  <c r="BK243" i="8"/>
  <c r="J234" i="8"/>
  <c r="BK229" i="8"/>
  <c r="BK218" i="8"/>
  <c r="J211" i="8"/>
  <c r="J201" i="8"/>
  <c r="BK197" i="8"/>
  <c r="BK192" i="8"/>
  <c r="J187" i="8"/>
  <c r="BK183" i="8"/>
  <c r="J178" i="8"/>
  <c r="J168" i="8"/>
  <c r="BK164" i="8"/>
  <c r="BK150" i="8"/>
  <c r="J147" i="8"/>
  <c r="J144" i="8"/>
  <c r="BK141" i="8"/>
  <c r="J138" i="8"/>
  <c r="BK135" i="8"/>
  <c r="J131" i="8"/>
  <c r="J127" i="8"/>
  <c r="BK224" i="7"/>
  <c r="J224" i="7"/>
  <c r="BK219" i="7"/>
  <c r="J211" i="7"/>
  <c r="BK204" i="7"/>
  <c r="BK199" i="7"/>
  <c r="BK181" i="7"/>
  <c r="BK177" i="7"/>
  <c r="BK165" i="7"/>
  <c r="J160" i="7"/>
  <c r="J148" i="7"/>
  <c r="BK144" i="7"/>
  <c r="BK140" i="7"/>
  <c r="BK133" i="7"/>
  <c r="BK130" i="7"/>
  <c r="J123" i="7"/>
  <c r="BK290" i="6"/>
  <c r="BK285" i="6"/>
  <c r="J280" i="6"/>
  <c r="BK275" i="6"/>
  <c r="J258" i="6"/>
  <c r="J251" i="6"/>
  <c r="BK240" i="6"/>
  <c r="J240" i="6"/>
  <c r="BK231" i="6"/>
  <c r="J226" i="6"/>
  <c r="J222" i="6"/>
  <c r="BK218" i="6"/>
  <c r="J211" i="6"/>
  <c r="BK206" i="6"/>
  <c r="BK202" i="6"/>
  <c r="J198" i="6"/>
  <c r="BK183" i="6"/>
  <c r="J178" i="6"/>
  <c r="BK174" i="6"/>
  <c r="J170" i="6"/>
  <c r="J166" i="6"/>
  <c r="J160" i="6"/>
  <c r="BK154" i="6"/>
  <c r="BK150" i="6"/>
  <c r="BK141" i="6"/>
  <c r="J138" i="6"/>
  <c r="BK135" i="6"/>
  <c r="J131" i="6"/>
  <c r="J127" i="6"/>
  <c r="BK289" i="5"/>
  <c r="J289" i="5"/>
  <c r="J268" i="5"/>
  <c r="BK259" i="5"/>
  <c r="J255" i="5"/>
  <c r="J250" i="5"/>
  <c r="J245" i="5"/>
  <c r="J241" i="5"/>
  <c r="BK237" i="5"/>
  <c r="BK232" i="5"/>
  <c r="J227" i="5"/>
  <c r="BK220" i="5"/>
  <c r="BK215" i="5"/>
  <c r="J205" i="5"/>
  <c r="BK201" i="5"/>
  <c r="BK197" i="5"/>
  <c r="J188" i="5"/>
  <c r="BK179" i="5"/>
  <c r="BK155" i="5"/>
  <c r="J151" i="5"/>
  <c r="J148" i="5"/>
  <c r="BK141" i="5"/>
  <c r="J137" i="5"/>
  <c r="BK129" i="5"/>
  <c r="J124" i="5"/>
  <c r="BK217" i="4"/>
  <c r="J210" i="4"/>
  <c r="J205" i="4"/>
  <c r="BK200" i="4"/>
  <c r="J191" i="4"/>
  <c r="J187" i="4"/>
  <c r="J182" i="4"/>
  <c r="BK178" i="4"/>
  <c r="J170" i="4"/>
  <c r="J166" i="4"/>
  <c r="BK162" i="4"/>
  <c r="BK157" i="4"/>
  <c r="J146" i="4"/>
  <c r="BK136" i="4"/>
  <c r="BK124" i="4"/>
  <c r="BK137" i="3"/>
  <c r="J132" i="3"/>
  <c r="J128" i="3"/>
  <c r="J123" i="3"/>
  <c r="J244" i="2"/>
  <c r="BK233" i="2"/>
  <c r="J228" i="2"/>
  <c r="BK223" i="2"/>
  <c r="BK219" i="2"/>
  <c r="J215" i="2"/>
  <c r="BK210" i="2"/>
  <c r="J205" i="2"/>
  <c r="J196" i="2"/>
  <c r="J192" i="2"/>
  <c r="BK188" i="2"/>
  <c r="J183" i="2"/>
  <c r="J174" i="2"/>
  <c r="BK170" i="2"/>
  <c r="BK165" i="2"/>
  <c r="BK154" i="2"/>
  <c r="J142" i="2"/>
  <c r="BK124" i="2"/>
  <c r="J180" i="14"/>
  <c r="BK175" i="14"/>
  <c r="J175" i="14"/>
  <c r="J170" i="14"/>
  <c r="J164" i="14"/>
  <c r="BK159" i="14"/>
  <c r="J154" i="14"/>
  <c r="J147" i="14"/>
  <c r="BK142" i="14"/>
  <c r="J138" i="14"/>
  <c r="J135" i="14"/>
  <c r="BK124" i="14"/>
  <c r="J202" i="13"/>
  <c r="J197" i="13"/>
  <c r="BK179" i="13"/>
  <c r="BK170" i="13"/>
  <c r="J164" i="13"/>
  <c r="J139" i="13"/>
  <c r="BK133" i="13"/>
  <c r="BK129" i="13"/>
  <c r="J162" i="12"/>
  <c r="BK157" i="12"/>
  <c r="J151" i="12"/>
  <c r="J143" i="12"/>
  <c r="BK139" i="12"/>
  <c r="J135" i="12"/>
  <c r="J131" i="12"/>
  <c r="J127" i="12"/>
  <c r="J182" i="11"/>
  <c r="J177" i="11"/>
  <c r="J170" i="11"/>
  <c r="J165" i="11"/>
  <c r="BK156" i="11"/>
  <c r="BK152" i="11"/>
  <c r="J148" i="11"/>
  <c r="J144" i="11"/>
  <c r="J132" i="11"/>
  <c r="BK126" i="11"/>
  <c r="J331" i="10"/>
  <c r="BK326" i="10"/>
  <c r="BK321" i="10"/>
  <c r="J316" i="10"/>
  <c r="J306" i="10"/>
  <c r="BK298" i="10"/>
  <c r="J289" i="10"/>
  <c r="BK282" i="10"/>
  <c r="BK277" i="10"/>
  <c r="BK271" i="10"/>
  <c r="J262" i="10"/>
  <c r="BK257" i="10"/>
  <c r="J252" i="10"/>
  <c r="J244" i="10"/>
  <c r="BK239" i="10"/>
  <c r="BK235" i="10"/>
  <c r="J230" i="10"/>
  <c r="BK226" i="10"/>
  <c r="J214" i="10"/>
  <c r="BK210" i="10"/>
  <c r="BK206" i="10"/>
  <c r="J201" i="10"/>
  <c r="J196" i="10"/>
  <c r="BK190" i="10"/>
  <c r="BK186" i="10"/>
  <c r="J178" i="10"/>
  <c r="BK168" i="10"/>
  <c r="J160" i="10"/>
  <c r="BK156" i="10"/>
  <c r="BK153" i="10"/>
  <c r="J147" i="10"/>
  <c r="BK144" i="10"/>
  <c r="BK141" i="10"/>
  <c r="J137" i="10"/>
  <c r="J133" i="10"/>
  <c r="BK124" i="10"/>
  <c r="BK287" i="9"/>
  <c r="J287" i="9"/>
  <c r="BK282" i="9"/>
  <c r="J277" i="9"/>
  <c r="BK272" i="9"/>
  <c r="BK264" i="9"/>
  <c r="J255" i="9"/>
  <c r="J248" i="9"/>
  <c r="BK237" i="9"/>
  <c r="J228" i="9"/>
  <c r="BK223" i="9"/>
  <c r="BK219" i="9"/>
  <c r="BK215" i="9"/>
  <c r="BK210" i="9"/>
  <c r="J206" i="9"/>
  <c r="BK201" i="9"/>
  <c r="BK193" i="9"/>
  <c r="J193" i="9"/>
  <c r="BK188" i="9"/>
  <c r="BK183" i="9"/>
  <c r="J178" i="9"/>
  <c r="J170" i="9"/>
  <c r="J160" i="9"/>
  <c r="BK154" i="9"/>
  <c r="J150" i="9"/>
  <c r="BK147" i="9"/>
  <c r="BK144" i="9"/>
  <c r="J141" i="9"/>
  <c r="J138" i="9"/>
  <c r="J131" i="9"/>
  <c r="BK127" i="9"/>
  <c r="BK123" i="9"/>
  <c r="BK256" i="8"/>
  <c r="BK251" i="8"/>
  <c r="J243" i="8"/>
  <c r="J229" i="8"/>
  <c r="BK224" i="8"/>
  <c r="J218" i="8"/>
  <c r="BK211" i="8"/>
  <c r="BK206" i="8"/>
  <c r="BK201" i="8"/>
  <c r="J197" i="8"/>
  <c r="J192" i="8"/>
  <c r="BK178" i="8"/>
  <c r="BK173" i="8"/>
  <c r="J158" i="8"/>
  <c r="BK154" i="8"/>
  <c r="BK147" i="8"/>
  <c r="BK144" i="8"/>
  <c r="J141" i="8"/>
  <c r="BK138" i="8"/>
  <c r="J135" i="8"/>
  <c r="BK131" i="8"/>
  <c r="BK127" i="8"/>
  <c r="BK123" i="8"/>
  <c r="J219" i="7"/>
  <c r="BK211" i="7"/>
  <c r="J204" i="7"/>
  <c r="BK193" i="7"/>
  <c r="BK186" i="7"/>
  <c r="J181" i="7"/>
  <c r="J177" i="7"/>
  <c r="J173" i="7"/>
  <c r="J169" i="7"/>
  <c r="J165" i="7"/>
  <c r="J155" i="7"/>
  <c r="J144" i="7"/>
  <c r="BK136" i="7"/>
  <c r="J130" i="7"/>
  <c r="J127" i="7"/>
  <c r="BK123" i="7"/>
  <c r="J285" i="6"/>
  <c r="BK280" i="6"/>
  <c r="J275" i="6"/>
  <c r="BK267" i="6"/>
  <c r="BK246" i="6"/>
  <c r="J231" i="6"/>
  <c r="BK226" i="6"/>
  <c r="J218" i="6"/>
  <c r="BK211" i="6"/>
  <c r="BK198" i="6"/>
  <c r="BK193" i="6"/>
  <c r="BK188" i="6"/>
  <c r="BK160" i="6"/>
  <c r="J154" i="6"/>
  <c r="J150" i="6"/>
  <c r="BK147" i="6"/>
  <c r="J144" i="6"/>
  <c r="J141" i="6"/>
  <c r="J135" i="6"/>
  <c r="J123" i="6"/>
  <c r="BK278" i="5"/>
  <c r="BK273" i="5"/>
  <c r="BK268" i="5"/>
  <c r="J263" i="5"/>
  <c r="J259" i="5"/>
  <c r="BK250" i="5"/>
  <c r="BK245" i="5"/>
  <c r="J237" i="5"/>
  <c r="J232" i="5"/>
  <c r="J220" i="5"/>
  <c r="J215" i="5"/>
  <c r="BK210" i="5"/>
  <c r="J201" i="5"/>
  <c r="J193" i="5"/>
  <c r="BK188" i="5"/>
  <c r="J184" i="5"/>
  <c r="J179" i="5"/>
  <c r="J174" i="5"/>
  <c r="J169" i="5"/>
  <c r="J164" i="5"/>
  <c r="J160" i="5"/>
  <c r="BK151" i="5"/>
  <c r="BK148" i="5"/>
  <c r="J145" i="5"/>
  <c r="J141" i="5"/>
  <c r="BK137" i="5"/>
  <c r="BK205" i="4"/>
  <c r="J195" i="4"/>
  <c r="BK191" i="4"/>
  <c r="BK187" i="4"/>
  <c r="BK182" i="4"/>
  <c r="J178" i="4"/>
  <c r="J174" i="4"/>
  <c r="BK170" i="4"/>
  <c r="BK166" i="4"/>
  <c r="J162" i="4"/>
  <c r="J157" i="4"/>
  <c r="BK152" i="4"/>
  <c r="BK146" i="4"/>
  <c r="J142" i="4"/>
  <c r="J136" i="4"/>
  <c r="J131" i="4"/>
  <c r="J124" i="4"/>
  <c r="J137" i="3"/>
  <c r="BK132" i="3"/>
  <c r="J233" i="2"/>
  <c r="BK228" i="2"/>
  <c r="BK215" i="2"/>
  <c r="J210" i="2"/>
  <c r="BK200" i="2"/>
  <c r="BK192" i="2"/>
  <c r="J188" i="2"/>
  <c r="BK183" i="2"/>
  <c r="BK178" i="2"/>
  <c r="J170" i="2"/>
  <c r="J165" i="2"/>
  <c r="J160" i="2"/>
  <c r="J154" i="2"/>
  <c r="BK148" i="2"/>
  <c r="J136" i="2"/>
  <c r="J130" i="2"/>
  <c r="J124" i="2"/>
  <c r="BK123" i="2" l="1"/>
  <c r="J123" i="2" s="1"/>
  <c r="J98" i="2" s="1"/>
  <c r="BK141" i="2"/>
  <c r="J141" i="2" s="1"/>
  <c r="J100" i="2" s="1"/>
  <c r="R141" i="2"/>
  <c r="R214" i="2"/>
  <c r="T127" i="3"/>
  <c r="T121" i="3" s="1"/>
  <c r="T120" i="3" s="1"/>
  <c r="P145" i="4"/>
  <c r="P122" i="4" s="1"/>
  <c r="P121" i="4" s="1"/>
  <c r="AU97" i="1" s="1"/>
  <c r="BK186" i="4"/>
  <c r="J186" i="4" s="1"/>
  <c r="J101" i="4" s="1"/>
  <c r="T186" i="4"/>
  <c r="BK123" i="5"/>
  <c r="R123" i="5"/>
  <c r="BK159" i="5"/>
  <c r="J159" i="5"/>
  <c r="J100" i="5"/>
  <c r="T159" i="5"/>
  <c r="R254" i="5"/>
  <c r="BK122" i="6"/>
  <c r="J122" i="6"/>
  <c r="J98" i="6" s="1"/>
  <c r="R122" i="6"/>
  <c r="P182" i="6"/>
  <c r="BK245" i="6"/>
  <c r="J245" i="6" s="1"/>
  <c r="J100" i="6" s="1"/>
  <c r="T245" i="6"/>
  <c r="BK122" i="7"/>
  <c r="R122" i="7"/>
  <c r="P154" i="7"/>
  <c r="BK198" i="7"/>
  <c r="J198" i="7"/>
  <c r="J100" i="7" s="1"/>
  <c r="P198" i="7"/>
  <c r="BK122" i="8"/>
  <c r="R122" i="8"/>
  <c r="P172" i="8"/>
  <c r="BK223" i="8"/>
  <c r="J223" i="8"/>
  <c r="J100" i="8"/>
  <c r="T223" i="8"/>
  <c r="BK122" i="9"/>
  <c r="J122" i="9"/>
  <c r="J98" i="9"/>
  <c r="T122" i="9"/>
  <c r="P182" i="9"/>
  <c r="R182" i="9"/>
  <c r="BK242" i="9"/>
  <c r="J242" i="9" s="1"/>
  <c r="J100" i="9" s="1"/>
  <c r="T242" i="9"/>
  <c r="P128" i="10"/>
  <c r="P122" i="10" s="1"/>
  <c r="P121" i="10" s="1"/>
  <c r="AU103" i="1" s="1"/>
  <c r="BK195" i="10"/>
  <c r="J195" i="10" s="1"/>
  <c r="J100" i="10" s="1"/>
  <c r="T195" i="10"/>
  <c r="R276" i="10"/>
  <c r="BK122" i="11"/>
  <c r="J122" i="11"/>
  <c r="J98" i="11"/>
  <c r="BK135" i="11"/>
  <c r="J135" i="11" s="1"/>
  <c r="J99" i="11" s="1"/>
  <c r="T135" i="11"/>
  <c r="P164" i="11"/>
  <c r="BK126" i="12"/>
  <c r="J126" i="12" s="1"/>
  <c r="J99" i="12" s="1"/>
  <c r="P126" i="12"/>
  <c r="P121" i="12" s="1"/>
  <c r="P120" i="12" s="1"/>
  <c r="AU105" i="1" s="1"/>
  <c r="BK156" i="12"/>
  <c r="J156" i="12" s="1"/>
  <c r="J100" i="12" s="1"/>
  <c r="P156" i="12"/>
  <c r="BK122" i="13"/>
  <c r="J122" i="13" s="1"/>
  <c r="J98" i="13" s="1"/>
  <c r="T122" i="13"/>
  <c r="P163" i="13"/>
  <c r="BK191" i="13"/>
  <c r="J191" i="13" s="1"/>
  <c r="J100" i="13" s="1"/>
  <c r="P191" i="13"/>
  <c r="BK128" i="14"/>
  <c r="J128" i="14" s="1"/>
  <c r="J99" i="14" s="1"/>
  <c r="R128" i="14"/>
  <c r="R122" i="14" s="1"/>
  <c r="R121" i="14" s="1"/>
  <c r="P123" i="2"/>
  <c r="R123" i="2"/>
  <c r="R122" i="2" s="1"/>
  <c r="R121" i="2" s="1"/>
  <c r="P141" i="2"/>
  <c r="BK214" i="2"/>
  <c r="J214" i="2" s="1"/>
  <c r="J101" i="2" s="1"/>
  <c r="T214" i="2"/>
  <c r="P127" i="3"/>
  <c r="P121" i="3" s="1"/>
  <c r="P120" i="3" s="1"/>
  <c r="AU96" i="1" s="1"/>
  <c r="BK145" i="4"/>
  <c r="J145" i="4" s="1"/>
  <c r="J100" i="4" s="1"/>
  <c r="T145" i="4"/>
  <c r="T122" i="4"/>
  <c r="T121" i="4" s="1"/>
  <c r="R186" i="4"/>
  <c r="P123" i="5"/>
  <c r="T123" i="5"/>
  <c r="P136" i="5"/>
  <c r="R136" i="5"/>
  <c r="P159" i="5"/>
  <c r="BK254" i="5"/>
  <c r="J254" i="5" s="1"/>
  <c r="J101" i="5" s="1"/>
  <c r="T254" i="5"/>
  <c r="P122" i="6"/>
  <c r="T122" i="6"/>
  <c r="T182" i="6"/>
  <c r="P245" i="6"/>
  <c r="P122" i="7"/>
  <c r="T122" i="7"/>
  <c r="T154" i="7"/>
  <c r="R198" i="7"/>
  <c r="P122" i="8"/>
  <c r="BK172" i="8"/>
  <c r="J172" i="8" s="1"/>
  <c r="J99" i="8" s="1"/>
  <c r="T172" i="8"/>
  <c r="R223" i="8"/>
  <c r="P122" i="9"/>
  <c r="R122" i="9"/>
  <c r="BK182" i="9"/>
  <c r="J182" i="9" s="1"/>
  <c r="J99" i="9" s="1"/>
  <c r="T182" i="9"/>
  <c r="P242" i="9"/>
  <c r="R242" i="9"/>
  <c r="R128" i="10"/>
  <c r="P195" i="10"/>
  <c r="BK276" i="10"/>
  <c r="J276" i="10"/>
  <c r="J101" i="10"/>
  <c r="T276" i="10"/>
  <c r="P122" i="11"/>
  <c r="T122" i="11"/>
  <c r="P135" i="11"/>
  <c r="BK164" i="11"/>
  <c r="J164" i="11" s="1"/>
  <c r="J100" i="11" s="1"/>
  <c r="T164" i="11"/>
  <c r="R126" i="12"/>
  <c r="R121" i="12" s="1"/>
  <c r="R120" i="12" s="1"/>
  <c r="T156" i="12"/>
  <c r="P122" i="13"/>
  <c r="P121" i="13" s="1"/>
  <c r="P120" i="13" s="1"/>
  <c r="AU106" i="1" s="1"/>
  <c r="BK163" i="13"/>
  <c r="J163" i="13" s="1"/>
  <c r="J99" i="13" s="1"/>
  <c r="R163" i="13"/>
  <c r="T191" i="13"/>
  <c r="P128" i="14"/>
  <c r="P122" i="14"/>
  <c r="P121" i="14"/>
  <c r="AU107" i="1" s="1"/>
  <c r="T128" i="14"/>
  <c r="T122" i="14"/>
  <c r="T121" i="14"/>
  <c r="P141" i="14"/>
  <c r="T141" i="14"/>
  <c r="T123" i="2"/>
  <c r="T141" i="2"/>
  <c r="P214" i="2"/>
  <c r="BK127" i="3"/>
  <c r="J127" i="3"/>
  <c r="J99" i="3"/>
  <c r="R127" i="3"/>
  <c r="R121" i="3" s="1"/>
  <c r="R120" i="3" s="1"/>
  <c r="R145" i="4"/>
  <c r="R122" i="4" s="1"/>
  <c r="R121" i="4" s="1"/>
  <c r="P186" i="4"/>
  <c r="BK136" i="5"/>
  <c r="J136" i="5" s="1"/>
  <c r="J99" i="5" s="1"/>
  <c r="T136" i="5"/>
  <c r="R159" i="5"/>
  <c r="P254" i="5"/>
  <c r="BK182" i="6"/>
  <c r="J182" i="6"/>
  <c r="J99" i="6"/>
  <c r="R182" i="6"/>
  <c r="R245" i="6"/>
  <c r="BK154" i="7"/>
  <c r="J154" i="7"/>
  <c r="J99" i="7" s="1"/>
  <c r="R154" i="7"/>
  <c r="T198" i="7"/>
  <c r="T122" i="8"/>
  <c r="T121" i="8" s="1"/>
  <c r="T120" i="8" s="1"/>
  <c r="R172" i="8"/>
  <c r="P223" i="8"/>
  <c r="BK128" i="10"/>
  <c r="J128" i="10" s="1"/>
  <c r="J99" i="10" s="1"/>
  <c r="T128" i="10"/>
  <c r="T122" i="10" s="1"/>
  <c r="T121" i="10" s="1"/>
  <c r="R195" i="10"/>
  <c r="R122" i="10" s="1"/>
  <c r="R121" i="10" s="1"/>
  <c r="P276" i="10"/>
  <c r="R122" i="11"/>
  <c r="R135" i="11"/>
  <c r="R164" i="11"/>
  <c r="T126" i="12"/>
  <c r="T121" i="12" s="1"/>
  <c r="T120" i="12" s="1"/>
  <c r="R156" i="12"/>
  <c r="R122" i="13"/>
  <c r="T163" i="13"/>
  <c r="R191" i="13"/>
  <c r="BK141" i="14"/>
  <c r="J141" i="14"/>
  <c r="J100" i="14" s="1"/>
  <c r="R141" i="14"/>
  <c r="BK118" i="15"/>
  <c r="J118" i="15" s="1"/>
  <c r="J97" i="15" s="1"/>
  <c r="P118" i="15"/>
  <c r="P117" i="15"/>
  <c r="AU108" i="1"/>
  <c r="R118" i="15"/>
  <c r="R117" i="15" s="1"/>
  <c r="T118" i="15"/>
  <c r="T117" i="15"/>
  <c r="J91" i="2"/>
  <c r="E111" i="2"/>
  <c r="F118" i="2"/>
  <c r="BE124" i="2"/>
  <c r="BE148" i="2"/>
  <c r="BE160" i="2"/>
  <c r="BE165" i="2"/>
  <c r="BE174" i="2"/>
  <c r="BE178" i="2"/>
  <c r="BE183" i="2"/>
  <c r="BE192" i="2"/>
  <c r="BE196" i="2"/>
  <c r="BE210" i="2"/>
  <c r="BE228" i="2"/>
  <c r="J91" i="3"/>
  <c r="E110" i="3"/>
  <c r="J114" i="3"/>
  <c r="BE128" i="3"/>
  <c r="E85" i="4"/>
  <c r="J91" i="4"/>
  <c r="F118" i="4"/>
  <c r="BE124" i="4"/>
  <c r="BE136" i="4"/>
  <c r="BE142" i="4"/>
  <c r="BE146" i="4"/>
  <c r="BE152" i="4"/>
  <c r="BE157" i="4"/>
  <c r="BE174" i="4"/>
  <c r="BE182" i="4"/>
  <c r="BE187" i="4"/>
  <c r="BE200" i="4"/>
  <c r="BK123" i="4"/>
  <c r="J123" i="4" s="1"/>
  <c r="J98" i="4" s="1"/>
  <c r="BK130" i="4"/>
  <c r="J130" i="4"/>
  <c r="J99" i="4" s="1"/>
  <c r="F92" i="5"/>
  <c r="J117" i="5"/>
  <c r="BE145" i="5"/>
  <c r="BE148" i="5"/>
  <c r="BE155" i="5"/>
  <c r="BE160" i="5"/>
  <c r="BE164" i="5"/>
  <c r="BE205" i="5"/>
  <c r="BE227" i="5"/>
  <c r="BE241" i="5"/>
  <c r="BE245" i="5"/>
  <c r="BE250" i="5"/>
  <c r="BE255" i="5"/>
  <c r="BE263" i="5"/>
  <c r="BE273" i="5"/>
  <c r="J89" i="6"/>
  <c r="E110" i="6"/>
  <c r="BE144" i="6"/>
  <c r="BE150" i="6"/>
  <c r="BE166" i="6"/>
  <c r="BE178" i="6"/>
  <c r="BE183" i="6"/>
  <c r="BE188" i="6"/>
  <c r="BE206" i="6"/>
  <c r="BE211" i="6"/>
  <c r="BE222" i="6"/>
  <c r="BE226" i="6"/>
  <c r="BE251" i="6"/>
  <c r="BE258" i="6"/>
  <c r="BE275" i="6"/>
  <c r="F92" i="7"/>
  <c r="E110" i="7"/>
  <c r="J116" i="7"/>
  <c r="BE130" i="7"/>
  <c r="BE133" i="7"/>
  <c r="BE140" i="7"/>
  <c r="BE148" i="7"/>
  <c r="BE177" i="7"/>
  <c r="BE181" i="7"/>
  <c r="BE186" i="7"/>
  <c r="BE193" i="7"/>
  <c r="BE211" i="7"/>
  <c r="F92" i="8"/>
  <c r="E110" i="8"/>
  <c r="J114" i="8"/>
  <c r="BE123" i="8"/>
  <c r="BE131" i="8"/>
  <c r="BE150" i="8"/>
  <c r="BE154" i="8"/>
  <c r="BE187" i="8"/>
  <c r="BE211" i="8"/>
  <c r="BE224" i="8"/>
  <c r="BE234" i="8"/>
  <c r="BE251" i="8"/>
  <c r="J89" i="9"/>
  <c r="F92" i="9"/>
  <c r="J116" i="9"/>
  <c r="BE127" i="9"/>
  <c r="BE135" i="9"/>
  <c r="BE147" i="9"/>
  <c r="BE154" i="9"/>
  <c r="BE170" i="9"/>
  <c r="BE174" i="9"/>
  <c r="BE178" i="9"/>
  <c r="BE188" i="9"/>
  <c r="BE193" i="9"/>
  <c r="BE197" i="9"/>
  <c r="BE201" i="9"/>
  <c r="BE206" i="9"/>
  <c r="BE210" i="9"/>
  <c r="BE228" i="9"/>
  <c r="BE237" i="9"/>
  <c r="BE243" i="9"/>
  <c r="BE272" i="9"/>
  <c r="BE277" i="9"/>
  <c r="BE287" i="9"/>
  <c r="J115" i="10"/>
  <c r="F118" i="10"/>
  <c r="BE124" i="10"/>
  <c r="BE129" i="10"/>
  <c r="BE133" i="10"/>
  <c r="BE141" i="10"/>
  <c r="BE144" i="10"/>
  <c r="BE147" i="10"/>
  <c r="BE156" i="10"/>
  <c r="BE174" i="10"/>
  <c r="BE178" i="10"/>
  <c r="BE182" i="10"/>
  <c r="BE186" i="10"/>
  <c r="BE196" i="10"/>
  <c r="BE201" i="10"/>
  <c r="BE226" i="10"/>
  <c r="BE252" i="10"/>
  <c r="BE262" i="10"/>
  <c r="BE277" i="10"/>
  <c r="BE311" i="10"/>
  <c r="BE321" i="10"/>
  <c r="BK123" i="10"/>
  <c r="J123" i="10"/>
  <c r="J98" i="10" s="1"/>
  <c r="J89" i="11"/>
  <c r="BE129" i="11"/>
  <c r="BE170" i="11"/>
  <c r="BE177" i="11"/>
  <c r="BE182" i="11"/>
  <c r="E85" i="12"/>
  <c r="J89" i="12"/>
  <c r="J116" i="12"/>
  <c r="BE135" i="12"/>
  <c r="BE157" i="12"/>
  <c r="BE162" i="12"/>
  <c r="BK122" i="12"/>
  <c r="J122" i="12"/>
  <c r="J98" i="12"/>
  <c r="F92" i="13"/>
  <c r="BE123" i="13"/>
  <c r="BE143" i="13"/>
  <c r="BE164" i="13"/>
  <c r="BE170" i="13"/>
  <c r="BE175" i="13"/>
  <c r="BE186" i="13"/>
  <c r="BE202" i="13"/>
  <c r="J91" i="14"/>
  <c r="F92" i="14"/>
  <c r="BE124" i="14"/>
  <c r="BE138" i="14"/>
  <c r="BE147" i="14"/>
  <c r="BE159" i="14"/>
  <c r="BE164" i="14"/>
  <c r="BE180" i="14"/>
  <c r="BK123" i="14"/>
  <c r="J123" i="14" s="1"/>
  <c r="J98" i="14" s="1"/>
  <c r="J89" i="2"/>
  <c r="BE130" i="2"/>
  <c r="BE136" i="2"/>
  <c r="BE142" i="2"/>
  <c r="BE154" i="2"/>
  <c r="BE170" i="2"/>
  <c r="BE188" i="2"/>
  <c r="BE200" i="2"/>
  <c r="BE205" i="2"/>
  <c r="BE215" i="2"/>
  <c r="BE219" i="2"/>
  <c r="BE223" i="2"/>
  <c r="BE233" i="2"/>
  <c r="BE244" i="2"/>
  <c r="BK135" i="2"/>
  <c r="J135" i="2" s="1"/>
  <c r="J99" i="2" s="1"/>
  <c r="F117" i="3"/>
  <c r="BE123" i="3"/>
  <c r="BE132" i="3"/>
  <c r="BK122" i="3"/>
  <c r="J122" i="3"/>
  <c r="J98" i="3" s="1"/>
  <c r="BK136" i="3"/>
  <c r="J136" i="3"/>
  <c r="J100" i="3"/>
  <c r="BE131" i="4"/>
  <c r="BE162" i="4"/>
  <c r="BE170" i="4"/>
  <c r="BE178" i="4"/>
  <c r="BE191" i="4"/>
  <c r="BE195" i="4"/>
  <c r="BE205" i="4"/>
  <c r="BE210" i="4"/>
  <c r="BE217" i="4"/>
  <c r="J89" i="5"/>
  <c r="BE124" i="5"/>
  <c r="BE129" i="5"/>
  <c r="BE151" i="5"/>
  <c r="BE174" i="5"/>
  <c r="BE184" i="5"/>
  <c r="BE193" i="5"/>
  <c r="BE197" i="5"/>
  <c r="BE210" i="5"/>
  <c r="BE232" i="5"/>
  <c r="BE237" i="5"/>
  <c r="BE259" i="5"/>
  <c r="BE278" i="5"/>
  <c r="BE289" i="5"/>
  <c r="J91" i="6"/>
  <c r="BE123" i="6"/>
  <c r="BE127" i="6"/>
  <c r="BE131" i="6"/>
  <c r="BE138" i="6"/>
  <c r="BE147" i="6"/>
  <c r="BE160" i="6"/>
  <c r="BE170" i="6"/>
  <c r="BE174" i="6"/>
  <c r="BE193" i="6"/>
  <c r="BE198" i="6"/>
  <c r="BE202" i="6"/>
  <c r="BE231" i="6"/>
  <c r="BE240" i="6"/>
  <c r="BE246" i="6"/>
  <c r="BE267" i="6"/>
  <c r="BE280" i="6"/>
  <c r="BE290" i="6"/>
  <c r="J89" i="7"/>
  <c r="BE127" i="7"/>
  <c r="BE136" i="7"/>
  <c r="BE155" i="7"/>
  <c r="BE160" i="7"/>
  <c r="BE169" i="7"/>
  <c r="BE173" i="7"/>
  <c r="BE204" i="7"/>
  <c r="BE224" i="7"/>
  <c r="J116" i="8"/>
  <c r="BE127" i="8"/>
  <c r="BE135" i="8"/>
  <c r="BE138" i="8"/>
  <c r="BE147" i="8"/>
  <c r="BE158" i="8"/>
  <c r="BE164" i="8"/>
  <c r="BE168" i="8"/>
  <c r="BE173" i="8"/>
  <c r="BE178" i="8"/>
  <c r="BE183" i="8"/>
  <c r="BE192" i="8"/>
  <c r="BE197" i="8"/>
  <c r="BE229" i="8"/>
  <c r="BE243" i="8"/>
  <c r="E85" i="9"/>
  <c r="BE123" i="9"/>
  <c r="BE131" i="9"/>
  <c r="BE141" i="9"/>
  <c r="BE150" i="9"/>
  <c r="BE183" i="9"/>
  <c r="BE215" i="9"/>
  <c r="BE223" i="9"/>
  <c r="BE248" i="9"/>
  <c r="BE255" i="9"/>
  <c r="BE264" i="9"/>
  <c r="BE282" i="9"/>
  <c r="J91" i="10"/>
  <c r="E111" i="10"/>
  <c r="BE153" i="10"/>
  <c r="BE168" i="10"/>
  <c r="BE190" i="10"/>
  <c r="BE206" i="10"/>
  <c r="BE210" i="10"/>
  <c r="BE214" i="10"/>
  <c r="BE221" i="10"/>
  <c r="BE235" i="10"/>
  <c r="BE239" i="10"/>
  <c r="BE244" i="10"/>
  <c r="BE248" i="10"/>
  <c r="BE271" i="10"/>
  <c r="BE289" i="10"/>
  <c r="BE298" i="10"/>
  <c r="BE326" i="10"/>
  <c r="BE331" i="10"/>
  <c r="BE336" i="10"/>
  <c r="E85" i="11"/>
  <c r="J91" i="11"/>
  <c r="BE123" i="11"/>
  <c r="BE126" i="11"/>
  <c r="BE136" i="11"/>
  <c r="BE140" i="11"/>
  <c r="BE144" i="11"/>
  <c r="BE152" i="11"/>
  <c r="F117" i="12"/>
  <c r="BE123" i="12"/>
  <c r="BE131" i="12"/>
  <c r="BE139" i="12"/>
  <c r="BE147" i="12"/>
  <c r="J89" i="13"/>
  <c r="J91" i="13"/>
  <c r="E110" i="13"/>
  <c r="BE129" i="13"/>
  <c r="BE133" i="13"/>
  <c r="BE147" i="13"/>
  <c r="BE154" i="13"/>
  <c r="BE158" i="13"/>
  <c r="BE179" i="13"/>
  <c r="BE192" i="13"/>
  <c r="BE197" i="13"/>
  <c r="E85" i="14"/>
  <c r="J115" i="14"/>
  <c r="BE129" i="14"/>
  <c r="BE154" i="14"/>
  <c r="BE175" i="14"/>
  <c r="E85" i="15"/>
  <c r="J91" i="15"/>
  <c r="J111" i="15"/>
  <c r="BE119" i="15"/>
  <c r="BE123" i="15"/>
  <c r="BE128" i="15"/>
  <c r="BE133" i="15"/>
  <c r="BE136" i="15"/>
  <c r="BE139" i="15"/>
  <c r="BE137" i="3"/>
  <c r="J89" i="4"/>
  <c r="BE166" i="4"/>
  <c r="E85" i="5"/>
  <c r="BE137" i="5"/>
  <c r="BE141" i="5"/>
  <c r="BE169" i="5"/>
  <c r="BE179" i="5"/>
  <c r="BE188" i="5"/>
  <c r="BE201" i="5"/>
  <c r="BE215" i="5"/>
  <c r="BE220" i="5"/>
  <c r="BE268" i="5"/>
  <c r="F92" i="6"/>
  <c r="BE135" i="6"/>
  <c r="BE141" i="6"/>
  <c r="BE154" i="6"/>
  <c r="BE218" i="6"/>
  <c r="BE285" i="6"/>
  <c r="BE123" i="7"/>
  <c r="BE144" i="7"/>
  <c r="BE165" i="7"/>
  <c r="BE199" i="7"/>
  <c r="BE219" i="7"/>
  <c r="BE141" i="8"/>
  <c r="BE144" i="8"/>
  <c r="BE201" i="8"/>
  <c r="BE206" i="8"/>
  <c r="BE218" i="8"/>
  <c r="BE256" i="8"/>
  <c r="BE261" i="8"/>
  <c r="BE138" i="9"/>
  <c r="BE144" i="9"/>
  <c r="BE160" i="9"/>
  <c r="BE166" i="9"/>
  <c r="BE219" i="9"/>
  <c r="BE137" i="10"/>
  <c r="BE150" i="10"/>
  <c r="BE160" i="10"/>
  <c r="BE230" i="10"/>
  <c r="BE257" i="10"/>
  <c r="BE282" i="10"/>
  <c r="BE306" i="10"/>
  <c r="BE316" i="10"/>
  <c r="F92" i="11"/>
  <c r="BE132" i="11"/>
  <c r="BE148" i="11"/>
  <c r="BE156" i="11"/>
  <c r="BE160" i="11"/>
  <c r="BE165" i="11"/>
  <c r="BE127" i="12"/>
  <c r="BE143" i="12"/>
  <c r="BE151" i="12"/>
  <c r="BE139" i="13"/>
  <c r="BE135" i="14"/>
  <c r="BE142" i="14"/>
  <c r="BE170" i="14"/>
  <c r="BK169" i="14"/>
  <c r="J169" i="14" s="1"/>
  <c r="J101" i="14" s="1"/>
  <c r="F92" i="15"/>
  <c r="BE143" i="15"/>
  <c r="BE153" i="15"/>
  <c r="F35" i="2"/>
  <c r="BB95" i="1"/>
  <c r="J34" i="3"/>
  <c r="AW96" i="1" s="1"/>
  <c r="J34" i="11"/>
  <c r="AW104" i="1"/>
  <c r="F35" i="12"/>
  <c r="BB105" i="1" s="1"/>
  <c r="F37" i="12"/>
  <c r="BD105" i="1"/>
  <c r="F35" i="14"/>
  <c r="BB107" i="1" s="1"/>
  <c r="F36" i="15"/>
  <c r="BC108" i="1"/>
  <c r="F34" i="2"/>
  <c r="BA95" i="1" s="1"/>
  <c r="F37" i="3"/>
  <c r="BD96" i="1"/>
  <c r="J34" i="6"/>
  <c r="AW99" i="1" s="1"/>
  <c r="F34" i="7"/>
  <c r="BA100" i="1"/>
  <c r="F34" i="9"/>
  <c r="BA102" i="1" s="1"/>
  <c r="F34" i="10"/>
  <c r="BA103" i="1"/>
  <c r="F34" i="12"/>
  <c r="BA105" i="1" s="1"/>
  <c r="F36" i="13"/>
  <c r="BC106" i="1"/>
  <c r="F34" i="14"/>
  <c r="BA107" i="1" s="1"/>
  <c r="J34" i="4"/>
  <c r="AW97" i="1"/>
  <c r="F36" i="5"/>
  <c r="BC98" i="1" s="1"/>
  <c r="F37" i="6"/>
  <c r="BD99" i="1"/>
  <c r="F37" i="7"/>
  <c r="BD100" i="1" s="1"/>
  <c r="F36" i="8"/>
  <c r="BC101" i="1"/>
  <c r="F35" i="9"/>
  <c r="BB102" i="1" s="1"/>
  <c r="F37" i="13"/>
  <c r="BD106" i="1"/>
  <c r="F36" i="3"/>
  <c r="BC96" i="1" s="1"/>
  <c r="F36" i="7"/>
  <c r="BC100" i="1"/>
  <c r="F35" i="10"/>
  <c r="BB103" i="1" s="1"/>
  <c r="F34" i="15"/>
  <c r="BA108" i="1"/>
  <c r="F37" i="15"/>
  <c r="BD108" i="1" s="1"/>
  <c r="F34" i="4"/>
  <c r="BA97" i="1"/>
  <c r="J34" i="5"/>
  <c r="AW98" i="1" s="1"/>
  <c r="F35" i="6"/>
  <c r="BB99" i="1"/>
  <c r="J34" i="8"/>
  <c r="AW101" i="1" s="1"/>
  <c r="F37" i="9"/>
  <c r="BD102" i="1" s="1"/>
  <c r="F34" i="11"/>
  <c r="BA104" i="1" s="1"/>
  <c r="F36" i="12"/>
  <c r="BC105" i="1" s="1"/>
  <c r="F36" i="14"/>
  <c r="BC107" i="1" s="1"/>
  <c r="J34" i="2"/>
  <c r="AW95" i="1" s="1"/>
  <c r="F34" i="3"/>
  <c r="BA96" i="1" s="1"/>
  <c r="F35" i="3"/>
  <c r="BB96" i="1" s="1"/>
  <c r="F35" i="4"/>
  <c r="BB97" i="1" s="1"/>
  <c r="F34" i="5"/>
  <c r="BA98" i="1" s="1"/>
  <c r="J34" i="7"/>
  <c r="AW100" i="1" s="1"/>
  <c r="F36" i="9"/>
  <c r="BC102" i="1" s="1"/>
  <c r="J34" i="10"/>
  <c r="AW103" i="1" s="1"/>
  <c r="F36" i="11"/>
  <c r="BC104" i="1" s="1"/>
  <c r="F37" i="2"/>
  <c r="BD95" i="1" s="1"/>
  <c r="F37" i="5"/>
  <c r="BD98" i="1" s="1"/>
  <c r="J34" i="12"/>
  <c r="AW105" i="1" s="1"/>
  <c r="F35" i="13"/>
  <c r="BB106" i="1" s="1"/>
  <c r="F35" i="15"/>
  <c r="BB108" i="1" s="1"/>
  <c r="F36" i="4"/>
  <c r="BC97" i="1" s="1"/>
  <c r="F35" i="5"/>
  <c r="BB98" i="1" s="1"/>
  <c r="F35" i="7"/>
  <c r="BB100" i="1" s="1"/>
  <c r="F35" i="8"/>
  <c r="BB101" i="1" s="1"/>
  <c r="J34" i="9"/>
  <c r="AW102" i="1" s="1"/>
  <c r="F36" i="10"/>
  <c r="BC103" i="1" s="1"/>
  <c r="F37" i="11"/>
  <c r="BD104" i="1" s="1"/>
  <c r="F34" i="13"/>
  <c r="BA106" i="1" s="1"/>
  <c r="F36" i="2"/>
  <c r="BC95" i="1" s="1"/>
  <c r="F34" i="6"/>
  <c r="BA99" i="1" s="1"/>
  <c r="F34" i="8"/>
  <c r="BA101" i="1" s="1"/>
  <c r="F37" i="10"/>
  <c r="BD103" i="1" s="1"/>
  <c r="J34" i="13"/>
  <c r="AW106" i="1" s="1"/>
  <c r="J34" i="14"/>
  <c r="AW107" i="1" s="1"/>
  <c r="F37" i="14"/>
  <c r="BD107" i="1" s="1"/>
  <c r="F37" i="4"/>
  <c r="BD97" i="1" s="1"/>
  <c r="F36" i="6"/>
  <c r="BC99" i="1" s="1"/>
  <c r="F37" i="8"/>
  <c r="BD101" i="1" s="1"/>
  <c r="F35" i="11"/>
  <c r="BB104" i="1" s="1"/>
  <c r="J34" i="15"/>
  <c r="AW108" i="1" s="1"/>
  <c r="R121" i="13" l="1"/>
  <c r="R120" i="13" s="1"/>
  <c r="T121" i="7"/>
  <c r="T120" i="7"/>
  <c r="T121" i="6"/>
  <c r="T120" i="6" s="1"/>
  <c r="P122" i="5"/>
  <c r="P121" i="5"/>
  <c r="AU98" i="1" s="1"/>
  <c r="R121" i="8"/>
  <c r="R120" i="8"/>
  <c r="R121" i="11"/>
  <c r="R120" i="11" s="1"/>
  <c r="P121" i="9"/>
  <c r="P120" i="9"/>
  <c r="AU102" i="1"/>
  <c r="P121" i="8"/>
  <c r="P120" i="8" s="1"/>
  <c r="AU101" i="1" s="1"/>
  <c r="P121" i="7"/>
  <c r="P120" i="7" s="1"/>
  <c r="AU100" i="1" s="1"/>
  <c r="P121" i="6"/>
  <c r="P120" i="6"/>
  <c r="AU99" i="1" s="1"/>
  <c r="T122" i="5"/>
  <c r="T121" i="5"/>
  <c r="P122" i="2"/>
  <c r="P121" i="2" s="1"/>
  <c r="AU95" i="1" s="1"/>
  <c r="T121" i="13"/>
  <c r="T120" i="13"/>
  <c r="T122" i="2"/>
  <c r="T121" i="2" s="1"/>
  <c r="P121" i="11"/>
  <c r="P120" i="11"/>
  <c r="AU104" i="1" s="1"/>
  <c r="R121" i="9"/>
  <c r="R120" i="9"/>
  <c r="T121" i="9"/>
  <c r="T120" i="9" s="1"/>
  <c r="BK121" i="8"/>
  <c r="J121" i="8"/>
  <c r="J97" i="8"/>
  <c r="R122" i="5"/>
  <c r="R121" i="5" s="1"/>
  <c r="BK122" i="5"/>
  <c r="J122" i="5"/>
  <c r="J97" i="5" s="1"/>
  <c r="T121" i="11"/>
  <c r="T120" i="11"/>
  <c r="R121" i="7"/>
  <c r="R120" i="7" s="1"/>
  <c r="BK121" i="7"/>
  <c r="J121" i="7"/>
  <c r="J97" i="7"/>
  <c r="R121" i="6"/>
  <c r="R120" i="6" s="1"/>
  <c r="BK122" i="4"/>
  <c r="J122" i="4"/>
  <c r="J97" i="4" s="1"/>
  <c r="J123" i="5"/>
  <c r="J98" i="5"/>
  <c r="J122" i="7"/>
  <c r="J98" i="7" s="1"/>
  <c r="J122" i="8"/>
  <c r="J98" i="8"/>
  <c r="BK121" i="9"/>
  <c r="J121" i="9" s="1"/>
  <c r="J97" i="9" s="1"/>
  <c r="BK122" i="10"/>
  <c r="J122" i="10"/>
  <c r="J97" i="10" s="1"/>
  <c r="BK122" i="14"/>
  <c r="J122" i="14"/>
  <c r="J97" i="14" s="1"/>
  <c r="BK122" i="2"/>
  <c r="J122" i="2" s="1"/>
  <c r="J97" i="2" s="1"/>
  <c r="BK121" i="3"/>
  <c r="BK120" i="3" s="1"/>
  <c r="J120" i="3" s="1"/>
  <c r="J96" i="3" s="1"/>
  <c r="BK121" i="12"/>
  <c r="J121" i="12" s="1"/>
  <c r="J97" i="12" s="1"/>
  <c r="BK121" i="6"/>
  <c r="J121" i="6"/>
  <c r="J97" i="6" s="1"/>
  <c r="BK121" i="11"/>
  <c r="J121" i="11"/>
  <c r="J97" i="11"/>
  <c r="BK121" i="13"/>
  <c r="BK120" i="13" s="1"/>
  <c r="J120" i="13" s="1"/>
  <c r="J96" i="13" s="1"/>
  <c r="BK117" i="15"/>
  <c r="J117" i="15" s="1"/>
  <c r="J96" i="15" s="1"/>
  <c r="F33" i="3"/>
  <c r="AZ96" i="1" s="1"/>
  <c r="F33" i="4"/>
  <c r="AZ97" i="1" s="1"/>
  <c r="F33" i="8"/>
  <c r="AZ101" i="1" s="1"/>
  <c r="F33" i="11"/>
  <c r="AZ104" i="1" s="1"/>
  <c r="F33" i="12"/>
  <c r="AZ105" i="1" s="1"/>
  <c r="F33" i="13"/>
  <c r="AZ106" i="1" s="1"/>
  <c r="J33" i="8"/>
  <c r="AV101" i="1" s="1"/>
  <c r="AT101" i="1" s="1"/>
  <c r="J33" i="13"/>
  <c r="AV106" i="1"/>
  <c r="AT106" i="1" s="1"/>
  <c r="BA94" i="1"/>
  <c r="AW94" i="1" s="1"/>
  <c r="AK30" i="1" s="1"/>
  <c r="F33" i="5"/>
  <c r="AZ98" i="1" s="1"/>
  <c r="F33" i="10"/>
  <c r="AZ103" i="1"/>
  <c r="J33" i="12"/>
  <c r="AV105" i="1" s="1"/>
  <c r="AT105" i="1" s="1"/>
  <c r="J33" i="14"/>
  <c r="AV107" i="1" s="1"/>
  <c r="AT107" i="1" s="1"/>
  <c r="J33" i="10"/>
  <c r="AV103" i="1"/>
  <c r="AT103" i="1" s="1"/>
  <c r="J33" i="15"/>
  <c r="AV108" i="1" s="1"/>
  <c r="AT108" i="1" s="1"/>
  <c r="F33" i="2"/>
  <c r="AZ95" i="1" s="1"/>
  <c r="F33" i="7"/>
  <c r="AZ100" i="1"/>
  <c r="F33" i="9"/>
  <c r="AZ102" i="1" s="1"/>
  <c r="BB94" i="1"/>
  <c r="AX94" i="1" s="1"/>
  <c r="J33" i="4"/>
  <c r="AV97" i="1" s="1"/>
  <c r="AT97" i="1" s="1"/>
  <c r="J33" i="6"/>
  <c r="AV99" i="1" s="1"/>
  <c r="AT99" i="1" s="1"/>
  <c r="J33" i="11"/>
  <c r="AV104" i="1"/>
  <c r="AT104" i="1" s="1"/>
  <c r="F33" i="15"/>
  <c r="AZ108" i="1" s="1"/>
  <c r="BC94" i="1"/>
  <c r="W32" i="1" s="1"/>
  <c r="F33" i="6"/>
  <c r="AZ99" i="1"/>
  <c r="BD94" i="1"/>
  <c r="W33" i="1" s="1"/>
  <c r="J33" i="9"/>
  <c r="AV102" i="1" s="1"/>
  <c r="AT102" i="1" s="1"/>
  <c r="J33" i="2"/>
  <c r="AV95" i="1" s="1"/>
  <c r="AT95" i="1" s="1"/>
  <c r="J33" i="3"/>
  <c r="AV96" i="1" s="1"/>
  <c r="AT96" i="1" s="1"/>
  <c r="J33" i="5"/>
  <c r="AV98" i="1"/>
  <c r="AT98" i="1" s="1"/>
  <c r="J33" i="7"/>
  <c r="AV100" i="1"/>
  <c r="AT100" i="1"/>
  <c r="F33" i="14"/>
  <c r="AZ107" i="1" s="1"/>
  <c r="J121" i="3" l="1"/>
  <c r="J97" i="3" s="1"/>
  <c r="BK121" i="4"/>
  <c r="J121" i="4"/>
  <c r="J96" i="4" s="1"/>
  <c r="BK121" i="5"/>
  <c r="J121" i="5"/>
  <c r="J96" i="5"/>
  <c r="BK120" i="7"/>
  <c r="J120" i="7" s="1"/>
  <c r="J30" i="7" s="1"/>
  <c r="AG100" i="1" s="1"/>
  <c r="AN100" i="1" s="1"/>
  <c r="BK120" i="11"/>
  <c r="J120" i="11"/>
  <c r="J96" i="11" s="1"/>
  <c r="BK120" i="12"/>
  <c r="J120" i="12"/>
  <c r="J96" i="12"/>
  <c r="BK121" i="14"/>
  <c r="J121" i="14" s="1"/>
  <c r="J30" i="14" s="1"/>
  <c r="AG107" i="1" s="1"/>
  <c r="AN107" i="1" s="1"/>
  <c r="BK121" i="2"/>
  <c r="J121" i="2"/>
  <c r="J96" i="2" s="1"/>
  <c r="BK120" i="8"/>
  <c r="J120" i="8"/>
  <c r="J96" i="8"/>
  <c r="BK120" i="9"/>
  <c r="J120" i="9" s="1"/>
  <c r="J96" i="9" s="1"/>
  <c r="BK121" i="10"/>
  <c r="J121" i="10" s="1"/>
  <c r="J96" i="10" s="1"/>
  <c r="J121" i="13"/>
  <c r="J97" i="13"/>
  <c r="BK120" i="6"/>
  <c r="J120" i="6" s="1"/>
  <c r="J96" i="6" s="1"/>
  <c r="AU94" i="1"/>
  <c r="W31" i="1"/>
  <c r="AZ94" i="1"/>
  <c r="AV94" i="1" s="1"/>
  <c r="AK29" i="1" s="1"/>
  <c r="AY94" i="1"/>
  <c r="W30" i="1"/>
  <c r="J30" i="13"/>
  <c r="AG106" i="1" s="1"/>
  <c r="AN106" i="1" s="1"/>
  <c r="J30" i="3"/>
  <c r="AG96" i="1" s="1"/>
  <c r="AN96" i="1" s="1"/>
  <c r="J30" i="15"/>
  <c r="AG108" i="1" s="1"/>
  <c r="AN108" i="1" s="1"/>
  <c r="J96" i="7" l="1"/>
  <c r="J39" i="13"/>
  <c r="J96" i="14"/>
  <c r="J39" i="7"/>
  <c r="J39" i="15"/>
  <c r="J39" i="3"/>
  <c r="J39" i="14"/>
  <c r="AT94" i="1"/>
  <c r="J30" i="5"/>
  <c r="AG98" i="1"/>
  <c r="AN98" i="1" s="1"/>
  <c r="J30" i="9"/>
  <c r="AG102" i="1" s="1"/>
  <c r="AN102" i="1" s="1"/>
  <c r="J30" i="10"/>
  <c r="AG103" i="1"/>
  <c r="AN103" i="1" s="1"/>
  <c r="J30" i="2"/>
  <c r="AG95" i="1" s="1"/>
  <c r="AN95" i="1" s="1"/>
  <c r="J30" i="6"/>
  <c r="AG99" i="1"/>
  <c r="AN99" i="1" s="1"/>
  <c r="J30" i="8"/>
  <c r="AG101" i="1" s="1"/>
  <c r="AN101" i="1" s="1"/>
  <c r="J30" i="11"/>
  <c r="AG104" i="1"/>
  <c r="AN104" i="1" s="1"/>
  <c r="W29" i="1"/>
  <c r="J30" i="4"/>
  <c r="AG97" i="1"/>
  <c r="AN97" i="1" s="1"/>
  <c r="J30" i="12"/>
  <c r="AG105" i="1" s="1"/>
  <c r="AN105" i="1" s="1"/>
  <c r="J39" i="2" l="1"/>
  <c r="J39" i="5"/>
  <c r="J39" i="9"/>
  <c r="J39" i="11"/>
  <c r="J39" i="12"/>
  <c r="J39" i="4"/>
  <c r="J39" i="6"/>
  <c r="J39" i="8"/>
  <c r="J39" i="10"/>
  <c r="AG94" i="1"/>
  <c r="AN94" i="1" s="1"/>
  <c r="AK26" i="1" l="1"/>
  <c r="AK35" i="1" s="1"/>
</calcChain>
</file>

<file path=xl/sharedStrings.xml><?xml version="1.0" encoding="utf-8"?>
<sst xmlns="http://schemas.openxmlformats.org/spreadsheetml/2006/main" count="16590" uniqueCount="1155">
  <si>
    <t>Export Komplet</t>
  </si>
  <si>
    <t/>
  </si>
  <si>
    <t>2.0</t>
  </si>
  <si>
    <t>ZAMOK</t>
  </si>
  <si>
    <t>False</t>
  </si>
  <si>
    <t>{377cd499-32b0-441b-b72c-2b36ed4c328e}</t>
  </si>
  <si>
    <t>0,01</t>
  </si>
  <si>
    <t>21</t>
  </si>
  <si>
    <t>15</t>
  </si>
  <si>
    <t>REKAPITULACE STAVBY</t>
  </si>
  <si>
    <t>v ---  níže se nacházejí doplnkové a pomocné údaje k sestavám  --- v</t>
  </si>
  <si>
    <t>Návod na vyplnění</t>
  </si>
  <si>
    <t>0,001</t>
  </si>
  <si>
    <t>Kód:</t>
  </si>
  <si>
    <t>13-2021</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</si>
  <si>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</si>
  <si>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</si>
  <si>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Kladno - Krupá</t>
  </si>
  <si>
    <t>KSO:</t>
  </si>
  <si>
    <t>CC-CZ:</t>
  </si>
  <si>
    <t>Místo:</t>
  </si>
  <si>
    <t xml:space="preserve"> </t>
  </si>
  <si>
    <t>Datum:</t>
  </si>
  <si>
    <t>22. 2. 2021</t>
  </si>
  <si>
    <t>Zadavatel:</t>
  </si>
  <si>
    <t>IČ:</t>
  </si>
  <si>
    <t>Ing. Aleš Bednář</t>
  </si>
  <si>
    <t>DIČ:</t>
  </si>
  <si>
    <t>Uchazeč:</t>
  </si>
  <si>
    <t>Vyplň údaj</t>
  </si>
  <si>
    <t>Projektant:</t>
  </si>
  <si>
    <t>True</t>
  </si>
  <si>
    <t>Zpracovatel:</t>
  </si>
  <si>
    <t>Lukáš Kot</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</si>
  <si>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</si>
  <si>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</si>
  <si>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</si>
  <si>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</si>
  <si>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</si>
  <si>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</si>
  <si>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</si>
  <si>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</si>
  <si>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</si>
  <si>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</si>
  <si>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</si>
  <si>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</si>
  <si>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</si>
  <si>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</si>
  <si>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</si>
  <si>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</si>
  <si>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</si>
  <si>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</si>
  <si>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</si>
  <si>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</si>
  <si>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</si>
  <si>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</si>
  <si>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</si>
  <si>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</si>
  <si>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</si>
  <si>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</si>
  <si>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</si>
  <si>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</si>
  <si>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</si>
  <si>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</si>
  <si>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</si>
  <si>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</si>
  <si>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</si>
  <si>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</si>
  <si>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</si>
  <si>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</si>
  <si>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</si>
  <si>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</si>
  <si>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</si>
  <si>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</si>
  <si>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</si>
  <si>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</si>
  <si>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</si>
  <si>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</si>
  <si>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</si>
  <si>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</si>
  <si>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</si>
  <si>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Kladno - Kamenné Žehrovice</t>
  </si>
  <si>
    <t>STA</t>
  </si>
  <si>
    <t>1</t>
  </si>
  <si>
    <t>{73cec66e-78bb-419e-8b36-be80c69daaa3}</t>
  </si>
  <si>
    <t>2</t>
  </si>
  <si>
    <t>SO 02</t>
  </si>
  <si>
    <t>Kamenné Žehrovice - Stochov</t>
  </si>
  <si>
    <t>{32a6fc33-702c-4667-a73b-4b99471015a3}</t>
  </si>
  <si>
    <t>SO 03</t>
  </si>
  <si>
    <t>Stochov - Nové Strašecí</t>
  </si>
  <si>
    <t>{63684505-1751-4935-b7b8-089569547ddc}</t>
  </si>
  <si>
    <t>SO 04</t>
  </si>
  <si>
    <t>Nové Strašecí - Řevničov</t>
  </si>
  <si>
    <t>{190b7e33-5f39-46db-93d0-c2c197b382c4}</t>
  </si>
  <si>
    <t>SO 05</t>
  </si>
  <si>
    <t>přejezd P27</t>
  </si>
  <si>
    <t>{1c38e76c-79c2-4f96-9816-60306ae2cb17}</t>
  </si>
  <si>
    <t>SO 06</t>
  </si>
  <si>
    <t>přejezd P28</t>
  </si>
  <si>
    <t>{9149bc38-11af-4ac7-91b9-5bc41a210b5e}</t>
  </si>
  <si>
    <t>SO 07</t>
  </si>
  <si>
    <t>přejezd P29</t>
  </si>
  <si>
    <t>{81ab554a-a4ce-4f85-9a61-c902789ddfbf}</t>
  </si>
  <si>
    <t>SO 08</t>
  </si>
  <si>
    <t>přejezd P30</t>
  </si>
  <si>
    <t>{ccd8f38f-9ab8-49c4-8468-182c38b87770}</t>
  </si>
  <si>
    <t>SO 09</t>
  </si>
  <si>
    <t>přejezd P36</t>
  </si>
  <si>
    <t>{b0e2a403-1e86-4f94-9678-c79182150c99}</t>
  </si>
  <si>
    <t>SO 10</t>
  </si>
  <si>
    <t>přejezd P38</t>
  </si>
  <si>
    <t>{7dba6a45-b049-4819-9d76-4c6feb22d5c6}</t>
  </si>
  <si>
    <t>SO 11</t>
  </si>
  <si>
    <t>přejezd P39</t>
  </si>
  <si>
    <t>{e2c7e0a5-f803-4d53-9d08-02814e88e595}</t>
  </si>
  <si>
    <t>SO 12</t>
  </si>
  <si>
    <t>nástupiště z. Kladno Rozdělov</t>
  </si>
  <si>
    <t>{fe6ab964-0bd1-4a82-9f12-a98637d0b40b}</t>
  </si>
  <si>
    <t>SO 13</t>
  </si>
  <si>
    <t>Žst. Nové Strašecí</t>
  </si>
  <si>
    <t>{d09d1e05-98f5-4986-92e8-e07c2b0d5340}</t>
  </si>
  <si>
    <t>SO 14</t>
  </si>
  <si>
    <t>VRN</t>
  </si>
  <si>
    <t>{524616c7-7990-4bd6-8b40-7b8348fe85a8}</t>
  </si>
  <si>
    <t>KRYCÍ LIST SOUPISU PRACÍ</t>
  </si>
  <si>
    <t>Objekt:</t>
  </si>
  <si>
    <t>SO 01 - Kladno - Kamenné Žehrovice</t>
  </si>
  <si>
    <t>REKAPITULACE ČLENĚNÍ SOUPISU PRACÍ</t>
  </si>
  <si>
    <t>Kód dílu - Popis</t>
  </si>
  <si>
    <t>Cena celkem [CZK]</t>
  </si>
  <si>
    <t>Náklady ze soupisu prací</t>
  </si>
  <si>
    <t>-1</t>
  </si>
  <si>
    <t>HSV - Práce a dodávky HSV</t>
  </si>
  <si>
    <t xml:space="preserve">    1 - Materiál objednatele</t>
  </si>
  <si>
    <t xml:space="preserve">    2 - Materiál zhotovitele</t>
  </si>
  <si>
    <t xml:space="preserve">    5 - Komunikace pozemní</t>
  </si>
  <si>
    <t xml:space="preserve">    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</si>
  <si>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</si>
  <si>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</si>
  <si>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</si>
  <si>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</si>
  <si>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</si>
  <si>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</si>
  <si>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</si>
  <si>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</si>
  <si>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</si>
  <si>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</si>
  <si>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</si>
  <si>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</si>
  <si>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</si>
  <si>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</si>
  <si>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</si>
  <si>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</si>
  <si>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Materiál objednatele</t>
  </si>
  <si>
    <t>M</t>
  </si>
  <si>
    <t>5956140030</t>
  </si>
  <si>
    <t>Pražec betonový příčný vystrojený včetně kompletů tv. B 91S/2 (S)</t>
  </si>
  <si>
    <t>kus</t>
  </si>
  <si>
    <t>Sborník UOŽI 01 2021</t>
  </si>
  <si>
    <t>8</t>
  </si>
  <si>
    <t>4</t>
  </si>
  <si>
    <t>-995940030</t>
  </si>
  <si>
    <t>VV</t>
  </si>
  <si>
    <t>(29,871-29,030)*1680</t>
  </si>
  <si>
    <t>(33,390-30,213)*1680</t>
  </si>
  <si>
    <t>0,76</t>
  </si>
  <si>
    <t>Součet</t>
  </si>
  <si>
    <t>NEOCEŇOVAT DODÁ TO</t>
  </si>
  <si>
    <t>5957104025</t>
  </si>
  <si>
    <t>Kolejnicové pásy třídy R260 tv. 49 E1 délky 75 metrů</t>
  </si>
  <si>
    <t>-524442440</t>
  </si>
  <si>
    <t>(33404-29030)*2/75</t>
  </si>
  <si>
    <t>1,36</t>
  </si>
  <si>
    <t>Materiál zhotovitele</t>
  </si>
  <si>
    <t>3</t>
  </si>
  <si>
    <t>5955101005</t>
  </si>
  <si>
    <t>Kamenivo drcené štěrk frakce 31,5/63 třídy min. BII</t>
  </si>
  <si>
    <t>t</t>
  </si>
  <si>
    <t>-121126780</t>
  </si>
  <si>
    <t>(33404-29030)*1*1,8</t>
  </si>
  <si>
    <t>přejezdy 25m výměny KL</t>
  </si>
  <si>
    <t>-4*(25*1*1,8)</t>
  </si>
  <si>
    <t>5</t>
  </si>
  <si>
    <t>Komunikace pozemní</t>
  </si>
  <si>
    <t>K</t>
  </si>
  <si>
    <t>5905085055</t>
  </si>
  <si>
    <t>Souvislé čištění KL strojně koleje pražce betonové rozdělení "u".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</si>
  <si>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km</t>
  </si>
  <si>
    <t>1789270976</t>
  </si>
  <si>
    <t>PSC</t>
  </si>
  <si>
    <t>Poznámka k souboru cen:_x000D_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</si>
  <si>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33,404-29,030</t>
  </si>
  <si>
    <t>-4*0,025</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</si>
  <si>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</si>
  <si>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</si>
  <si>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m3</t>
  </si>
  <si>
    <t>-1398772317</t>
  </si>
  <si>
    <t>Poznámka k souboru cen:_x000D_
1. V cenách jsou započteny náklady na doplnění kameniva ojediněle ručně vidlemi a/nebo souvisle strojně z výsypných vozů případně nakladačem. 2. V cenách nejsou obsaženy náklady na dodávku kameniva.</t>
  </si>
  <si>
    <t>(33404-29030)*1</t>
  </si>
  <si>
    <t>-4*25*1</t>
  </si>
  <si>
    <t>6</t>
  </si>
  <si>
    <t>5906035120</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</si>
  <si>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</si>
  <si>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804483602</t>
  </si>
  <si>
    <t>Poznámka k souboru cen:_x000D_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</si>
  <si>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7</t>
  </si>
  <si>
    <t>5907020045</t>
  </si>
  <si>
    <t>Souvislá výměna kolejnic stávající upevnění tv. S49 rozdělení "u".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</si>
  <si>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m</t>
  </si>
  <si>
    <t>-808657219</t>
  </si>
  <si>
    <t>Poznámka k souboru cen:_x000D_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</si>
  <si>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(30213-29871)*2</t>
  </si>
  <si>
    <t>(33404-33390)*2</t>
  </si>
  <si>
    <t>5907020120</t>
  </si>
  <si>
    <t>Souvislá výměna kolejnic současně s výměnou pražců tv. S49 rozdělení "u".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</si>
  <si>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-1523041166</t>
  </si>
  <si>
    <t>(29871-29030)*2</t>
  </si>
  <si>
    <t>(33390-30213)*2</t>
  </si>
  <si>
    <t>9</t>
  </si>
  <si>
    <t>5907050020</t>
  </si>
  <si>
    <t>Dělení kolejnic řezáním nebo rozbroušením soustavy S49 nebo T. Poznámka: 1. V cenách jsou započteny náklady na manipulaci, podložení, označení a provedení řezu kolejnice.</t>
  </si>
  <si>
    <t>814901030</t>
  </si>
  <si>
    <t>Poznámka k souboru cen:_x000D_
1. V cenách jsou započteny náklady na manipulaci, podložení, označení a provedení řezu kolejnice.</t>
  </si>
  <si>
    <t>90</t>
  </si>
  <si>
    <t>10</t>
  </si>
  <si>
    <t>5907050120</t>
  </si>
  <si>
    <t>Dělení kolejnic kyslíkem soustavy S49 nebo T. Poznámka: 1. V cenách jsou započteny náklady na manipulaci, podložení, označení a provedení řezu kolejnice.</t>
  </si>
  <si>
    <t>1849848004</t>
  </si>
  <si>
    <t>350</t>
  </si>
  <si>
    <t>11</t>
  </si>
  <si>
    <t>5909031020</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</si>
  <si>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</si>
  <si>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1405895423</t>
  </si>
  <si>
    <t>Poznámka k souboru cen:_x000D_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</si>
  <si>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Přizvednutí koleje před výměnou pražců a SČ</t>
  </si>
  <si>
    <t>12</t>
  </si>
  <si>
    <t>5909032020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</si>
  <si>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</si>
  <si>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2050133278</t>
  </si>
  <si>
    <t>Poznámka k souboru cen:_x000D_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</si>
  <si>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Výběh do starého stavu km</t>
  </si>
  <si>
    <t>29,030-28,980</t>
  </si>
  <si>
    <t>13</t>
  </si>
  <si>
    <t>5910020030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</si>
  <si>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</si>
  <si>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</si>
  <si>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-874730792</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</si>
  <si>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</si>
  <si>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130</t>
  </si>
  <si>
    <t>14</t>
  </si>
  <si>
    <t>5910040330</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</si>
  <si>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</si>
  <si>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2089394008</t>
  </si>
  <si>
    <t>Poznámka k souboru cen:_x000D_
1. V cenách jsou započteny náklady na uvolnění, demontáž a rovnoměrné prodloužení nebo zkrácení kolejnice, vyznačení značek a vedení dokumentace. 2. V cenách nejsou obsaženy náklady na demontáž kolejnicových spojek.</t>
  </si>
  <si>
    <t>(33404-29030)*2</t>
  </si>
  <si>
    <t>5910040430</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</si>
  <si>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</si>
  <si>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-1731809613</t>
  </si>
  <si>
    <t>16</t>
  </si>
  <si>
    <t>5915015010</t>
  </si>
  <si>
    <t>Svahování zemního tělesa železničního spodku. Poznámka: 1. V cenách jsou započteny náklady na svahování železničního tělesa a uložení výzisku na terén nebo naložení na dopravní prostředek.</t>
  </si>
  <si>
    <t>m2</t>
  </si>
  <si>
    <t>1883368144</t>
  </si>
  <si>
    <t>Poznámka k souboru cen:_x000D_
1. V cenách jsou započteny náklady na svahování železničního tělesa a uložení výzisku na terén nebo naložení na dopravní prostředek.</t>
  </si>
  <si>
    <t>Svahování, rozprostření výzisku ze SČ, oprava benketů a reprofilace příkopů</t>
  </si>
  <si>
    <t>4274*6</t>
  </si>
  <si>
    <t>17</t>
  </si>
  <si>
    <t>5999005020</t>
  </si>
  <si>
    <t>Třídění pražců a kolejnicových podpor. Poznámka: 1. V cenách jsou započteny náklady na manipulaci, vytřídění a uložení materiálu na úložiště nebo do skladu.</t>
  </si>
  <si>
    <t>-2135992839</t>
  </si>
  <si>
    <t>Poznámka k souboru cen:_x000D_
1. V cenách jsou započteny náklady na manipulaci, vytřídění a uložení materiálu na úložiště nebo do skladu.</t>
  </si>
  <si>
    <t>(29,871-29,030)*1640*0,28</t>
  </si>
  <si>
    <t>(33,390-30,213)*1640*0,28</t>
  </si>
  <si>
    <t>18</t>
  </si>
  <si>
    <t>5999005030</t>
  </si>
  <si>
    <t>Třídění kolejnic. Poznámka: 1. V cenách jsou započteny náklady na manipulaci, vytřídění a uložení materiálu na úložiště nebo do skladu.</t>
  </si>
  <si>
    <t>280653706</t>
  </si>
  <si>
    <t>(33404-29030)*2*0,049</t>
  </si>
  <si>
    <t>OST</t>
  </si>
  <si>
    <t>Ostatní</t>
  </si>
  <si>
    <t>19</t>
  </si>
  <si>
    <t>7592005070</t>
  </si>
  <si>
    <t>Montáž počítacího bodu počítače náprav PZN 1 - uložení a připevnění na určené místo, seřízení polohy, přezkoušení</t>
  </si>
  <si>
    <t>512</t>
  </si>
  <si>
    <t>-1110274491</t>
  </si>
  <si>
    <t>km 29,850; 29,880; 30,680; 30,800; 31,710; 31,730; 32,950; 32,980; 33,250</t>
  </si>
  <si>
    <t>20</t>
  </si>
  <si>
    <t>7592007070</t>
  </si>
  <si>
    <t>Demontáž počítacího bodu počítače náprav PZN 1</t>
  </si>
  <si>
    <t>1179817310</t>
  </si>
  <si>
    <t>9901000300</t>
  </si>
  <si>
    <t>Doprava obousměrná (např. dodávek z vlastních zásob zhotovitele nebo objednatele nebo výzisku) mechanizací o nosnosti do 3,5 t elektrosoučástek, montážního materiálu, kameniva, písku, dlažebních kostek, suti,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</si>
  <si>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1979264332</t>
  </si>
  <si>
    <t>Poznámka k souboru cen:_x000D_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</si>
  <si>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Odvoz pryžových podložek k likvidaci</t>
  </si>
  <si>
    <t>22</t>
  </si>
  <si>
    <t>9902300500</t>
  </si>
  <si>
    <t>Doprava jednosměrná (např. nakupovaného materiálu) mechanizací o nosnosti přes 3,5 t sypanin (kameniva, písku, suti, dlažebních kostek, atd.) do 60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</si>
  <si>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1437214647</t>
  </si>
  <si>
    <t>Poznámka k souboru cen:_x000D_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</si>
  <si>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Doprava kameniva</t>
  </si>
  <si>
    <t>7693,2</t>
  </si>
  <si>
    <t>23</t>
  </si>
  <si>
    <t>9902400100</t>
  </si>
  <si>
    <t>Doprava jednosměrná (např. nakupovaného materiálu) mechanizací o nosnosti přes 3,5 t objemnějšího kusového materiálu (prefabrikátů, stožárů, výhybek, rozvaděčů, vybouraných hmot atd.) do 10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</si>
  <si>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2111553805</t>
  </si>
  <si>
    <t xml:space="preserve">Doprava novýh kolejnic do stavby </t>
  </si>
  <si>
    <t>437,102</t>
  </si>
  <si>
    <t>Doprava novýh pražců do stavby</t>
  </si>
  <si>
    <t>2207,577</t>
  </si>
  <si>
    <t>Doprava vyzískaných kolejnic na deponii</t>
  </si>
  <si>
    <t>428,652</t>
  </si>
  <si>
    <t>Doprava vyzískaných pražců na deponii</t>
  </si>
  <si>
    <t>1845,065</t>
  </si>
  <si>
    <t>24</t>
  </si>
  <si>
    <t>9909000400</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</si>
  <si>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</si>
  <si>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-1032537620</t>
  </si>
  <si>
    <t>Poznámka k souboru cen:_x000D_
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t>
  </si>
  <si>
    <t>Likvidace pryžových podložek</t>
  </si>
  <si>
    <t>2,2</t>
  </si>
  <si>
    <t>SO 02 - Kamenné Žehrovice - Stochov</t>
  </si>
  <si>
    <t>-335144178</t>
  </si>
  <si>
    <t>Nové kamenivo</t>
  </si>
  <si>
    <t>(38500-38050)*0,2*1,8</t>
  </si>
  <si>
    <t>1361610789</t>
  </si>
  <si>
    <t>(38500-38050)*0,2</t>
  </si>
  <si>
    <t>1974895558</t>
  </si>
  <si>
    <t>38,500-38,050</t>
  </si>
  <si>
    <t>-651190710</t>
  </si>
  <si>
    <t>162</t>
  </si>
  <si>
    <t>SO 03 - Stochov - Nové Strašecí</t>
  </si>
  <si>
    <t>1135941378</t>
  </si>
  <si>
    <t xml:space="preserve">km </t>
  </si>
  <si>
    <t>(44500-44000)*2/75</t>
  </si>
  <si>
    <t>0,667</t>
  </si>
  <si>
    <t>-1728218110</t>
  </si>
  <si>
    <t>(44600-41503)*0,2*1,8</t>
  </si>
  <si>
    <t>přejezd P36 - 50m výměny KL</t>
  </si>
  <si>
    <t>-50*0,2*1,8</t>
  </si>
  <si>
    <t>5958128010</t>
  </si>
  <si>
    <t>Komplety ŽS 4 (šroub RS 1, matice M 24, podložka Fe6, svěrka ŽS4)</t>
  </si>
  <si>
    <t>1872528376</t>
  </si>
  <si>
    <t>(44,260-44,000)*1640*4</t>
  </si>
  <si>
    <t>2,4</t>
  </si>
  <si>
    <t>-27*4</t>
  </si>
  <si>
    <t>5958158020</t>
  </si>
  <si>
    <t>Podložka pryžová pod patu kolejnice R65 183/151/6</t>
  </si>
  <si>
    <t>19102571</t>
  </si>
  <si>
    <t>(44,500-44,000)*1640*2</t>
  </si>
  <si>
    <t>1972087735</t>
  </si>
  <si>
    <t>(44600-41503)*0,2</t>
  </si>
  <si>
    <t>5907020415</t>
  </si>
  <si>
    <t>Souvislá výměna kolejnic současně s výměnou kompletů a pryžové podložky tv. S49 rozdělení "d".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</si>
  <si>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236925600</t>
  </si>
  <si>
    <t>(44260-44000)*2</t>
  </si>
  <si>
    <t>5907020490</t>
  </si>
  <si>
    <t>Souvislá výměna kolejnic současně s výměnou pryžové podložky tv. S49 rozdělení "d".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</si>
  <si>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320988014</t>
  </si>
  <si>
    <t>(44500-44260)*2</t>
  </si>
  <si>
    <t>668795925</t>
  </si>
  <si>
    <t>50</t>
  </si>
  <si>
    <t>827938353</t>
  </si>
  <si>
    <t>44,600-41,503</t>
  </si>
  <si>
    <t>1949184115</t>
  </si>
  <si>
    <t>5910040320</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</si>
  <si>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</si>
  <si>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-2053850488</t>
  </si>
  <si>
    <t>(44550-43950)*2</t>
  </si>
  <si>
    <t>5910040420</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</si>
  <si>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</si>
  <si>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20012732</t>
  </si>
  <si>
    <t>1711843968</t>
  </si>
  <si>
    <t>(44500-44000)*2*0,049</t>
  </si>
  <si>
    <t>-1576965271</t>
  </si>
  <si>
    <t>km 41,800; 43,120; 43,124; 44,055; 44,080</t>
  </si>
  <si>
    <t>-367668362</t>
  </si>
  <si>
    <t>-1999666355</t>
  </si>
  <si>
    <t>9901000700</t>
  </si>
  <si>
    <t>Doprava obousměrná (např. dodávek z vlastních zásob zhotovitele nebo objednatele nebo výzisku) mechanizací o nosnosti do 3,5 t elektrosoučástek, montážního materiálu, kameniva, písku, dlažebních kostek, suti,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</si>
  <si>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1322711370</t>
  </si>
  <si>
    <t>Doprava drobného materiálu</t>
  </si>
  <si>
    <t>9902200100</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</si>
  <si>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</si>
  <si>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-699859375</t>
  </si>
  <si>
    <t>Doprava nových kolejnic do stavby a vyzískaných na deponii</t>
  </si>
  <si>
    <t>51,860+50</t>
  </si>
  <si>
    <t>1990724164</t>
  </si>
  <si>
    <t>-1610375290</t>
  </si>
  <si>
    <t>0,3</t>
  </si>
  <si>
    <t>SO 04 - Nové Strašecí - Řevničov</t>
  </si>
  <si>
    <t>5957104005</t>
  </si>
  <si>
    <t>Kolejnicové pásy třídy R260 tv. 60 E2 délky 75 metrů</t>
  </si>
  <si>
    <t>1078600188</t>
  </si>
  <si>
    <t>(52873-51900)*2/75</t>
  </si>
  <si>
    <t>1,053</t>
  </si>
  <si>
    <t>NEOCEŇOVAT  DODÁ TO</t>
  </si>
  <si>
    <t>5956213065</t>
  </si>
  <si>
    <t>Pražec betonový příčný vystrojený  užitý tv. SB 8 P</t>
  </si>
  <si>
    <t>1605980814</t>
  </si>
  <si>
    <t>pro kolejnice 49 E1</t>
  </si>
  <si>
    <t>pro kolejnice 60 E2</t>
  </si>
  <si>
    <t>2989</t>
  </si>
  <si>
    <t>5957113025</t>
  </si>
  <si>
    <t>Kolejnice přechodové tv. 60E2/49E1 levá</t>
  </si>
  <si>
    <t>-319025885</t>
  </si>
  <si>
    <t>Před P40 (km 52,8725-52,885)</t>
  </si>
  <si>
    <t>12,5</t>
  </si>
  <si>
    <t>5957113030</t>
  </si>
  <si>
    <t>Kolejnice přechodové tv. 60E2/49E1 pravá</t>
  </si>
  <si>
    <t>-560367210</t>
  </si>
  <si>
    <t>808122131</t>
  </si>
  <si>
    <t>2999*4</t>
  </si>
  <si>
    <t>-575175079</t>
  </si>
  <si>
    <t>2989*2</t>
  </si>
  <si>
    <t>5958158005</t>
  </si>
  <si>
    <t>Podložka pryžová pod patu kolejnice S49  183/126/6</t>
  </si>
  <si>
    <t>-1411774318</t>
  </si>
  <si>
    <t>v místě přehodové kolejnice</t>
  </si>
  <si>
    <t>10*2</t>
  </si>
  <si>
    <t>-153838784</t>
  </si>
  <si>
    <t>(52885-51100)*1*1,8</t>
  </si>
  <si>
    <t>(51100-48849)*0,3*1,8</t>
  </si>
  <si>
    <t>-1032990829</t>
  </si>
  <si>
    <t>52,885-51,100</t>
  </si>
  <si>
    <t>-788415322</t>
  </si>
  <si>
    <t>(52885-51100)*1</t>
  </si>
  <si>
    <t>(51100-48849)*0,3</t>
  </si>
  <si>
    <t>-134362033</t>
  </si>
  <si>
    <t>(52,885-51,100)*1680</t>
  </si>
  <si>
    <t>0,2</t>
  </si>
  <si>
    <t>5907015025</t>
  </si>
  <si>
    <t>Ojedinělá výměna kolejnic stávající upevnění tv. R65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</si>
  <si>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1441334043</t>
  </si>
  <si>
    <t>Poznámka k souboru cen:_x000D_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</si>
  <si>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Vložky pro opravu BK v km 48,849-51,100 po umožnění volné dilatace z důvodu úpravy GPK</t>
  </si>
  <si>
    <t>100</t>
  </si>
  <si>
    <t>5907020085</t>
  </si>
  <si>
    <t>Souvislá výměna kolejnic současně s výměnou pražců tv. UIC60 rozdělení "u".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</si>
  <si>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-1178642377</t>
  </si>
  <si>
    <t>Nové kolejnice</t>
  </si>
  <si>
    <t>(52878-51900)*2</t>
  </si>
  <si>
    <t>-1280940150</t>
  </si>
  <si>
    <t>(52885-52878)*2</t>
  </si>
  <si>
    <t>5907020100</t>
  </si>
  <si>
    <t>Souvislá výměna kolejnic současně s výměnou pražců tv. R65 rozdělení "u".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</si>
  <si>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-1355133753</t>
  </si>
  <si>
    <t>Užité kolejnice</t>
  </si>
  <si>
    <t>(51900-51100)*2</t>
  </si>
  <si>
    <t>5907050010</t>
  </si>
  <si>
    <t>Dělení kolejnic řezáním nebo rozbroušením soustavy UIC60 nebo R65. Poznámka: 1. V cenách jsou započteny náklady na manipulaci, podložení, označení a provedení řezu kolejnice.</t>
  </si>
  <si>
    <t>2049791394</t>
  </si>
  <si>
    <t>180</t>
  </si>
  <si>
    <t>-1970044614</t>
  </si>
  <si>
    <t>5907050110</t>
  </si>
  <si>
    <t>Dělení kolejnic kyslíkem soustavy UIC60 nebo R65. Poznámka: 1. V cenách jsou započteny náklady na manipulaci, podložení, označení a provedení řezu kolejnice.</t>
  </si>
  <si>
    <t>1082646284</t>
  </si>
  <si>
    <t>110</t>
  </si>
  <si>
    <t>-1273662912</t>
  </si>
  <si>
    <t>-1351268880</t>
  </si>
  <si>
    <t>ASP na V130 v úseku mimo SČ</t>
  </si>
  <si>
    <t>51,100-48,849</t>
  </si>
  <si>
    <t>5910020010</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</si>
  <si>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</si>
  <si>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-2140586518</t>
  </si>
  <si>
    <t>km 51,900-52,872</t>
  </si>
  <si>
    <t>30</t>
  </si>
  <si>
    <t>5910020020</t>
  </si>
  <si>
    <t>Svařování kolejnic termitem plný předehřev standardní spára svar sériový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</si>
  <si>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141557705</t>
  </si>
  <si>
    <t>km 51,100-51,900</t>
  </si>
  <si>
    <t>km 48,849 - 51,100</t>
  </si>
  <si>
    <t>40</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</si>
  <si>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</si>
  <si>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</si>
  <si>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1615186107</t>
  </si>
  <si>
    <t>Km 52,885</t>
  </si>
  <si>
    <t>5910020310</t>
  </si>
  <si>
    <t>Svařování kolejnic termitem plný předehřev standardní spára svar přechodový tv. R65/UIC60.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</si>
  <si>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976089431</t>
  </si>
  <si>
    <t>km cca 51,900</t>
  </si>
  <si>
    <t>25</t>
  </si>
  <si>
    <t>-858774466</t>
  </si>
  <si>
    <t>(52885-48849)*2</t>
  </si>
  <si>
    <t>26</t>
  </si>
  <si>
    <t>-664207265</t>
  </si>
  <si>
    <t>27</t>
  </si>
  <si>
    <t>719469069</t>
  </si>
  <si>
    <t>1785*6</t>
  </si>
  <si>
    <t>28</t>
  </si>
  <si>
    <t>23055140</t>
  </si>
  <si>
    <t>(52885-51100)*2*0,06</t>
  </si>
  <si>
    <t>29</t>
  </si>
  <si>
    <t>553066771</t>
  </si>
  <si>
    <t>km 49,040; 49,070; 49,740; 49,760; 50,550; 50,565; 51,360</t>
  </si>
  <si>
    <t>-1851764965</t>
  </si>
  <si>
    <t>31</t>
  </si>
  <si>
    <t>-1692807653</t>
  </si>
  <si>
    <t>32</t>
  </si>
  <si>
    <t>-1534725470</t>
  </si>
  <si>
    <t>4428,54</t>
  </si>
  <si>
    <t>33</t>
  </si>
  <si>
    <t>9902300700</t>
  </si>
  <si>
    <t>Doprava jednosměrná (např. nakupovaného materiálu) mechanizací o nosnosti přes 3,5 t sypanin (kameniva, písku, suti, dlažebních kostek, atd.) do 100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</si>
  <si>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861721867</t>
  </si>
  <si>
    <t>Doprava drobného materiáu a přechodových kolejnic dodávaných zhotovitelem</t>
  </si>
  <si>
    <t>17,385</t>
  </si>
  <si>
    <t>34</t>
  </si>
  <si>
    <t>31233018</t>
  </si>
  <si>
    <t>121,561</t>
  </si>
  <si>
    <t>Doprava užitých pražců do stavby</t>
  </si>
  <si>
    <t>809</t>
  </si>
  <si>
    <t>122</t>
  </si>
  <si>
    <t>760</t>
  </si>
  <si>
    <t>35</t>
  </si>
  <si>
    <t>1712273493</t>
  </si>
  <si>
    <t>SO 05 - přejezd P27</t>
  </si>
  <si>
    <t>5963101003R</t>
  </si>
  <si>
    <t>Přejezd celopryžový pro zatížené komunikace se závěrnou zídkou tv. T</t>
  </si>
  <si>
    <t>-920784189</t>
  </si>
  <si>
    <t>Přejezdové konstrukce pro enormně zatížené přejezdy. Vnější panely jsou požadovány s uložením na hliníkových nosičích.</t>
  </si>
  <si>
    <t>9,6</t>
  </si>
  <si>
    <t>5963101135</t>
  </si>
  <si>
    <t>Přejezd celopryžový Strail pojistka proti posuvu</t>
  </si>
  <si>
    <t>1766688731</t>
  </si>
  <si>
    <t>Pojiska proti posuvu kontrukce přejezdu vnější a vnitřní</t>
  </si>
  <si>
    <t>2*4</t>
  </si>
  <si>
    <t>5963101120</t>
  </si>
  <si>
    <t>Přejezd celopryžový Strail betonový základ délky 1500 mm</t>
  </si>
  <si>
    <t>382559668</t>
  </si>
  <si>
    <t>Prefabrikáty pod závěrné zídky</t>
  </si>
  <si>
    <t>2*(10,5/1,5)</t>
  </si>
  <si>
    <t>5958125000</t>
  </si>
  <si>
    <t>Komplety s antikorozní úpravou Skl 14 (svěrka Skl14, vrtule R1, podložka Uls7)</t>
  </si>
  <si>
    <t>-156787652</t>
  </si>
  <si>
    <t>17*4</t>
  </si>
  <si>
    <t>5963146000</t>
  </si>
  <si>
    <t>Asfaltový beton ACO 11S 50/70 střednězrnný-obrusná vrstva</t>
  </si>
  <si>
    <t>1888460971</t>
  </si>
  <si>
    <t>60*0,08*2,5</t>
  </si>
  <si>
    <t>5963146010</t>
  </si>
  <si>
    <t>Asfaltový beton ACL 16S 50/70 hrubozrnný-ložní vrstva</t>
  </si>
  <si>
    <t>24956079</t>
  </si>
  <si>
    <t>5963146015</t>
  </si>
  <si>
    <t>Asfaltový beton ACL 22S 50/70 velmi hrubozrnný-ložní vrstva</t>
  </si>
  <si>
    <t>-1365175473</t>
  </si>
  <si>
    <t>5963152000</t>
  </si>
  <si>
    <t>Asfaltová zálivka pro trhliny a spáry</t>
  </si>
  <si>
    <t>kg</t>
  </si>
  <si>
    <t>-874120816</t>
  </si>
  <si>
    <t>5964135000</t>
  </si>
  <si>
    <t>Geomříže výztužné</t>
  </si>
  <si>
    <t>1575892317</t>
  </si>
  <si>
    <t>Ve dvou vrstvách do asfaltu</t>
  </si>
  <si>
    <t>60*2</t>
  </si>
  <si>
    <t>5964161005</t>
  </si>
  <si>
    <t>Beton lehce zhutnitelný C 16/20;X0 F5 2 200 2 662</t>
  </si>
  <si>
    <t>1422702693</t>
  </si>
  <si>
    <t>beton pod závěrné zídky</t>
  </si>
  <si>
    <t>0,15*0,6*20</t>
  </si>
  <si>
    <t>beton pod odvodňovací žlab</t>
  </si>
  <si>
    <t>0,2*0,7*9</t>
  </si>
  <si>
    <t>5964133005</t>
  </si>
  <si>
    <t>Geotextilie separační</t>
  </si>
  <si>
    <t>-69515840</t>
  </si>
  <si>
    <t>Pod kamenivo 0/32</t>
  </si>
  <si>
    <t>25*5</t>
  </si>
  <si>
    <t>Pod kamenivo 31,5/63</t>
  </si>
  <si>
    <t>5955101020</t>
  </si>
  <si>
    <t>Kamenivo drcené štěrkodrť frakce 0/32</t>
  </si>
  <si>
    <t>101139165</t>
  </si>
  <si>
    <t>Pro konstrukční vrstvu pražcového podloží</t>
  </si>
  <si>
    <t>25*5*0,25*1,8</t>
  </si>
  <si>
    <t>-1341350714</t>
  </si>
  <si>
    <t>Výměna KL v délce 25m</t>
  </si>
  <si>
    <t>25*2,2*1,8</t>
  </si>
  <si>
    <t>5964129000R</t>
  </si>
  <si>
    <t>Odvodňovací žlaby ACO DRAIN Monoblock</t>
  </si>
  <si>
    <t>-1489854024</t>
  </si>
  <si>
    <t>Monoblock ACO Drain RD 300 - délka dílce 2000mm</t>
  </si>
  <si>
    <t>596412900RR</t>
  </si>
  <si>
    <t>Odvodňovací žlaby ACO DRAIN Monoblock - revizní díl</t>
  </si>
  <si>
    <t>845450017</t>
  </si>
  <si>
    <t>Odvodňovací žlaby ACO Drain  RD 300 Monoblock - revizní díl 750mm</t>
  </si>
  <si>
    <t>5905035120</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</si>
  <si>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</si>
  <si>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-1830217336</t>
  </si>
  <si>
    <t>Poznámka k souboru cen:_x000D_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</si>
  <si>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25*2,2</t>
  </si>
  <si>
    <t>5905105010</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</si>
  <si>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</si>
  <si>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-725467364</t>
  </si>
  <si>
    <t>5913240030</t>
  </si>
  <si>
    <t>Odstranění AB komunikace odtěžením nebo frézováním hloubky do 30 cm. Poznámka: 1. V cenách jsou započteny náklady na odtěžení nebo frézování a naložení výzisku na dopravní prostředek.</t>
  </si>
  <si>
    <t>-564072929</t>
  </si>
  <si>
    <t>Poznámka k souboru cen:_x000D_
1. V cenách jsou započteny náklady na odtěžení nebo frézování a naložení výzisku na dopravní prostředek.</t>
  </si>
  <si>
    <t>Vpravo celá plocha 1m za odvodnění a vlevo po stávající přechodovou spáru (po výstažník)</t>
  </si>
  <si>
    <t>85</t>
  </si>
  <si>
    <t>5913250020</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</si>
  <si>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</si>
  <si>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1173472181</t>
  </si>
  <si>
    <t>Poznámka k souboru cen:_x000D_
1. V cenách jsou započteny náklady na zřízení netuhé vozovky podle VL s živičným podkladem ze stmelených vrstev podle vzorového listu Ž. 2. V cenách nejsou obsaženy náklady na dodávku materiálu.</t>
  </si>
  <si>
    <t>60</t>
  </si>
  <si>
    <t>5913040230</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</si>
  <si>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</si>
  <si>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-806349992</t>
  </si>
  <si>
    <t>Poznámka k souboru cen:_x000D_
1. V cenách jsou započteny náklady na montáž konstrukce. 2. V cenách nejsou obsaženy náklady na dodávku materiálu.</t>
  </si>
  <si>
    <t>5913270010</t>
  </si>
  <si>
    <t>Vložení výztužné vložky textilní nebo geosyntetické. Poznámka: 1. V cenách jsou započteny náklady na vložení vložky pro zvýšení soudržnosti vrstev asfaltobetonu . 2. V cenách nejsou obsaženy náklady na dodávku materiálu.</t>
  </si>
  <si>
    <t>-1379301838</t>
  </si>
  <si>
    <t>Poznámka k souboru cen:_x000D_
1. V cenách jsou započteny náklady na vložení vložky pro zvýšení soudržnosti vrstev asfaltobetonu . 2. V cenách nejsou obsaženy náklady na dodávku materiálu.</t>
  </si>
  <si>
    <t>5913235030</t>
  </si>
  <si>
    <t>Dělení AB komunikace řezáním hloubky do 30 cm. Poznámka: 1. V cenách jsou započteny náklady na provedení úkolu.</t>
  </si>
  <si>
    <t>1369672845</t>
  </si>
  <si>
    <t>Poznámka k souboru cen:_x000D_
1. V cenách jsou započteny náklady na provedení úkolu.</t>
  </si>
  <si>
    <t>vpravo za odvodňovacím žlabem</t>
  </si>
  <si>
    <t>7,1</t>
  </si>
  <si>
    <t>vlevo v místě stávající spáry u výstražníku</t>
  </si>
  <si>
    <t>6,9</t>
  </si>
  <si>
    <t>5914030520</t>
  </si>
  <si>
    <t>Demontáž dílů otevřeného odvodnění silničního žlabu štěrbinového. Poznámka: 1. V cenách jsou započteny náklady na demontáž dílů, zához, urovnání a úpravu terénu nebo naložení výzisku na dopravní prostředek. 2. V cenách nejsou obsaženy náklady na dopravu a skládkovné.</t>
  </si>
  <si>
    <t>-645822663</t>
  </si>
  <si>
    <t>Poznámka k souboru cen:_x000D_
1. V cenách jsou započteny náklady na demontáž dílů, zához, urovnání a úpravu terénu nebo naložení výzisku na dopravní prostředek. 2. V cenách nejsou obsaženy náklady na dopravu a skládkovné.</t>
  </si>
  <si>
    <t>5914035550</t>
  </si>
  <si>
    <t>Zřízení otevřených odvodňovacích zařízení prahové vpusti prefabrikované díly.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</si>
  <si>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-1720119570</t>
  </si>
  <si>
    <t>Poznámka k souboru cen:_x000D_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</si>
  <si>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8,75</t>
  </si>
  <si>
    <t>5914075120</t>
  </si>
  <si>
    <t>Zřízení konstrukční vrstvy pražcového podloží včetně geotextilie tl. 0,30 m. Poznámka: 1. V cenách jsou započteny náklady na naložení výzisku na dopravní prostředek. 2. V cenách nejsou obsaženy náklady na dodávku materiálu a odtěžení zeminy.</t>
  </si>
  <si>
    <t>150316526</t>
  </si>
  <si>
    <t>Poznámka k souboru cen:_x000D_
1. V cenách jsou započteny náklady na naložení výzisku na dopravní prostředek. 2. V cenách nejsou obsaženy náklady na dodávku materiálu a odtěžení zeminy.</t>
  </si>
  <si>
    <t>Zřízení konstrukční vrstvy tl. 25cm z geotextílie a kameniva frakce 0/32</t>
  </si>
  <si>
    <t>5915010010</t>
  </si>
  <si>
    <t>Těžení zeminy nebo horniny železničního spodku v hornině třídy těžitelnosti I skupiny 1. Poznámka: 1. V cenách jsou započteny náklady na těžení a uložení výzisku na terén nebo naložení na dopravní prostředek a uložení na úložišti.</t>
  </si>
  <si>
    <t>1082038013</t>
  </si>
  <si>
    <t>Poznámka k souboru cen:_x000D_
1. V cenách jsou započteny náklady na těžení a uložení výzisku na terén nebo naložení na dopravní prostředek a uložení na úložišti.</t>
  </si>
  <si>
    <t>Odtěžení vrstvy 25cm železničního spodku pod kolejovým ložem</t>
  </si>
  <si>
    <t>25*5*0,25</t>
  </si>
  <si>
    <t>Odtěžení pro odvodňovací žlab</t>
  </si>
  <si>
    <t>9*0,7*0,7</t>
  </si>
  <si>
    <t>Odtěžení pro závěrné zídky</t>
  </si>
  <si>
    <t>22*1*0,7</t>
  </si>
  <si>
    <t>-1703599553</t>
  </si>
  <si>
    <t>Svahování, oprava benketů, reprofilace příkopů, rozprostření výzasku</t>
  </si>
  <si>
    <t>200</t>
  </si>
  <si>
    <t>-440414339</t>
  </si>
  <si>
    <t>Doprava drobného materiálu, geotextílie, geomříže, odvodňovací žlab</t>
  </si>
  <si>
    <t>9902100300</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</si>
  <si>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</si>
  <si>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-510756170</t>
  </si>
  <si>
    <t>Odvoz vybouraného asfaltu k likvidaci</t>
  </si>
  <si>
    <t>85*0,25*2,5</t>
  </si>
  <si>
    <t>Odvoz vybouraného štěrbinového žlabu</t>
  </si>
  <si>
    <t>2,74</t>
  </si>
  <si>
    <t>9902300300</t>
  </si>
  <si>
    <t>Doprava jednosměrná (např. nakupovaného materiálu) mechanizací o nosnosti přes 3,5 t sypanin (kameniva, písku, suti, dlažebních kostek, atd.) do 30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</si>
  <si>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-518095639</t>
  </si>
  <si>
    <t>Doprava nového asfaltového betonu</t>
  </si>
  <si>
    <t>36</t>
  </si>
  <si>
    <t>Doprava zasfaltové zílivky</t>
  </si>
  <si>
    <t>0,003</t>
  </si>
  <si>
    <t>Doprava betonu</t>
  </si>
  <si>
    <t>6,836</t>
  </si>
  <si>
    <t>-2020838709</t>
  </si>
  <si>
    <t>frakce 0/32</t>
  </si>
  <si>
    <t>56,25</t>
  </si>
  <si>
    <t>frakce 31,5/63</t>
  </si>
  <si>
    <t>99</t>
  </si>
  <si>
    <t>9902401200</t>
  </si>
  <si>
    <t>Doprava jednosměrná (např. nakupovaného materiálu) mechanizací o nosnosti přes 3,5 t objemnějšího kusového materiálu (prefabrikátů, stožárů, výhybek, rozvaděčů, vybouraných hmot atd.) do 350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</si>
  <si>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1539111878</t>
  </si>
  <si>
    <t>Doprava nové přejezdové konstrukce</t>
  </si>
  <si>
    <t>19,797</t>
  </si>
  <si>
    <t>9909000200</t>
  </si>
  <si>
    <t>Poplatek za uložení nebezpečného odpadu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</si>
  <si>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-379286611</t>
  </si>
  <si>
    <t>Likvidace vyzískaného asfaltu</t>
  </si>
  <si>
    <t>9909000500</t>
  </si>
  <si>
    <t>Poplatek uložení odpadu betonových prefabrikátů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</si>
  <si>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-354652292</t>
  </si>
  <si>
    <t>likvidace vybouraného štěrbinového žlabu</t>
  </si>
  <si>
    <t>033111001</t>
  </si>
  <si>
    <t>Provozní vlivy Výluka silničního provozu se zajištěním objížďky</t>
  </si>
  <si>
    <t>-316484520</t>
  </si>
  <si>
    <t>vyřízení uzavírky přejezdu včetně značení a zajištění ostatních nákladů</t>
  </si>
  <si>
    <t>SO 06 - přejezd P28</t>
  </si>
  <si>
    <t>5963101007R</t>
  </si>
  <si>
    <t>Přejezd celopryžový pro nezatížené komunikace se závěrnou zídkou tv. T</t>
  </si>
  <si>
    <t>-1044009404</t>
  </si>
  <si>
    <t>Panely s vnítřním i vnějším modulem 900mm (rozměr vnějších panelů 900x900mm)</t>
  </si>
  <si>
    <t>4*0,9</t>
  </si>
  <si>
    <t>-1249800194</t>
  </si>
  <si>
    <t>6*4</t>
  </si>
  <si>
    <t>-164613679</t>
  </si>
  <si>
    <t>15*0,04*2,5</t>
  </si>
  <si>
    <t>-156778442</t>
  </si>
  <si>
    <t>15*0,08*2,5</t>
  </si>
  <si>
    <t>764814782</t>
  </si>
  <si>
    <t>0,15*0,6*8</t>
  </si>
  <si>
    <t>-1183540620</t>
  </si>
  <si>
    <t>2061075182</t>
  </si>
  <si>
    <t>248507524</t>
  </si>
  <si>
    <t>-1089421185</t>
  </si>
  <si>
    <t>1428738082</t>
  </si>
  <si>
    <t>5913025010</t>
  </si>
  <si>
    <t>Demontáž dílů přejezdu celopryžového v koleji vnější panel. Poznámka: 1. V cenách jsou započteny náklady na demontáž a naložení dílů na dopravní prostředek.</t>
  </si>
  <si>
    <t>-1235589942</t>
  </si>
  <si>
    <t>Poznámka k souboru cen:_x000D_
1. V cenách jsou započteny náklady na demontáž a naložení dílů na dopravní prostředek.</t>
  </si>
  <si>
    <t>5913025020</t>
  </si>
  <si>
    <t>Demontáž dílů přejezdu celopryžového v koleji vnitřní panel. Poznámka: 1. V cenách jsou započteny náklady na demontáž a naložení dílů na dopravní prostředek.</t>
  </si>
  <si>
    <t>1448164163</t>
  </si>
  <si>
    <t>5913040030</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</si>
  <si>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</si>
  <si>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1568986568</t>
  </si>
  <si>
    <t>3,6</t>
  </si>
  <si>
    <t>5913250010</t>
  </si>
  <si>
    <t>Zřízení konstrukce vozovky asfaltobetonové dle vzorového listu Ž lehké - ložní a obrusná vrstva tloušťky do 12 cm. Poznámka: 1. V cenách jsou započteny náklady na zřízení netuhé vozovky podle VL s živičným podkladem ze stmelených vrstev podle vzorového listu Ž. 2. V cenách nejsou obsaženy náklady na dodávku materiálu.</t>
  </si>
  <si>
    <t>-715629681</t>
  </si>
  <si>
    <t>518992290</t>
  </si>
  <si>
    <t>-1048803505</t>
  </si>
  <si>
    <t>8*1*0,7</t>
  </si>
  <si>
    <t>907989548</t>
  </si>
  <si>
    <t>Svahování, oprava benketů, reprofilace příkopů, rozprostření výzisku</t>
  </si>
  <si>
    <t>660038634</t>
  </si>
  <si>
    <t>Doprava drobného materiálu a geotextílie</t>
  </si>
  <si>
    <t>-256361681</t>
  </si>
  <si>
    <t>4,5</t>
  </si>
  <si>
    <t>1,608</t>
  </si>
  <si>
    <t>1805407708</t>
  </si>
  <si>
    <t>853609754</t>
  </si>
  <si>
    <t>2,243</t>
  </si>
  <si>
    <t>35044588</t>
  </si>
  <si>
    <t>SO 07 - přejezd P29</t>
  </si>
  <si>
    <t>-769816933</t>
  </si>
  <si>
    <t>Přejezdová konstrukce pro vysoce zatížené přejezdy. Dálka vnějších a vnitřních panelů 1,2m</t>
  </si>
  <si>
    <t>-1666994494</t>
  </si>
  <si>
    <t>1567223450</t>
  </si>
  <si>
    <t>974319876</t>
  </si>
  <si>
    <t>1670240293</t>
  </si>
  <si>
    <t>92*0,08*2,5</t>
  </si>
  <si>
    <t>-743523323</t>
  </si>
  <si>
    <t>-1262287634</t>
  </si>
  <si>
    <t>1765087746</t>
  </si>
  <si>
    <t>53400353</t>
  </si>
  <si>
    <t>92*2</t>
  </si>
  <si>
    <t>649716048</t>
  </si>
  <si>
    <t>819967251</t>
  </si>
  <si>
    <t>-434924649</t>
  </si>
  <si>
    <t>506648313</t>
  </si>
  <si>
    <t>1890025655</t>
  </si>
  <si>
    <t>-1048632566</t>
  </si>
  <si>
    <t>1258506517</t>
  </si>
  <si>
    <t>239887891</t>
  </si>
  <si>
    <t>v místě výstaržníků</t>
  </si>
  <si>
    <t>-227407042</t>
  </si>
  <si>
    <t>po výstažníky</t>
  </si>
  <si>
    <t>120</t>
  </si>
  <si>
    <t>-2070070889</t>
  </si>
  <si>
    <t>92</t>
  </si>
  <si>
    <t>-33768526</t>
  </si>
  <si>
    <t>1381508439</t>
  </si>
  <si>
    <t>291727684</t>
  </si>
  <si>
    <t>20*1*0,7</t>
  </si>
  <si>
    <t>187020879</t>
  </si>
  <si>
    <t>-1671834926</t>
  </si>
  <si>
    <t>Doprava drobného materiálu, geotextílie, geomříže</t>
  </si>
  <si>
    <t>-574586562</t>
  </si>
  <si>
    <t>120*0,25*2,5</t>
  </si>
  <si>
    <t>-418357323</t>
  </si>
  <si>
    <t>55,2</t>
  </si>
  <si>
    <t>4,021</t>
  </si>
  <si>
    <t>1711446839</t>
  </si>
  <si>
    <t>-1092016219</t>
  </si>
  <si>
    <t>22,140</t>
  </si>
  <si>
    <t>-776971754</t>
  </si>
  <si>
    <t>551215789</t>
  </si>
  <si>
    <t>SO 08 - přejezd P30</t>
  </si>
  <si>
    <t>-1021270766</t>
  </si>
  <si>
    <t>Přejezdové konstrukce pro enormě zatížené přejezdy. Vnější panely jsou požadovány s uložením na hliníkových nosičích.</t>
  </si>
  <si>
    <t>14,4</t>
  </si>
  <si>
    <t>607014165</t>
  </si>
  <si>
    <t>-305595411</t>
  </si>
  <si>
    <t>2*(15/1,5)</t>
  </si>
  <si>
    <t>-381864782</t>
  </si>
  <si>
    <t>26*4</t>
  </si>
  <si>
    <t>2138948278</t>
  </si>
  <si>
    <t>120*0,08*2,5</t>
  </si>
  <si>
    <t>-88320719</t>
  </si>
  <si>
    <t>-692759357</t>
  </si>
  <si>
    <t>2000156341</t>
  </si>
  <si>
    <t>1394910145</t>
  </si>
  <si>
    <t>120*2</t>
  </si>
  <si>
    <t>-756260990</t>
  </si>
  <si>
    <t>0,15*0,6*30</t>
  </si>
  <si>
    <t>0,20*0,7*9</t>
  </si>
  <si>
    <t>-951516609</t>
  </si>
  <si>
    <t>44298698</t>
  </si>
  <si>
    <t>-257179781</t>
  </si>
  <si>
    <t>1548361566</t>
  </si>
  <si>
    <t>111828386</t>
  </si>
  <si>
    <t>-1298285692</t>
  </si>
  <si>
    <t>859232588</t>
  </si>
  <si>
    <t>-1970020343</t>
  </si>
  <si>
    <t>92417510</t>
  </si>
  <si>
    <t>-1368681911</t>
  </si>
  <si>
    <t>Vpravo 1m za odvodňovací žlab, vlevo po výstražník</t>
  </si>
  <si>
    <t>148</t>
  </si>
  <si>
    <t>-815530118</t>
  </si>
  <si>
    <t>793778859</t>
  </si>
  <si>
    <t>-550179855</t>
  </si>
  <si>
    <t>-998784102</t>
  </si>
  <si>
    <t>1385262428</t>
  </si>
  <si>
    <t>-1767761232</t>
  </si>
  <si>
    <t>30*1*0,7</t>
  </si>
  <si>
    <t>1989837241</t>
  </si>
  <si>
    <t>Svahování, oprava benketů a reprofilace příkopů, rozprostření výzisku</t>
  </si>
  <si>
    <t>-1754931719</t>
  </si>
  <si>
    <t>-945428972</t>
  </si>
  <si>
    <t>148*0,25*2,5</t>
  </si>
  <si>
    <t>odvoz vybouraného štěrbinového žlabu</t>
  </si>
  <si>
    <t>-791489386</t>
  </si>
  <si>
    <t>72</t>
  </si>
  <si>
    <t>8,847</t>
  </si>
  <si>
    <t>-1779181768</t>
  </si>
  <si>
    <t>645668877</t>
  </si>
  <si>
    <t>29,161</t>
  </si>
  <si>
    <t>-1982827755</t>
  </si>
  <si>
    <t>676666391</t>
  </si>
  <si>
    <t>-2070391001</t>
  </si>
  <si>
    <t>SO 09 - přejezd P36</t>
  </si>
  <si>
    <t>5956213015</t>
  </si>
  <si>
    <t>Pražec betonový příčný nevystrojený  užitý tv. B 91S/2 (S)</t>
  </si>
  <si>
    <t>-1684392430</t>
  </si>
  <si>
    <t>1645665643</t>
  </si>
  <si>
    <t>10,8</t>
  </si>
  <si>
    <t>184896122</t>
  </si>
  <si>
    <t>1872501365</t>
  </si>
  <si>
    <t>2*(12/1,5)</t>
  </si>
  <si>
    <t>909801192</t>
  </si>
  <si>
    <t>27*4</t>
  </si>
  <si>
    <t>-37857123</t>
  </si>
  <si>
    <t>77*0,08*2,5</t>
  </si>
  <si>
    <t>-1033871769</t>
  </si>
  <si>
    <t>886736854</t>
  </si>
  <si>
    <t>-2105260386</t>
  </si>
  <si>
    <t>-1621371644</t>
  </si>
  <si>
    <t>77*2</t>
  </si>
  <si>
    <t>658858439</t>
  </si>
  <si>
    <t>0,15*0,6*12</t>
  </si>
  <si>
    <t>0,20*0,7*11</t>
  </si>
  <si>
    <t>beton pod příkopové tvárnice TZZ 4a</t>
  </si>
  <si>
    <t>35*0,1*0,8</t>
  </si>
  <si>
    <t>-767092665</t>
  </si>
  <si>
    <t>50*5</t>
  </si>
  <si>
    <t>793549305</t>
  </si>
  <si>
    <t>50*5*0,25*1,8</t>
  </si>
  <si>
    <t>996014835</t>
  </si>
  <si>
    <t>Výměna KL v délce 50m</t>
  </si>
  <si>
    <t>50*2,2*1,8</t>
  </si>
  <si>
    <t>1083354231</t>
  </si>
  <si>
    <t>-602198918</t>
  </si>
  <si>
    <t>5964119010</t>
  </si>
  <si>
    <t>Příkopová tvárnice TZZ 4a</t>
  </si>
  <si>
    <t>-468952035</t>
  </si>
  <si>
    <t>odvodnění od přejezdu do km 44,022</t>
  </si>
  <si>
    <t>(44056-44022)/0,3</t>
  </si>
  <si>
    <t>28235902</t>
  </si>
  <si>
    <t>Výměna KL v délce 50m  (km 44,030 - 44,080)</t>
  </si>
  <si>
    <t>50*2,2</t>
  </si>
  <si>
    <t>1243606410</t>
  </si>
  <si>
    <t>5906015120</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</si>
  <si>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</si>
  <si>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-1118156211</t>
  </si>
  <si>
    <t>Poznámka k souboru cen:_x000D_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</si>
  <si>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1029007425</t>
  </si>
  <si>
    <t>10,6</t>
  </si>
  <si>
    <t>1523690658</t>
  </si>
  <si>
    <t>vpravo do vzdálenosti - 2 m za odvodňovací žlab</t>
  </si>
  <si>
    <t>7,3</t>
  </si>
  <si>
    <t>vlevo do vzdálenosti - po výstražníky</t>
  </si>
  <si>
    <t>-1225983750</t>
  </si>
  <si>
    <t>Vpravo 2m za odvodňovací žlab, vlevo po výstražník</t>
  </si>
  <si>
    <t>102</t>
  </si>
  <si>
    <t>-1999769405</t>
  </si>
  <si>
    <t>77</t>
  </si>
  <si>
    <t>-2091387273</t>
  </si>
  <si>
    <t>5914030550</t>
  </si>
  <si>
    <t>Demontáž dílů otevřeného odvodnění prahové vpusti z prefabrikovaných dílů. Poznámka: 1. V cenách jsou započteny náklady na demontáž dílů, zához, urovnání a úpravu terénu nebo naložení výzisku na dopravní prostředek. 2. V cenách nejsou obsaženy náklady na dopravu a skládkovné.</t>
  </si>
  <si>
    <t>-699749859</t>
  </si>
  <si>
    <t>5914035010</t>
  </si>
  <si>
    <t>Zřízení otevřených odvodňovacích zařízení příkopové tvárnice.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</si>
  <si>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-2026754033</t>
  </si>
  <si>
    <t>34,2</t>
  </si>
  <si>
    <t>5914035410</t>
  </si>
  <si>
    <t>Zřízení otevřených odvodňovacích zařízení lapač splavenin monolitická betonová konstrukce.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</si>
  <si>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-960032459</t>
  </si>
  <si>
    <t>-1572015456</t>
  </si>
  <si>
    <t>10,75</t>
  </si>
  <si>
    <t>1933725683</t>
  </si>
  <si>
    <t>5915005010</t>
  </si>
  <si>
    <t>Hloubení rýh nebo jam ručně na železničním spodku v hornině třídy těžitelnosti I skupiny 1. Poznámka: 1. V cenách jsou započteny náklady na hloubení a uložení výzisku na terén nebo naložení na dopravní prostředek a uložení na úložišti.</t>
  </si>
  <si>
    <t>231109466</t>
  </si>
  <si>
    <t>Poznámka k souboru cen:_x000D_
1. V cenách jsou započteny náklady na hloubení a uložení výzisku na terén nebo naložení na dopravní prostředek a uložení na úložišti.</t>
  </si>
  <si>
    <t>odtěžení pro zřízení zpevněného příkopu</t>
  </si>
  <si>
    <t>35*0,7</t>
  </si>
  <si>
    <t>2015216194</t>
  </si>
  <si>
    <t>50*5*0,25</t>
  </si>
  <si>
    <t>10*0,7*0,7</t>
  </si>
  <si>
    <t>-1770119759</t>
  </si>
  <si>
    <t>-65034553</t>
  </si>
  <si>
    <t>1221221423</t>
  </si>
  <si>
    <t>102*0,25*2,5</t>
  </si>
  <si>
    <t>odvoz vybouraného žlabu</t>
  </si>
  <si>
    <t>1497280838</t>
  </si>
  <si>
    <t>46,2</t>
  </si>
  <si>
    <t>12,108</t>
  </si>
  <si>
    <t>37</t>
  </si>
  <si>
    <t>-1255189759</t>
  </si>
  <si>
    <t>112,5</t>
  </si>
  <si>
    <t>198</t>
  </si>
  <si>
    <t>38</t>
  </si>
  <si>
    <t>335215152</t>
  </si>
  <si>
    <t>doprava užitých pražců B91 z Kamenných Žehrovic</t>
  </si>
  <si>
    <t>8,208</t>
  </si>
  <si>
    <t>39</t>
  </si>
  <si>
    <t>9902400700</t>
  </si>
  <si>
    <t>Doprava jednosměrná (např. nakupovaného materiálu) mechanizací o nosnosti přes 3,5 t objemnějšího kusového materiálu (prefabrikátů, stožárů, výhybek, rozvaděčů, vybouraných hmot atd.) do 100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</si>
  <si>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-1839719054</t>
  </si>
  <si>
    <t>Doprava příkopových tvárnic</t>
  </si>
  <si>
    <t>5,016</t>
  </si>
  <si>
    <t>1535234593</t>
  </si>
  <si>
    <t>25,017</t>
  </si>
  <si>
    <t>41</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</si>
  <si>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</si>
  <si>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</si>
  <si>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345548703</t>
  </si>
  <si>
    <t>Poznámka k souboru cen:_x000D_
1. Ceny jsou určeny pro nakládání materiálu v případech, kdy není naložení součástí dodávky materiálu nebo není uvedeno v popisu cen a pro nakládání z meziskládky. 2. Ceny se použijí i pro nakládání materiálu z vlastních zásob objednatele.</t>
  </si>
  <si>
    <t>Pražce B91 - Kamenné Žehrovice</t>
  </si>
  <si>
    <t>42</t>
  </si>
  <si>
    <t>1924526416</t>
  </si>
  <si>
    <t>43</t>
  </si>
  <si>
    <t>993953714</t>
  </si>
  <si>
    <t>likvidace vybouraného žlabu</t>
  </si>
  <si>
    <t>44</t>
  </si>
  <si>
    <t>-605528531</t>
  </si>
  <si>
    <t>SO 10 - přejezd P38</t>
  </si>
  <si>
    <t>1752421142</t>
  </si>
  <si>
    <t>20*0,08*2,5</t>
  </si>
  <si>
    <t>769054837</t>
  </si>
  <si>
    <t>20*0,07*2,5</t>
  </si>
  <si>
    <t>1536312574</t>
  </si>
  <si>
    <t>20*0,05*2,5</t>
  </si>
  <si>
    <t>2036802824</t>
  </si>
  <si>
    <t>5913060020</t>
  </si>
  <si>
    <t>Demontáž dílů betonové přejezdové konstrukce vnitřního panelu. Poznámka: 1. V cenách jsou započteny náklady na demontáž konstrukce a naložení na dopravní prostředek.</t>
  </si>
  <si>
    <t>556970476</t>
  </si>
  <si>
    <t>Poznámka k souboru cen:_x000D_
1. V cenách jsou započteny náklady na demontáž konstrukce a naložení na dopravní prostředek.</t>
  </si>
  <si>
    <t>5913060030</t>
  </si>
  <si>
    <t>Demontáž dílů betonové přejezdové konstrukce náběhového klínu. Poznámka: 1. V cenách jsou započteny náklady na demontáž konstrukce a naložení na dopravní prostředek.</t>
  </si>
  <si>
    <t>1674234622</t>
  </si>
  <si>
    <t>5913065020</t>
  </si>
  <si>
    <t>Montáž dílů betonové přejezdové konstrukce v koleji vnitřního panelu. Poznámka: 1. V cenách jsou započteny náklady na montáž dílů. 2. V cenách nejsou obsaženy náklady na dodávku materiálu.</t>
  </si>
  <si>
    <t>-1894795921</t>
  </si>
  <si>
    <t>Poznámka k souboru cen:_x000D_
1. V cenách jsou započteny náklady na montáž dílů. 2. V cenách nejsou obsaženy náklady na dodávku materiálu.</t>
  </si>
  <si>
    <t>5913065030</t>
  </si>
  <si>
    <t>Montáž dílů betonové přejezdové konstrukce v koleji náběhového klínu. Poznámka: 1. V cenách jsou započteny náklady na montáž dílů. 2. V cenách nejsou obsaženy náklady na dodávku materiálu.</t>
  </si>
  <si>
    <t>-1094779801</t>
  </si>
  <si>
    <t>5913235020</t>
  </si>
  <si>
    <t>Dělení AB komunikace řezáním hloubky do 20 cm. Poznámka: 1. V cenách jsou započteny náklady na provedení úkolu.</t>
  </si>
  <si>
    <t>142279850</t>
  </si>
  <si>
    <t>2*5</t>
  </si>
  <si>
    <t>5913240020</t>
  </si>
  <si>
    <t>Odstranění AB komunikace odtěžením nebo frézováním hloubky do 20 cm. Poznámka: 1. V cenách jsou započteny náklady na odtěžení nebo frézování a naložení výzisku na dopravní prostředek.</t>
  </si>
  <si>
    <t>1892851133</t>
  </si>
  <si>
    <t>2*10</t>
  </si>
  <si>
    <t>5913255040</t>
  </si>
  <si>
    <t>Zřízení konstrukce vozovky asfaltobetonové s podkladní, ložní a obrusnou vrstvou tloušťky do 20 cm. Poznámka: 1. V cenách jsou započteny náklady na zřízení vozovky s živičným na podkladu ze stmelených vrstev a na manipulaci. 2. V cenách nejsou obsaženy náklady na dodávku materiálu.</t>
  </si>
  <si>
    <t>-1928283606</t>
  </si>
  <si>
    <t>Poznámka k souboru cen:_x000D_
1. V cenách jsou započteny náklady na zřízení vozovky s živičným na podkladu ze stmelených vrstev a na manipulaci. 2. V cenách nejsou obsaženy náklady na dodávku materiálu.</t>
  </si>
  <si>
    <t>2035863190</t>
  </si>
  <si>
    <t>20*0,20*2,5</t>
  </si>
  <si>
    <t>1086333140</t>
  </si>
  <si>
    <t>0,002</t>
  </si>
  <si>
    <t>-125600549</t>
  </si>
  <si>
    <t>1130306977</t>
  </si>
  <si>
    <t>SO 11 - přejezd P39</t>
  </si>
  <si>
    <t>1541838103</t>
  </si>
  <si>
    <t>1,8</t>
  </si>
  <si>
    <t>5913060010</t>
  </si>
  <si>
    <t>Demontáž dílů betonové přejezdové konstrukce vnějšího panelu. Poznámka: 1. V cenách jsou započteny náklady na demontáž konstrukce a naložení na dopravní prostředek.</t>
  </si>
  <si>
    <t>213308692</t>
  </si>
  <si>
    <t>1552132959</t>
  </si>
  <si>
    <t>-1725724640</t>
  </si>
  <si>
    <t>5913065010</t>
  </si>
  <si>
    <t>Montáž dílů betonové přejezdové konstrukce v koleji vnějšího panelu. Poznámka: 1. V cenách jsou započteny náklady na montáž dílů. 2. V cenách nejsou obsaženy náklady na dodávku materiálu.</t>
  </si>
  <si>
    <t>-1372717695</t>
  </si>
  <si>
    <t>-3097563</t>
  </si>
  <si>
    <t>-1691900139</t>
  </si>
  <si>
    <t>5914110010</t>
  </si>
  <si>
    <t>Oprava nástupiště sypaného z kameniva úprava povrchu místní, jednotlivá. Poznámka: 1. V cenách jsou započteny náklady na manipulaci a naložení výzisku kameniva na dopravní prostředek. 2. V cenách nejsou obsaženy náklady na dodávku materiálu.</t>
  </si>
  <si>
    <t>863302882</t>
  </si>
  <si>
    <t>Poznámka k souboru cen:_x000D_
1. V cenách jsou započteny náklady na manipulaci a naložení výzisku kameniva na dopravní prostředek. 2. V cenách nejsou obsaženy náklady na dodávku materiálu.</t>
  </si>
  <si>
    <t>Oprava povrchu komunikace v okolí přejezdu štěrkodrtí</t>
  </si>
  <si>
    <t>-98903205</t>
  </si>
  <si>
    <t>Kamenivo</t>
  </si>
  <si>
    <t>1639609008</t>
  </si>
  <si>
    <t>SO 12 - nástupiště z. Kladno Rozdělov</t>
  </si>
  <si>
    <t>5964147005</t>
  </si>
  <si>
    <t>Nástupištní díly blok úložný U85</t>
  </si>
  <si>
    <t>1962639554</t>
  </si>
  <si>
    <t>pro náběh na nástupiště</t>
  </si>
  <si>
    <t>Km 31,605 - 31,695 - výška nástupiště 550 mm nad TK se vzdáleností hrany od osy kolej 1680 mm</t>
  </si>
  <si>
    <t>91</t>
  </si>
  <si>
    <t>5964147000</t>
  </si>
  <si>
    <t>Nástupištní díly blok úložný U65</t>
  </si>
  <si>
    <t>-1817675452</t>
  </si>
  <si>
    <t>Pro přístup od silnice kolem budovy po náběh.</t>
  </si>
  <si>
    <t>5964147020</t>
  </si>
  <si>
    <t>Nástupištní díly tvárnice Tischer B</t>
  </si>
  <si>
    <t>-452243001</t>
  </si>
  <si>
    <t>km 31,605 - 31,714 - od silnice kolem domku a náběh na plnou výšku nástupiště</t>
  </si>
  <si>
    <t>109</t>
  </si>
  <si>
    <t>Zakončení nástupiště ve směru na Kladno</t>
  </si>
  <si>
    <t>5964147105</t>
  </si>
  <si>
    <t>Nástupištní díly výplňová deska D3</t>
  </si>
  <si>
    <t>-1846651684</t>
  </si>
  <si>
    <t>93*2</t>
  </si>
  <si>
    <t>3*1</t>
  </si>
  <si>
    <t>5955101014</t>
  </si>
  <si>
    <t>Kamenivo drcené štěrkodrť frakce 0/8</t>
  </si>
  <si>
    <t>-154491677</t>
  </si>
  <si>
    <t>Kamenivo na úpravu plochy pod asfaltovým betonem</t>
  </si>
  <si>
    <t>109*2,5*0,04*1,8</t>
  </si>
  <si>
    <t>5964161000</t>
  </si>
  <si>
    <t>Beton lehce zhutnitelný C 12/15;X0 F5 2 080 2 517</t>
  </si>
  <si>
    <t>27082815</t>
  </si>
  <si>
    <t>Beton pro usazení patek nástupiště a Tischerů</t>
  </si>
  <si>
    <t>109*0,5*0,1</t>
  </si>
  <si>
    <t>1,5</t>
  </si>
  <si>
    <t>Beton pro usazení obrubníků</t>
  </si>
  <si>
    <t>100*0,2*0,1</t>
  </si>
  <si>
    <t>5964159005</t>
  </si>
  <si>
    <t>Obrubník chodníkový 1m</t>
  </si>
  <si>
    <t>-495154811</t>
  </si>
  <si>
    <t>Obrubník na nástupiště pod svah od budovy po konec nástupiště směr Kladno</t>
  </si>
  <si>
    <t>-2013193464</t>
  </si>
  <si>
    <t>Asfalt na nástupiště a přístupový chodník</t>
  </si>
  <si>
    <t>109*2,5*0,05*2,5</t>
  </si>
  <si>
    <t>10*0,05*2,5</t>
  </si>
  <si>
    <t>5913255010</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</si>
  <si>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</si>
  <si>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483994306</t>
  </si>
  <si>
    <t>nástupiště a přístupový chodník</t>
  </si>
  <si>
    <t>109*2,5</t>
  </si>
  <si>
    <t>5913285210</t>
  </si>
  <si>
    <t>Montáž dílů komunikace obrubníku uložení v betonu. Poznámka: 1. V cenách jsou započteny náklady na osazení dlažby nebo obrubníku. 2. V cenách nejsou obsaženy náklady na dodávku materiálu.</t>
  </si>
  <si>
    <t>-883963328</t>
  </si>
  <si>
    <t>Poznámka k souboru cen:_x000D_
1. V cenách jsou započteny náklady na osazení dlažby nebo obrubníku. 2. V cenách nejsou obsaženy náklady na dodávku materiálu.</t>
  </si>
  <si>
    <t>5914120030</t>
  </si>
  <si>
    <t>Demontáž nástupiště úrovňového Tischer jednostranného včetně podložek. Poznámka: 1. V cenách jsou započteny náklady na snesení dílů i zásypu a jejich uložení na plochu nebo naložení na dopravní prostředek a uložení na úložišti.</t>
  </si>
  <si>
    <t>-1285821589</t>
  </si>
  <si>
    <t>Poznámka k souboru cen:_x000D_
1. V cenách jsou započteny náklady na snesení dílů i zásypu a jejich uložení na plochu nebo naložení na dopravní prostředek a uložení na úložišti.</t>
  </si>
  <si>
    <t>5914130020</t>
  </si>
  <si>
    <t>Montáž nástupiště úrovňového hrana Tischer. Poznámka: 1. V cenách jsou započteny náklady na úpravu terénu, montáž a zásyp podle vzorového listu. 2. V cenách nejsou obsaženy náklady na dodávku materiálu.</t>
  </si>
  <si>
    <t>-1611106062</t>
  </si>
  <si>
    <t>Poznámka k souboru cen:_x000D_
1. V cenách jsou započteny náklady na úpravu terénu, montáž a zásyp podle vzorového listu. 2. V cenách nejsou obsaženy náklady na dodávku materiálu.</t>
  </si>
  <si>
    <t>km 31,695 - 31,714 - od silnice kolem domku a náběh na plnou výšku nástupiště</t>
  </si>
  <si>
    <t>-1808475877</t>
  </si>
  <si>
    <t>Odtěžení materiálu z nástupiště</t>
  </si>
  <si>
    <t>180*1,7</t>
  </si>
  <si>
    <t>93240402</t>
  </si>
  <si>
    <t>Doprava asfaltu, betonu a obrubníků</t>
  </si>
  <si>
    <t>35,313+19,994+5,9</t>
  </si>
  <si>
    <t>-298493698</t>
  </si>
  <si>
    <t>Doprava štěrkodrti</t>
  </si>
  <si>
    <t>19,620</t>
  </si>
  <si>
    <t>9902400900</t>
  </si>
  <si>
    <t>Doprava jednosměrná (např. nakupovaného materiálu) mechanizací o nosnosti přes 3,5 t objemnějšího kusového materiálu (prefabrikátů, stožárů, výhybek, rozvaděčů, vybouraných hmot atd.) do 200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</si>
  <si>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-900736717</t>
  </si>
  <si>
    <t>Doprava nástupištních dílů</t>
  </si>
  <si>
    <t>44,207</t>
  </si>
  <si>
    <t>SO 13 - Žst. Nové Strašecí</t>
  </si>
  <si>
    <t>5956213040</t>
  </si>
  <si>
    <t>Pražec betonový příčný vystrojený  užitý SB6</t>
  </si>
  <si>
    <t>-18566268</t>
  </si>
  <si>
    <t>-612771150</t>
  </si>
  <si>
    <t>Pro výměnu KL</t>
  </si>
  <si>
    <t>21*1,8</t>
  </si>
  <si>
    <t>Pro ASP</t>
  </si>
  <si>
    <t>129*0,2*1,8</t>
  </si>
  <si>
    <t>693973509</t>
  </si>
  <si>
    <t>30*4</t>
  </si>
  <si>
    <t>421848849</t>
  </si>
  <si>
    <t>30*2</t>
  </si>
  <si>
    <t>-426593465</t>
  </si>
  <si>
    <t>V místě výměny pražců 20m</t>
  </si>
  <si>
    <t>20*3,5*0,30</t>
  </si>
  <si>
    <t>131616945</t>
  </si>
  <si>
    <t>129*0,2</t>
  </si>
  <si>
    <t>1548205048</t>
  </si>
  <si>
    <t>Za KV č. 3 do koleje č. 3a</t>
  </si>
  <si>
    <t>1727447759</t>
  </si>
  <si>
    <t>Od KV č.3 do koleje č. 3a</t>
  </si>
  <si>
    <t>0,150</t>
  </si>
  <si>
    <t>1858364084</t>
  </si>
  <si>
    <t>rozprostření výzisku</t>
  </si>
  <si>
    <t>-1231159530</t>
  </si>
  <si>
    <t>Doprava drobného materiálu dodávaného zhotovitelem</t>
  </si>
  <si>
    <t>-115047651</t>
  </si>
  <si>
    <t>Užité pražce na místo stavby SB6</t>
  </si>
  <si>
    <t>30*0,26</t>
  </si>
  <si>
    <t>-686764158</t>
  </si>
  <si>
    <t>84,240</t>
  </si>
  <si>
    <t>SO 14 - VRN</t>
  </si>
  <si>
    <t>VRN - Vedlejší rozpočtové náklady</t>
  </si>
  <si>
    <t>Vedlejší rozpočtové náklady</t>
  </si>
  <si>
    <t>021201001</t>
  </si>
  <si>
    <t>Průzkumné práce pro opravy Průzkum výskytu škodlivin kontaminace kameniva ropnými látkami</t>
  </si>
  <si>
    <t>1799770671</t>
  </si>
  <si>
    <t>SO 01 - 2x, SO 04 - 1x, SO 09 - 1x, SO 13 - 1x</t>
  </si>
  <si>
    <t>9903200100</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</si>
  <si>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</si>
  <si>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-1966785894</t>
  </si>
  <si>
    <t>Poznámka k souboru cen:_x000D_
1. Ceny jsou určeny pro dopravu mechanizmů na místo prováděných prací po silnici i po kolejích. 2. V ceně jsou započteny i náklady na zpáteční cestu dopravního prostředku. Měrnou jednotkou je kus přepravovaného stroje.</t>
  </si>
  <si>
    <t>MHS 6x, LOKO 2x</t>
  </si>
  <si>
    <t>9903200200</t>
  </si>
  <si>
    <t>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</si>
  <si>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-559504461</t>
  </si>
  <si>
    <t>ASP 2x, SSP 2x, stroj na výměnu kolejnic a pražců, strojní čistička</t>
  </si>
  <si>
    <t>022101001</t>
  </si>
  <si>
    <t>Geodetické práce Geodetické práce před opravou</t>
  </si>
  <si>
    <t>669026896</t>
  </si>
  <si>
    <t>022101011</t>
  </si>
  <si>
    <t>Geodetické práce Geodetické práce v průběhu opravy</t>
  </si>
  <si>
    <t>533467643</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</si>
  <si>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</si>
  <si>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</si>
  <si>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1304650497</t>
  </si>
  <si>
    <t>Poznámka k souboru cen:_x000D_
V sazbě jsou započteny náklady na vyhledání trasy detektorem, zaměření a zobrazení trasy a předání výstupu zaměření. V sazbě nejsou obsaženy náklady na vytýčení sítí ve správě provozovatele.</t>
  </si>
  <si>
    <t>023101041</t>
  </si>
  <si>
    <t>Projektové práce Projektové práce v rozsahu ZRN (vyjma dále jmenované práce) přes 20 mil. Kč</t>
  </si>
  <si>
    <t>-1028130223</t>
  </si>
  <si>
    <t>Projektové práce zahrnují:</t>
  </si>
  <si>
    <t>1) projekt PPK pro rychlostní profil V130, který bude v rámci stavby realizován v traťových usecích:</t>
  </si>
  <si>
    <t xml:space="preserve">Kladno - Kamenné Žehrovice, Nové Strašecí - Řevničov </t>
  </si>
  <si>
    <t>2) zjednodušený projket nástupiště Kladno-Rozdělov</t>
  </si>
  <si>
    <t>3) zjednodušený projekt přejezdových konstrukcí na přejezdech P27, P29, P30, P36</t>
  </si>
  <si>
    <t>4) návrh, schválení a realizace BK</t>
  </si>
  <si>
    <t>5) vypracování zjednodušené projektové dokumentace k zajištění PPK včetně projednání s OJ SŽG Praha v místě prováděných prací SO 02, SO 03, SO 13</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</si>
  <si>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</si>
  <si>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</si>
  <si>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2123646566</t>
  </si>
  <si>
    <t>Zařízení a zabezpečení staveniště</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</si>
</sst>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30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2"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2" borderId="14"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7" fillId="0" borderId="0" xfId="0" applyFont="1" applyAlignment="1" applyProtection="1">
      <alignment horizontal="left" vertical="center" wrapText="1"/>
    </xf>
    <xf numFmtId="0" fontId="22" fillId="4" borderId="7"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4" fontId="24" fillId="0" borderId="0" xfId="0" applyNumberFormat="1" applyFont="1" applyAlignment="1" applyProtection="1">
      <alignment horizontal="righ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4" fontId="28" fillId="0" borderId="0" xfId="0" applyNumberFormat="1" applyFont="1" applyAlignment="1" applyProtection="1">
      <alignment vertical="center"/>
    </xf>
    <xf numFmtId="0" fontId="28" fillId="0" borderId="0" xfId="0" applyFont="1" applyAlignment="1" applyProtection="1">
      <alignment vertical="center"/>
    </xf>
    <xf numFmtId="0" fontId="22" fillId="4" borderId="7" xfId="0" applyFont="1" applyFill="1" applyBorder="1" applyAlignment="1" applyProtection="1">
      <alignment horizontal="righ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2" fillId="4" borderId="8" xfId="0" applyFont="1" applyFill="1" applyBorder="1" applyAlignment="1" applyProtection="1">
      <alignment horizontal="lef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4" fontId="24" fillId="0" borderId="0" xfId="0" applyNumberFormat="1" applyFont="1" applyAlignment="1" applyProtection="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4" fontId="34" fillId="2" borderId="22" xfId="0" applyNumberFormat="1" applyFont="1" applyFill="1" applyBorder="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10"/>
  <sheetViews>
    <sheetView showGridLines="0"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6" t="s">
        <v>0</v>
      </c>
      <c r="AZ1" s="16" t="s">
        <v>1</v>
      </c>
      <c r="BA1" s="16" t="s">
        <v>2</v>
      </c>
      <c r="BB1" s="16" t="s">
        <v>3</v>
      </c>
      <c r="BT1" s="16" t="s">
        <v>4</v>
      </c>
      <c r="BU1" s="16" t="s">
        <v>4</v>
      </c>
      <c r="BV1" s="16" t="s">
        <v>5</v>
      </c>
    </row>
    <row r="2" spans="1:74" s="1" customFormat="1" ht="36.950000000000003" customHeight="1">
      <c r="AR2" s="275"/>
      <c r="AS2" s="275"/>
      <c r="AT2" s="275"/>
      <c r="AU2" s="275"/>
      <c r="AV2" s="275"/>
      <c r="AW2" s="275"/>
      <c r="AX2" s="275"/>
      <c r="AY2" s="275"/>
      <c r="AZ2" s="275"/>
      <c r="BA2" s="275"/>
      <c r="BB2" s="275"/>
      <c r="BC2" s="275"/>
      <c r="BD2" s="275"/>
      <c r="BE2" s="275"/>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259" t="s">
        <v>14</v>
      </c>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2"/>
      <c r="AQ5" s="22"/>
      <c r="AR5" s="20"/>
      <c r="BE5" s="256" t="s">
        <v>15</v>
      </c>
      <c r="BS5" s="17" t="s">
        <v>6</v>
      </c>
    </row>
    <row r="6" spans="1:74" s="1" customFormat="1" ht="36.950000000000003" customHeight="1">
      <c r="B6" s="21"/>
      <c r="C6" s="22"/>
      <c r="D6" s="28" t="s">
        <v>16</v>
      </c>
      <c r="E6" s="22"/>
      <c r="F6" s="22"/>
      <c r="G6" s="22"/>
      <c r="H6" s="22"/>
      <c r="I6" s="22"/>
      <c r="J6" s="22"/>
      <c r="K6" s="261" t="s">
        <v>17</v>
      </c>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2"/>
      <c r="AQ6" s="22"/>
      <c r="AR6" s="20"/>
      <c r="BE6" s="257"/>
      <c r="BS6" s="17" t="s">
        <v>6</v>
      </c>
    </row>
    <row r="7" spans="1:74" s="1" customFormat="1" ht="12" customHeight="1">
      <c r="B7" s="21"/>
      <c r="C7" s="22"/>
      <c r="D7" s="29"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1</v>
      </c>
      <c r="AO7" s="22"/>
      <c r="AP7" s="22"/>
      <c r="AQ7" s="22"/>
      <c r="AR7" s="20"/>
      <c r="BE7" s="257"/>
      <c r="BS7" s="17" t="s">
        <v>6</v>
      </c>
    </row>
    <row r="8" spans="1:74" s="1" customFormat="1" ht="12" customHeight="1">
      <c r="B8" s="21"/>
      <c r="C8" s="22"/>
      <c r="D8" s="29"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30" t="s">
        <v>23</v>
      </c>
      <c r="AO8" s="22"/>
      <c r="AP8" s="22"/>
      <c r="AQ8" s="22"/>
      <c r="AR8" s="20"/>
      <c r="BE8" s="257"/>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57"/>
      <c r="BS9" s="17" t="s">
        <v>6</v>
      </c>
    </row>
    <row r="10" spans="1:74" s="1" customFormat="1" ht="12" customHeight="1">
      <c r="B10" s="21"/>
      <c r="C10" s="22"/>
      <c r="D10" s="29"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25</v>
      </c>
      <c r="AL10" s="22"/>
      <c r="AM10" s="22"/>
      <c r="AN10" s="27" t="s">
        <v>1</v>
      </c>
      <c r="AO10" s="22"/>
      <c r="AP10" s="22"/>
      <c r="AQ10" s="22"/>
      <c r="AR10" s="20"/>
      <c r="BE10" s="257"/>
      <c r="BS10" s="17" t="s">
        <v>6</v>
      </c>
    </row>
    <row r="11" spans="1:74" s="1" customFormat="1" ht="18.399999999999999"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27</v>
      </c>
      <c r="AL11" s="22"/>
      <c r="AM11" s="22"/>
      <c r="AN11" s="27" t="s">
        <v>1</v>
      </c>
      <c r="AO11" s="22"/>
      <c r="AP11" s="22"/>
      <c r="AQ11" s="22"/>
      <c r="AR11" s="20"/>
      <c r="BE11" s="257"/>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57"/>
      <c r="BS12" s="17" t="s">
        <v>6</v>
      </c>
    </row>
    <row r="13" spans="1:74" s="1" customFormat="1" ht="12" customHeight="1">
      <c r="B13" s="21"/>
      <c r="C13" s="22"/>
      <c r="D13" s="29"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25</v>
      </c>
      <c r="AL13" s="22"/>
      <c r="AM13" s="22"/>
      <c r="AN13" s="31" t="s">
        <v>29</v>
      </c>
      <c r="AO13" s="22"/>
      <c r="AP13" s="22"/>
      <c r="AQ13" s="22"/>
      <c r="AR13" s="20"/>
      <c r="BE13" s="257"/>
      <c r="BS13" s="17" t="s">
        <v>6</v>
      </c>
    </row>
    <row r="14" spans="1:74">
      <c r="B14" s="21"/>
      <c r="C14" s="22"/>
      <c r="D14" s="22"/>
      <c r="E14" s="262" t="s">
        <v>29</v>
      </c>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9" t="s">
        <v>27</v>
      </c>
      <c r="AL14" s="22"/>
      <c r="AM14" s="22"/>
      <c r="AN14" s="31" t="s">
        <v>29</v>
      </c>
      <c r="AO14" s="22"/>
      <c r="AP14" s="22"/>
      <c r="AQ14" s="22"/>
      <c r="AR14" s="20"/>
      <c r="BE14" s="257"/>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57"/>
      <c r="BS15" s="17" t="s">
        <v>4</v>
      </c>
    </row>
    <row r="16" spans="1:74" s="1" customFormat="1" ht="12" customHeight="1">
      <c r="B16" s="21"/>
      <c r="C16" s="22"/>
      <c r="D16" s="29"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25</v>
      </c>
      <c r="AL16" s="22"/>
      <c r="AM16" s="22"/>
      <c r="AN16" s="27" t="s">
        <v>1</v>
      </c>
      <c r="AO16" s="22"/>
      <c r="AP16" s="22"/>
      <c r="AQ16" s="22"/>
      <c r="AR16" s="20"/>
      <c r="BE16" s="257"/>
      <c r="BS16" s="17" t="s">
        <v>4</v>
      </c>
    </row>
    <row r="17" spans="1:71" s="1" customFormat="1" ht="18.399999999999999"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27</v>
      </c>
      <c r="AL17" s="22"/>
      <c r="AM17" s="22"/>
      <c r="AN17" s="27" t="s">
        <v>1</v>
      </c>
      <c r="AO17" s="22"/>
      <c r="AP17" s="22"/>
      <c r="AQ17" s="22"/>
      <c r="AR17" s="20"/>
      <c r="BE17" s="257"/>
      <c r="BS17" s="17" t="s">
        <v>31</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57"/>
      <c r="BS18" s="17" t="s">
        <v>6</v>
      </c>
    </row>
    <row r="19" spans="1:71" s="1" customFormat="1" ht="12" customHeight="1">
      <c r="B19" s="21"/>
      <c r="C19" s="22"/>
      <c r="D19" s="29" t="s">
        <v>32</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25</v>
      </c>
      <c r="AL19" s="22"/>
      <c r="AM19" s="22"/>
      <c r="AN19" s="27" t="s">
        <v>1</v>
      </c>
      <c r="AO19" s="22"/>
      <c r="AP19" s="22"/>
      <c r="AQ19" s="22"/>
      <c r="AR19" s="20"/>
      <c r="BE19" s="257"/>
      <c r="BS19" s="17" t="s">
        <v>6</v>
      </c>
    </row>
    <row r="20" spans="1:71" s="1" customFormat="1" ht="18.399999999999999" customHeight="1">
      <c r="B20" s="21"/>
      <c r="C20" s="22"/>
      <c r="D20" s="22"/>
      <c r="E20" s="27" t="s">
        <v>33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27</v>
      </c>
      <c r="AL20" s="22"/>
      <c r="AM20" s="22"/>
      <c r="AN20" s="27" t="s">
        <v>1</v>
      </c>
      <c r="AO20" s="22"/>
      <c r="AP20" s="22"/>
      <c r="AQ20" s="22"/>
      <c r="AR20" s="20"/>
      <c r="BE20" s="257"/>
      <c r="BS20" s="17" t="s">
        <v>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57"/>
    </row>
    <row r="22" spans="1:71" s="1" customFormat="1" ht="12" customHeight="1">
      <c r="B22" s="21"/>
      <c r="C22" s="22"/>
      <c r="D22" s="29" t="s">
        <v>34</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57"/>
    </row>
    <row r="23" spans="1:71" s="1" customFormat="1" ht="16.5" customHeight="1">
      <c r="B23" s="21"/>
      <c r="C23" s="22"/>
      <c r="D23" s="22"/>
      <c r="E23" s="264" t="s">
        <v>1</v>
      </c>
      <c r="F23" s="264"/>
      <c r="G23" s="264"/>
      <c r="H23" s="264"/>
      <c r="I23" s="264"/>
      <c r="J23" s="264"/>
      <c r="K23" s="264"/>
      <c r="L23" s="264"/>
      <c r="M23" s="264"/>
      <c r="N23" s="264"/>
      <c r="O23" s="264"/>
      <c r="P23" s="264"/>
      <c r="Q23" s="264"/>
      <c r="R23" s="264"/>
      <c r="S23" s="264"/>
      <c r="T23" s="264"/>
      <c r="U23" s="264"/>
      <c r="V23" s="264"/>
      <c r="W23" s="264"/>
      <c r="X23" s="264"/>
      <c r="Y23" s="264"/>
      <c r="Z23" s="264"/>
      <c r="AA23" s="264"/>
      <c r="AB23" s="264"/>
      <c r="AC23" s="264"/>
      <c r="AD23" s="264"/>
      <c r="AE23" s="264"/>
      <c r="AF23" s="264"/>
      <c r="AG23" s="264"/>
      <c r="AH23" s="264"/>
      <c r="AI23" s="264"/>
      <c r="AJ23" s="264"/>
      <c r="AK23" s="264"/>
      <c r="AL23" s="264"/>
      <c r="AM23" s="264"/>
      <c r="AN23" s="264"/>
      <c r="AO23" s="22"/>
      <c r="AP23" s="22"/>
      <c r="AQ23" s="22"/>
      <c r="AR23" s="20"/>
      <c r="BE23" s="257"/>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57"/>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57"/>
    </row>
    <row r="26" spans="1:71" s="2" customFormat="1" ht="25.9" customHeight="1">
      <c r="A26" s="34"/>
      <c r="B26" s="35"/>
      <c r="C26" s="36"/>
      <c r="D26" s="37" t="s">
        <v>35</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65">
        <f>ROUND(AG94,2)</f>
        <v>0</v>
      </c>
      <c r="AL26" s="266"/>
      <c r="AM26" s="266"/>
      <c r="AN26" s="266"/>
      <c r="AO26" s="266"/>
      <c r="AP26" s="36"/>
      <c r="AQ26" s="36"/>
      <c r="AR26" s="39"/>
      <c r="BE26" s="257"/>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57"/>
    </row>
    <row r="28" spans="1:71" s="2" customFormat="1">
      <c r="A28" s="34"/>
      <c r="B28" s="35"/>
      <c r="C28" s="36"/>
      <c r="D28" s="36"/>
      <c r="E28" s="36"/>
      <c r="F28" s="36"/>
      <c r="G28" s="36"/>
      <c r="H28" s="36"/>
      <c r="I28" s="36"/>
      <c r="J28" s="36"/>
      <c r="K28" s="36"/>
      <c r="L28" s="267" t="s">
        <v>36</v>
      </c>
      <c r="M28" s="267"/>
      <c r="N28" s="267"/>
      <c r="O28" s="267"/>
      <c r="P28" s="267"/>
      <c r="Q28" s="36"/>
      <c r="R28" s="36"/>
      <c r="S28" s="36"/>
      <c r="T28" s="36"/>
      <c r="U28" s="36"/>
      <c r="V28" s="36"/>
      <c r="W28" s="267" t="s">
        <v>37</v>
      </c>
      <c r="X28" s="267"/>
      <c r="Y28" s="267"/>
      <c r="Z28" s="267"/>
      <c r="AA28" s="267"/>
      <c r="AB28" s="267"/>
      <c r="AC28" s="267"/>
      <c r="AD28" s="267"/>
      <c r="AE28" s="267"/>
      <c r="AF28" s="36"/>
      <c r="AG28" s="36"/>
      <c r="AH28" s="36"/>
      <c r="AI28" s="36"/>
      <c r="AJ28" s="36"/>
      <c r="AK28" s="267" t="s">
        <v>38</v>
      </c>
      <c r="AL28" s="267"/>
      <c r="AM28" s="267"/>
      <c r="AN28" s="267"/>
      <c r="AO28" s="267"/>
      <c r="AP28" s="36"/>
      <c r="AQ28" s="36"/>
      <c r="AR28" s="39"/>
      <c r="BE28" s="257"/>
    </row>
    <row r="29" spans="1:71" s="3" customFormat="1" ht="14.45" customHeight="1">
      <c r="B29" s="40"/>
      <c r="C29" s="41"/>
      <c r="D29" s="29" t="s">
        <v>39</v>
      </c>
      <c r="E29" s="41"/>
      <c r="F29" s="29" t="s">
        <v>40</v>
      </c>
      <c r="G29" s="41"/>
      <c r="H29" s="41"/>
      <c r="I29" s="41"/>
      <c r="J29" s="41"/>
      <c r="K29" s="41"/>
      <c r="L29" s="270">
        <v>0.21</v>
      </c>
      <c r="M29" s="269"/>
      <c r="N29" s="269"/>
      <c r="O29" s="269"/>
      <c r="P29" s="269"/>
      <c r="Q29" s="41"/>
      <c r="R29" s="41"/>
      <c r="S29" s="41"/>
      <c r="T29" s="41"/>
      <c r="U29" s="41"/>
      <c r="V29" s="41"/>
      <c r="W29" s="268">
        <f>ROUND(AZ94, 2)</f>
        <v>0</v>
      </c>
      <c r="X29" s="269"/>
      <c r="Y29" s="269"/>
      <c r="Z29" s="269"/>
      <c r="AA29" s="269"/>
      <c r="AB29" s="269"/>
      <c r="AC29" s="269"/>
      <c r="AD29" s="269"/>
      <c r="AE29" s="269"/>
      <c r="AF29" s="41"/>
      <c r="AG29" s="41"/>
      <c r="AH29" s="41"/>
      <c r="AI29" s="41"/>
      <c r="AJ29" s="41"/>
      <c r="AK29" s="268">
        <f>ROUND(AV94, 2)</f>
        <v>0</v>
      </c>
      <c r="AL29" s="269"/>
      <c r="AM29" s="269"/>
      <c r="AN29" s="269"/>
      <c r="AO29" s="269"/>
      <c r="AP29" s="41"/>
      <c r="AQ29" s="41"/>
      <c r="AR29" s="42"/>
      <c r="BE29" s="258"/>
    </row>
    <row r="30" spans="1:71" s="3" customFormat="1" ht="14.45" customHeight="1">
      <c r="B30" s="40"/>
      <c r="C30" s="41"/>
      <c r="D30" s="41"/>
      <c r="E30" s="41"/>
      <c r="F30" s="29" t="s">
        <v>41</v>
      </c>
      <c r="G30" s="41"/>
      <c r="H30" s="41"/>
      <c r="I30" s="41"/>
      <c r="J30" s="41"/>
      <c r="K30" s="41"/>
      <c r="L30" s="270">
        <v>0.15</v>
      </c>
      <c r="M30" s="269"/>
      <c r="N30" s="269"/>
      <c r="O30" s="269"/>
      <c r="P30" s="269"/>
      <c r="Q30" s="41"/>
      <c r="R30" s="41"/>
      <c r="S30" s="41"/>
      <c r="T30" s="41"/>
      <c r="U30" s="41"/>
      <c r="V30" s="41"/>
      <c r="W30" s="268">
        <f>ROUND(BA94, 2)</f>
        <v>0</v>
      </c>
      <c r="X30" s="269"/>
      <c r="Y30" s="269"/>
      <c r="Z30" s="269"/>
      <c r="AA30" s="269"/>
      <c r="AB30" s="269"/>
      <c r="AC30" s="269"/>
      <c r="AD30" s="269"/>
      <c r="AE30" s="269"/>
      <c r="AF30" s="41"/>
      <c r="AG30" s="41"/>
      <c r="AH30" s="41"/>
      <c r="AI30" s="41"/>
      <c r="AJ30" s="41"/>
      <c r="AK30" s="268">
        <f>ROUND(AW94, 2)</f>
        <v>0</v>
      </c>
      <c r="AL30" s="269"/>
      <c r="AM30" s="269"/>
      <c r="AN30" s="269"/>
      <c r="AO30" s="269"/>
      <c r="AP30" s="41"/>
      <c r="AQ30" s="41"/>
      <c r="AR30" s="42"/>
      <c r="BE30" s="258"/>
    </row>
    <row r="31" spans="1:71" s="3" customFormat="1" ht="14.45" hidden="1" customHeight="1">
      <c r="B31" s="40"/>
      <c r="C31" s="41"/>
      <c r="D31" s="41"/>
      <c r="E31" s="41"/>
      <c r="F31" s="29" t="s">
        <v>42</v>
      </c>
      <c r="G31" s="41"/>
      <c r="H31" s="41"/>
      <c r="I31" s="41"/>
      <c r="J31" s="41"/>
      <c r="K31" s="41"/>
      <c r="L31" s="270">
        <v>0.21</v>
      </c>
      <c r="M31" s="269"/>
      <c r="N31" s="269"/>
      <c r="O31" s="269"/>
      <c r="P31" s="269"/>
      <c r="Q31" s="41"/>
      <c r="R31" s="41"/>
      <c r="S31" s="41"/>
      <c r="T31" s="41"/>
      <c r="U31" s="41"/>
      <c r="V31" s="41"/>
      <c r="W31" s="268">
        <f>ROUND(BB94, 2)</f>
        <v>0</v>
      </c>
      <c r="X31" s="269"/>
      <c r="Y31" s="269"/>
      <c r="Z31" s="269"/>
      <c r="AA31" s="269"/>
      <c r="AB31" s="269"/>
      <c r="AC31" s="269"/>
      <c r="AD31" s="269"/>
      <c r="AE31" s="269"/>
      <c r="AF31" s="41"/>
      <c r="AG31" s="41"/>
      <c r="AH31" s="41"/>
      <c r="AI31" s="41"/>
      <c r="AJ31" s="41"/>
      <c r="AK31" s="268">
        <v>0</v>
      </c>
      <c r="AL31" s="269"/>
      <c r="AM31" s="269"/>
      <c r="AN31" s="269"/>
      <c r="AO31" s="269"/>
      <c r="AP31" s="41"/>
      <c r="AQ31" s="41"/>
      <c r="AR31" s="42"/>
      <c r="BE31" s="258"/>
    </row>
    <row r="32" spans="1:71" s="3" customFormat="1" ht="14.45" hidden="1" customHeight="1">
      <c r="B32" s="40"/>
      <c r="C32" s="41"/>
      <c r="D32" s="41"/>
      <c r="E32" s="41"/>
      <c r="F32" s="29" t="s">
        <v>43</v>
      </c>
      <c r="G32" s="41"/>
      <c r="H32" s="41"/>
      <c r="I32" s="41"/>
      <c r="J32" s="41"/>
      <c r="K32" s="41"/>
      <c r="L32" s="270">
        <v>0.15</v>
      </c>
      <c r="M32" s="269"/>
      <c r="N32" s="269"/>
      <c r="O32" s="269"/>
      <c r="P32" s="269"/>
      <c r="Q32" s="41"/>
      <c r="R32" s="41"/>
      <c r="S32" s="41"/>
      <c r="T32" s="41"/>
      <c r="U32" s="41"/>
      <c r="V32" s="41"/>
      <c r="W32" s="268">
        <f>ROUND(BC94, 2)</f>
        <v>0</v>
      </c>
      <c r="X32" s="269"/>
      <c r="Y32" s="269"/>
      <c r="Z32" s="269"/>
      <c r="AA32" s="269"/>
      <c r="AB32" s="269"/>
      <c r="AC32" s="269"/>
      <c r="AD32" s="269"/>
      <c r="AE32" s="269"/>
      <c r="AF32" s="41"/>
      <c r="AG32" s="41"/>
      <c r="AH32" s="41"/>
      <c r="AI32" s="41"/>
      <c r="AJ32" s="41"/>
      <c r="AK32" s="268">
        <v>0</v>
      </c>
      <c r="AL32" s="269"/>
      <c r="AM32" s="269"/>
      <c r="AN32" s="269"/>
      <c r="AO32" s="269"/>
      <c r="AP32" s="41"/>
      <c r="AQ32" s="41"/>
      <c r="AR32" s="42"/>
      <c r="BE32" s="258"/>
    </row>
    <row r="33" spans="1:57" s="3" customFormat="1" ht="14.45" hidden="1" customHeight="1">
      <c r="B33" s="40"/>
      <c r="C33" s="41"/>
      <c r="D33" s="41"/>
      <c r="E33" s="41"/>
      <c r="F33" s="29" t="s">
        <v>44</v>
      </c>
      <c r="G33" s="41"/>
      <c r="H33" s="41"/>
      <c r="I33" s="41"/>
      <c r="J33" s="41"/>
      <c r="K33" s="41"/>
      <c r="L33" s="270">
        <v>0</v>
      </c>
      <c r="M33" s="269"/>
      <c r="N33" s="269"/>
      <c r="O33" s="269"/>
      <c r="P33" s="269"/>
      <c r="Q33" s="41"/>
      <c r="R33" s="41"/>
      <c r="S33" s="41"/>
      <c r="T33" s="41"/>
      <c r="U33" s="41"/>
      <c r="V33" s="41"/>
      <c r="W33" s="268">
        <f>ROUND(BD94, 2)</f>
        <v>0</v>
      </c>
      <c r="X33" s="269"/>
      <c r="Y33" s="269"/>
      <c r="Z33" s="269"/>
      <c r="AA33" s="269"/>
      <c r="AB33" s="269"/>
      <c r="AC33" s="269"/>
      <c r="AD33" s="269"/>
      <c r="AE33" s="269"/>
      <c r="AF33" s="41"/>
      <c r="AG33" s="41"/>
      <c r="AH33" s="41"/>
      <c r="AI33" s="41"/>
      <c r="AJ33" s="41"/>
      <c r="AK33" s="268">
        <v>0</v>
      </c>
      <c r="AL33" s="269"/>
      <c r="AM33" s="269"/>
      <c r="AN33" s="269"/>
      <c r="AO33" s="269"/>
      <c r="AP33" s="41"/>
      <c r="AQ33" s="41"/>
      <c r="AR33" s="42"/>
      <c r="BE33" s="258"/>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257"/>
    </row>
    <row r="35" spans="1:57" s="2" customFormat="1" ht="25.9" customHeight="1">
      <c r="A35" s="34"/>
      <c r="B35" s="35"/>
      <c r="C35" s="43"/>
      <c r="D35" s="44" t="s">
        <v>45</v>
      </c>
      <c r="E35" s="45"/>
      <c r="F35" s="45"/>
      <c r="G35" s="45"/>
      <c r="H35" s="45"/>
      <c r="I35" s="45"/>
      <c r="J35" s="45"/>
      <c r="K35" s="45"/>
      <c r="L35" s="45"/>
      <c r="M35" s="45"/>
      <c r="N35" s="45"/>
      <c r="O35" s="45"/>
      <c r="P35" s="45"/>
      <c r="Q35" s="45"/>
      <c r="R35" s="45"/>
      <c r="S35" s="45"/>
      <c r="T35" s="46" t="s">
        <v>46</v>
      </c>
      <c r="U35" s="45"/>
      <c r="V35" s="45"/>
      <c r="W35" s="45"/>
      <c r="X35" s="274" t="s">
        <v>47</v>
      </c>
      <c r="Y35" s="272"/>
      <c r="Z35" s="272"/>
      <c r="AA35" s="272"/>
      <c r="AB35" s="272"/>
      <c r="AC35" s="45"/>
      <c r="AD35" s="45"/>
      <c r="AE35" s="45"/>
      <c r="AF35" s="45"/>
      <c r="AG35" s="45"/>
      <c r="AH35" s="45"/>
      <c r="AI35" s="45"/>
      <c r="AJ35" s="45"/>
      <c r="AK35" s="271">
        <f>SUM(AK26:AK33)</f>
        <v>0</v>
      </c>
      <c r="AL35" s="272"/>
      <c r="AM35" s="272"/>
      <c r="AN35" s="272"/>
      <c r="AO35" s="273"/>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14.45"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9"/>
      <c r="BE37" s="34"/>
    </row>
    <row r="38" spans="1:57" s="1" customFormat="1" ht="14.45"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7" s="1" customFormat="1" ht="14.45"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7" s="1" customFormat="1" ht="14.45"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7" s="1" customFormat="1" ht="14.45"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7" s="1" customFormat="1" ht="14.45"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7" s="1" customFormat="1" ht="14.45"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7" s="1" customFormat="1" ht="14.45"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7" s="1" customFormat="1" ht="14.45"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7" s="1" customFormat="1" ht="14.45"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7" s="1" customFormat="1" ht="14.45"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7" s="1" customFormat="1" ht="14.45"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7" s="2" customFormat="1" ht="14.45" customHeight="1">
      <c r="B49" s="47"/>
      <c r="C49" s="48"/>
      <c r="D49" s="49" t="s">
        <v>48</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49</v>
      </c>
      <c r="AI49" s="50"/>
      <c r="AJ49" s="50"/>
      <c r="AK49" s="50"/>
      <c r="AL49" s="50"/>
      <c r="AM49" s="50"/>
      <c r="AN49" s="50"/>
      <c r="AO49" s="50"/>
      <c r="AP49" s="48"/>
      <c r="AQ49" s="48"/>
      <c r="AR49" s="51"/>
    </row>
    <row r="50" spans="1:57" ht="11.25">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7" ht="11.25">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7" ht="11.25">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7" ht="11.25">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7" ht="11.25">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7" ht="11.2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7" ht="11.25">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7" ht="11.25">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7" ht="11.25">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7" ht="11.25">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7" s="2" customFormat="1">
      <c r="A60" s="34"/>
      <c r="B60" s="35"/>
      <c r="C60" s="36"/>
      <c r="D60" s="52" t="s">
        <v>50</v>
      </c>
      <c r="E60" s="38"/>
      <c r="F60" s="38"/>
      <c r="G60" s="38"/>
      <c r="H60" s="38"/>
      <c r="I60" s="38"/>
      <c r="J60" s="38"/>
      <c r="K60" s="38"/>
      <c r="L60" s="38"/>
      <c r="M60" s="38"/>
      <c r="N60" s="38"/>
      <c r="O60" s="38"/>
      <c r="P60" s="38"/>
      <c r="Q60" s="38"/>
      <c r="R60" s="38"/>
      <c r="S60" s="38"/>
      <c r="T60" s="38"/>
      <c r="U60" s="38"/>
      <c r="V60" s="52" t="s">
        <v>51</v>
      </c>
      <c r="W60" s="38"/>
      <c r="X60" s="38"/>
      <c r="Y60" s="38"/>
      <c r="Z60" s="38"/>
      <c r="AA60" s="38"/>
      <c r="AB60" s="38"/>
      <c r="AC60" s="38"/>
      <c r="AD60" s="38"/>
      <c r="AE60" s="38"/>
      <c r="AF60" s="38"/>
      <c r="AG60" s="38"/>
      <c r="AH60" s="52" t="s">
        <v>50</v>
      </c>
      <c r="AI60" s="38"/>
      <c r="AJ60" s="38"/>
      <c r="AK60" s="38"/>
      <c r="AL60" s="38"/>
      <c r="AM60" s="52" t="s">
        <v>51</v>
      </c>
      <c r="AN60" s="38"/>
      <c r="AO60" s="38"/>
      <c r="AP60" s="36"/>
      <c r="AQ60" s="36"/>
      <c r="AR60" s="39"/>
      <c r="BE60" s="34"/>
    </row>
    <row r="61" spans="1:57" ht="11.25">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7" ht="11.25">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7" ht="11.25">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7" s="2" customFormat="1">
      <c r="A64" s="34"/>
      <c r="B64" s="35"/>
      <c r="C64" s="36"/>
      <c r="D64" s="49" t="s">
        <v>52</v>
      </c>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49" t="s">
        <v>53</v>
      </c>
      <c r="AI64" s="53"/>
      <c r="AJ64" s="53"/>
      <c r="AK64" s="53"/>
      <c r="AL64" s="53"/>
      <c r="AM64" s="53"/>
      <c r="AN64" s="53"/>
      <c r="AO64" s="53"/>
      <c r="AP64" s="36"/>
      <c r="AQ64" s="36"/>
      <c r="AR64" s="39"/>
      <c r="BE64" s="34"/>
    </row>
    <row r="65" spans="1:57" ht="11.2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7" ht="11.25">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7" ht="11.25">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7" ht="11.25">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7" ht="11.25">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7" ht="11.25">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7" ht="11.25">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7" ht="11.25">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7" ht="11.25">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7" ht="11.25">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7" s="2" customFormat="1">
      <c r="A75" s="34"/>
      <c r="B75" s="35"/>
      <c r="C75" s="36"/>
      <c r="D75" s="52" t="s">
        <v>50</v>
      </c>
      <c r="E75" s="38"/>
      <c r="F75" s="38"/>
      <c r="G75" s="38"/>
      <c r="H75" s="38"/>
      <c r="I75" s="38"/>
      <c r="J75" s="38"/>
      <c r="K75" s="38"/>
      <c r="L75" s="38"/>
      <c r="M75" s="38"/>
      <c r="N75" s="38"/>
      <c r="O75" s="38"/>
      <c r="P75" s="38"/>
      <c r="Q75" s="38"/>
      <c r="R75" s="38"/>
      <c r="S75" s="38"/>
      <c r="T75" s="38"/>
      <c r="U75" s="38"/>
      <c r="V75" s="52" t="s">
        <v>51</v>
      </c>
      <c r="W75" s="38"/>
      <c r="X75" s="38"/>
      <c r="Y75" s="38"/>
      <c r="Z75" s="38"/>
      <c r="AA75" s="38"/>
      <c r="AB75" s="38"/>
      <c r="AC75" s="38"/>
      <c r="AD75" s="38"/>
      <c r="AE75" s="38"/>
      <c r="AF75" s="38"/>
      <c r="AG75" s="38"/>
      <c r="AH75" s="52" t="s">
        <v>50</v>
      </c>
      <c r="AI75" s="38"/>
      <c r="AJ75" s="38"/>
      <c r="AK75" s="38"/>
      <c r="AL75" s="38"/>
      <c r="AM75" s="52" t="s">
        <v>51</v>
      </c>
      <c r="AN75" s="38"/>
      <c r="AO75" s="38"/>
      <c r="AP75" s="36"/>
      <c r="AQ75" s="36"/>
      <c r="AR75" s="39"/>
      <c r="BE75" s="34"/>
    </row>
    <row r="76" spans="1:57" s="2" customFormat="1" ht="11.25">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9"/>
      <c r="BE76" s="34"/>
    </row>
    <row r="77" spans="1:57" s="2" customFormat="1" ht="6.95" customHeight="1">
      <c r="A77" s="34"/>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9"/>
      <c r="BE77" s="34"/>
    </row>
    <row r="81" spans="1:91" s="2" customFormat="1" ht="6.95" customHeight="1">
      <c r="A81" s="34"/>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9"/>
      <c r="BE81" s="34"/>
    </row>
    <row r="82" spans="1:91" s="2" customFormat="1" ht="24.95" customHeight="1">
      <c r="A82" s="34"/>
      <c r="B82" s="35"/>
      <c r="C82" s="23" t="s">
        <v>54</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9"/>
      <c r="BE82" s="34"/>
    </row>
    <row r="83" spans="1:91" s="2" customFormat="1" ht="6.95"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9"/>
      <c r="BE83" s="34"/>
    </row>
    <row r="84" spans="1:91" s="4" customFormat="1" ht="12" customHeight="1">
      <c r="B84" s="58"/>
      <c r="C84" s="29" t="s">
        <v>13</v>
      </c>
      <c r="D84" s="59"/>
      <c r="E84" s="59"/>
      <c r="F84" s="59"/>
      <c r="G84" s="59"/>
      <c r="H84" s="59"/>
      <c r="I84" s="59"/>
      <c r="J84" s="59"/>
      <c r="K84" s="59"/>
      <c r="L84" s="59" t="str">
        <f>K5</f>
        <v>13-2021</v>
      </c>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60"/>
    </row>
    <row r="85" spans="1:91" s="5" customFormat="1" ht="36.950000000000003" customHeight="1">
      <c r="B85" s="61"/>
      <c r="C85" s="62" t="s">
        <v>16</v>
      </c>
      <c r="D85" s="63"/>
      <c r="E85" s="63"/>
      <c r="F85" s="63"/>
      <c r="G85" s="63"/>
      <c r="H85" s="63"/>
      <c r="I85" s="63"/>
      <c r="J85" s="63"/>
      <c r="K85" s="63"/>
      <c r="L85" s="253" t="str">
        <f>K6</f>
        <v>Oprava trati v úseku Kladno - Krupá</v>
      </c>
      <c r="M85" s="254"/>
      <c r="N85" s="254"/>
      <c r="O85" s="254"/>
      <c r="P85" s="254"/>
      <c r="Q85" s="254"/>
      <c r="R85" s="254"/>
      <c r="S85" s="254"/>
      <c r="T85" s="254"/>
      <c r="U85" s="254"/>
      <c r="V85" s="254"/>
      <c r="W85" s="254"/>
      <c r="X85" s="254"/>
      <c r="Y85" s="254"/>
      <c r="Z85" s="254"/>
      <c r="AA85" s="254"/>
      <c r="AB85" s="254"/>
      <c r="AC85" s="254"/>
      <c r="AD85" s="254"/>
      <c r="AE85" s="254"/>
      <c r="AF85" s="254"/>
      <c r="AG85" s="254"/>
      <c r="AH85" s="254"/>
      <c r="AI85" s="254"/>
      <c r="AJ85" s="254"/>
      <c r="AK85" s="254"/>
      <c r="AL85" s="254"/>
      <c r="AM85" s="254"/>
      <c r="AN85" s="254"/>
      <c r="AO85" s="254"/>
      <c r="AP85" s="63"/>
      <c r="AQ85" s="63"/>
      <c r="AR85" s="64"/>
    </row>
    <row r="86" spans="1:91" s="2" customFormat="1" ht="6.95"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9"/>
      <c r="BE86" s="34"/>
    </row>
    <row r="87" spans="1:91" s="2" customFormat="1" ht="12" customHeight="1">
      <c r="A87" s="34"/>
      <c r="B87" s="35"/>
      <c r="C87" s="29" t="s">
        <v>20</v>
      </c>
      <c r="D87" s="36"/>
      <c r="E87" s="36"/>
      <c r="F87" s="36"/>
      <c r="G87" s="36"/>
      <c r="H87" s="36"/>
      <c r="I87" s="36"/>
      <c r="J87" s="36"/>
      <c r="K87" s="36"/>
      <c r="L87" s="65" t="str">
        <f>IF(K8="","",K8)</f>
        <v xml:space="preserve"> </v>
      </c>
      <c r="M87" s="36"/>
      <c r="N87" s="36"/>
      <c r="O87" s="36"/>
      <c r="P87" s="36"/>
      <c r="Q87" s="36"/>
      <c r="R87" s="36"/>
      <c r="S87" s="36"/>
      <c r="T87" s="36"/>
      <c r="U87" s="36"/>
      <c r="V87" s="36"/>
      <c r="W87" s="36"/>
      <c r="X87" s="36"/>
      <c r="Y87" s="36"/>
      <c r="Z87" s="36"/>
      <c r="AA87" s="36"/>
      <c r="AB87" s="36"/>
      <c r="AC87" s="36"/>
      <c r="AD87" s="36"/>
      <c r="AE87" s="36"/>
      <c r="AF87" s="36"/>
      <c r="AG87" s="36"/>
      <c r="AH87" s="36"/>
      <c r="AI87" s="29" t="s">
        <v>22</v>
      </c>
      <c r="AJ87" s="36"/>
      <c r="AK87" s="36"/>
      <c r="AL87" s="36"/>
      <c r="AM87" s="279" t="str">
        <f>IF(AN8= "","",AN8)</f>
        <v>22. 2. 2021</v>
      </c>
      <c r="AN87" s="279"/>
      <c r="AO87" s="36"/>
      <c r="AP87" s="36"/>
      <c r="AQ87" s="36"/>
      <c r="AR87" s="39"/>
      <c r="BE87" s="34"/>
    </row>
    <row r="88" spans="1:91" s="2" customFormat="1" ht="6.95"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9"/>
      <c r="BE88" s="34"/>
    </row>
    <row r="89" spans="1:91" s="2" customFormat="1" ht="15.2" customHeight="1">
      <c r="A89" s="34"/>
      <c r="B89" s="35"/>
      <c r="C89" s="29" t="s">
        <v>24</v>
      </c>
      <c r="D89" s="36"/>
      <c r="E89" s="36"/>
      <c r="F89" s="36"/>
      <c r="G89" s="36"/>
      <c r="H89" s="36"/>
      <c r="I89" s="36"/>
      <c r="J89" s="36"/>
      <c r="K89" s="36"/>
      <c r="L89" s="59" t="str">
        <f>IF(E11= "","",E11)</f>
        <v>Ing. Aleš Bednář</v>
      </c>
      <c r="M89" s="36"/>
      <c r="N89" s="36"/>
      <c r="O89" s="36"/>
      <c r="P89" s="36"/>
      <c r="Q89" s="36"/>
      <c r="R89" s="36"/>
      <c r="S89" s="36"/>
      <c r="T89" s="36"/>
      <c r="U89" s="36"/>
      <c r="V89" s="36"/>
      <c r="W89" s="36"/>
      <c r="X89" s="36"/>
      <c r="Y89" s="36"/>
      <c r="Z89" s="36"/>
      <c r="AA89" s="36"/>
      <c r="AB89" s="36"/>
      <c r="AC89" s="36"/>
      <c r="AD89" s="36"/>
      <c r="AE89" s="36"/>
      <c r="AF89" s="36"/>
      <c r="AG89" s="36"/>
      <c r="AH89" s="36"/>
      <c r="AI89" s="29" t="s">
        <v>30</v>
      </c>
      <c r="AJ89" s="36"/>
      <c r="AK89" s="36"/>
      <c r="AL89" s="36"/>
      <c r="AM89" s="280" t="str">
        <f>IF(E17="","",E17)</f>
        <v xml:space="preserve"> </v>
      </c>
      <c r="AN89" s="281"/>
      <c r="AO89" s="281"/>
      <c r="AP89" s="281"/>
      <c r="AQ89" s="36"/>
      <c r="AR89" s="39"/>
      <c r="AS89" s="283" t="s">
        <v>55</v>
      </c>
      <c r="AT89" s="284"/>
      <c r="AU89" s="67"/>
      <c r="AV89" s="67"/>
      <c r="AW89" s="67"/>
      <c r="AX89" s="67"/>
      <c r="AY89" s="67"/>
      <c r="AZ89" s="67"/>
      <c r="BA89" s="67"/>
      <c r="BB89" s="67"/>
      <c r="BC89" s="67"/>
      <c r="BD89" s="68"/>
      <c r="BE89" s="34"/>
    </row>
    <row r="90" spans="1:91" s="2" customFormat="1" ht="15.2" customHeight="1">
      <c r="A90" s="34"/>
      <c r="B90" s="35"/>
      <c r="C90" s="29" t="s">
        <v>28</v>
      </c>
      <c r="D90" s="36"/>
      <c r="E90" s="36"/>
      <c r="F90" s="36"/>
      <c r="G90" s="36"/>
      <c r="H90" s="36"/>
      <c r="I90" s="36"/>
      <c r="J90" s="36"/>
      <c r="K90" s="36"/>
      <c r="L90" s="59"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32</v>
      </c>
      <c r="AJ90" s="36"/>
      <c r="AK90" s="36"/>
      <c r="AL90" s="36"/>
      <c r="AM90" s="280" t="str">
        <f>IF(E20="","",E20)</f>
        <v>Lukáš Kot</v>
      </c>
      <c r="AN90" s="281"/>
      <c r="AO90" s="281"/>
      <c r="AP90" s="281"/>
      <c r="AQ90" s="36"/>
      <c r="AR90" s="39"/>
      <c r="AS90" s="285"/>
      <c r="AT90" s="286"/>
      <c r="AU90" s="69"/>
      <c r="AV90" s="69"/>
      <c r="AW90" s="69"/>
      <c r="AX90" s="69"/>
      <c r="AY90" s="69"/>
      <c r="AZ90" s="69"/>
      <c r="BA90" s="69"/>
      <c r="BB90" s="69"/>
      <c r="BC90" s="69"/>
      <c r="BD90" s="70"/>
      <c r="BE90" s="34"/>
    </row>
    <row r="91" spans="1:91" s="2" customFormat="1" ht="10.9"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9"/>
      <c r="AS91" s="287"/>
      <c r="AT91" s="288"/>
      <c r="AU91" s="71"/>
      <c r="AV91" s="71"/>
      <c r="AW91" s="71"/>
      <c r="AX91" s="71"/>
      <c r="AY91" s="71"/>
      <c r="AZ91" s="71"/>
      <c r="BA91" s="71"/>
      <c r="BB91" s="71"/>
      <c r="BC91" s="71"/>
      <c r="BD91" s="72"/>
      <c r="BE91" s="34"/>
    </row>
    <row r="92" spans="1:91" s="2" customFormat="1" ht="29.25" customHeight="1">
      <c r="A92" s="34"/>
      <c r="B92" s="35"/>
      <c r="C92" s="249" t="s">
        <v>56</v>
      </c>
      <c r="D92" s="250"/>
      <c r="E92" s="250"/>
      <c r="F92" s="250"/>
      <c r="G92" s="250"/>
      <c r="H92" s="73"/>
      <c r="I92" s="252" t="s">
        <v>57</v>
      </c>
      <c r="J92" s="250"/>
      <c r="K92" s="250"/>
      <c r="L92" s="250"/>
      <c r="M92" s="250"/>
      <c r="N92" s="250"/>
      <c r="O92" s="250"/>
      <c r="P92" s="250"/>
      <c r="Q92" s="250"/>
      <c r="R92" s="250"/>
      <c r="S92" s="250"/>
      <c r="T92" s="250"/>
      <c r="U92" s="250"/>
      <c r="V92" s="250"/>
      <c r="W92" s="250"/>
      <c r="X92" s="250"/>
      <c r="Y92" s="250"/>
      <c r="Z92" s="250"/>
      <c r="AA92" s="250"/>
      <c r="AB92" s="250"/>
      <c r="AC92" s="250"/>
      <c r="AD92" s="250"/>
      <c r="AE92" s="250"/>
      <c r="AF92" s="250"/>
      <c r="AG92" s="278" t="s">
        <v>58</v>
      </c>
      <c r="AH92" s="250"/>
      <c r="AI92" s="250"/>
      <c r="AJ92" s="250"/>
      <c r="AK92" s="250"/>
      <c r="AL92" s="250"/>
      <c r="AM92" s="250"/>
      <c r="AN92" s="252" t="s">
        <v>59</v>
      </c>
      <c r="AO92" s="250"/>
      <c r="AP92" s="282"/>
      <c r="AQ92" s="74" t="s">
        <v>60</v>
      </c>
      <c r="AR92" s="39"/>
      <c r="AS92" s="75" t="s">
        <v>61</v>
      </c>
      <c r="AT92" s="76" t="s">
        <v>62</v>
      </c>
      <c r="AU92" s="76" t="s">
        <v>63</v>
      </c>
      <c r="AV92" s="76" t="s">
        <v>64</v>
      </c>
      <c r="AW92" s="76" t="s">
        <v>65</v>
      </c>
      <c r="AX92" s="76" t="s">
        <v>66</v>
      </c>
      <c r="AY92" s="76" t="s">
        <v>67</v>
      </c>
      <c r="AZ92" s="76" t="s">
        <v>68</v>
      </c>
      <c r="BA92" s="76" t="s">
        <v>69</v>
      </c>
      <c r="BB92" s="76" t="s">
        <v>70</v>
      </c>
      <c r="BC92" s="76" t="s">
        <v>71</v>
      </c>
      <c r="BD92" s="77" t="s">
        <v>72</v>
      </c>
      <c r="BE92" s="34"/>
    </row>
    <row r="93" spans="1:91" s="2" customFormat="1" ht="10.9"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9"/>
      <c r="AS93" s="78"/>
      <c r="AT93" s="79"/>
      <c r="AU93" s="79"/>
      <c r="AV93" s="79"/>
      <c r="AW93" s="79"/>
      <c r="AX93" s="79"/>
      <c r="AY93" s="79"/>
      <c r="AZ93" s="79"/>
      <c r="BA93" s="79"/>
      <c r="BB93" s="79"/>
      <c r="BC93" s="79"/>
      <c r="BD93" s="80"/>
      <c r="BE93" s="34"/>
    </row>
    <row r="94" spans="1:91" s="6" customFormat="1" ht="32.450000000000003" customHeight="1">
      <c r="B94" s="81"/>
      <c r="C94" s="82" t="s">
        <v>73</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255">
        <f>ROUND(SUM(AG95:AG108),2)</f>
        <v>0</v>
      </c>
      <c r="AH94" s="255"/>
      <c r="AI94" s="255"/>
      <c r="AJ94" s="255"/>
      <c r="AK94" s="255"/>
      <c r="AL94" s="255"/>
      <c r="AM94" s="255"/>
      <c r="AN94" s="289">
        <f t="shared" ref="AN94:AN108" si="0">SUM(AG94,AT94)</f>
        <v>0</v>
      </c>
      <c r="AO94" s="289"/>
      <c r="AP94" s="289"/>
      <c r="AQ94" s="85" t="s">
        <v>1</v>
      </c>
      <c r="AR94" s="86"/>
      <c r="AS94" s="87">
        <f>ROUND(SUM(AS95:AS108),2)</f>
        <v>0</v>
      </c>
      <c r="AT94" s="88">
        <f t="shared" ref="AT94:AT108" si="1">ROUND(SUM(AV94:AW94),2)</f>
        <v>0</v>
      </c>
      <c r="AU94" s="89">
        <f>ROUND(SUM(AU95:AU108),5)</f>
        <v>0</v>
      </c>
      <c r="AV94" s="88">
        <f>ROUND(AZ94*L29,2)</f>
        <v>0</v>
      </c>
      <c r="AW94" s="88">
        <f>ROUND(BA94*L30,2)</f>
        <v>0</v>
      </c>
      <c r="AX94" s="88">
        <f>ROUND(BB94*L29,2)</f>
        <v>0</v>
      </c>
      <c r="AY94" s="88">
        <f>ROUND(BC94*L30,2)</f>
        <v>0</v>
      </c>
      <c r="AZ94" s="88">
        <f>ROUND(SUM(AZ95:AZ108),2)</f>
        <v>0</v>
      </c>
      <c r="BA94" s="88">
        <f>ROUND(SUM(BA95:BA108),2)</f>
        <v>0</v>
      </c>
      <c r="BB94" s="88">
        <f>ROUND(SUM(BB95:BB108),2)</f>
        <v>0</v>
      </c>
      <c r="BC94" s="88">
        <f>ROUND(SUM(BC95:BC108),2)</f>
        <v>0</v>
      </c>
      <c r="BD94" s="90">
        <f>ROUND(SUM(BD95:BD108),2)</f>
        <v>0</v>
      </c>
      <c r="BS94" s="91" t="s">
        <v>74</v>
      </c>
      <c r="BT94" s="91" t="s">
        <v>75</v>
      </c>
      <c r="BU94" s="92" t="s">
        <v>76</v>
      </c>
      <c r="BV94" s="91" t="s">
        <v>77</v>
      </c>
      <c r="BW94" s="91" t="s">
        <v>5</v>
      </c>
      <c r="BX94" s="91" t="s">
        <v>78</v>
      </c>
      <c r="CL94" s="91" t="s">
        <v>1</v>
      </c>
    </row>
    <row r="95" spans="1:91" s="7" customFormat="1" ht="16.5" customHeight="1">
      <c r="A95" s="93" t="s">
        <v>79</v>
      </c>
      <c r="B95" s="94"/>
      <c r="C95" s="95"/>
      <c r="D95" s="251" t="s">
        <v>80</v>
      </c>
      <c r="E95" s="251"/>
      <c r="F95" s="251"/>
      <c r="G95" s="251"/>
      <c r="H95" s="251"/>
      <c r="I95" s="96"/>
      <c r="J95" s="251" t="s">
        <v>81</v>
      </c>
      <c r="K95" s="251"/>
      <c r="L95" s="251"/>
      <c r="M95" s="251"/>
      <c r="N95" s="251"/>
      <c r="O95" s="251"/>
      <c r="P95" s="251"/>
      <c r="Q95" s="251"/>
      <c r="R95" s="251"/>
      <c r="S95" s="251"/>
      <c r="T95" s="251"/>
      <c r="U95" s="251"/>
      <c r="V95" s="251"/>
      <c r="W95" s="251"/>
      <c r="X95" s="251"/>
      <c r="Y95" s="251"/>
      <c r="Z95" s="251"/>
      <c r="AA95" s="251"/>
      <c r="AB95" s="251"/>
      <c r="AC95" s="251"/>
      <c r="AD95" s="251"/>
      <c r="AE95" s="251"/>
      <c r="AF95" s="251"/>
      <c r="AG95" s="276">
        <f>'SO 01 - Kladno - Kamenné ...'!J30</f>
        <v>0</v>
      </c>
      <c r="AH95" s="277"/>
      <c r="AI95" s="277"/>
      <c r="AJ95" s="277"/>
      <c r="AK95" s="277"/>
      <c r="AL95" s="277"/>
      <c r="AM95" s="277"/>
      <c r="AN95" s="276">
        <f t="shared" si="0"/>
        <v>0</v>
      </c>
      <c r="AO95" s="277"/>
      <c r="AP95" s="277"/>
      <c r="AQ95" s="97" t="s">
        <v>82</v>
      </c>
      <c r="AR95" s="98"/>
      <c r="AS95" s="99">
        <v>0</v>
      </c>
      <c r="AT95" s="100">
        <f t="shared" si="1"/>
        <v>0</v>
      </c>
      <c r="AU95" s="101">
        <f>'SO 01 - Kladno - Kamenné ...'!P121</f>
        <v>0</v>
      </c>
      <c r="AV95" s="100">
        <f>'SO 01 - Kladno - Kamenné ...'!J33</f>
        <v>0</v>
      </c>
      <c r="AW95" s="100">
        <f>'SO 01 - Kladno - Kamenné ...'!J34</f>
        <v>0</v>
      </c>
      <c r="AX95" s="100">
        <f>'SO 01 - Kladno - Kamenné ...'!J35</f>
        <v>0</v>
      </c>
      <c r="AY95" s="100">
        <f>'SO 01 - Kladno - Kamenné ...'!J36</f>
        <v>0</v>
      </c>
      <c r="AZ95" s="100">
        <f>'SO 01 - Kladno - Kamenné ...'!F33</f>
        <v>0</v>
      </c>
      <c r="BA95" s="100">
        <f>'SO 01 - Kladno - Kamenné ...'!F34</f>
        <v>0</v>
      </c>
      <c r="BB95" s="100">
        <f>'SO 01 - Kladno - Kamenné ...'!F35</f>
        <v>0</v>
      </c>
      <c r="BC95" s="100">
        <f>'SO 01 - Kladno - Kamenné ...'!F36</f>
        <v>0</v>
      </c>
      <c r="BD95" s="102">
        <f>'SO 01 - Kladno - Kamenné ...'!F37</f>
        <v>0</v>
      </c>
      <c r="BT95" s="103" t="s">
        <v>83</v>
      </c>
      <c r="BV95" s="103" t="s">
        <v>77</v>
      </c>
      <c r="BW95" s="103" t="s">
        <v>84</v>
      </c>
      <c r="BX95" s="103" t="s">
        <v>5</v>
      </c>
      <c r="CL95" s="103" t="s">
        <v>1</v>
      </c>
      <c r="CM95" s="103" t="s">
        <v>85</v>
      </c>
    </row>
    <row r="96" spans="1:91" s="7" customFormat="1" ht="16.5" customHeight="1">
      <c r="A96" s="93" t="s">
        <v>79</v>
      </c>
      <c r="B96" s="94"/>
      <c r="C96" s="95"/>
      <c r="D96" s="251" t="s">
        <v>86</v>
      </c>
      <c r="E96" s="251"/>
      <c r="F96" s="251"/>
      <c r="G96" s="251"/>
      <c r="H96" s="251"/>
      <c r="I96" s="96"/>
      <c r="J96" s="251" t="s">
        <v>87</v>
      </c>
      <c r="K96" s="251"/>
      <c r="L96" s="251"/>
      <c r="M96" s="251"/>
      <c r="N96" s="251"/>
      <c r="O96" s="251"/>
      <c r="P96" s="251"/>
      <c r="Q96" s="251"/>
      <c r="R96" s="251"/>
      <c r="S96" s="251"/>
      <c r="T96" s="251"/>
      <c r="U96" s="251"/>
      <c r="V96" s="251"/>
      <c r="W96" s="251"/>
      <c r="X96" s="251"/>
      <c r="Y96" s="251"/>
      <c r="Z96" s="251"/>
      <c r="AA96" s="251"/>
      <c r="AB96" s="251"/>
      <c r="AC96" s="251"/>
      <c r="AD96" s="251"/>
      <c r="AE96" s="251"/>
      <c r="AF96" s="251"/>
      <c r="AG96" s="276">
        <f>'SO 02 - Kamenné Žehrovice...'!J30</f>
        <v>0</v>
      </c>
      <c r="AH96" s="277"/>
      <c r="AI96" s="277"/>
      <c r="AJ96" s="277"/>
      <c r="AK96" s="277"/>
      <c r="AL96" s="277"/>
      <c r="AM96" s="277"/>
      <c r="AN96" s="276">
        <f t="shared" si="0"/>
        <v>0</v>
      </c>
      <c r="AO96" s="277"/>
      <c r="AP96" s="277"/>
      <c r="AQ96" s="97" t="s">
        <v>82</v>
      </c>
      <c r="AR96" s="98"/>
      <c r="AS96" s="99">
        <v>0</v>
      </c>
      <c r="AT96" s="100">
        <f t="shared" si="1"/>
        <v>0</v>
      </c>
      <c r="AU96" s="101">
        <f>'SO 02 - Kamenné Žehrovice...'!P120</f>
        <v>0</v>
      </c>
      <c r="AV96" s="100">
        <f>'SO 02 - Kamenné Žehrovice...'!J33</f>
        <v>0</v>
      </c>
      <c r="AW96" s="100">
        <f>'SO 02 - Kamenné Žehrovice...'!J34</f>
        <v>0</v>
      </c>
      <c r="AX96" s="100">
        <f>'SO 02 - Kamenné Žehrovice...'!J35</f>
        <v>0</v>
      </c>
      <c r="AY96" s="100">
        <f>'SO 02 - Kamenné Žehrovice...'!J36</f>
        <v>0</v>
      </c>
      <c r="AZ96" s="100">
        <f>'SO 02 - Kamenné Žehrovice...'!F33</f>
        <v>0</v>
      </c>
      <c r="BA96" s="100">
        <f>'SO 02 - Kamenné Žehrovice...'!F34</f>
        <v>0</v>
      </c>
      <c r="BB96" s="100">
        <f>'SO 02 - Kamenné Žehrovice...'!F35</f>
        <v>0</v>
      </c>
      <c r="BC96" s="100">
        <f>'SO 02 - Kamenné Žehrovice...'!F36</f>
        <v>0</v>
      </c>
      <c r="BD96" s="102">
        <f>'SO 02 - Kamenné Žehrovice...'!F37</f>
        <v>0</v>
      </c>
      <c r="BT96" s="103" t="s">
        <v>83</v>
      </c>
      <c r="BV96" s="103" t="s">
        <v>77</v>
      </c>
      <c r="BW96" s="103" t="s">
        <v>88</v>
      </c>
      <c r="BX96" s="103" t="s">
        <v>5</v>
      </c>
      <c r="CL96" s="103" t="s">
        <v>1</v>
      </c>
      <c r="CM96" s="103" t="s">
        <v>85</v>
      </c>
    </row>
    <row r="97" spans="1:91" s="7" customFormat="1" ht="16.5" customHeight="1">
      <c r="A97" s="93" t="s">
        <v>79</v>
      </c>
      <c r="B97" s="94"/>
      <c r="C97" s="95"/>
      <c r="D97" s="251" t="s">
        <v>89</v>
      </c>
      <c r="E97" s="251"/>
      <c r="F97" s="251"/>
      <c r="G97" s="251"/>
      <c r="H97" s="251"/>
      <c r="I97" s="96"/>
      <c r="J97" s="251" t="s">
        <v>90</v>
      </c>
      <c r="K97" s="251"/>
      <c r="L97" s="251"/>
      <c r="M97" s="251"/>
      <c r="N97" s="251"/>
      <c r="O97" s="251"/>
      <c r="P97" s="251"/>
      <c r="Q97" s="251"/>
      <c r="R97" s="251"/>
      <c r="S97" s="251"/>
      <c r="T97" s="251"/>
      <c r="U97" s="251"/>
      <c r="V97" s="251"/>
      <c r="W97" s="251"/>
      <c r="X97" s="251"/>
      <c r="Y97" s="251"/>
      <c r="Z97" s="251"/>
      <c r="AA97" s="251"/>
      <c r="AB97" s="251"/>
      <c r="AC97" s="251"/>
      <c r="AD97" s="251"/>
      <c r="AE97" s="251"/>
      <c r="AF97" s="251"/>
      <c r="AG97" s="276">
        <f>'SO 03 - Stochov - Nové St...'!J30</f>
        <v>0</v>
      </c>
      <c r="AH97" s="277"/>
      <c r="AI97" s="277"/>
      <c r="AJ97" s="277"/>
      <c r="AK97" s="277"/>
      <c r="AL97" s="277"/>
      <c r="AM97" s="277"/>
      <c r="AN97" s="276">
        <f t="shared" si="0"/>
        <v>0</v>
      </c>
      <c r="AO97" s="277"/>
      <c r="AP97" s="277"/>
      <c r="AQ97" s="97" t="s">
        <v>82</v>
      </c>
      <c r="AR97" s="98"/>
      <c r="AS97" s="99">
        <v>0</v>
      </c>
      <c r="AT97" s="100">
        <f t="shared" si="1"/>
        <v>0</v>
      </c>
      <c r="AU97" s="101">
        <f>'SO 03 - Stochov - Nové St...'!P121</f>
        <v>0</v>
      </c>
      <c r="AV97" s="100">
        <f>'SO 03 - Stochov - Nové St...'!J33</f>
        <v>0</v>
      </c>
      <c r="AW97" s="100">
        <f>'SO 03 - Stochov - Nové St...'!J34</f>
        <v>0</v>
      </c>
      <c r="AX97" s="100">
        <f>'SO 03 - Stochov - Nové St...'!J35</f>
        <v>0</v>
      </c>
      <c r="AY97" s="100">
        <f>'SO 03 - Stochov - Nové St...'!J36</f>
        <v>0</v>
      </c>
      <c r="AZ97" s="100">
        <f>'SO 03 - Stochov - Nové St...'!F33</f>
        <v>0</v>
      </c>
      <c r="BA97" s="100">
        <f>'SO 03 - Stochov - Nové St...'!F34</f>
        <v>0</v>
      </c>
      <c r="BB97" s="100">
        <f>'SO 03 - Stochov - Nové St...'!F35</f>
        <v>0</v>
      </c>
      <c r="BC97" s="100">
        <f>'SO 03 - Stochov - Nové St...'!F36</f>
        <v>0</v>
      </c>
      <c r="BD97" s="102">
        <f>'SO 03 - Stochov - Nové St...'!F37</f>
        <v>0</v>
      </c>
      <c r="BT97" s="103" t="s">
        <v>83</v>
      </c>
      <c r="BV97" s="103" t="s">
        <v>77</v>
      </c>
      <c r="BW97" s="103" t="s">
        <v>91</v>
      </c>
      <c r="BX97" s="103" t="s">
        <v>5</v>
      </c>
      <c r="CL97" s="103" t="s">
        <v>1</v>
      </c>
      <c r="CM97" s="103" t="s">
        <v>85</v>
      </c>
    </row>
    <row r="98" spans="1:91" s="7" customFormat="1" ht="16.5" customHeight="1">
      <c r="A98" s="93" t="s">
        <v>79</v>
      </c>
      <c r="B98" s="94"/>
      <c r="C98" s="95"/>
      <c r="D98" s="251" t="s">
        <v>92</v>
      </c>
      <c r="E98" s="251"/>
      <c r="F98" s="251"/>
      <c r="G98" s="251"/>
      <c r="H98" s="251"/>
      <c r="I98" s="96"/>
      <c r="J98" s="251" t="s">
        <v>93</v>
      </c>
      <c r="K98" s="251"/>
      <c r="L98" s="251"/>
      <c r="M98" s="251"/>
      <c r="N98" s="251"/>
      <c r="O98" s="251"/>
      <c r="P98" s="251"/>
      <c r="Q98" s="251"/>
      <c r="R98" s="251"/>
      <c r="S98" s="251"/>
      <c r="T98" s="251"/>
      <c r="U98" s="251"/>
      <c r="V98" s="251"/>
      <c r="W98" s="251"/>
      <c r="X98" s="251"/>
      <c r="Y98" s="251"/>
      <c r="Z98" s="251"/>
      <c r="AA98" s="251"/>
      <c r="AB98" s="251"/>
      <c r="AC98" s="251"/>
      <c r="AD98" s="251"/>
      <c r="AE98" s="251"/>
      <c r="AF98" s="251"/>
      <c r="AG98" s="276">
        <f>'SO 04 - Nové Strašecí - Ř...'!J30</f>
        <v>0</v>
      </c>
      <c r="AH98" s="277"/>
      <c r="AI98" s="277"/>
      <c r="AJ98" s="277"/>
      <c r="AK98" s="277"/>
      <c r="AL98" s="277"/>
      <c r="AM98" s="277"/>
      <c r="AN98" s="276">
        <f t="shared" si="0"/>
        <v>0</v>
      </c>
      <c r="AO98" s="277"/>
      <c r="AP98" s="277"/>
      <c r="AQ98" s="97" t="s">
        <v>82</v>
      </c>
      <c r="AR98" s="98"/>
      <c r="AS98" s="99">
        <v>0</v>
      </c>
      <c r="AT98" s="100">
        <f t="shared" si="1"/>
        <v>0</v>
      </c>
      <c r="AU98" s="101">
        <f>'SO 04 - Nové Strašecí - Ř...'!P121</f>
        <v>0</v>
      </c>
      <c r="AV98" s="100">
        <f>'SO 04 - Nové Strašecí - Ř...'!J33</f>
        <v>0</v>
      </c>
      <c r="AW98" s="100">
        <f>'SO 04 - Nové Strašecí - Ř...'!J34</f>
        <v>0</v>
      </c>
      <c r="AX98" s="100">
        <f>'SO 04 - Nové Strašecí - Ř...'!J35</f>
        <v>0</v>
      </c>
      <c r="AY98" s="100">
        <f>'SO 04 - Nové Strašecí - Ř...'!J36</f>
        <v>0</v>
      </c>
      <c r="AZ98" s="100">
        <f>'SO 04 - Nové Strašecí - Ř...'!F33</f>
        <v>0</v>
      </c>
      <c r="BA98" s="100">
        <f>'SO 04 - Nové Strašecí - Ř...'!F34</f>
        <v>0</v>
      </c>
      <c r="BB98" s="100">
        <f>'SO 04 - Nové Strašecí - Ř...'!F35</f>
        <v>0</v>
      </c>
      <c r="BC98" s="100">
        <f>'SO 04 - Nové Strašecí - Ř...'!F36</f>
        <v>0</v>
      </c>
      <c r="BD98" s="102">
        <f>'SO 04 - Nové Strašecí - Ř...'!F37</f>
        <v>0</v>
      </c>
      <c r="BT98" s="103" t="s">
        <v>83</v>
      </c>
      <c r="BV98" s="103" t="s">
        <v>77</v>
      </c>
      <c r="BW98" s="103" t="s">
        <v>94</v>
      </c>
      <c r="BX98" s="103" t="s">
        <v>5</v>
      </c>
      <c r="CL98" s="103" t="s">
        <v>1</v>
      </c>
      <c r="CM98" s="103" t="s">
        <v>85</v>
      </c>
    </row>
    <row r="99" spans="1:91" s="7" customFormat="1" ht="16.5" customHeight="1">
      <c r="A99" s="93" t="s">
        <v>79</v>
      </c>
      <c r="B99" s="94"/>
      <c r="C99" s="95"/>
      <c r="D99" s="251" t="s">
        <v>95</v>
      </c>
      <c r="E99" s="251"/>
      <c r="F99" s="251"/>
      <c r="G99" s="251"/>
      <c r="H99" s="251"/>
      <c r="I99" s="96"/>
      <c r="J99" s="251" t="s">
        <v>96</v>
      </c>
      <c r="K99" s="251"/>
      <c r="L99" s="251"/>
      <c r="M99" s="251"/>
      <c r="N99" s="251"/>
      <c r="O99" s="251"/>
      <c r="P99" s="251"/>
      <c r="Q99" s="251"/>
      <c r="R99" s="251"/>
      <c r="S99" s="251"/>
      <c r="T99" s="251"/>
      <c r="U99" s="251"/>
      <c r="V99" s="251"/>
      <c r="W99" s="251"/>
      <c r="X99" s="251"/>
      <c r="Y99" s="251"/>
      <c r="Z99" s="251"/>
      <c r="AA99" s="251"/>
      <c r="AB99" s="251"/>
      <c r="AC99" s="251"/>
      <c r="AD99" s="251"/>
      <c r="AE99" s="251"/>
      <c r="AF99" s="251"/>
      <c r="AG99" s="276">
        <f>'SO 05 - přejezd P27'!J30</f>
        <v>0</v>
      </c>
      <c r="AH99" s="277"/>
      <c r="AI99" s="277"/>
      <c r="AJ99" s="277"/>
      <c r="AK99" s="277"/>
      <c r="AL99" s="277"/>
      <c r="AM99" s="277"/>
      <c r="AN99" s="276">
        <f t="shared" si="0"/>
        <v>0</v>
      </c>
      <c r="AO99" s="277"/>
      <c r="AP99" s="277"/>
      <c r="AQ99" s="97" t="s">
        <v>82</v>
      </c>
      <c r="AR99" s="98"/>
      <c r="AS99" s="99">
        <v>0</v>
      </c>
      <c r="AT99" s="100">
        <f t="shared" si="1"/>
        <v>0</v>
      </c>
      <c r="AU99" s="101">
        <f>'SO 05 - přejezd P27'!P120</f>
        <v>0</v>
      </c>
      <c r="AV99" s="100">
        <f>'SO 05 - přejezd P27'!J33</f>
        <v>0</v>
      </c>
      <c r="AW99" s="100">
        <f>'SO 05 - přejezd P27'!J34</f>
        <v>0</v>
      </c>
      <c r="AX99" s="100">
        <f>'SO 05 - přejezd P27'!J35</f>
        <v>0</v>
      </c>
      <c r="AY99" s="100">
        <f>'SO 05 - přejezd P27'!J36</f>
        <v>0</v>
      </c>
      <c r="AZ99" s="100">
        <f>'SO 05 - přejezd P27'!F33</f>
        <v>0</v>
      </c>
      <c r="BA99" s="100">
        <f>'SO 05 - přejezd P27'!F34</f>
        <v>0</v>
      </c>
      <c r="BB99" s="100">
        <f>'SO 05 - přejezd P27'!F35</f>
        <v>0</v>
      </c>
      <c r="BC99" s="100">
        <f>'SO 05 - přejezd P27'!F36</f>
        <v>0</v>
      </c>
      <c r="BD99" s="102">
        <f>'SO 05 - přejezd P27'!F37</f>
        <v>0</v>
      </c>
      <c r="BT99" s="103" t="s">
        <v>83</v>
      </c>
      <c r="BV99" s="103" t="s">
        <v>77</v>
      </c>
      <c r="BW99" s="103" t="s">
        <v>97</v>
      </c>
      <c r="BX99" s="103" t="s">
        <v>5</v>
      </c>
      <c r="CL99" s="103" t="s">
        <v>1</v>
      </c>
      <c r="CM99" s="103" t="s">
        <v>85</v>
      </c>
    </row>
    <row r="100" spans="1:91" s="7" customFormat="1" ht="16.5" customHeight="1">
      <c r="A100" s="93" t="s">
        <v>79</v>
      </c>
      <c r="B100" s="94"/>
      <c r="C100" s="95"/>
      <c r="D100" s="251" t="s">
        <v>98</v>
      </c>
      <c r="E100" s="251"/>
      <c r="F100" s="251"/>
      <c r="G100" s="251"/>
      <c r="H100" s="251"/>
      <c r="I100" s="96"/>
      <c r="J100" s="251" t="s">
        <v>99</v>
      </c>
      <c r="K100" s="251"/>
      <c r="L100" s="251"/>
      <c r="M100" s="251"/>
      <c r="N100" s="251"/>
      <c r="O100" s="251"/>
      <c r="P100" s="251"/>
      <c r="Q100" s="251"/>
      <c r="R100" s="251"/>
      <c r="S100" s="251"/>
      <c r="T100" s="251"/>
      <c r="U100" s="251"/>
      <c r="V100" s="251"/>
      <c r="W100" s="251"/>
      <c r="X100" s="251"/>
      <c r="Y100" s="251"/>
      <c r="Z100" s="251"/>
      <c r="AA100" s="251"/>
      <c r="AB100" s="251"/>
      <c r="AC100" s="251"/>
      <c r="AD100" s="251"/>
      <c r="AE100" s="251"/>
      <c r="AF100" s="251"/>
      <c r="AG100" s="276">
        <f>'SO 06 - přejezd P28'!J30</f>
        <v>0</v>
      </c>
      <c r="AH100" s="277"/>
      <c r="AI100" s="277"/>
      <c r="AJ100" s="277"/>
      <c r="AK100" s="277"/>
      <c r="AL100" s="277"/>
      <c r="AM100" s="277"/>
      <c r="AN100" s="276">
        <f t="shared" si="0"/>
        <v>0</v>
      </c>
      <c r="AO100" s="277"/>
      <c r="AP100" s="277"/>
      <c r="AQ100" s="97" t="s">
        <v>82</v>
      </c>
      <c r="AR100" s="98"/>
      <c r="AS100" s="99">
        <v>0</v>
      </c>
      <c r="AT100" s="100">
        <f t="shared" si="1"/>
        <v>0</v>
      </c>
      <c r="AU100" s="101">
        <f>'SO 06 - přejezd P28'!P120</f>
        <v>0</v>
      </c>
      <c r="AV100" s="100">
        <f>'SO 06 - přejezd P28'!J33</f>
        <v>0</v>
      </c>
      <c r="AW100" s="100">
        <f>'SO 06 - přejezd P28'!J34</f>
        <v>0</v>
      </c>
      <c r="AX100" s="100">
        <f>'SO 06 - přejezd P28'!J35</f>
        <v>0</v>
      </c>
      <c r="AY100" s="100">
        <f>'SO 06 - přejezd P28'!J36</f>
        <v>0</v>
      </c>
      <c r="AZ100" s="100">
        <f>'SO 06 - přejezd P28'!F33</f>
        <v>0</v>
      </c>
      <c r="BA100" s="100">
        <f>'SO 06 - přejezd P28'!F34</f>
        <v>0</v>
      </c>
      <c r="BB100" s="100">
        <f>'SO 06 - přejezd P28'!F35</f>
        <v>0</v>
      </c>
      <c r="BC100" s="100">
        <f>'SO 06 - přejezd P28'!F36</f>
        <v>0</v>
      </c>
      <c r="BD100" s="102">
        <f>'SO 06 - přejezd P28'!F37</f>
        <v>0</v>
      </c>
      <c r="BT100" s="103" t="s">
        <v>83</v>
      </c>
      <c r="BV100" s="103" t="s">
        <v>77</v>
      </c>
      <c r="BW100" s="103" t="s">
        <v>100</v>
      </c>
      <c r="BX100" s="103" t="s">
        <v>5</v>
      </c>
      <c r="CL100" s="103" t="s">
        <v>1</v>
      </c>
      <c r="CM100" s="103" t="s">
        <v>85</v>
      </c>
    </row>
    <row r="101" spans="1:91" s="7" customFormat="1" ht="16.5" customHeight="1">
      <c r="A101" s="93" t="s">
        <v>79</v>
      </c>
      <c r="B101" s="94"/>
      <c r="C101" s="95"/>
      <c r="D101" s="251" t="s">
        <v>101</v>
      </c>
      <c r="E101" s="251"/>
      <c r="F101" s="251"/>
      <c r="G101" s="251"/>
      <c r="H101" s="251"/>
      <c r="I101" s="96"/>
      <c r="J101" s="251" t="s">
        <v>102</v>
      </c>
      <c r="K101" s="251"/>
      <c r="L101" s="251"/>
      <c r="M101" s="251"/>
      <c r="N101" s="251"/>
      <c r="O101" s="251"/>
      <c r="P101" s="251"/>
      <c r="Q101" s="251"/>
      <c r="R101" s="251"/>
      <c r="S101" s="251"/>
      <c r="T101" s="251"/>
      <c r="U101" s="251"/>
      <c r="V101" s="251"/>
      <c r="W101" s="251"/>
      <c r="X101" s="251"/>
      <c r="Y101" s="251"/>
      <c r="Z101" s="251"/>
      <c r="AA101" s="251"/>
      <c r="AB101" s="251"/>
      <c r="AC101" s="251"/>
      <c r="AD101" s="251"/>
      <c r="AE101" s="251"/>
      <c r="AF101" s="251"/>
      <c r="AG101" s="276">
        <f>'SO 07 - přejezd P29'!J30</f>
        <v>0</v>
      </c>
      <c r="AH101" s="277"/>
      <c r="AI101" s="277"/>
      <c r="AJ101" s="277"/>
      <c r="AK101" s="277"/>
      <c r="AL101" s="277"/>
      <c r="AM101" s="277"/>
      <c r="AN101" s="276">
        <f t="shared" si="0"/>
        <v>0</v>
      </c>
      <c r="AO101" s="277"/>
      <c r="AP101" s="277"/>
      <c r="AQ101" s="97" t="s">
        <v>82</v>
      </c>
      <c r="AR101" s="98"/>
      <c r="AS101" s="99">
        <v>0</v>
      </c>
      <c r="AT101" s="100">
        <f t="shared" si="1"/>
        <v>0</v>
      </c>
      <c r="AU101" s="101">
        <f>'SO 07 - přejezd P29'!P120</f>
        <v>0</v>
      </c>
      <c r="AV101" s="100">
        <f>'SO 07 - přejezd P29'!J33</f>
        <v>0</v>
      </c>
      <c r="AW101" s="100">
        <f>'SO 07 - přejezd P29'!J34</f>
        <v>0</v>
      </c>
      <c r="AX101" s="100">
        <f>'SO 07 - přejezd P29'!J35</f>
        <v>0</v>
      </c>
      <c r="AY101" s="100">
        <f>'SO 07 - přejezd P29'!J36</f>
        <v>0</v>
      </c>
      <c r="AZ101" s="100">
        <f>'SO 07 - přejezd P29'!F33</f>
        <v>0</v>
      </c>
      <c r="BA101" s="100">
        <f>'SO 07 - přejezd P29'!F34</f>
        <v>0</v>
      </c>
      <c r="BB101" s="100">
        <f>'SO 07 - přejezd P29'!F35</f>
        <v>0</v>
      </c>
      <c r="BC101" s="100">
        <f>'SO 07 - přejezd P29'!F36</f>
        <v>0</v>
      </c>
      <c r="BD101" s="102">
        <f>'SO 07 - přejezd P29'!F37</f>
        <v>0</v>
      </c>
      <c r="BT101" s="103" t="s">
        <v>83</v>
      </c>
      <c r="BV101" s="103" t="s">
        <v>77</v>
      </c>
      <c r="BW101" s="103" t="s">
        <v>103</v>
      </c>
      <c r="BX101" s="103" t="s">
        <v>5</v>
      </c>
      <c r="CL101" s="103" t="s">
        <v>1</v>
      </c>
      <c r="CM101" s="103" t="s">
        <v>85</v>
      </c>
    </row>
    <row r="102" spans="1:91" s="7" customFormat="1" ht="16.5" customHeight="1">
      <c r="A102" s="93" t="s">
        <v>79</v>
      </c>
      <c r="B102" s="94"/>
      <c r="C102" s="95"/>
      <c r="D102" s="251" t="s">
        <v>104</v>
      </c>
      <c r="E102" s="251"/>
      <c r="F102" s="251"/>
      <c r="G102" s="251"/>
      <c r="H102" s="251"/>
      <c r="I102" s="96"/>
      <c r="J102" s="251" t="s">
        <v>105</v>
      </c>
      <c r="K102" s="251"/>
      <c r="L102" s="251"/>
      <c r="M102" s="251"/>
      <c r="N102" s="251"/>
      <c r="O102" s="251"/>
      <c r="P102" s="251"/>
      <c r="Q102" s="251"/>
      <c r="R102" s="251"/>
      <c r="S102" s="251"/>
      <c r="T102" s="251"/>
      <c r="U102" s="251"/>
      <c r="V102" s="251"/>
      <c r="W102" s="251"/>
      <c r="X102" s="251"/>
      <c r="Y102" s="251"/>
      <c r="Z102" s="251"/>
      <c r="AA102" s="251"/>
      <c r="AB102" s="251"/>
      <c r="AC102" s="251"/>
      <c r="AD102" s="251"/>
      <c r="AE102" s="251"/>
      <c r="AF102" s="251"/>
      <c r="AG102" s="276">
        <f>'SO 08 - přejezd P30'!J30</f>
        <v>0</v>
      </c>
      <c r="AH102" s="277"/>
      <c r="AI102" s="277"/>
      <c r="AJ102" s="277"/>
      <c r="AK102" s="277"/>
      <c r="AL102" s="277"/>
      <c r="AM102" s="277"/>
      <c r="AN102" s="276">
        <f t="shared" si="0"/>
        <v>0</v>
      </c>
      <c r="AO102" s="277"/>
      <c r="AP102" s="277"/>
      <c r="AQ102" s="97" t="s">
        <v>82</v>
      </c>
      <c r="AR102" s="98"/>
      <c r="AS102" s="99">
        <v>0</v>
      </c>
      <c r="AT102" s="100">
        <f t="shared" si="1"/>
        <v>0</v>
      </c>
      <c r="AU102" s="101">
        <f>'SO 08 - přejezd P30'!P120</f>
        <v>0</v>
      </c>
      <c r="AV102" s="100">
        <f>'SO 08 - přejezd P30'!J33</f>
        <v>0</v>
      </c>
      <c r="AW102" s="100">
        <f>'SO 08 - přejezd P30'!J34</f>
        <v>0</v>
      </c>
      <c r="AX102" s="100">
        <f>'SO 08 - přejezd P30'!J35</f>
        <v>0</v>
      </c>
      <c r="AY102" s="100">
        <f>'SO 08 - přejezd P30'!J36</f>
        <v>0</v>
      </c>
      <c r="AZ102" s="100">
        <f>'SO 08 - přejezd P30'!F33</f>
        <v>0</v>
      </c>
      <c r="BA102" s="100">
        <f>'SO 08 - přejezd P30'!F34</f>
        <v>0</v>
      </c>
      <c r="BB102" s="100">
        <f>'SO 08 - přejezd P30'!F35</f>
        <v>0</v>
      </c>
      <c r="BC102" s="100">
        <f>'SO 08 - přejezd P30'!F36</f>
        <v>0</v>
      </c>
      <c r="BD102" s="102">
        <f>'SO 08 - přejezd P30'!F37</f>
        <v>0</v>
      </c>
      <c r="BT102" s="103" t="s">
        <v>83</v>
      </c>
      <c r="BV102" s="103" t="s">
        <v>77</v>
      </c>
      <c r="BW102" s="103" t="s">
        <v>106</v>
      </c>
      <c r="BX102" s="103" t="s">
        <v>5</v>
      </c>
      <c r="CL102" s="103" t="s">
        <v>1</v>
      </c>
      <c r="CM102" s="103" t="s">
        <v>85</v>
      </c>
    </row>
    <row r="103" spans="1:91" s="7" customFormat="1" ht="16.5" customHeight="1">
      <c r="A103" s="93" t="s">
        <v>79</v>
      </c>
      <c r="B103" s="94"/>
      <c r="C103" s="95"/>
      <c r="D103" s="251" t="s">
        <v>107</v>
      </c>
      <c r="E103" s="251"/>
      <c r="F103" s="251"/>
      <c r="G103" s="251"/>
      <c r="H103" s="251"/>
      <c r="I103" s="96"/>
      <c r="J103" s="251" t="s">
        <v>108</v>
      </c>
      <c r="K103" s="251"/>
      <c r="L103" s="251"/>
      <c r="M103" s="251"/>
      <c r="N103" s="251"/>
      <c r="O103" s="251"/>
      <c r="P103" s="251"/>
      <c r="Q103" s="251"/>
      <c r="R103" s="251"/>
      <c r="S103" s="251"/>
      <c r="T103" s="251"/>
      <c r="U103" s="251"/>
      <c r="V103" s="251"/>
      <c r="W103" s="251"/>
      <c r="X103" s="251"/>
      <c r="Y103" s="251"/>
      <c r="Z103" s="251"/>
      <c r="AA103" s="251"/>
      <c r="AB103" s="251"/>
      <c r="AC103" s="251"/>
      <c r="AD103" s="251"/>
      <c r="AE103" s="251"/>
      <c r="AF103" s="251"/>
      <c r="AG103" s="276">
        <f>'SO 09 - přejezd P36'!J30</f>
        <v>0</v>
      </c>
      <c r="AH103" s="277"/>
      <c r="AI103" s="277"/>
      <c r="AJ103" s="277"/>
      <c r="AK103" s="277"/>
      <c r="AL103" s="277"/>
      <c r="AM103" s="277"/>
      <c r="AN103" s="276">
        <f t="shared" si="0"/>
        <v>0</v>
      </c>
      <c r="AO103" s="277"/>
      <c r="AP103" s="277"/>
      <c r="AQ103" s="97" t="s">
        <v>82</v>
      </c>
      <c r="AR103" s="98"/>
      <c r="AS103" s="99">
        <v>0</v>
      </c>
      <c r="AT103" s="100">
        <f t="shared" si="1"/>
        <v>0</v>
      </c>
      <c r="AU103" s="101">
        <f>'SO 09 - přejezd P36'!P121</f>
        <v>0</v>
      </c>
      <c r="AV103" s="100">
        <f>'SO 09 - přejezd P36'!J33</f>
        <v>0</v>
      </c>
      <c r="AW103" s="100">
        <f>'SO 09 - přejezd P36'!J34</f>
        <v>0</v>
      </c>
      <c r="AX103" s="100">
        <f>'SO 09 - přejezd P36'!J35</f>
        <v>0</v>
      </c>
      <c r="AY103" s="100">
        <f>'SO 09 - přejezd P36'!J36</f>
        <v>0</v>
      </c>
      <c r="AZ103" s="100">
        <f>'SO 09 - přejezd P36'!F33</f>
        <v>0</v>
      </c>
      <c r="BA103" s="100">
        <f>'SO 09 - přejezd P36'!F34</f>
        <v>0</v>
      </c>
      <c r="BB103" s="100">
        <f>'SO 09 - přejezd P36'!F35</f>
        <v>0</v>
      </c>
      <c r="BC103" s="100">
        <f>'SO 09 - přejezd P36'!F36</f>
        <v>0</v>
      </c>
      <c r="BD103" s="102">
        <f>'SO 09 - přejezd P36'!F37</f>
        <v>0</v>
      </c>
      <c r="BT103" s="103" t="s">
        <v>83</v>
      </c>
      <c r="BV103" s="103" t="s">
        <v>77</v>
      </c>
      <c r="BW103" s="103" t="s">
        <v>109</v>
      </c>
      <c r="BX103" s="103" t="s">
        <v>5</v>
      </c>
      <c r="CL103" s="103" t="s">
        <v>1</v>
      </c>
      <c r="CM103" s="103" t="s">
        <v>85</v>
      </c>
    </row>
    <row r="104" spans="1:91" s="7" customFormat="1" ht="16.5" customHeight="1">
      <c r="A104" s="93" t="s">
        <v>79</v>
      </c>
      <c r="B104" s="94"/>
      <c r="C104" s="95"/>
      <c r="D104" s="251" t="s">
        <v>110</v>
      </c>
      <c r="E104" s="251"/>
      <c r="F104" s="251"/>
      <c r="G104" s="251"/>
      <c r="H104" s="251"/>
      <c r="I104" s="96"/>
      <c r="J104" s="251" t="s">
        <v>111</v>
      </c>
      <c r="K104" s="251"/>
      <c r="L104" s="251"/>
      <c r="M104" s="251"/>
      <c r="N104" s="251"/>
      <c r="O104" s="251"/>
      <c r="P104" s="251"/>
      <c r="Q104" s="251"/>
      <c r="R104" s="251"/>
      <c r="S104" s="251"/>
      <c r="T104" s="251"/>
      <c r="U104" s="251"/>
      <c r="V104" s="251"/>
      <c r="W104" s="251"/>
      <c r="X104" s="251"/>
      <c r="Y104" s="251"/>
      <c r="Z104" s="251"/>
      <c r="AA104" s="251"/>
      <c r="AB104" s="251"/>
      <c r="AC104" s="251"/>
      <c r="AD104" s="251"/>
      <c r="AE104" s="251"/>
      <c r="AF104" s="251"/>
      <c r="AG104" s="276">
        <f>'SO 10 - přejezd P38'!J30</f>
        <v>0</v>
      </c>
      <c r="AH104" s="277"/>
      <c r="AI104" s="277"/>
      <c r="AJ104" s="277"/>
      <c r="AK104" s="277"/>
      <c r="AL104" s="277"/>
      <c r="AM104" s="277"/>
      <c r="AN104" s="276">
        <f t="shared" si="0"/>
        <v>0</v>
      </c>
      <c r="AO104" s="277"/>
      <c r="AP104" s="277"/>
      <c r="AQ104" s="97" t="s">
        <v>82</v>
      </c>
      <c r="AR104" s="98"/>
      <c r="AS104" s="99">
        <v>0</v>
      </c>
      <c r="AT104" s="100">
        <f t="shared" si="1"/>
        <v>0</v>
      </c>
      <c r="AU104" s="101">
        <f>'SO 10 - přejezd P38'!P120</f>
        <v>0</v>
      </c>
      <c r="AV104" s="100">
        <f>'SO 10 - přejezd P38'!J33</f>
        <v>0</v>
      </c>
      <c r="AW104" s="100">
        <f>'SO 10 - přejezd P38'!J34</f>
        <v>0</v>
      </c>
      <c r="AX104" s="100">
        <f>'SO 10 - přejezd P38'!J35</f>
        <v>0</v>
      </c>
      <c r="AY104" s="100">
        <f>'SO 10 - přejezd P38'!J36</f>
        <v>0</v>
      </c>
      <c r="AZ104" s="100">
        <f>'SO 10 - přejezd P38'!F33</f>
        <v>0</v>
      </c>
      <c r="BA104" s="100">
        <f>'SO 10 - přejezd P38'!F34</f>
        <v>0</v>
      </c>
      <c r="BB104" s="100">
        <f>'SO 10 - přejezd P38'!F35</f>
        <v>0</v>
      </c>
      <c r="BC104" s="100">
        <f>'SO 10 - přejezd P38'!F36</f>
        <v>0</v>
      </c>
      <c r="BD104" s="102">
        <f>'SO 10 - přejezd P38'!F37</f>
        <v>0</v>
      </c>
      <c r="BT104" s="103" t="s">
        <v>83</v>
      </c>
      <c r="BV104" s="103" t="s">
        <v>77</v>
      </c>
      <c r="BW104" s="103" t="s">
        <v>112</v>
      </c>
      <c r="BX104" s="103" t="s">
        <v>5</v>
      </c>
      <c r="CL104" s="103" t="s">
        <v>1</v>
      </c>
      <c r="CM104" s="103" t="s">
        <v>85</v>
      </c>
    </row>
    <row r="105" spans="1:91" s="7" customFormat="1" ht="16.5" customHeight="1">
      <c r="A105" s="93" t="s">
        <v>79</v>
      </c>
      <c r="B105" s="94"/>
      <c r="C105" s="95"/>
      <c r="D105" s="251" t="s">
        <v>113</v>
      </c>
      <c r="E105" s="251"/>
      <c r="F105" s="251"/>
      <c r="G105" s="251"/>
      <c r="H105" s="251"/>
      <c r="I105" s="96"/>
      <c r="J105" s="251" t="s">
        <v>114</v>
      </c>
      <c r="K105" s="251"/>
      <c r="L105" s="251"/>
      <c r="M105" s="251"/>
      <c r="N105" s="251"/>
      <c r="O105" s="251"/>
      <c r="P105" s="251"/>
      <c r="Q105" s="251"/>
      <c r="R105" s="251"/>
      <c r="S105" s="251"/>
      <c r="T105" s="251"/>
      <c r="U105" s="251"/>
      <c r="V105" s="251"/>
      <c r="W105" s="251"/>
      <c r="X105" s="251"/>
      <c r="Y105" s="251"/>
      <c r="Z105" s="251"/>
      <c r="AA105" s="251"/>
      <c r="AB105" s="251"/>
      <c r="AC105" s="251"/>
      <c r="AD105" s="251"/>
      <c r="AE105" s="251"/>
      <c r="AF105" s="251"/>
      <c r="AG105" s="276">
        <f>'SO 11 - přejezd P39'!J30</f>
        <v>0</v>
      </c>
      <c r="AH105" s="277"/>
      <c r="AI105" s="277"/>
      <c r="AJ105" s="277"/>
      <c r="AK105" s="277"/>
      <c r="AL105" s="277"/>
      <c r="AM105" s="277"/>
      <c r="AN105" s="276">
        <f t="shared" si="0"/>
        <v>0</v>
      </c>
      <c r="AO105" s="277"/>
      <c r="AP105" s="277"/>
      <c r="AQ105" s="97" t="s">
        <v>82</v>
      </c>
      <c r="AR105" s="98"/>
      <c r="AS105" s="99">
        <v>0</v>
      </c>
      <c r="AT105" s="100">
        <f t="shared" si="1"/>
        <v>0</v>
      </c>
      <c r="AU105" s="101">
        <f>'SO 11 - přejezd P39'!P120</f>
        <v>0</v>
      </c>
      <c r="AV105" s="100">
        <f>'SO 11 - přejezd P39'!J33</f>
        <v>0</v>
      </c>
      <c r="AW105" s="100">
        <f>'SO 11 - přejezd P39'!J34</f>
        <v>0</v>
      </c>
      <c r="AX105" s="100">
        <f>'SO 11 - přejezd P39'!J35</f>
        <v>0</v>
      </c>
      <c r="AY105" s="100">
        <f>'SO 11 - přejezd P39'!J36</f>
        <v>0</v>
      </c>
      <c r="AZ105" s="100">
        <f>'SO 11 - přejezd P39'!F33</f>
        <v>0</v>
      </c>
      <c r="BA105" s="100">
        <f>'SO 11 - přejezd P39'!F34</f>
        <v>0</v>
      </c>
      <c r="BB105" s="100">
        <f>'SO 11 - přejezd P39'!F35</f>
        <v>0</v>
      </c>
      <c r="BC105" s="100">
        <f>'SO 11 - přejezd P39'!F36</f>
        <v>0</v>
      </c>
      <c r="BD105" s="102">
        <f>'SO 11 - přejezd P39'!F37</f>
        <v>0</v>
      </c>
      <c r="BT105" s="103" t="s">
        <v>83</v>
      </c>
      <c r="BV105" s="103" t="s">
        <v>77</v>
      </c>
      <c r="BW105" s="103" t="s">
        <v>115</v>
      </c>
      <c r="BX105" s="103" t="s">
        <v>5</v>
      </c>
      <c r="CL105" s="103" t="s">
        <v>1</v>
      </c>
      <c r="CM105" s="103" t="s">
        <v>85</v>
      </c>
    </row>
    <row r="106" spans="1:91" s="7" customFormat="1" ht="16.5" customHeight="1">
      <c r="A106" s="93" t="s">
        <v>79</v>
      </c>
      <c r="B106" s="94"/>
      <c r="C106" s="95"/>
      <c r="D106" s="251" t="s">
        <v>116</v>
      </c>
      <c r="E106" s="251"/>
      <c r="F106" s="251"/>
      <c r="G106" s="251"/>
      <c r="H106" s="251"/>
      <c r="I106" s="96"/>
      <c r="J106" s="251" t="s">
        <v>117</v>
      </c>
      <c r="K106" s="251"/>
      <c r="L106" s="251"/>
      <c r="M106" s="251"/>
      <c r="N106" s="251"/>
      <c r="O106" s="251"/>
      <c r="P106" s="251"/>
      <c r="Q106" s="251"/>
      <c r="R106" s="251"/>
      <c r="S106" s="251"/>
      <c r="T106" s="251"/>
      <c r="U106" s="251"/>
      <c r="V106" s="251"/>
      <c r="W106" s="251"/>
      <c r="X106" s="251"/>
      <c r="Y106" s="251"/>
      <c r="Z106" s="251"/>
      <c r="AA106" s="251"/>
      <c r="AB106" s="251"/>
      <c r="AC106" s="251"/>
      <c r="AD106" s="251"/>
      <c r="AE106" s="251"/>
      <c r="AF106" s="251"/>
      <c r="AG106" s="276">
        <f>'SO 12 - nástupiště z. Kla...'!J30</f>
        <v>0</v>
      </c>
      <c r="AH106" s="277"/>
      <c r="AI106" s="277"/>
      <c r="AJ106" s="277"/>
      <c r="AK106" s="277"/>
      <c r="AL106" s="277"/>
      <c r="AM106" s="277"/>
      <c r="AN106" s="276">
        <f t="shared" si="0"/>
        <v>0</v>
      </c>
      <c r="AO106" s="277"/>
      <c r="AP106" s="277"/>
      <c r="AQ106" s="97" t="s">
        <v>82</v>
      </c>
      <c r="AR106" s="98"/>
      <c r="AS106" s="99">
        <v>0</v>
      </c>
      <c r="AT106" s="100">
        <f t="shared" si="1"/>
        <v>0</v>
      </c>
      <c r="AU106" s="101">
        <f>'SO 12 - nástupiště z. Kla...'!P120</f>
        <v>0</v>
      </c>
      <c r="AV106" s="100">
        <f>'SO 12 - nástupiště z. Kla...'!J33</f>
        <v>0</v>
      </c>
      <c r="AW106" s="100">
        <f>'SO 12 - nástupiště z. Kla...'!J34</f>
        <v>0</v>
      </c>
      <c r="AX106" s="100">
        <f>'SO 12 - nástupiště z. Kla...'!J35</f>
        <v>0</v>
      </c>
      <c r="AY106" s="100">
        <f>'SO 12 - nástupiště z. Kla...'!J36</f>
        <v>0</v>
      </c>
      <c r="AZ106" s="100">
        <f>'SO 12 - nástupiště z. Kla...'!F33</f>
        <v>0</v>
      </c>
      <c r="BA106" s="100">
        <f>'SO 12 - nástupiště z. Kla...'!F34</f>
        <v>0</v>
      </c>
      <c r="BB106" s="100">
        <f>'SO 12 - nástupiště z. Kla...'!F35</f>
        <v>0</v>
      </c>
      <c r="BC106" s="100">
        <f>'SO 12 - nástupiště z. Kla...'!F36</f>
        <v>0</v>
      </c>
      <c r="BD106" s="102">
        <f>'SO 12 - nástupiště z. Kla...'!F37</f>
        <v>0</v>
      </c>
      <c r="BT106" s="103" t="s">
        <v>83</v>
      </c>
      <c r="BV106" s="103" t="s">
        <v>77</v>
      </c>
      <c r="BW106" s="103" t="s">
        <v>118</v>
      </c>
      <c r="BX106" s="103" t="s">
        <v>5</v>
      </c>
      <c r="CL106" s="103" t="s">
        <v>1</v>
      </c>
      <c r="CM106" s="103" t="s">
        <v>85</v>
      </c>
    </row>
    <row r="107" spans="1:91" s="7" customFormat="1" ht="16.5" customHeight="1">
      <c r="A107" s="93" t="s">
        <v>79</v>
      </c>
      <c r="B107" s="94"/>
      <c r="C107" s="95"/>
      <c r="D107" s="251" t="s">
        <v>119</v>
      </c>
      <c r="E107" s="251"/>
      <c r="F107" s="251"/>
      <c r="G107" s="251"/>
      <c r="H107" s="251"/>
      <c r="I107" s="96"/>
      <c r="J107" s="251" t="s">
        <v>120</v>
      </c>
      <c r="K107" s="251"/>
      <c r="L107" s="251"/>
      <c r="M107" s="251"/>
      <c r="N107" s="251"/>
      <c r="O107" s="251"/>
      <c r="P107" s="251"/>
      <c r="Q107" s="251"/>
      <c r="R107" s="251"/>
      <c r="S107" s="251"/>
      <c r="T107" s="251"/>
      <c r="U107" s="251"/>
      <c r="V107" s="251"/>
      <c r="W107" s="251"/>
      <c r="X107" s="251"/>
      <c r="Y107" s="251"/>
      <c r="Z107" s="251"/>
      <c r="AA107" s="251"/>
      <c r="AB107" s="251"/>
      <c r="AC107" s="251"/>
      <c r="AD107" s="251"/>
      <c r="AE107" s="251"/>
      <c r="AF107" s="251"/>
      <c r="AG107" s="276">
        <f>'SO 13 - Žst. Nové Strašecí'!J30</f>
        <v>0</v>
      </c>
      <c r="AH107" s="277"/>
      <c r="AI107" s="277"/>
      <c r="AJ107" s="277"/>
      <c r="AK107" s="277"/>
      <c r="AL107" s="277"/>
      <c r="AM107" s="277"/>
      <c r="AN107" s="276">
        <f t="shared" si="0"/>
        <v>0</v>
      </c>
      <c r="AO107" s="277"/>
      <c r="AP107" s="277"/>
      <c r="AQ107" s="97" t="s">
        <v>82</v>
      </c>
      <c r="AR107" s="98"/>
      <c r="AS107" s="99">
        <v>0</v>
      </c>
      <c r="AT107" s="100">
        <f t="shared" si="1"/>
        <v>0</v>
      </c>
      <c r="AU107" s="101">
        <f>'SO 13 - Žst. Nové Strašecí'!P121</f>
        <v>0</v>
      </c>
      <c r="AV107" s="100">
        <f>'SO 13 - Žst. Nové Strašecí'!J33</f>
        <v>0</v>
      </c>
      <c r="AW107" s="100">
        <f>'SO 13 - Žst. Nové Strašecí'!J34</f>
        <v>0</v>
      </c>
      <c r="AX107" s="100">
        <f>'SO 13 - Žst. Nové Strašecí'!J35</f>
        <v>0</v>
      </c>
      <c r="AY107" s="100">
        <f>'SO 13 - Žst. Nové Strašecí'!J36</f>
        <v>0</v>
      </c>
      <c r="AZ107" s="100">
        <f>'SO 13 - Žst. Nové Strašecí'!F33</f>
        <v>0</v>
      </c>
      <c r="BA107" s="100">
        <f>'SO 13 - Žst. Nové Strašecí'!F34</f>
        <v>0</v>
      </c>
      <c r="BB107" s="100">
        <f>'SO 13 - Žst. Nové Strašecí'!F35</f>
        <v>0</v>
      </c>
      <c r="BC107" s="100">
        <f>'SO 13 - Žst. Nové Strašecí'!F36</f>
        <v>0</v>
      </c>
      <c r="BD107" s="102">
        <f>'SO 13 - Žst. Nové Strašecí'!F37</f>
        <v>0</v>
      </c>
      <c r="BT107" s="103" t="s">
        <v>83</v>
      </c>
      <c r="BV107" s="103" t="s">
        <v>77</v>
      </c>
      <c r="BW107" s="103" t="s">
        <v>121</v>
      </c>
      <c r="BX107" s="103" t="s">
        <v>5</v>
      </c>
      <c r="CL107" s="103" t="s">
        <v>1</v>
      </c>
      <c r="CM107" s="103" t="s">
        <v>85</v>
      </c>
    </row>
    <row r="108" spans="1:91" s="7" customFormat="1" ht="16.5" customHeight="1">
      <c r="A108" s="93" t="s">
        <v>79</v>
      </c>
      <c r="B108" s="94"/>
      <c r="C108" s="95"/>
      <c r="D108" s="251" t="s">
        <v>122</v>
      </c>
      <c r="E108" s="251"/>
      <c r="F108" s="251"/>
      <c r="G108" s="251"/>
      <c r="H108" s="251"/>
      <c r="I108" s="96"/>
      <c r="J108" s="251" t="s">
        <v>123</v>
      </c>
      <c r="K108" s="251"/>
      <c r="L108" s="251"/>
      <c r="M108" s="251"/>
      <c r="N108" s="251"/>
      <c r="O108" s="251"/>
      <c r="P108" s="251"/>
      <c r="Q108" s="251"/>
      <c r="R108" s="251"/>
      <c r="S108" s="251"/>
      <c r="T108" s="251"/>
      <c r="U108" s="251"/>
      <c r="V108" s="251"/>
      <c r="W108" s="251"/>
      <c r="X108" s="251"/>
      <c r="Y108" s="251"/>
      <c r="Z108" s="251"/>
      <c r="AA108" s="251"/>
      <c r="AB108" s="251"/>
      <c r="AC108" s="251"/>
      <c r="AD108" s="251"/>
      <c r="AE108" s="251"/>
      <c r="AF108" s="251"/>
      <c r="AG108" s="276">
        <f>'SO 14 - VRN'!J30</f>
        <v>0</v>
      </c>
      <c r="AH108" s="277"/>
      <c r="AI108" s="277"/>
      <c r="AJ108" s="277"/>
      <c r="AK108" s="277"/>
      <c r="AL108" s="277"/>
      <c r="AM108" s="277"/>
      <c r="AN108" s="276">
        <f t="shared" si="0"/>
        <v>0</v>
      </c>
      <c r="AO108" s="277"/>
      <c r="AP108" s="277"/>
      <c r="AQ108" s="97" t="s">
        <v>82</v>
      </c>
      <c r="AR108" s="98"/>
      <c r="AS108" s="104">
        <v>0</v>
      </c>
      <c r="AT108" s="105">
        <f t="shared" si="1"/>
        <v>0</v>
      </c>
      <c r="AU108" s="106">
        <f>'SO 14 - VRN'!P117</f>
        <v>0</v>
      </c>
      <c r="AV108" s="105">
        <f>'SO 14 - VRN'!J33</f>
        <v>0</v>
      </c>
      <c r="AW108" s="105">
        <f>'SO 14 - VRN'!J34</f>
        <v>0</v>
      </c>
      <c r="AX108" s="105">
        <f>'SO 14 - VRN'!J35</f>
        <v>0</v>
      </c>
      <c r="AY108" s="105">
        <f>'SO 14 - VRN'!J36</f>
        <v>0</v>
      </c>
      <c r="AZ108" s="105">
        <f>'SO 14 - VRN'!F33</f>
        <v>0</v>
      </c>
      <c r="BA108" s="105">
        <f>'SO 14 - VRN'!F34</f>
        <v>0</v>
      </c>
      <c r="BB108" s="105">
        <f>'SO 14 - VRN'!F35</f>
        <v>0</v>
      </c>
      <c r="BC108" s="105">
        <f>'SO 14 - VRN'!F36</f>
        <v>0</v>
      </c>
      <c r="BD108" s="107">
        <f>'SO 14 - VRN'!F37</f>
        <v>0</v>
      </c>
      <c r="BT108" s="103" t="s">
        <v>83</v>
      </c>
      <c r="BV108" s="103" t="s">
        <v>77</v>
      </c>
      <c r="BW108" s="103" t="s">
        <v>124</v>
      </c>
      <c r="BX108" s="103" t="s">
        <v>5</v>
      </c>
      <c r="CL108" s="103" t="s">
        <v>1</v>
      </c>
      <c r="CM108" s="103" t="s">
        <v>85</v>
      </c>
    </row>
    <row r="109" spans="1:91" s="2" customFormat="1" ht="30" customHeight="1">
      <c r="A109" s="34"/>
      <c r="B109" s="35"/>
      <c r="C109" s="36"/>
      <c r="D109" s="36"/>
      <c r="E109" s="36"/>
      <c r="F109" s="36"/>
      <c r="G109" s="36"/>
      <c r="H109" s="36"/>
      <c r="I109" s="36"/>
      <c r="J109" s="36"/>
      <c r="K109" s="36"/>
      <c r="L109" s="36"/>
      <c r="M109" s="36"/>
      <c r="N109" s="36"/>
      <c r="O109" s="36"/>
      <c r="P109" s="36"/>
      <c r="Q109" s="36"/>
      <c r="R109" s="36"/>
      <c r="S109" s="36"/>
      <c r="T109" s="36"/>
      <c r="U109" s="36"/>
      <c r="V109" s="36"/>
      <c r="W109" s="36"/>
      <c r="X109" s="36"/>
      <c r="Y109" s="36"/>
      <c r="Z109" s="36"/>
      <c r="AA109" s="36"/>
      <c r="AB109" s="36"/>
      <c r="AC109" s="36"/>
      <c r="AD109" s="36"/>
      <c r="AE109" s="36"/>
      <c r="AF109" s="36"/>
      <c r="AG109" s="36"/>
      <c r="AH109" s="36"/>
      <c r="AI109" s="36"/>
      <c r="AJ109" s="36"/>
      <c r="AK109" s="36"/>
      <c r="AL109" s="36"/>
      <c r="AM109" s="36"/>
      <c r="AN109" s="36"/>
      <c r="AO109" s="36"/>
      <c r="AP109" s="36"/>
      <c r="AQ109" s="36"/>
      <c r="AR109" s="39"/>
      <c r="AS109" s="34"/>
      <c r="AT109" s="34"/>
      <c r="AU109" s="34"/>
      <c r="AV109" s="34"/>
      <c r="AW109" s="34"/>
      <c r="AX109" s="34"/>
      <c r="AY109" s="34"/>
      <c r="AZ109" s="34"/>
      <c r="BA109" s="34"/>
      <c r="BB109" s="34"/>
      <c r="BC109" s="34"/>
      <c r="BD109" s="34"/>
      <c r="BE109" s="34"/>
    </row>
    <row r="110" spans="1:91" s="2" customFormat="1" ht="6.95" customHeight="1">
      <c r="A110" s="34"/>
      <c r="B110" s="54"/>
      <c r="C110" s="55"/>
      <c r="D110" s="55"/>
      <c r="E110" s="55"/>
      <c r="F110" s="55"/>
      <c r="G110" s="55"/>
      <c r="H110" s="55"/>
      <c r="I110" s="55"/>
      <c r="J110" s="55"/>
      <c r="K110" s="55"/>
      <c r="L110" s="55"/>
      <c r="M110" s="55"/>
      <c r="N110" s="55"/>
      <c r="O110" s="55"/>
      <c r="P110" s="55"/>
      <c r="Q110" s="55"/>
      <c r="R110" s="55"/>
      <c r="S110" s="55"/>
      <c r="T110" s="55"/>
      <c r="U110" s="55"/>
      <c r="V110" s="55"/>
      <c r="W110" s="55"/>
      <c r="X110" s="55"/>
      <c r="Y110" s="55"/>
      <c r="Z110" s="55"/>
      <c r="AA110" s="55"/>
      <c r="AB110" s="55"/>
      <c r="AC110" s="55"/>
      <c r="AD110" s="55"/>
      <c r="AE110" s="55"/>
      <c r="AF110" s="55"/>
      <c r="AG110" s="55"/>
      <c r="AH110" s="55"/>
      <c r="AI110" s="55"/>
      <c r="AJ110" s="55"/>
      <c r="AK110" s="55"/>
      <c r="AL110" s="55"/>
      <c r="AM110" s="55"/>
      <c r="AN110" s="55"/>
      <c r="AO110" s="55"/>
      <c r="AP110" s="55"/>
      <c r="AQ110" s="55"/>
      <c r="AR110" s="39"/>
      <c r="AS110" s="34"/>
      <c r="AT110" s="34"/>
      <c r="AU110" s="34"/>
      <c r="AV110" s="34"/>
      <c r="AW110" s="34"/>
      <c r="AX110" s="34"/>
      <c r="AY110" s="34"/>
      <c r="AZ110" s="34"/>
      <c r="BA110" s="34"/>
      <c r="BB110" s="34"/>
      <c r="BC110" s="34"/>
      <c r="BD110" s="34"/>
      <c r="BE110" s="34"/>
    </row>
  </sheetData>
  <sheetProtection algorithmName="SHA-512" hashValue="8JozCnK2wUMJlRqBmgV/vuoatrvp0cIfdw4/lVc9mI180CnFAMcHyXf+B/OU7GySqx1e4zF+WMFT8s91oYsDpg==" saltValue="/cuocpg3GOrPxN0RfkiKWQiHcvrRIDZln96DUS9Kc9JQiKt+zai21MJQMhlhFXFEr9xPCSd0nbFPwBPHKA/pFw==" spinCount="100000" sheet="1" objects="1" scenarios="1" formatColumns="0" formatRows="0"/>
  <mergeCells count="94">
    <mergeCell ref="AN107:AP107"/>
    <mergeCell ref="AG107:AM107"/>
    <mergeCell ref="AN108:AP108"/>
    <mergeCell ref="AG108:AM108"/>
    <mergeCell ref="AN94:AP94"/>
    <mergeCell ref="AS89:AT91"/>
    <mergeCell ref="AN105:AP105"/>
    <mergeCell ref="AG105:AM105"/>
    <mergeCell ref="AN106:AP106"/>
    <mergeCell ref="AG106:AM106"/>
    <mergeCell ref="AR2:BE2"/>
    <mergeCell ref="AG103:AM103"/>
    <mergeCell ref="AG102:AM102"/>
    <mergeCell ref="AG92:AM92"/>
    <mergeCell ref="AG100:AM100"/>
    <mergeCell ref="AG95:AM95"/>
    <mergeCell ref="AG99:AM99"/>
    <mergeCell ref="AG101:AM101"/>
    <mergeCell ref="AG97:AM97"/>
    <mergeCell ref="AG96:AM96"/>
    <mergeCell ref="AG98:AM98"/>
    <mergeCell ref="AM87:AN87"/>
    <mergeCell ref="AM89:AP89"/>
    <mergeCell ref="AM90:AP90"/>
    <mergeCell ref="AN103:AP103"/>
    <mergeCell ref="AN97:AP97"/>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D107:H107"/>
    <mergeCell ref="J107:AF107"/>
    <mergeCell ref="D108:H108"/>
    <mergeCell ref="J108:AF108"/>
    <mergeCell ref="AG94:AM94"/>
    <mergeCell ref="AG104:AM104"/>
    <mergeCell ref="L85:AO85"/>
    <mergeCell ref="D105:H105"/>
    <mergeCell ref="J105:AF105"/>
    <mergeCell ref="D106:H106"/>
    <mergeCell ref="J106:AF106"/>
    <mergeCell ref="AN104:AP104"/>
    <mergeCell ref="AN92:AP92"/>
    <mergeCell ref="AN102:AP102"/>
    <mergeCell ref="AN101:AP101"/>
    <mergeCell ref="AN96:AP96"/>
    <mergeCell ref="AN100:AP100"/>
    <mergeCell ref="AN98:AP98"/>
    <mergeCell ref="AN99:AP99"/>
    <mergeCell ref="AN95:AP95"/>
    <mergeCell ref="D102:H102"/>
    <mergeCell ref="D103:H103"/>
    <mergeCell ref="D104:H104"/>
    <mergeCell ref="I92:AF92"/>
    <mergeCell ref="J101:AF101"/>
    <mergeCell ref="J100:AF100"/>
    <mergeCell ref="J102:AF102"/>
    <mergeCell ref="J103:AF103"/>
    <mergeCell ref="J99:AF99"/>
    <mergeCell ref="J97:AF97"/>
    <mergeCell ref="J98:AF98"/>
    <mergeCell ref="J104:AF104"/>
    <mergeCell ref="J96:AF96"/>
    <mergeCell ref="J95:AF95"/>
    <mergeCell ref="C92:G92"/>
    <mergeCell ref="D101:H101"/>
    <mergeCell ref="D98:H98"/>
    <mergeCell ref="D95:H95"/>
    <mergeCell ref="D99:H99"/>
    <mergeCell ref="D100:H100"/>
    <mergeCell ref="D96:H96"/>
    <mergeCell ref="D97:H97"/>
  </mergeCells>
  <hyperlinks>
    <hyperlink ref="A95" location="'SO 01 - Kladno - Kamenné ...'!C2" display="/"/>
    <hyperlink ref="A96" location="'SO 02 - Kamenné Žehrovice...'!C2" display="/"/>
    <hyperlink ref="A97" location="'SO 03 - Stochov - Nové St...'!C2" display="/"/>
    <hyperlink ref="A98" location="'SO 04 - Nové Strašecí - Ř...'!C2" display="/"/>
    <hyperlink ref="A99" location="'SO 05 - přejezd P27'!C2" display="/"/>
    <hyperlink ref="A100" location="'SO 06 - přejezd P28'!C2" display="/"/>
    <hyperlink ref="A101" location="'SO 07 - přejezd P29'!C2" display="/"/>
    <hyperlink ref="A102" location="'SO 08 - přejezd P30'!C2" display="/"/>
    <hyperlink ref="A103" location="'SO 09 - přejezd P36'!C2" display="/"/>
    <hyperlink ref="A104" location="'SO 10 - přejezd P38'!C2" display="/"/>
    <hyperlink ref="A105" location="'SO 11 - přejezd P39'!C2" display="/"/>
    <hyperlink ref="A106" location="'SO 12 - nástupiště z. Kla...'!C2" display="/"/>
    <hyperlink ref="A107" location="'SO 13 - Žst. Nové Strašecí'!C2" display="/"/>
    <hyperlink ref="A108" location="'SO 14 - VR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40"/>
  <sheetViews>
    <sheetView showGridLines="0" topLeftCell="A110" workbookViewId="0">
      <selection activeCell="I124" sqref="I124"/>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5"/>
      <c r="M2" s="275"/>
      <c r="N2" s="275"/>
      <c r="O2" s="275"/>
      <c r="P2" s="275"/>
      <c r="Q2" s="275"/>
      <c r="R2" s="275"/>
      <c r="S2" s="275"/>
      <c r="T2" s="275"/>
      <c r="U2" s="275"/>
      <c r="V2" s="275"/>
      <c r="AT2" s="17" t="s">
        <v>109</v>
      </c>
    </row>
    <row r="3" spans="1:46" s="1" customFormat="1" ht="6.95" hidden="1" customHeight="1">
      <c r="B3" s="108"/>
      <c r="C3" s="109"/>
      <c r="D3" s="109"/>
      <c r="E3" s="109"/>
      <c r="F3" s="109"/>
      <c r="G3" s="109"/>
      <c r="H3" s="109"/>
      <c r="I3" s="109"/>
      <c r="J3" s="109"/>
      <c r="K3" s="109"/>
      <c r="L3" s="20"/>
      <c r="AT3" s="17" t="s">
        <v>85</v>
      </c>
    </row>
    <row r="4" spans="1:46" s="1" customFormat="1" ht="24.95" hidden="1" customHeight="1">
      <c r="B4" s="20"/>
      <c r="D4" s="110" t="s">
        <v>125</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0" t="str">
        <f>'Rekapitulace stavby'!K6</f>
        <v>Oprava trati v úseku Kladno - Krupá</v>
      </c>
      <c r="F7" s="291"/>
      <c r="G7" s="291"/>
      <c r="H7" s="291"/>
      <c r="L7" s="20"/>
    </row>
    <row r="8" spans="1:46" s="2" customFormat="1" ht="12" hidden="1" customHeight="1">
      <c r="A8" s="34"/>
      <c r="B8" s="39"/>
      <c r="C8" s="34"/>
      <c r="D8" s="112" t="s">
        <v>126</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292" t="s">
        <v>831</v>
      </c>
      <c r="F9" s="293"/>
      <c r="G9" s="293"/>
      <c r="H9" s="293"/>
      <c r="I9" s="34"/>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2" t="s">
        <v>20</v>
      </c>
      <c r="E12" s="34"/>
      <c r="F12" s="113" t="s">
        <v>21</v>
      </c>
      <c r="G12" s="34"/>
      <c r="H12" s="34"/>
      <c r="I12" s="112" t="s">
        <v>22</v>
      </c>
      <c r="J12" s="114" t="str">
        <f>'Rekapitulace stavby'!AN8</f>
        <v>22. 2. 2021</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stavby'!E14</f>
        <v>Vyplň údaj</v>
      </c>
      <c r="F18" s="295"/>
      <c r="G18" s="295"/>
      <c r="H18" s="295"/>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15"/>
      <c r="B27" s="116"/>
      <c r="C27" s="115"/>
      <c r="D27" s="115"/>
      <c r="E27" s="296" t="s">
        <v>1</v>
      </c>
      <c r="F27" s="296"/>
      <c r="G27" s="296"/>
      <c r="H27" s="296"/>
      <c r="I27" s="115"/>
      <c r="J27" s="115"/>
      <c r="K27" s="115"/>
      <c r="L27" s="117"/>
      <c r="S27" s="115"/>
      <c r="T27" s="115"/>
      <c r="U27" s="115"/>
      <c r="V27" s="115"/>
      <c r="W27" s="115"/>
      <c r="X27" s="115"/>
      <c r="Y27" s="115"/>
      <c r="Z27" s="115"/>
      <c r="AA27" s="115"/>
      <c r="AB27" s="115"/>
      <c r="AC27" s="115"/>
      <c r="AD27" s="115"/>
      <c r="AE27" s="115"/>
    </row>
    <row r="28" spans="1:31" s="2" customFormat="1" ht="6.95"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hidden="1" customHeight="1">
      <c r="A30" s="34"/>
      <c r="B30" s="39"/>
      <c r="C30" s="34"/>
      <c r="D30" s="119" t="s">
        <v>35</v>
      </c>
      <c r="E30" s="34"/>
      <c r="F30" s="34"/>
      <c r="G30" s="34"/>
      <c r="H30" s="34"/>
      <c r="I30" s="34"/>
      <c r="J30" s="120">
        <f>ROUND(J121,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2" t="s">
        <v>39</v>
      </c>
      <c r="E33" s="112" t="s">
        <v>40</v>
      </c>
      <c r="F33" s="123">
        <f>ROUND((SUM(BE121:BE339)),  2)</f>
        <v>0</v>
      </c>
      <c r="G33" s="34"/>
      <c r="H33" s="34"/>
      <c r="I33" s="124">
        <v>0.21</v>
      </c>
      <c r="J33" s="123">
        <f>ROUND(((SUM(BE121:BE339))*I33),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2" t="s">
        <v>41</v>
      </c>
      <c r="F34" s="123">
        <f>ROUND((SUM(BF121:BF339)),  2)</f>
        <v>0</v>
      </c>
      <c r="G34" s="34"/>
      <c r="H34" s="34"/>
      <c r="I34" s="124">
        <v>0.15</v>
      </c>
      <c r="J34" s="123">
        <f>ROUND(((SUM(BF121:BF339))*I34),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42</v>
      </c>
      <c r="F35" s="123">
        <f>ROUND((SUM(BG121:BG339)),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43</v>
      </c>
      <c r="F36" s="123">
        <f>ROUND((SUM(BH121:BH339)),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44</v>
      </c>
      <c r="F37" s="123">
        <f>ROUND((SUM(BI121:BI339)),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2" t="s">
        <v>48</v>
      </c>
      <c r="E50" s="133"/>
      <c r="F50" s="133"/>
      <c r="G50" s="132" t="s">
        <v>49</v>
      </c>
      <c r="H50" s="133"/>
      <c r="I50" s="133"/>
      <c r="J50" s="133"/>
      <c r="K50" s="133"/>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idden="1">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idden="1">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idden="1">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5" hidden="1"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hidden="1"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hidden="1" customHeight="1">
      <c r="A82" s="34"/>
      <c r="B82" s="35"/>
      <c r="C82" s="23" t="s">
        <v>128</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hidden="1"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hidden="1" customHeight="1">
      <c r="A85" s="34"/>
      <c r="B85" s="35"/>
      <c r="C85" s="36"/>
      <c r="D85" s="36"/>
      <c r="E85" s="297" t="str">
        <f>E7</f>
        <v>Oprava trati v úseku Kladno - Krupá</v>
      </c>
      <c r="F85" s="298"/>
      <c r="G85" s="298"/>
      <c r="H85" s="298"/>
      <c r="I85" s="36"/>
      <c r="J85" s="36"/>
      <c r="K85" s="36"/>
      <c r="L85" s="51"/>
      <c r="S85" s="34"/>
      <c r="T85" s="34"/>
      <c r="U85" s="34"/>
      <c r="V85" s="34"/>
      <c r="W85" s="34"/>
      <c r="X85" s="34"/>
      <c r="Y85" s="34"/>
      <c r="Z85" s="34"/>
      <c r="AA85" s="34"/>
      <c r="AB85" s="34"/>
      <c r="AC85" s="34"/>
      <c r="AD85" s="34"/>
      <c r="AE85" s="34"/>
    </row>
    <row r="86" spans="1:47" s="2" customFormat="1" ht="12" hidden="1" customHeight="1">
      <c r="A86" s="34"/>
      <c r="B86" s="35"/>
      <c r="C86" s="29" t="s">
        <v>126</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hidden="1" customHeight="1">
      <c r="A87" s="34"/>
      <c r="B87" s="35"/>
      <c r="C87" s="36"/>
      <c r="D87" s="36"/>
      <c r="E87" s="253" t="str">
        <f>E9</f>
        <v>SO 09 - přejezd P36</v>
      </c>
      <c r="F87" s="299"/>
      <c r="G87" s="299"/>
      <c r="H87" s="299"/>
      <c r="I87" s="36"/>
      <c r="J87" s="36"/>
      <c r="K87" s="36"/>
      <c r="L87" s="51"/>
      <c r="S87" s="34"/>
      <c r="T87" s="34"/>
      <c r="U87" s="34"/>
      <c r="V87" s="34"/>
      <c r="W87" s="34"/>
      <c r="X87" s="34"/>
      <c r="Y87" s="34"/>
      <c r="Z87" s="34"/>
      <c r="AA87" s="34"/>
      <c r="AB87" s="34"/>
      <c r="AC87" s="34"/>
      <c r="AD87" s="34"/>
      <c r="AE87" s="34"/>
    </row>
    <row r="88" spans="1:47" s="2" customFormat="1" ht="6.95" hidden="1"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c r="A89" s="34"/>
      <c r="B89" s="35"/>
      <c r="C89" s="29" t="s">
        <v>20</v>
      </c>
      <c r="D89" s="36"/>
      <c r="E89" s="36"/>
      <c r="F89" s="27" t="str">
        <f>F12</f>
        <v xml:space="preserve"> </v>
      </c>
      <c r="G89" s="36"/>
      <c r="H89" s="36"/>
      <c r="I89" s="29" t="s">
        <v>22</v>
      </c>
      <c r="J89" s="66" t="str">
        <f>IF(J12="","",J12)</f>
        <v>22. 2. 2021</v>
      </c>
      <c r="K89" s="36"/>
      <c r="L89" s="51"/>
      <c r="S89" s="34"/>
      <c r="T89" s="34"/>
      <c r="U89" s="34"/>
      <c r="V89" s="34"/>
      <c r="W89" s="34"/>
      <c r="X89" s="34"/>
      <c r="Y89" s="34"/>
      <c r="Z89" s="34"/>
      <c r="AA89" s="34"/>
      <c r="AB89" s="34"/>
      <c r="AC89" s="34"/>
      <c r="AD89" s="34"/>
      <c r="AE89" s="34"/>
    </row>
    <row r="90" spans="1:47" s="2" customFormat="1" ht="6.95" hidden="1"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hidden="1" customHeight="1">
      <c r="A91" s="34"/>
      <c r="B91" s="35"/>
      <c r="C91" s="29" t="s">
        <v>24</v>
      </c>
      <c r="D91" s="36"/>
      <c r="E91" s="36"/>
      <c r="F91" s="27" t="str">
        <f>E15</f>
        <v>Ing. Aleš Bednář</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2" hidden="1" customHeight="1">
      <c r="A92" s="34"/>
      <c r="B92" s="35"/>
      <c r="C92" s="29" t="s">
        <v>28</v>
      </c>
      <c r="D92" s="36"/>
      <c r="E92" s="36"/>
      <c r="F92" s="27" t="str">
        <f>IF(E18="","",E18)</f>
        <v>Vyplň údaj</v>
      </c>
      <c r="G92" s="36"/>
      <c r="H92" s="36"/>
      <c r="I92" s="29" t="s">
        <v>32</v>
      </c>
      <c r="J92" s="32" t="str">
        <f>E24</f>
        <v>Lukáš Kot</v>
      </c>
      <c r="K92" s="36"/>
      <c r="L92" s="51"/>
      <c r="S92" s="34"/>
      <c r="T92" s="34"/>
      <c r="U92" s="34"/>
      <c r="V92" s="34"/>
      <c r="W92" s="34"/>
      <c r="X92" s="34"/>
      <c r="Y92" s="34"/>
      <c r="Z92" s="34"/>
      <c r="AA92" s="34"/>
      <c r="AB92" s="34"/>
      <c r="AC92" s="34"/>
      <c r="AD92" s="34"/>
      <c r="AE92" s="34"/>
    </row>
    <row r="93" spans="1:47" s="2" customFormat="1" ht="10.35" hidden="1"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c r="A94" s="34"/>
      <c r="B94" s="35"/>
      <c r="C94" s="143" t="s">
        <v>129</v>
      </c>
      <c r="D94" s="144"/>
      <c r="E94" s="144"/>
      <c r="F94" s="144"/>
      <c r="G94" s="144"/>
      <c r="H94" s="144"/>
      <c r="I94" s="144"/>
      <c r="J94" s="145" t="s">
        <v>130</v>
      </c>
      <c r="K94" s="144"/>
      <c r="L94" s="51"/>
      <c r="S94" s="34"/>
      <c r="T94" s="34"/>
      <c r="U94" s="34"/>
      <c r="V94" s="34"/>
      <c r="W94" s="34"/>
      <c r="X94" s="34"/>
      <c r="Y94" s="34"/>
      <c r="Z94" s="34"/>
      <c r="AA94" s="34"/>
      <c r="AB94" s="34"/>
      <c r="AC94" s="34"/>
      <c r="AD94" s="34"/>
      <c r="AE94" s="34"/>
    </row>
    <row r="95" spans="1:47" s="2" customFormat="1" ht="10.35" hidden="1"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hidden="1" customHeight="1">
      <c r="A96" s="34"/>
      <c r="B96" s="35"/>
      <c r="C96" s="146" t="s">
        <v>131</v>
      </c>
      <c r="D96" s="36"/>
      <c r="E96" s="36"/>
      <c r="F96" s="36"/>
      <c r="G96" s="36"/>
      <c r="H96" s="36"/>
      <c r="I96" s="36"/>
      <c r="J96" s="84">
        <f>J121</f>
        <v>0</v>
      </c>
      <c r="K96" s="36"/>
      <c r="L96" s="51"/>
      <c r="S96" s="34"/>
      <c r="T96" s="34"/>
      <c r="U96" s="34"/>
      <c r="V96" s="34"/>
      <c r="W96" s="34"/>
      <c r="X96" s="34"/>
      <c r="Y96" s="34"/>
      <c r="Z96" s="34"/>
      <c r="AA96" s="34"/>
      <c r="AB96" s="34"/>
      <c r="AC96" s="34"/>
      <c r="AD96" s="34"/>
      <c r="AE96" s="34"/>
      <c r="AU96" s="17" t="s">
        <v>132</v>
      </c>
    </row>
    <row r="97" spans="1:31" s="9" customFormat="1" ht="24.95" hidden="1" customHeight="1">
      <c r="B97" s="147"/>
      <c r="C97" s="148"/>
      <c r="D97" s="149" t="s">
        <v>133</v>
      </c>
      <c r="E97" s="150"/>
      <c r="F97" s="150"/>
      <c r="G97" s="150"/>
      <c r="H97" s="150"/>
      <c r="I97" s="150"/>
      <c r="J97" s="151">
        <f>J122</f>
        <v>0</v>
      </c>
      <c r="K97" s="148"/>
      <c r="L97" s="152"/>
    </row>
    <row r="98" spans="1:31" s="10" customFormat="1" ht="19.899999999999999" hidden="1" customHeight="1">
      <c r="B98" s="153"/>
      <c r="C98" s="154"/>
      <c r="D98" s="155" t="s">
        <v>134</v>
      </c>
      <c r="E98" s="156"/>
      <c r="F98" s="156"/>
      <c r="G98" s="156"/>
      <c r="H98" s="156"/>
      <c r="I98" s="156"/>
      <c r="J98" s="157">
        <f>J123</f>
        <v>0</v>
      </c>
      <c r="K98" s="154"/>
      <c r="L98" s="158"/>
    </row>
    <row r="99" spans="1:31" s="10" customFormat="1" ht="19.899999999999999" hidden="1" customHeight="1">
      <c r="B99" s="153"/>
      <c r="C99" s="154"/>
      <c r="D99" s="155" t="s">
        <v>135</v>
      </c>
      <c r="E99" s="156"/>
      <c r="F99" s="156"/>
      <c r="G99" s="156"/>
      <c r="H99" s="156"/>
      <c r="I99" s="156"/>
      <c r="J99" s="157">
        <f>J128</f>
        <v>0</v>
      </c>
      <c r="K99" s="154"/>
      <c r="L99" s="158"/>
    </row>
    <row r="100" spans="1:31" s="10" customFormat="1" ht="19.899999999999999" hidden="1" customHeight="1">
      <c r="B100" s="153"/>
      <c r="C100" s="154"/>
      <c r="D100" s="155" t="s">
        <v>136</v>
      </c>
      <c r="E100" s="156"/>
      <c r="F100" s="156"/>
      <c r="G100" s="156"/>
      <c r="H100" s="156"/>
      <c r="I100" s="156"/>
      <c r="J100" s="157">
        <f>J195</f>
        <v>0</v>
      </c>
      <c r="K100" s="154"/>
      <c r="L100" s="158"/>
    </row>
    <row r="101" spans="1:31" s="10" customFormat="1" ht="19.899999999999999" hidden="1" customHeight="1">
      <c r="B101" s="153"/>
      <c r="C101" s="154"/>
      <c r="D101" s="155" t="s">
        <v>137</v>
      </c>
      <c r="E101" s="156"/>
      <c r="F101" s="156"/>
      <c r="G101" s="156"/>
      <c r="H101" s="156"/>
      <c r="I101" s="156"/>
      <c r="J101" s="157">
        <f>J276</f>
        <v>0</v>
      </c>
      <c r="K101" s="154"/>
      <c r="L101" s="158"/>
    </row>
    <row r="102" spans="1:31" s="2" customFormat="1" ht="21.75" hidden="1" customHeight="1">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31" s="2" customFormat="1" ht="6.95" hidden="1" customHeight="1">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4" spans="1:31" ht="11.25" hidden="1"/>
    <row r="105" spans="1:31" ht="11.25" hidden="1"/>
    <row r="106" spans="1:31" ht="11.25" hidden="1"/>
    <row r="107" spans="1:31" s="2" customFormat="1" ht="6.95" customHeight="1">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31" s="2" customFormat="1" ht="24.95" customHeight="1">
      <c r="A108" s="34"/>
      <c r="B108" s="35"/>
      <c r="C108" s="23" t="s">
        <v>138</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6.95" customHeight="1">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c r="A111" s="34"/>
      <c r="B111" s="35"/>
      <c r="C111" s="36"/>
      <c r="D111" s="36"/>
      <c r="E111" s="297" t="str">
        <f>E7</f>
        <v>Oprava trati v úseku Kladno - Krupá</v>
      </c>
      <c r="F111" s="298"/>
      <c r="G111" s="298"/>
      <c r="H111" s="298"/>
      <c r="I111" s="36"/>
      <c r="J111" s="36"/>
      <c r="K111" s="36"/>
      <c r="L111" s="51"/>
      <c r="S111" s="34"/>
      <c r="T111" s="34"/>
      <c r="U111" s="34"/>
      <c r="V111" s="34"/>
      <c r="W111" s="34"/>
      <c r="X111" s="34"/>
      <c r="Y111" s="34"/>
      <c r="Z111" s="34"/>
      <c r="AA111" s="34"/>
      <c r="AB111" s="34"/>
      <c r="AC111" s="34"/>
      <c r="AD111" s="34"/>
      <c r="AE111" s="34"/>
    </row>
    <row r="112" spans="1:31" s="2" customFormat="1" ht="12" customHeight="1">
      <c r="A112" s="34"/>
      <c r="B112" s="35"/>
      <c r="C112" s="29" t="s">
        <v>126</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6.5" customHeight="1">
      <c r="A113" s="34"/>
      <c r="B113" s="35"/>
      <c r="C113" s="36"/>
      <c r="D113" s="36"/>
      <c r="E113" s="253" t="str">
        <f>E9</f>
        <v>SO 09 - přejezd P36</v>
      </c>
      <c r="F113" s="299"/>
      <c r="G113" s="299"/>
      <c r="H113" s="299"/>
      <c r="I113" s="36"/>
      <c r="J113" s="36"/>
      <c r="K113" s="36"/>
      <c r="L113" s="51"/>
      <c r="S113" s="34"/>
      <c r="T113" s="34"/>
      <c r="U113" s="34"/>
      <c r="V113" s="34"/>
      <c r="W113" s="34"/>
      <c r="X113" s="34"/>
      <c r="Y113" s="34"/>
      <c r="Z113" s="34"/>
      <c r="AA113" s="34"/>
      <c r="AB113" s="34"/>
      <c r="AC113" s="34"/>
      <c r="AD113" s="34"/>
      <c r="AE113" s="34"/>
    </row>
    <row r="114" spans="1:65" s="2" customFormat="1" ht="6.95"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2" customHeight="1">
      <c r="A115" s="34"/>
      <c r="B115" s="35"/>
      <c r="C115" s="29" t="s">
        <v>20</v>
      </c>
      <c r="D115" s="36"/>
      <c r="E115" s="36"/>
      <c r="F115" s="27" t="str">
        <f>F12</f>
        <v xml:space="preserve"> </v>
      </c>
      <c r="G115" s="36"/>
      <c r="H115" s="36"/>
      <c r="I115" s="29" t="s">
        <v>22</v>
      </c>
      <c r="J115" s="66" t="str">
        <f>IF(J12="","",J12)</f>
        <v>22. 2. 2021</v>
      </c>
      <c r="K115" s="36"/>
      <c r="L115" s="51"/>
      <c r="S115" s="34"/>
      <c r="T115" s="34"/>
      <c r="U115" s="34"/>
      <c r="V115" s="34"/>
      <c r="W115" s="34"/>
      <c r="X115" s="34"/>
      <c r="Y115" s="34"/>
      <c r="Z115" s="34"/>
      <c r="AA115" s="34"/>
      <c r="AB115" s="34"/>
      <c r="AC115" s="34"/>
      <c r="AD115" s="34"/>
      <c r="AE115" s="34"/>
    </row>
    <row r="116" spans="1:65" s="2" customFormat="1" ht="6.95"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24</v>
      </c>
      <c r="D117" s="36"/>
      <c r="E117" s="36"/>
      <c r="F117" s="27" t="str">
        <f>E15</f>
        <v>Ing. Aleš Bednář</v>
      </c>
      <c r="G117" s="36"/>
      <c r="H117" s="36"/>
      <c r="I117" s="29" t="s">
        <v>30</v>
      </c>
      <c r="J117" s="32" t="str">
        <f>E21</f>
        <v xml:space="preserve"> </v>
      </c>
      <c r="K117" s="36"/>
      <c r="L117" s="51"/>
      <c r="S117" s="34"/>
      <c r="T117" s="34"/>
      <c r="U117" s="34"/>
      <c r="V117" s="34"/>
      <c r="W117" s="34"/>
      <c r="X117" s="34"/>
      <c r="Y117" s="34"/>
      <c r="Z117" s="34"/>
      <c r="AA117" s="34"/>
      <c r="AB117" s="34"/>
      <c r="AC117" s="34"/>
      <c r="AD117" s="34"/>
      <c r="AE117" s="34"/>
    </row>
    <row r="118" spans="1:65" s="2" customFormat="1" ht="15.2" customHeight="1">
      <c r="A118" s="34"/>
      <c r="B118" s="35"/>
      <c r="C118" s="29" t="s">
        <v>28</v>
      </c>
      <c r="D118" s="36"/>
      <c r="E118" s="36"/>
      <c r="F118" s="27" t="str">
        <f>IF(E18="","",E18)</f>
        <v>Vyplň údaj</v>
      </c>
      <c r="G118" s="36"/>
      <c r="H118" s="36"/>
      <c r="I118" s="29" t="s">
        <v>32</v>
      </c>
      <c r="J118" s="32" t="str">
        <f>E24</f>
        <v>Lukáš Kot</v>
      </c>
      <c r="K118" s="36"/>
      <c r="L118" s="51"/>
      <c r="S118" s="34"/>
      <c r="T118" s="34"/>
      <c r="U118" s="34"/>
      <c r="V118" s="34"/>
      <c r="W118" s="34"/>
      <c r="X118" s="34"/>
      <c r="Y118" s="34"/>
      <c r="Z118" s="34"/>
      <c r="AA118" s="34"/>
      <c r="AB118" s="34"/>
      <c r="AC118" s="34"/>
      <c r="AD118" s="34"/>
      <c r="AE118" s="34"/>
    </row>
    <row r="119" spans="1:65" s="2" customFormat="1" ht="10.3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11" customFormat="1" ht="29.25" customHeight="1">
      <c r="A120" s="159"/>
      <c r="B120" s="160"/>
      <c r="C120" s="161" t="s">
        <v>139</v>
      </c>
      <c r="D120" s="162" t="s">
        <v>60</v>
      </c>
      <c r="E120" s="162" t="s">
        <v>56</v>
      </c>
      <c r="F120" s="162" t="s">
        <v>57</v>
      </c>
      <c r="G120" s="162" t="s">
        <v>140</v>
      </c>
      <c r="H120" s="162" t="s">
        <v>141</v>
      </c>
      <c r="I120" s="162" t="s">
        <v>142</v>
      </c>
      <c r="J120" s="162" t="s">
        <v>130</v>
      </c>
      <c r="K120" s="163" t="s">
        <v>143</v>
      </c>
      <c r="L120" s="164"/>
      <c r="M120" s="75" t="s">
        <v>1</v>
      </c>
      <c r="N120" s="76" t="s">
        <v>39</v>
      </c>
      <c r="O120" s="76" t="s">
        <v>144</v>
      </c>
      <c r="P120" s="76" t="s">
        <v>145</v>
      </c>
      <c r="Q120" s="76" t="s">
        <v>146</v>
      </c>
      <c r="R120" s="76" t="s">
        <v>147</v>
      </c>
      <c r="S120" s="76" t="s">
        <v>148</v>
      </c>
      <c r="T120" s="77" t="s">
        <v>149</v>
      </c>
      <c r="U120" s="159"/>
      <c r="V120" s="159"/>
      <c r="W120" s="159"/>
      <c r="X120" s="159"/>
      <c r="Y120" s="159"/>
      <c r="Z120" s="159"/>
      <c r="AA120" s="159"/>
      <c r="AB120" s="159"/>
      <c r="AC120" s="159"/>
      <c r="AD120" s="159"/>
      <c r="AE120" s="159"/>
    </row>
    <row r="121" spans="1:65" s="2" customFormat="1" ht="22.9" customHeight="1">
      <c r="A121" s="34"/>
      <c r="B121" s="35"/>
      <c r="C121" s="82" t="s">
        <v>150</v>
      </c>
      <c r="D121" s="36"/>
      <c r="E121" s="36"/>
      <c r="F121" s="36"/>
      <c r="G121" s="36"/>
      <c r="H121" s="36"/>
      <c r="I121" s="36"/>
      <c r="J121" s="165">
        <f>BK121</f>
        <v>0</v>
      </c>
      <c r="K121" s="36"/>
      <c r="L121" s="39"/>
      <c r="M121" s="78"/>
      <c r="N121" s="166"/>
      <c r="O121" s="79"/>
      <c r="P121" s="167">
        <f>P122</f>
        <v>0</v>
      </c>
      <c r="Q121" s="79"/>
      <c r="R121" s="167">
        <f>R122</f>
        <v>409.84922000000006</v>
      </c>
      <c r="S121" s="79"/>
      <c r="T121" s="168">
        <f>T122</f>
        <v>0</v>
      </c>
      <c r="U121" s="34"/>
      <c r="V121" s="34"/>
      <c r="W121" s="34"/>
      <c r="X121" s="34"/>
      <c r="Y121" s="34"/>
      <c r="Z121" s="34"/>
      <c r="AA121" s="34"/>
      <c r="AB121" s="34"/>
      <c r="AC121" s="34"/>
      <c r="AD121" s="34"/>
      <c r="AE121" s="34"/>
      <c r="AT121" s="17" t="s">
        <v>74</v>
      </c>
      <c r="AU121" s="17" t="s">
        <v>132</v>
      </c>
      <c r="BK121" s="169">
        <f>BK122</f>
        <v>0</v>
      </c>
    </row>
    <row r="122" spans="1:65" s="12" customFormat="1" ht="25.9" customHeight="1">
      <c r="B122" s="170"/>
      <c r="C122" s="171"/>
      <c r="D122" s="172" t="s">
        <v>74</v>
      </c>
      <c r="E122" s="173" t="s">
        <v>151</v>
      </c>
      <c r="F122" s="173" t="s">
        <v>152</v>
      </c>
      <c r="G122" s="171"/>
      <c r="H122" s="171"/>
      <c r="I122" s="174"/>
      <c r="J122" s="175">
        <f>BK122</f>
        <v>0</v>
      </c>
      <c r="K122" s="171"/>
      <c r="L122" s="176"/>
      <c r="M122" s="177"/>
      <c r="N122" s="178"/>
      <c r="O122" s="178"/>
      <c r="P122" s="179">
        <f>P123+P128+P195+P276</f>
        <v>0</v>
      </c>
      <c r="Q122" s="178"/>
      <c r="R122" s="179">
        <f>R123+R128+R195+R276</f>
        <v>409.84922000000006</v>
      </c>
      <c r="S122" s="178"/>
      <c r="T122" s="180">
        <f>T123+T128+T195+T276</f>
        <v>0</v>
      </c>
      <c r="AR122" s="181" t="s">
        <v>83</v>
      </c>
      <c r="AT122" s="182" t="s">
        <v>74</v>
      </c>
      <c r="AU122" s="182" t="s">
        <v>75</v>
      </c>
      <c r="AY122" s="181" t="s">
        <v>153</v>
      </c>
      <c r="BK122" s="183">
        <f>BK123+BK128+BK195+BK276</f>
        <v>0</v>
      </c>
    </row>
    <row r="123" spans="1:65" s="12" customFormat="1" ht="22.9" customHeight="1">
      <c r="B123" s="170"/>
      <c r="C123" s="171"/>
      <c r="D123" s="172" t="s">
        <v>74</v>
      </c>
      <c r="E123" s="184" t="s">
        <v>83</v>
      </c>
      <c r="F123" s="184" t="s">
        <v>154</v>
      </c>
      <c r="G123" s="171"/>
      <c r="H123" s="171"/>
      <c r="I123" s="174"/>
      <c r="J123" s="185">
        <f>BK123</f>
        <v>0</v>
      </c>
      <c r="K123" s="171"/>
      <c r="L123" s="176"/>
      <c r="M123" s="177"/>
      <c r="N123" s="178"/>
      <c r="O123" s="178"/>
      <c r="P123" s="179">
        <f>SUM(P124:P127)</f>
        <v>0</v>
      </c>
      <c r="Q123" s="178"/>
      <c r="R123" s="179">
        <f>SUM(R124:R127)</f>
        <v>8.2080000000000002</v>
      </c>
      <c r="S123" s="178"/>
      <c r="T123" s="180">
        <f>SUM(T124:T127)</f>
        <v>0</v>
      </c>
      <c r="AR123" s="181" t="s">
        <v>83</v>
      </c>
      <c r="AT123" s="182" t="s">
        <v>74</v>
      </c>
      <c r="AU123" s="182" t="s">
        <v>83</v>
      </c>
      <c r="AY123" s="181" t="s">
        <v>153</v>
      </c>
      <c r="BK123" s="183">
        <f>SUM(BK124:BK127)</f>
        <v>0</v>
      </c>
    </row>
    <row r="124" spans="1:65" s="2" customFormat="1" ht="24">
      <c r="A124" s="34"/>
      <c r="B124" s="35"/>
      <c r="C124" s="186" t="s">
        <v>83</v>
      </c>
      <c r="D124" s="186" t="s">
        <v>155</v>
      </c>
      <c r="E124" s="187" t="s">
        <v>832</v>
      </c>
      <c r="F124" s="188" t="s">
        <v>833</v>
      </c>
      <c r="G124" s="189" t="s">
        <v>158</v>
      </c>
      <c r="H124" s="190">
        <v>27</v>
      </c>
      <c r="I124" s="300"/>
      <c r="J124" s="192">
        <f>ROUND(I124*H124,2)</f>
        <v>0</v>
      </c>
      <c r="K124" s="188" t="s">
        <v>159</v>
      </c>
      <c r="L124" s="193"/>
      <c r="M124" s="194" t="s">
        <v>1</v>
      </c>
      <c r="N124" s="195" t="s">
        <v>40</v>
      </c>
      <c r="O124" s="71"/>
      <c r="P124" s="196">
        <f>O124*H124</f>
        <v>0</v>
      </c>
      <c r="Q124" s="196">
        <v>0.30399999999999999</v>
      </c>
      <c r="R124" s="196">
        <f>Q124*H124</f>
        <v>8.2080000000000002</v>
      </c>
      <c r="S124" s="196">
        <v>0</v>
      </c>
      <c r="T124" s="197">
        <f>S124*H124</f>
        <v>0</v>
      </c>
      <c r="U124" s="34"/>
      <c r="V124" s="34"/>
      <c r="W124" s="34"/>
      <c r="X124" s="34"/>
      <c r="Y124" s="34"/>
      <c r="Z124" s="34"/>
      <c r="AA124" s="34"/>
      <c r="AB124" s="34"/>
      <c r="AC124" s="34"/>
      <c r="AD124" s="34"/>
      <c r="AE124" s="34"/>
      <c r="AR124" s="198" t="s">
        <v>160</v>
      </c>
      <c r="AT124" s="198" t="s">
        <v>155</v>
      </c>
      <c r="AU124" s="198" t="s">
        <v>85</v>
      </c>
      <c r="AY124" s="17" t="s">
        <v>153</v>
      </c>
      <c r="BE124" s="199">
        <f>IF(N124="základní",J124,0)</f>
        <v>0</v>
      </c>
      <c r="BF124" s="199">
        <f>IF(N124="snížená",J124,0)</f>
        <v>0</v>
      </c>
      <c r="BG124" s="199">
        <f>IF(N124="zákl. přenesená",J124,0)</f>
        <v>0</v>
      </c>
      <c r="BH124" s="199">
        <f>IF(N124="sníž. přenesená",J124,0)</f>
        <v>0</v>
      </c>
      <c r="BI124" s="199">
        <f>IF(N124="nulová",J124,0)</f>
        <v>0</v>
      </c>
      <c r="BJ124" s="17" t="s">
        <v>83</v>
      </c>
      <c r="BK124" s="199">
        <f>ROUND(I124*H124,2)</f>
        <v>0</v>
      </c>
      <c r="BL124" s="17" t="s">
        <v>161</v>
      </c>
      <c r="BM124" s="198" t="s">
        <v>834</v>
      </c>
    </row>
    <row r="125" spans="1:65" s="13" customFormat="1" ht="11.25">
      <c r="B125" s="200"/>
      <c r="C125" s="201"/>
      <c r="D125" s="202" t="s">
        <v>163</v>
      </c>
      <c r="E125" s="203" t="s">
        <v>1</v>
      </c>
      <c r="F125" s="204" t="s">
        <v>487</v>
      </c>
      <c r="G125" s="201"/>
      <c r="H125" s="205">
        <v>27</v>
      </c>
      <c r="I125" s="206"/>
      <c r="J125" s="201"/>
      <c r="K125" s="201"/>
      <c r="L125" s="207"/>
      <c r="M125" s="208"/>
      <c r="N125" s="209"/>
      <c r="O125" s="209"/>
      <c r="P125" s="209"/>
      <c r="Q125" s="209"/>
      <c r="R125" s="209"/>
      <c r="S125" s="209"/>
      <c r="T125" s="210"/>
      <c r="AT125" s="211" t="s">
        <v>163</v>
      </c>
      <c r="AU125" s="211" t="s">
        <v>85</v>
      </c>
      <c r="AV125" s="13" t="s">
        <v>85</v>
      </c>
      <c r="AW125" s="13" t="s">
        <v>31</v>
      </c>
      <c r="AX125" s="13" t="s">
        <v>75</v>
      </c>
      <c r="AY125" s="211" t="s">
        <v>153</v>
      </c>
    </row>
    <row r="126" spans="1:65" s="14" customFormat="1" ht="11.25">
      <c r="B126" s="212"/>
      <c r="C126" s="213"/>
      <c r="D126" s="202" t="s">
        <v>163</v>
      </c>
      <c r="E126" s="214" t="s">
        <v>1</v>
      </c>
      <c r="F126" s="215" t="s">
        <v>167</v>
      </c>
      <c r="G126" s="213"/>
      <c r="H126" s="216">
        <v>27</v>
      </c>
      <c r="I126" s="217"/>
      <c r="J126" s="213"/>
      <c r="K126" s="213"/>
      <c r="L126" s="218"/>
      <c r="M126" s="219"/>
      <c r="N126" s="220"/>
      <c r="O126" s="220"/>
      <c r="P126" s="220"/>
      <c r="Q126" s="220"/>
      <c r="R126" s="220"/>
      <c r="S126" s="220"/>
      <c r="T126" s="221"/>
      <c r="AT126" s="222" t="s">
        <v>163</v>
      </c>
      <c r="AU126" s="222" t="s">
        <v>85</v>
      </c>
      <c r="AV126" s="14" t="s">
        <v>161</v>
      </c>
      <c r="AW126" s="14" t="s">
        <v>31</v>
      </c>
      <c r="AX126" s="14" t="s">
        <v>83</v>
      </c>
      <c r="AY126" s="222" t="s">
        <v>153</v>
      </c>
    </row>
    <row r="127" spans="1:65" s="15" customFormat="1" ht="11.25">
      <c r="B127" s="223"/>
      <c r="C127" s="224"/>
      <c r="D127" s="202" t="s">
        <v>163</v>
      </c>
      <c r="E127" s="225" t="s">
        <v>1</v>
      </c>
      <c r="F127" s="226" t="s">
        <v>168</v>
      </c>
      <c r="G127" s="224"/>
      <c r="H127" s="225" t="s">
        <v>1</v>
      </c>
      <c r="I127" s="227"/>
      <c r="J127" s="224"/>
      <c r="K127" s="224"/>
      <c r="L127" s="228"/>
      <c r="M127" s="229"/>
      <c r="N127" s="230"/>
      <c r="O127" s="230"/>
      <c r="P127" s="230"/>
      <c r="Q127" s="230"/>
      <c r="R127" s="230"/>
      <c r="S127" s="230"/>
      <c r="T127" s="231"/>
      <c r="AT127" s="232" t="s">
        <v>163</v>
      </c>
      <c r="AU127" s="232" t="s">
        <v>85</v>
      </c>
      <c r="AV127" s="15" t="s">
        <v>83</v>
      </c>
      <c r="AW127" s="15" t="s">
        <v>31</v>
      </c>
      <c r="AX127" s="15" t="s">
        <v>75</v>
      </c>
      <c r="AY127" s="232" t="s">
        <v>153</v>
      </c>
    </row>
    <row r="128" spans="1:65" s="12" customFormat="1" ht="22.9" customHeight="1">
      <c r="B128" s="170"/>
      <c r="C128" s="171"/>
      <c r="D128" s="172" t="s">
        <v>74</v>
      </c>
      <c r="E128" s="184" t="s">
        <v>85</v>
      </c>
      <c r="F128" s="184" t="s">
        <v>174</v>
      </c>
      <c r="G128" s="171"/>
      <c r="H128" s="171"/>
      <c r="I128" s="174"/>
      <c r="J128" s="185">
        <f>BK128</f>
        <v>0</v>
      </c>
      <c r="K128" s="171"/>
      <c r="L128" s="176"/>
      <c r="M128" s="177"/>
      <c r="N128" s="178"/>
      <c r="O128" s="178"/>
      <c r="P128" s="179">
        <f>SUM(P129:P194)</f>
        <v>0</v>
      </c>
      <c r="Q128" s="178"/>
      <c r="R128" s="179">
        <f>SUM(R129:R194)</f>
        <v>401.64122000000003</v>
      </c>
      <c r="S128" s="178"/>
      <c r="T128" s="180">
        <f>SUM(T129:T194)</f>
        <v>0</v>
      </c>
      <c r="AR128" s="181" t="s">
        <v>83</v>
      </c>
      <c r="AT128" s="182" t="s">
        <v>74</v>
      </c>
      <c r="AU128" s="182" t="s">
        <v>83</v>
      </c>
      <c r="AY128" s="181" t="s">
        <v>153</v>
      </c>
      <c r="BK128" s="183">
        <f>SUM(BK129:BK194)</f>
        <v>0</v>
      </c>
    </row>
    <row r="129" spans="1:65" s="2" customFormat="1" ht="24">
      <c r="A129" s="34"/>
      <c r="B129" s="35"/>
      <c r="C129" s="186" t="s">
        <v>85</v>
      </c>
      <c r="D129" s="186" t="s">
        <v>155</v>
      </c>
      <c r="E129" s="187" t="s">
        <v>518</v>
      </c>
      <c r="F129" s="188" t="s">
        <v>519</v>
      </c>
      <c r="G129" s="189" t="s">
        <v>209</v>
      </c>
      <c r="H129" s="190">
        <v>10.8</v>
      </c>
      <c r="I129" s="191"/>
      <c r="J129" s="192">
        <f>ROUND(I129*H129,2)</f>
        <v>0</v>
      </c>
      <c r="K129" s="188" t="s">
        <v>1</v>
      </c>
      <c r="L129" s="193"/>
      <c r="M129" s="194" t="s">
        <v>1</v>
      </c>
      <c r="N129" s="195" t="s">
        <v>40</v>
      </c>
      <c r="O129" s="71"/>
      <c r="P129" s="196">
        <f>O129*H129</f>
        <v>0</v>
      </c>
      <c r="Q129" s="196">
        <v>1.5860000000000001</v>
      </c>
      <c r="R129" s="196">
        <f>Q129*H129</f>
        <v>17.128800000000002</v>
      </c>
      <c r="S129" s="196">
        <v>0</v>
      </c>
      <c r="T129" s="197">
        <f>S129*H129</f>
        <v>0</v>
      </c>
      <c r="U129" s="34"/>
      <c r="V129" s="34"/>
      <c r="W129" s="34"/>
      <c r="X129" s="34"/>
      <c r="Y129" s="34"/>
      <c r="Z129" s="34"/>
      <c r="AA129" s="34"/>
      <c r="AB129" s="34"/>
      <c r="AC129" s="34"/>
      <c r="AD129" s="34"/>
      <c r="AE129" s="34"/>
      <c r="AR129" s="198" t="s">
        <v>160</v>
      </c>
      <c r="AT129" s="198" t="s">
        <v>155</v>
      </c>
      <c r="AU129" s="198" t="s">
        <v>85</v>
      </c>
      <c r="AY129" s="17" t="s">
        <v>153</v>
      </c>
      <c r="BE129" s="199">
        <f>IF(N129="základní",J129,0)</f>
        <v>0</v>
      </c>
      <c r="BF129" s="199">
        <f>IF(N129="snížená",J129,0)</f>
        <v>0</v>
      </c>
      <c r="BG129" s="199">
        <f>IF(N129="zákl. přenesená",J129,0)</f>
        <v>0</v>
      </c>
      <c r="BH129" s="199">
        <f>IF(N129="sníž. přenesená",J129,0)</f>
        <v>0</v>
      </c>
      <c r="BI129" s="199">
        <f>IF(N129="nulová",J129,0)</f>
        <v>0</v>
      </c>
      <c r="BJ129" s="17" t="s">
        <v>83</v>
      </c>
      <c r="BK129" s="199">
        <f>ROUND(I129*H129,2)</f>
        <v>0</v>
      </c>
      <c r="BL129" s="17" t="s">
        <v>161</v>
      </c>
      <c r="BM129" s="198" t="s">
        <v>835</v>
      </c>
    </row>
    <row r="130" spans="1:65" s="15" customFormat="1" ht="22.5">
      <c r="B130" s="223"/>
      <c r="C130" s="224"/>
      <c r="D130" s="202" t="s">
        <v>163</v>
      </c>
      <c r="E130" s="225" t="s">
        <v>1</v>
      </c>
      <c r="F130" s="226" t="s">
        <v>736</v>
      </c>
      <c r="G130" s="224"/>
      <c r="H130" s="225" t="s">
        <v>1</v>
      </c>
      <c r="I130" s="227"/>
      <c r="J130" s="224"/>
      <c r="K130" s="224"/>
      <c r="L130" s="228"/>
      <c r="M130" s="229"/>
      <c r="N130" s="230"/>
      <c r="O130" s="230"/>
      <c r="P130" s="230"/>
      <c r="Q130" s="230"/>
      <c r="R130" s="230"/>
      <c r="S130" s="230"/>
      <c r="T130" s="231"/>
      <c r="AT130" s="232" t="s">
        <v>163</v>
      </c>
      <c r="AU130" s="232" t="s">
        <v>85</v>
      </c>
      <c r="AV130" s="15" t="s">
        <v>83</v>
      </c>
      <c r="AW130" s="15" t="s">
        <v>31</v>
      </c>
      <c r="AX130" s="15" t="s">
        <v>75</v>
      </c>
      <c r="AY130" s="232" t="s">
        <v>153</v>
      </c>
    </row>
    <row r="131" spans="1:65" s="13" customFormat="1" ht="11.25">
      <c r="B131" s="200"/>
      <c r="C131" s="201"/>
      <c r="D131" s="202" t="s">
        <v>163</v>
      </c>
      <c r="E131" s="203" t="s">
        <v>1</v>
      </c>
      <c r="F131" s="204" t="s">
        <v>836</v>
      </c>
      <c r="G131" s="201"/>
      <c r="H131" s="205">
        <v>10.8</v>
      </c>
      <c r="I131" s="206"/>
      <c r="J131" s="201"/>
      <c r="K131" s="201"/>
      <c r="L131" s="207"/>
      <c r="M131" s="208"/>
      <c r="N131" s="209"/>
      <c r="O131" s="209"/>
      <c r="P131" s="209"/>
      <c r="Q131" s="209"/>
      <c r="R131" s="209"/>
      <c r="S131" s="209"/>
      <c r="T131" s="210"/>
      <c r="AT131" s="211" t="s">
        <v>163</v>
      </c>
      <c r="AU131" s="211" t="s">
        <v>85</v>
      </c>
      <c r="AV131" s="13" t="s">
        <v>85</v>
      </c>
      <c r="AW131" s="13" t="s">
        <v>31</v>
      </c>
      <c r="AX131" s="13" t="s">
        <v>75</v>
      </c>
      <c r="AY131" s="211" t="s">
        <v>153</v>
      </c>
    </row>
    <row r="132" spans="1:65" s="14" customFormat="1" ht="11.25">
      <c r="B132" s="212"/>
      <c r="C132" s="213"/>
      <c r="D132" s="202" t="s">
        <v>163</v>
      </c>
      <c r="E132" s="214" t="s">
        <v>1</v>
      </c>
      <c r="F132" s="215" t="s">
        <v>167</v>
      </c>
      <c r="G132" s="213"/>
      <c r="H132" s="216">
        <v>10.8</v>
      </c>
      <c r="I132" s="217"/>
      <c r="J132" s="213"/>
      <c r="K132" s="213"/>
      <c r="L132" s="218"/>
      <c r="M132" s="219"/>
      <c r="N132" s="220"/>
      <c r="O132" s="220"/>
      <c r="P132" s="220"/>
      <c r="Q132" s="220"/>
      <c r="R132" s="220"/>
      <c r="S132" s="220"/>
      <c r="T132" s="221"/>
      <c r="AT132" s="222" t="s">
        <v>163</v>
      </c>
      <c r="AU132" s="222" t="s">
        <v>85</v>
      </c>
      <c r="AV132" s="14" t="s">
        <v>161</v>
      </c>
      <c r="AW132" s="14" t="s">
        <v>31</v>
      </c>
      <c r="AX132" s="14" t="s">
        <v>83</v>
      </c>
      <c r="AY132" s="222" t="s">
        <v>153</v>
      </c>
    </row>
    <row r="133" spans="1:65" s="2" customFormat="1" ht="16.5" customHeight="1">
      <c r="A133" s="34"/>
      <c r="B133" s="35"/>
      <c r="C133" s="186" t="s">
        <v>175</v>
      </c>
      <c r="D133" s="186" t="s">
        <v>155</v>
      </c>
      <c r="E133" s="187" t="s">
        <v>523</v>
      </c>
      <c r="F133" s="188" t="s">
        <v>524</v>
      </c>
      <c r="G133" s="189" t="s">
        <v>158</v>
      </c>
      <c r="H133" s="190">
        <v>8</v>
      </c>
      <c r="I133" s="191"/>
      <c r="J133" s="192">
        <f>ROUND(I133*H133,2)</f>
        <v>0</v>
      </c>
      <c r="K133" s="188" t="s">
        <v>159</v>
      </c>
      <c r="L133" s="193"/>
      <c r="M133" s="194" t="s">
        <v>1</v>
      </c>
      <c r="N133" s="195" t="s">
        <v>40</v>
      </c>
      <c r="O133" s="71"/>
      <c r="P133" s="196">
        <f>O133*H133</f>
        <v>0</v>
      </c>
      <c r="Q133" s="196">
        <v>1.2E-2</v>
      </c>
      <c r="R133" s="196">
        <f>Q133*H133</f>
        <v>9.6000000000000002E-2</v>
      </c>
      <c r="S133" s="196">
        <v>0</v>
      </c>
      <c r="T133" s="197">
        <f>S133*H133</f>
        <v>0</v>
      </c>
      <c r="U133" s="34"/>
      <c r="V133" s="34"/>
      <c r="W133" s="34"/>
      <c r="X133" s="34"/>
      <c r="Y133" s="34"/>
      <c r="Z133" s="34"/>
      <c r="AA133" s="34"/>
      <c r="AB133" s="34"/>
      <c r="AC133" s="34"/>
      <c r="AD133" s="34"/>
      <c r="AE133" s="34"/>
      <c r="AR133" s="198" t="s">
        <v>160</v>
      </c>
      <c r="AT133" s="198" t="s">
        <v>155</v>
      </c>
      <c r="AU133" s="198" t="s">
        <v>85</v>
      </c>
      <c r="AY133" s="17" t="s">
        <v>153</v>
      </c>
      <c r="BE133" s="199">
        <f>IF(N133="základní",J133,0)</f>
        <v>0</v>
      </c>
      <c r="BF133" s="199">
        <f>IF(N133="snížená",J133,0)</f>
        <v>0</v>
      </c>
      <c r="BG133" s="199">
        <f>IF(N133="zákl. přenesená",J133,0)</f>
        <v>0</v>
      </c>
      <c r="BH133" s="199">
        <f>IF(N133="sníž. přenesená",J133,0)</f>
        <v>0</v>
      </c>
      <c r="BI133" s="199">
        <f>IF(N133="nulová",J133,0)</f>
        <v>0</v>
      </c>
      <c r="BJ133" s="17" t="s">
        <v>83</v>
      </c>
      <c r="BK133" s="199">
        <f>ROUND(I133*H133,2)</f>
        <v>0</v>
      </c>
      <c r="BL133" s="17" t="s">
        <v>161</v>
      </c>
      <c r="BM133" s="198" t="s">
        <v>837</v>
      </c>
    </row>
    <row r="134" spans="1:65" s="15" customFormat="1" ht="11.25">
      <c r="B134" s="223"/>
      <c r="C134" s="224"/>
      <c r="D134" s="202" t="s">
        <v>163</v>
      </c>
      <c r="E134" s="225" t="s">
        <v>1</v>
      </c>
      <c r="F134" s="226" t="s">
        <v>526</v>
      </c>
      <c r="G134" s="224"/>
      <c r="H134" s="225" t="s">
        <v>1</v>
      </c>
      <c r="I134" s="227"/>
      <c r="J134" s="224"/>
      <c r="K134" s="224"/>
      <c r="L134" s="228"/>
      <c r="M134" s="229"/>
      <c r="N134" s="230"/>
      <c r="O134" s="230"/>
      <c r="P134" s="230"/>
      <c r="Q134" s="230"/>
      <c r="R134" s="230"/>
      <c r="S134" s="230"/>
      <c r="T134" s="231"/>
      <c r="AT134" s="232" t="s">
        <v>163</v>
      </c>
      <c r="AU134" s="232" t="s">
        <v>85</v>
      </c>
      <c r="AV134" s="15" t="s">
        <v>83</v>
      </c>
      <c r="AW134" s="15" t="s">
        <v>31</v>
      </c>
      <c r="AX134" s="15" t="s">
        <v>75</v>
      </c>
      <c r="AY134" s="232" t="s">
        <v>153</v>
      </c>
    </row>
    <row r="135" spans="1:65" s="13" customFormat="1" ht="11.25">
      <c r="B135" s="200"/>
      <c r="C135" s="201"/>
      <c r="D135" s="202" t="s">
        <v>163</v>
      </c>
      <c r="E135" s="203" t="s">
        <v>1</v>
      </c>
      <c r="F135" s="204" t="s">
        <v>527</v>
      </c>
      <c r="G135" s="201"/>
      <c r="H135" s="205">
        <v>8</v>
      </c>
      <c r="I135" s="206"/>
      <c r="J135" s="201"/>
      <c r="K135" s="201"/>
      <c r="L135" s="207"/>
      <c r="M135" s="208"/>
      <c r="N135" s="209"/>
      <c r="O135" s="209"/>
      <c r="P135" s="209"/>
      <c r="Q135" s="209"/>
      <c r="R135" s="209"/>
      <c r="S135" s="209"/>
      <c r="T135" s="210"/>
      <c r="AT135" s="211" t="s">
        <v>163</v>
      </c>
      <c r="AU135" s="211" t="s">
        <v>85</v>
      </c>
      <c r="AV135" s="13" t="s">
        <v>85</v>
      </c>
      <c r="AW135" s="13" t="s">
        <v>31</v>
      </c>
      <c r="AX135" s="13" t="s">
        <v>75</v>
      </c>
      <c r="AY135" s="211" t="s">
        <v>153</v>
      </c>
    </row>
    <row r="136" spans="1:65" s="14" customFormat="1" ht="11.25">
      <c r="B136" s="212"/>
      <c r="C136" s="213"/>
      <c r="D136" s="202" t="s">
        <v>163</v>
      </c>
      <c r="E136" s="214" t="s">
        <v>1</v>
      </c>
      <c r="F136" s="215" t="s">
        <v>167</v>
      </c>
      <c r="G136" s="213"/>
      <c r="H136" s="216">
        <v>8</v>
      </c>
      <c r="I136" s="217"/>
      <c r="J136" s="213"/>
      <c r="K136" s="213"/>
      <c r="L136" s="218"/>
      <c r="M136" s="219"/>
      <c r="N136" s="220"/>
      <c r="O136" s="220"/>
      <c r="P136" s="220"/>
      <c r="Q136" s="220"/>
      <c r="R136" s="220"/>
      <c r="S136" s="220"/>
      <c r="T136" s="221"/>
      <c r="AT136" s="222" t="s">
        <v>163</v>
      </c>
      <c r="AU136" s="222" t="s">
        <v>85</v>
      </c>
      <c r="AV136" s="14" t="s">
        <v>161</v>
      </c>
      <c r="AW136" s="14" t="s">
        <v>31</v>
      </c>
      <c r="AX136" s="14" t="s">
        <v>83</v>
      </c>
      <c r="AY136" s="222" t="s">
        <v>153</v>
      </c>
    </row>
    <row r="137" spans="1:65" s="2" customFormat="1" ht="24">
      <c r="A137" s="34"/>
      <c r="B137" s="35"/>
      <c r="C137" s="186" t="s">
        <v>161</v>
      </c>
      <c r="D137" s="186" t="s">
        <v>155</v>
      </c>
      <c r="E137" s="187" t="s">
        <v>528</v>
      </c>
      <c r="F137" s="188" t="s">
        <v>529</v>
      </c>
      <c r="G137" s="189" t="s">
        <v>158</v>
      </c>
      <c r="H137" s="190">
        <v>16</v>
      </c>
      <c r="I137" s="191"/>
      <c r="J137" s="192">
        <f>ROUND(I137*H137,2)</f>
        <v>0</v>
      </c>
      <c r="K137" s="188" t="s">
        <v>159</v>
      </c>
      <c r="L137" s="193"/>
      <c r="M137" s="194" t="s">
        <v>1</v>
      </c>
      <c r="N137" s="195" t="s">
        <v>40</v>
      </c>
      <c r="O137" s="71"/>
      <c r="P137" s="196">
        <f>O137*H137</f>
        <v>0</v>
      </c>
      <c r="Q137" s="196">
        <v>0.48699999999999999</v>
      </c>
      <c r="R137" s="196">
        <f>Q137*H137</f>
        <v>7.7919999999999998</v>
      </c>
      <c r="S137" s="196">
        <v>0</v>
      </c>
      <c r="T137" s="197">
        <f>S137*H137</f>
        <v>0</v>
      </c>
      <c r="U137" s="34"/>
      <c r="V137" s="34"/>
      <c r="W137" s="34"/>
      <c r="X137" s="34"/>
      <c r="Y137" s="34"/>
      <c r="Z137" s="34"/>
      <c r="AA137" s="34"/>
      <c r="AB137" s="34"/>
      <c r="AC137" s="34"/>
      <c r="AD137" s="34"/>
      <c r="AE137" s="34"/>
      <c r="AR137" s="198" t="s">
        <v>160</v>
      </c>
      <c r="AT137" s="198" t="s">
        <v>155</v>
      </c>
      <c r="AU137" s="198" t="s">
        <v>85</v>
      </c>
      <c r="AY137" s="17" t="s">
        <v>153</v>
      </c>
      <c r="BE137" s="199">
        <f>IF(N137="základní",J137,0)</f>
        <v>0</v>
      </c>
      <c r="BF137" s="199">
        <f>IF(N137="snížená",J137,0)</f>
        <v>0</v>
      </c>
      <c r="BG137" s="199">
        <f>IF(N137="zákl. přenesená",J137,0)</f>
        <v>0</v>
      </c>
      <c r="BH137" s="199">
        <f>IF(N137="sníž. přenesená",J137,0)</f>
        <v>0</v>
      </c>
      <c r="BI137" s="199">
        <f>IF(N137="nulová",J137,0)</f>
        <v>0</v>
      </c>
      <c r="BJ137" s="17" t="s">
        <v>83</v>
      </c>
      <c r="BK137" s="199">
        <f>ROUND(I137*H137,2)</f>
        <v>0</v>
      </c>
      <c r="BL137" s="17" t="s">
        <v>161</v>
      </c>
      <c r="BM137" s="198" t="s">
        <v>838</v>
      </c>
    </row>
    <row r="138" spans="1:65" s="15" customFormat="1" ht="11.25">
      <c r="B138" s="223"/>
      <c r="C138" s="224"/>
      <c r="D138" s="202" t="s">
        <v>163</v>
      </c>
      <c r="E138" s="225" t="s">
        <v>1</v>
      </c>
      <c r="F138" s="226" t="s">
        <v>531</v>
      </c>
      <c r="G138" s="224"/>
      <c r="H138" s="225" t="s">
        <v>1</v>
      </c>
      <c r="I138" s="227"/>
      <c r="J138" s="224"/>
      <c r="K138" s="224"/>
      <c r="L138" s="228"/>
      <c r="M138" s="229"/>
      <c r="N138" s="230"/>
      <c r="O138" s="230"/>
      <c r="P138" s="230"/>
      <c r="Q138" s="230"/>
      <c r="R138" s="230"/>
      <c r="S138" s="230"/>
      <c r="T138" s="231"/>
      <c r="AT138" s="232" t="s">
        <v>163</v>
      </c>
      <c r="AU138" s="232" t="s">
        <v>85</v>
      </c>
      <c r="AV138" s="15" t="s">
        <v>83</v>
      </c>
      <c r="AW138" s="15" t="s">
        <v>31</v>
      </c>
      <c r="AX138" s="15" t="s">
        <v>75</v>
      </c>
      <c r="AY138" s="232" t="s">
        <v>153</v>
      </c>
    </row>
    <row r="139" spans="1:65" s="13" customFormat="1" ht="11.25">
      <c r="B139" s="200"/>
      <c r="C139" s="201"/>
      <c r="D139" s="202" t="s">
        <v>163</v>
      </c>
      <c r="E139" s="203" t="s">
        <v>1</v>
      </c>
      <c r="F139" s="204" t="s">
        <v>839</v>
      </c>
      <c r="G139" s="201"/>
      <c r="H139" s="205">
        <v>16</v>
      </c>
      <c r="I139" s="206"/>
      <c r="J139" s="201"/>
      <c r="K139" s="201"/>
      <c r="L139" s="207"/>
      <c r="M139" s="208"/>
      <c r="N139" s="209"/>
      <c r="O139" s="209"/>
      <c r="P139" s="209"/>
      <c r="Q139" s="209"/>
      <c r="R139" s="209"/>
      <c r="S139" s="209"/>
      <c r="T139" s="210"/>
      <c r="AT139" s="211" t="s">
        <v>163</v>
      </c>
      <c r="AU139" s="211" t="s">
        <v>85</v>
      </c>
      <c r="AV139" s="13" t="s">
        <v>85</v>
      </c>
      <c r="AW139" s="13" t="s">
        <v>31</v>
      </c>
      <c r="AX139" s="13" t="s">
        <v>75</v>
      </c>
      <c r="AY139" s="211" t="s">
        <v>153</v>
      </c>
    </row>
    <row r="140" spans="1:65" s="14" customFormat="1" ht="11.25">
      <c r="B140" s="212"/>
      <c r="C140" s="213"/>
      <c r="D140" s="202" t="s">
        <v>163</v>
      </c>
      <c r="E140" s="214" t="s">
        <v>1</v>
      </c>
      <c r="F140" s="215" t="s">
        <v>167</v>
      </c>
      <c r="G140" s="213"/>
      <c r="H140" s="216">
        <v>16</v>
      </c>
      <c r="I140" s="217"/>
      <c r="J140" s="213"/>
      <c r="K140" s="213"/>
      <c r="L140" s="218"/>
      <c r="M140" s="219"/>
      <c r="N140" s="220"/>
      <c r="O140" s="220"/>
      <c r="P140" s="220"/>
      <c r="Q140" s="220"/>
      <c r="R140" s="220"/>
      <c r="S140" s="220"/>
      <c r="T140" s="221"/>
      <c r="AT140" s="222" t="s">
        <v>163</v>
      </c>
      <c r="AU140" s="222" t="s">
        <v>85</v>
      </c>
      <c r="AV140" s="14" t="s">
        <v>161</v>
      </c>
      <c r="AW140" s="14" t="s">
        <v>31</v>
      </c>
      <c r="AX140" s="14" t="s">
        <v>83</v>
      </c>
      <c r="AY140" s="222" t="s">
        <v>153</v>
      </c>
    </row>
    <row r="141" spans="1:65" s="2" customFormat="1" ht="24">
      <c r="A141" s="34"/>
      <c r="B141" s="35"/>
      <c r="C141" s="186" t="s">
        <v>183</v>
      </c>
      <c r="D141" s="186" t="s">
        <v>155</v>
      </c>
      <c r="E141" s="187" t="s">
        <v>533</v>
      </c>
      <c r="F141" s="188" t="s">
        <v>534</v>
      </c>
      <c r="G141" s="189" t="s">
        <v>158</v>
      </c>
      <c r="H141" s="190">
        <v>108</v>
      </c>
      <c r="I141" s="191"/>
      <c r="J141" s="192">
        <f>ROUND(I141*H141,2)</f>
        <v>0</v>
      </c>
      <c r="K141" s="188" t="s">
        <v>159</v>
      </c>
      <c r="L141" s="193"/>
      <c r="M141" s="194" t="s">
        <v>1</v>
      </c>
      <c r="N141" s="195" t="s">
        <v>40</v>
      </c>
      <c r="O141" s="71"/>
      <c r="P141" s="196">
        <f>O141*H141</f>
        <v>0</v>
      </c>
      <c r="Q141" s="196">
        <v>1.0499999999999999E-3</v>
      </c>
      <c r="R141" s="196">
        <f>Q141*H141</f>
        <v>0.11339999999999999</v>
      </c>
      <c r="S141" s="196">
        <v>0</v>
      </c>
      <c r="T141" s="197">
        <f>S141*H141</f>
        <v>0</v>
      </c>
      <c r="U141" s="34"/>
      <c r="V141" s="34"/>
      <c r="W141" s="34"/>
      <c r="X141" s="34"/>
      <c r="Y141" s="34"/>
      <c r="Z141" s="34"/>
      <c r="AA141" s="34"/>
      <c r="AB141" s="34"/>
      <c r="AC141" s="34"/>
      <c r="AD141" s="34"/>
      <c r="AE141" s="34"/>
      <c r="AR141" s="198" t="s">
        <v>160</v>
      </c>
      <c r="AT141" s="198" t="s">
        <v>155</v>
      </c>
      <c r="AU141" s="198" t="s">
        <v>85</v>
      </c>
      <c r="AY141" s="17" t="s">
        <v>153</v>
      </c>
      <c r="BE141" s="199">
        <f>IF(N141="základní",J141,0)</f>
        <v>0</v>
      </c>
      <c r="BF141" s="199">
        <f>IF(N141="snížená",J141,0)</f>
        <v>0</v>
      </c>
      <c r="BG141" s="199">
        <f>IF(N141="zákl. přenesená",J141,0)</f>
        <v>0</v>
      </c>
      <c r="BH141" s="199">
        <f>IF(N141="sníž. přenesená",J141,0)</f>
        <v>0</v>
      </c>
      <c r="BI141" s="199">
        <f>IF(N141="nulová",J141,0)</f>
        <v>0</v>
      </c>
      <c r="BJ141" s="17" t="s">
        <v>83</v>
      </c>
      <c r="BK141" s="199">
        <f>ROUND(I141*H141,2)</f>
        <v>0</v>
      </c>
      <c r="BL141" s="17" t="s">
        <v>161</v>
      </c>
      <c r="BM141" s="198" t="s">
        <v>840</v>
      </c>
    </row>
    <row r="142" spans="1:65" s="13" customFormat="1" ht="11.25">
      <c r="B142" s="200"/>
      <c r="C142" s="201"/>
      <c r="D142" s="202" t="s">
        <v>163</v>
      </c>
      <c r="E142" s="203" t="s">
        <v>1</v>
      </c>
      <c r="F142" s="204" t="s">
        <v>841</v>
      </c>
      <c r="G142" s="201"/>
      <c r="H142" s="205">
        <v>108</v>
      </c>
      <c r="I142" s="206"/>
      <c r="J142" s="201"/>
      <c r="K142" s="201"/>
      <c r="L142" s="207"/>
      <c r="M142" s="208"/>
      <c r="N142" s="209"/>
      <c r="O142" s="209"/>
      <c r="P142" s="209"/>
      <c r="Q142" s="209"/>
      <c r="R142" s="209"/>
      <c r="S142" s="209"/>
      <c r="T142" s="210"/>
      <c r="AT142" s="211" t="s">
        <v>163</v>
      </c>
      <c r="AU142" s="211" t="s">
        <v>85</v>
      </c>
      <c r="AV142" s="13" t="s">
        <v>85</v>
      </c>
      <c r="AW142" s="13" t="s">
        <v>31</v>
      </c>
      <c r="AX142" s="13" t="s">
        <v>75</v>
      </c>
      <c r="AY142" s="211" t="s">
        <v>153</v>
      </c>
    </row>
    <row r="143" spans="1:65" s="14" customFormat="1" ht="11.25">
      <c r="B143" s="212"/>
      <c r="C143" s="213"/>
      <c r="D143" s="202" t="s">
        <v>163</v>
      </c>
      <c r="E143" s="214" t="s">
        <v>1</v>
      </c>
      <c r="F143" s="215" t="s">
        <v>167</v>
      </c>
      <c r="G143" s="213"/>
      <c r="H143" s="216">
        <v>108</v>
      </c>
      <c r="I143" s="217"/>
      <c r="J143" s="213"/>
      <c r="K143" s="213"/>
      <c r="L143" s="218"/>
      <c r="M143" s="219"/>
      <c r="N143" s="220"/>
      <c r="O143" s="220"/>
      <c r="P143" s="220"/>
      <c r="Q143" s="220"/>
      <c r="R143" s="220"/>
      <c r="S143" s="220"/>
      <c r="T143" s="221"/>
      <c r="AT143" s="222" t="s">
        <v>163</v>
      </c>
      <c r="AU143" s="222" t="s">
        <v>85</v>
      </c>
      <c r="AV143" s="14" t="s">
        <v>161</v>
      </c>
      <c r="AW143" s="14" t="s">
        <v>31</v>
      </c>
      <c r="AX143" s="14" t="s">
        <v>83</v>
      </c>
      <c r="AY143" s="222" t="s">
        <v>153</v>
      </c>
    </row>
    <row r="144" spans="1:65" s="2" customFormat="1" ht="24">
      <c r="A144" s="34"/>
      <c r="B144" s="35"/>
      <c r="C144" s="186" t="s">
        <v>201</v>
      </c>
      <c r="D144" s="186" t="s">
        <v>155</v>
      </c>
      <c r="E144" s="187" t="s">
        <v>544</v>
      </c>
      <c r="F144" s="188" t="s">
        <v>545</v>
      </c>
      <c r="G144" s="189" t="s">
        <v>178</v>
      </c>
      <c r="H144" s="190">
        <v>15.4</v>
      </c>
      <c r="I144" s="191"/>
      <c r="J144" s="192">
        <f>ROUND(I144*H144,2)</f>
        <v>0</v>
      </c>
      <c r="K144" s="188" t="s">
        <v>159</v>
      </c>
      <c r="L144" s="193"/>
      <c r="M144" s="194" t="s">
        <v>1</v>
      </c>
      <c r="N144" s="195" t="s">
        <v>40</v>
      </c>
      <c r="O144" s="71"/>
      <c r="P144" s="196">
        <f>O144*H144</f>
        <v>0</v>
      </c>
      <c r="Q144" s="196">
        <v>1</v>
      </c>
      <c r="R144" s="196">
        <f>Q144*H144</f>
        <v>15.4</v>
      </c>
      <c r="S144" s="196">
        <v>0</v>
      </c>
      <c r="T144" s="197">
        <f>S144*H144</f>
        <v>0</v>
      </c>
      <c r="U144" s="34"/>
      <c r="V144" s="34"/>
      <c r="W144" s="34"/>
      <c r="X144" s="34"/>
      <c r="Y144" s="34"/>
      <c r="Z144" s="34"/>
      <c r="AA144" s="34"/>
      <c r="AB144" s="34"/>
      <c r="AC144" s="34"/>
      <c r="AD144" s="34"/>
      <c r="AE144" s="34"/>
      <c r="AR144" s="198" t="s">
        <v>160</v>
      </c>
      <c r="AT144" s="198" t="s">
        <v>155</v>
      </c>
      <c r="AU144" s="198" t="s">
        <v>85</v>
      </c>
      <c r="AY144" s="17" t="s">
        <v>153</v>
      </c>
      <c r="BE144" s="199">
        <f>IF(N144="základní",J144,0)</f>
        <v>0</v>
      </c>
      <c r="BF144" s="199">
        <f>IF(N144="snížená",J144,0)</f>
        <v>0</v>
      </c>
      <c r="BG144" s="199">
        <f>IF(N144="zákl. přenesená",J144,0)</f>
        <v>0</v>
      </c>
      <c r="BH144" s="199">
        <f>IF(N144="sníž. přenesená",J144,0)</f>
        <v>0</v>
      </c>
      <c r="BI144" s="199">
        <f>IF(N144="nulová",J144,0)</f>
        <v>0</v>
      </c>
      <c r="BJ144" s="17" t="s">
        <v>83</v>
      </c>
      <c r="BK144" s="199">
        <f>ROUND(I144*H144,2)</f>
        <v>0</v>
      </c>
      <c r="BL144" s="17" t="s">
        <v>161</v>
      </c>
      <c r="BM144" s="198" t="s">
        <v>842</v>
      </c>
    </row>
    <row r="145" spans="1:65" s="13" customFormat="1" ht="11.25">
      <c r="B145" s="200"/>
      <c r="C145" s="201"/>
      <c r="D145" s="202" t="s">
        <v>163</v>
      </c>
      <c r="E145" s="203" t="s">
        <v>1</v>
      </c>
      <c r="F145" s="204" t="s">
        <v>843</v>
      </c>
      <c r="G145" s="201"/>
      <c r="H145" s="205">
        <v>15.4</v>
      </c>
      <c r="I145" s="206"/>
      <c r="J145" s="201"/>
      <c r="K145" s="201"/>
      <c r="L145" s="207"/>
      <c r="M145" s="208"/>
      <c r="N145" s="209"/>
      <c r="O145" s="209"/>
      <c r="P145" s="209"/>
      <c r="Q145" s="209"/>
      <c r="R145" s="209"/>
      <c r="S145" s="209"/>
      <c r="T145" s="210"/>
      <c r="AT145" s="211" t="s">
        <v>163</v>
      </c>
      <c r="AU145" s="211" t="s">
        <v>85</v>
      </c>
      <c r="AV145" s="13" t="s">
        <v>85</v>
      </c>
      <c r="AW145" s="13" t="s">
        <v>31</v>
      </c>
      <c r="AX145" s="13" t="s">
        <v>75</v>
      </c>
      <c r="AY145" s="211" t="s">
        <v>153</v>
      </c>
    </row>
    <row r="146" spans="1:65" s="14" customFormat="1" ht="11.25">
      <c r="B146" s="212"/>
      <c r="C146" s="213"/>
      <c r="D146" s="202" t="s">
        <v>163</v>
      </c>
      <c r="E146" s="214" t="s">
        <v>1</v>
      </c>
      <c r="F146" s="215" t="s">
        <v>167</v>
      </c>
      <c r="G146" s="213"/>
      <c r="H146" s="216">
        <v>15.4</v>
      </c>
      <c r="I146" s="217"/>
      <c r="J146" s="213"/>
      <c r="K146" s="213"/>
      <c r="L146" s="218"/>
      <c r="M146" s="219"/>
      <c r="N146" s="220"/>
      <c r="O146" s="220"/>
      <c r="P146" s="220"/>
      <c r="Q146" s="220"/>
      <c r="R146" s="220"/>
      <c r="S146" s="220"/>
      <c r="T146" s="221"/>
      <c r="AT146" s="222" t="s">
        <v>163</v>
      </c>
      <c r="AU146" s="222" t="s">
        <v>85</v>
      </c>
      <c r="AV146" s="14" t="s">
        <v>161</v>
      </c>
      <c r="AW146" s="14" t="s">
        <v>31</v>
      </c>
      <c r="AX146" s="14" t="s">
        <v>83</v>
      </c>
      <c r="AY146" s="222" t="s">
        <v>153</v>
      </c>
    </row>
    <row r="147" spans="1:65" s="2" customFormat="1" ht="21.75" customHeight="1">
      <c r="A147" s="34"/>
      <c r="B147" s="35"/>
      <c r="C147" s="186" t="s">
        <v>206</v>
      </c>
      <c r="D147" s="186" t="s">
        <v>155</v>
      </c>
      <c r="E147" s="187" t="s">
        <v>541</v>
      </c>
      <c r="F147" s="188" t="s">
        <v>542</v>
      </c>
      <c r="G147" s="189" t="s">
        <v>178</v>
      </c>
      <c r="H147" s="190">
        <v>15.4</v>
      </c>
      <c r="I147" s="191"/>
      <c r="J147" s="192">
        <f>ROUND(I147*H147,2)</f>
        <v>0</v>
      </c>
      <c r="K147" s="188" t="s">
        <v>159</v>
      </c>
      <c r="L147" s="193"/>
      <c r="M147" s="194" t="s">
        <v>1</v>
      </c>
      <c r="N147" s="195" t="s">
        <v>40</v>
      </c>
      <c r="O147" s="71"/>
      <c r="P147" s="196">
        <f>O147*H147</f>
        <v>0</v>
      </c>
      <c r="Q147" s="196">
        <v>1</v>
      </c>
      <c r="R147" s="196">
        <f>Q147*H147</f>
        <v>15.4</v>
      </c>
      <c r="S147" s="196">
        <v>0</v>
      </c>
      <c r="T147" s="197">
        <f>S147*H147</f>
        <v>0</v>
      </c>
      <c r="U147" s="34"/>
      <c r="V147" s="34"/>
      <c r="W147" s="34"/>
      <c r="X147" s="34"/>
      <c r="Y147" s="34"/>
      <c r="Z147" s="34"/>
      <c r="AA147" s="34"/>
      <c r="AB147" s="34"/>
      <c r="AC147" s="34"/>
      <c r="AD147" s="34"/>
      <c r="AE147" s="34"/>
      <c r="AR147" s="198" t="s">
        <v>160</v>
      </c>
      <c r="AT147" s="198" t="s">
        <v>155</v>
      </c>
      <c r="AU147" s="198" t="s">
        <v>85</v>
      </c>
      <c r="AY147" s="17" t="s">
        <v>153</v>
      </c>
      <c r="BE147" s="199">
        <f>IF(N147="základní",J147,0)</f>
        <v>0</v>
      </c>
      <c r="BF147" s="199">
        <f>IF(N147="snížená",J147,0)</f>
        <v>0</v>
      </c>
      <c r="BG147" s="199">
        <f>IF(N147="zákl. přenesená",J147,0)</f>
        <v>0</v>
      </c>
      <c r="BH147" s="199">
        <f>IF(N147="sníž. přenesená",J147,0)</f>
        <v>0</v>
      </c>
      <c r="BI147" s="199">
        <f>IF(N147="nulová",J147,0)</f>
        <v>0</v>
      </c>
      <c r="BJ147" s="17" t="s">
        <v>83</v>
      </c>
      <c r="BK147" s="199">
        <f>ROUND(I147*H147,2)</f>
        <v>0</v>
      </c>
      <c r="BL147" s="17" t="s">
        <v>161</v>
      </c>
      <c r="BM147" s="198" t="s">
        <v>844</v>
      </c>
    </row>
    <row r="148" spans="1:65" s="13" customFormat="1" ht="11.25">
      <c r="B148" s="200"/>
      <c r="C148" s="201"/>
      <c r="D148" s="202" t="s">
        <v>163</v>
      </c>
      <c r="E148" s="203" t="s">
        <v>1</v>
      </c>
      <c r="F148" s="204" t="s">
        <v>843</v>
      </c>
      <c r="G148" s="201"/>
      <c r="H148" s="205">
        <v>15.4</v>
      </c>
      <c r="I148" s="206"/>
      <c r="J148" s="201"/>
      <c r="K148" s="201"/>
      <c r="L148" s="207"/>
      <c r="M148" s="208"/>
      <c r="N148" s="209"/>
      <c r="O148" s="209"/>
      <c r="P148" s="209"/>
      <c r="Q148" s="209"/>
      <c r="R148" s="209"/>
      <c r="S148" s="209"/>
      <c r="T148" s="210"/>
      <c r="AT148" s="211" t="s">
        <v>163</v>
      </c>
      <c r="AU148" s="211" t="s">
        <v>85</v>
      </c>
      <c r="AV148" s="13" t="s">
        <v>85</v>
      </c>
      <c r="AW148" s="13" t="s">
        <v>31</v>
      </c>
      <c r="AX148" s="13" t="s">
        <v>75</v>
      </c>
      <c r="AY148" s="211" t="s">
        <v>153</v>
      </c>
    </row>
    <row r="149" spans="1:65" s="14" customFormat="1" ht="11.25">
      <c r="B149" s="212"/>
      <c r="C149" s="213"/>
      <c r="D149" s="202" t="s">
        <v>163</v>
      </c>
      <c r="E149" s="214" t="s">
        <v>1</v>
      </c>
      <c r="F149" s="215" t="s">
        <v>167</v>
      </c>
      <c r="G149" s="213"/>
      <c r="H149" s="216">
        <v>15.4</v>
      </c>
      <c r="I149" s="217"/>
      <c r="J149" s="213"/>
      <c r="K149" s="213"/>
      <c r="L149" s="218"/>
      <c r="M149" s="219"/>
      <c r="N149" s="220"/>
      <c r="O149" s="220"/>
      <c r="P149" s="220"/>
      <c r="Q149" s="220"/>
      <c r="R149" s="220"/>
      <c r="S149" s="220"/>
      <c r="T149" s="221"/>
      <c r="AT149" s="222" t="s">
        <v>163</v>
      </c>
      <c r="AU149" s="222" t="s">
        <v>85</v>
      </c>
      <c r="AV149" s="14" t="s">
        <v>161</v>
      </c>
      <c r="AW149" s="14" t="s">
        <v>31</v>
      </c>
      <c r="AX149" s="14" t="s">
        <v>83</v>
      </c>
      <c r="AY149" s="222" t="s">
        <v>153</v>
      </c>
    </row>
    <row r="150" spans="1:65" s="2" customFormat="1" ht="24">
      <c r="A150" s="34"/>
      <c r="B150" s="35"/>
      <c r="C150" s="186" t="s">
        <v>160</v>
      </c>
      <c r="D150" s="186" t="s">
        <v>155</v>
      </c>
      <c r="E150" s="187" t="s">
        <v>537</v>
      </c>
      <c r="F150" s="188" t="s">
        <v>538</v>
      </c>
      <c r="G150" s="189" t="s">
        <v>178</v>
      </c>
      <c r="H150" s="190">
        <v>15.4</v>
      </c>
      <c r="I150" s="191"/>
      <c r="J150" s="192">
        <f>ROUND(I150*H150,2)</f>
        <v>0</v>
      </c>
      <c r="K150" s="188" t="s">
        <v>159</v>
      </c>
      <c r="L150" s="193"/>
      <c r="M150" s="194" t="s">
        <v>1</v>
      </c>
      <c r="N150" s="195" t="s">
        <v>40</v>
      </c>
      <c r="O150" s="71"/>
      <c r="P150" s="196">
        <f>O150*H150</f>
        <v>0</v>
      </c>
      <c r="Q150" s="196">
        <v>1</v>
      </c>
      <c r="R150" s="196">
        <f>Q150*H150</f>
        <v>15.4</v>
      </c>
      <c r="S150" s="196">
        <v>0</v>
      </c>
      <c r="T150" s="197">
        <f>S150*H150</f>
        <v>0</v>
      </c>
      <c r="U150" s="34"/>
      <c r="V150" s="34"/>
      <c r="W150" s="34"/>
      <c r="X150" s="34"/>
      <c r="Y150" s="34"/>
      <c r="Z150" s="34"/>
      <c r="AA150" s="34"/>
      <c r="AB150" s="34"/>
      <c r="AC150" s="34"/>
      <c r="AD150" s="34"/>
      <c r="AE150" s="34"/>
      <c r="AR150" s="198" t="s">
        <v>160</v>
      </c>
      <c r="AT150" s="198" t="s">
        <v>155</v>
      </c>
      <c r="AU150" s="198" t="s">
        <v>85</v>
      </c>
      <c r="AY150" s="17" t="s">
        <v>153</v>
      </c>
      <c r="BE150" s="199">
        <f>IF(N150="základní",J150,0)</f>
        <v>0</v>
      </c>
      <c r="BF150" s="199">
        <f>IF(N150="snížená",J150,0)</f>
        <v>0</v>
      </c>
      <c r="BG150" s="199">
        <f>IF(N150="zákl. přenesená",J150,0)</f>
        <v>0</v>
      </c>
      <c r="BH150" s="199">
        <f>IF(N150="sníž. přenesená",J150,0)</f>
        <v>0</v>
      </c>
      <c r="BI150" s="199">
        <f>IF(N150="nulová",J150,0)</f>
        <v>0</v>
      </c>
      <c r="BJ150" s="17" t="s">
        <v>83</v>
      </c>
      <c r="BK150" s="199">
        <f>ROUND(I150*H150,2)</f>
        <v>0</v>
      </c>
      <c r="BL150" s="17" t="s">
        <v>161</v>
      </c>
      <c r="BM150" s="198" t="s">
        <v>845</v>
      </c>
    </row>
    <row r="151" spans="1:65" s="13" customFormat="1" ht="11.25">
      <c r="B151" s="200"/>
      <c r="C151" s="201"/>
      <c r="D151" s="202" t="s">
        <v>163</v>
      </c>
      <c r="E151" s="203" t="s">
        <v>1</v>
      </c>
      <c r="F151" s="204" t="s">
        <v>843</v>
      </c>
      <c r="G151" s="201"/>
      <c r="H151" s="205">
        <v>15.4</v>
      </c>
      <c r="I151" s="206"/>
      <c r="J151" s="201"/>
      <c r="K151" s="201"/>
      <c r="L151" s="207"/>
      <c r="M151" s="208"/>
      <c r="N151" s="209"/>
      <c r="O151" s="209"/>
      <c r="P151" s="209"/>
      <c r="Q151" s="209"/>
      <c r="R151" s="209"/>
      <c r="S151" s="209"/>
      <c r="T151" s="210"/>
      <c r="AT151" s="211" t="s">
        <v>163</v>
      </c>
      <c r="AU151" s="211" t="s">
        <v>85</v>
      </c>
      <c r="AV151" s="13" t="s">
        <v>85</v>
      </c>
      <c r="AW151" s="13" t="s">
        <v>31</v>
      </c>
      <c r="AX151" s="13" t="s">
        <v>75</v>
      </c>
      <c r="AY151" s="211" t="s">
        <v>153</v>
      </c>
    </row>
    <row r="152" spans="1:65" s="14" customFormat="1" ht="11.25">
      <c r="B152" s="212"/>
      <c r="C152" s="213"/>
      <c r="D152" s="202" t="s">
        <v>163</v>
      </c>
      <c r="E152" s="214" t="s">
        <v>1</v>
      </c>
      <c r="F152" s="215" t="s">
        <v>167</v>
      </c>
      <c r="G152" s="213"/>
      <c r="H152" s="216">
        <v>15.4</v>
      </c>
      <c r="I152" s="217"/>
      <c r="J152" s="213"/>
      <c r="K152" s="213"/>
      <c r="L152" s="218"/>
      <c r="M152" s="219"/>
      <c r="N152" s="220"/>
      <c r="O152" s="220"/>
      <c r="P152" s="220"/>
      <c r="Q152" s="220"/>
      <c r="R152" s="220"/>
      <c r="S152" s="220"/>
      <c r="T152" s="221"/>
      <c r="AT152" s="222" t="s">
        <v>163</v>
      </c>
      <c r="AU152" s="222" t="s">
        <v>85</v>
      </c>
      <c r="AV152" s="14" t="s">
        <v>161</v>
      </c>
      <c r="AW152" s="14" t="s">
        <v>31</v>
      </c>
      <c r="AX152" s="14" t="s">
        <v>83</v>
      </c>
      <c r="AY152" s="222" t="s">
        <v>153</v>
      </c>
    </row>
    <row r="153" spans="1:65" s="2" customFormat="1" ht="16.5" customHeight="1">
      <c r="A153" s="34"/>
      <c r="B153" s="35"/>
      <c r="C153" s="186" t="s">
        <v>219</v>
      </c>
      <c r="D153" s="186" t="s">
        <v>155</v>
      </c>
      <c r="E153" s="187" t="s">
        <v>547</v>
      </c>
      <c r="F153" s="188" t="s">
        <v>548</v>
      </c>
      <c r="G153" s="189" t="s">
        <v>549</v>
      </c>
      <c r="H153" s="190">
        <v>3</v>
      </c>
      <c r="I153" s="191"/>
      <c r="J153" s="192">
        <f>ROUND(I153*H153,2)</f>
        <v>0</v>
      </c>
      <c r="K153" s="188" t="s">
        <v>159</v>
      </c>
      <c r="L153" s="193"/>
      <c r="M153" s="194" t="s">
        <v>1</v>
      </c>
      <c r="N153" s="195" t="s">
        <v>40</v>
      </c>
      <c r="O153" s="71"/>
      <c r="P153" s="196">
        <f>O153*H153</f>
        <v>0</v>
      </c>
      <c r="Q153" s="196">
        <v>0</v>
      </c>
      <c r="R153" s="196">
        <f>Q153*H153</f>
        <v>0</v>
      </c>
      <c r="S153" s="196">
        <v>0</v>
      </c>
      <c r="T153" s="197">
        <f>S153*H153</f>
        <v>0</v>
      </c>
      <c r="U153" s="34"/>
      <c r="V153" s="34"/>
      <c r="W153" s="34"/>
      <c r="X153" s="34"/>
      <c r="Y153" s="34"/>
      <c r="Z153" s="34"/>
      <c r="AA153" s="34"/>
      <c r="AB153" s="34"/>
      <c r="AC153" s="34"/>
      <c r="AD153" s="34"/>
      <c r="AE153" s="34"/>
      <c r="AR153" s="198" t="s">
        <v>160</v>
      </c>
      <c r="AT153" s="198" t="s">
        <v>155</v>
      </c>
      <c r="AU153" s="198" t="s">
        <v>85</v>
      </c>
      <c r="AY153" s="17" t="s">
        <v>153</v>
      </c>
      <c r="BE153" s="199">
        <f>IF(N153="základní",J153,0)</f>
        <v>0</v>
      </c>
      <c r="BF153" s="199">
        <f>IF(N153="snížená",J153,0)</f>
        <v>0</v>
      </c>
      <c r="BG153" s="199">
        <f>IF(N153="zákl. přenesená",J153,0)</f>
        <v>0</v>
      </c>
      <c r="BH153" s="199">
        <f>IF(N153="sníž. přenesená",J153,0)</f>
        <v>0</v>
      </c>
      <c r="BI153" s="199">
        <f>IF(N153="nulová",J153,0)</f>
        <v>0</v>
      </c>
      <c r="BJ153" s="17" t="s">
        <v>83</v>
      </c>
      <c r="BK153" s="199">
        <f>ROUND(I153*H153,2)</f>
        <v>0</v>
      </c>
      <c r="BL153" s="17" t="s">
        <v>161</v>
      </c>
      <c r="BM153" s="198" t="s">
        <v>846</v>
      </c>
    </row>
    <row r="154" spans="1:65" s="13" customFormat="1" ht="11.25">
      <c r="B154" s="200"/>
      <c r="C154" s="201"/>
      <c r="D154" s="202" t="s">
        <v>163</v>
      </c>
      <c r="E154" s="203" t="s">
        <v>1</v>
      </c>
      <c r="F154" s="204" t="s">
        <v>175</v>
      </c>
      <c r="G154" s="201"/>
      <c r="H154" s="205">
        <v>3</v>
      </c>
      <c r="I154" s="206"/>
      <c r="J154" s="201"/>
      <c r="K154" s="201"/>
      <c r="L154" s="207"/>
      <c r="M154" s="208"/>
      <c r="N154" s="209"/>
      <c r="O154" s="209"/>
      <c r="P154" s="209"/>
      <c r="Q154" s="209"/>
      <c r="R154" s="209"/>
      <c r="S154" s="209"/>
      <c r="T154" s="210"/>
      <c r="AT154" s="211" t="s">
        <v>163</v>
      </c>
      <c r="AU154" s="211" t="s">
        <v>85</v>
      </c>
      <c r="AV154" s="13" t="s">
        <v>85</v>
      </c>
      <c r="AW154" s="13" t="s">
        <v>31</v>
      </c>
      <c r="AX154" s="13" t="s">
        <v>75</v>
      </c>
      <c r="AY154" s="211" t="s">
        <v>153</v>
      </c>
    </row>
    <row r="155" spans="1:65" s="14" customFormat="1" ht="11.25">
      <c r="B155" s="212"/>
      <c r="C155" s="213"/>
      <c r="D155" s="202" t="s">
        <v>163</v>
      </c>
      <c r="E155" s="214" t="s">
        <v>1</v>
      </c>
      <c r="F155" s="215" t="s">
        <v>167</v>
      </c>
      <c r="G155" s="213"/>
      <c r="H155" s="216">
        <v>3</v>
      </c>
      <c r="I155" s="217"/>
      <c r="J155" s="213"/>
      <c r="K155" s="213"/>
      <c r="L155" s="218"/>
      <c r="M155" s="219"/>
      <c r="N155" s="220"/>
      <c r="O155" s="220"/>
      <c r="P155" s="220"/>
      <c r="Q155" s="220"/>
      <c r="R155" s="220"/>
      <c r="S155" s="220"/>
      <c r="T155" s="221"/>
      <c r="AT155" s="222" t="s">
        <v>163</v>
      </c>
      <c r="AU155" s="222" t="s">
        <v>85</v>
      </c>
      <c r="AV155" s="14" t="s">
        <v>161</v>
      </c>
      <c r="AW155" s="14" t="s">
        <v>31</v>
      </c>
      <c r="AX155" s="14" t="s">
        <v>83</v>
      </c>
      <c r="AY155" s="222" t="s">
        <v>153</v>
      </c>
    </row>
    <row r="156" spans="1:65" s="2" customFormat="1" ht="16.5" customHeight="1">
      <c r="A156" s="34"/>
      <c r="B156" s="35"/>
      <c r="C156" s="186" t="s">
        <v>225</v>
      </c>
      <c r="D156" s="186" t="s">
        <v>155</v>
      </c>
      <c r="E156" s="187" t="s">
        <v>551</v>
      </c>
      <c r="F156" s="188" t="s">
        <v>552</v>
      </c>
      <c r="G156" s="189" t="s">
        <v>262</v>
      </c>
      <c r="H156" s="190">
        <v>154</v>
      </c>
      <c r="I156" s="191"/>
      <c r="J156" s="192">
        <f>ROUND(I156*H156,2)</f>
        <v>0</v>
      </c>
      <c r="K156" s="188" t="s">
        <v>159</v>
      </c>
      <c r="L156" s="193"/>
      <c r="M156" s="194" t="s">
        <v>1</v>
      </c>
      <c r="N156" s="195" t="s">
        <v>40</v>
      </c>
      <c r="O156" s="71"/>
      <c r="P156" s="196">
        <f>O156*H156</f>
        <v>0</v>
      </c>
      <c r="Q156" s="196">
        <v>3.1E-4</v>
      </c>
      <c r="R156" s="196">
        <f>Q156*H156</f>
        <v>4.7739999999999998E-2</v>
      </c>
      <c r="S156" s="196">
        <v>0</v>
      </c>
      <c r="T156" s="197">
        <f>S156*H156</f>
        <v>0</v>
      </c>
      <c r="U156" s="34"/>
      <c r="V156" s="34"/>
      <c r="W156" s="34"/>
      <c r="X156" s="34"/>
      <c r="Y156" s="34"/>
      <c r="Z156" s="34"/>
      <c r="AA156" s="34"/>
      <c r="AB156" s="34"/>
      <c r="AC156" s="34"/>
      <c r="AD156" s="34"/>
      <c r="AE156" s="34"/>
      <c r="AR156" s="198" t="s">
        <v>160</v>
      </c>
      <c r="AT156" s="198" t="s">
        <v>155</v>
      </c>
      <c r="AU156" s="198" t="s">
        <v>85</v>
      </c>
      <c r="AY156" s="17" t="s">
        <v>153</v>
      </c>
      <c r="BE156" s="199">
        <f>IF(N156="základní",J156,0)</f>
        <v>0</v>
      </c>
      <c r="BF156" s="199">
        <f>IF(N156="snížená",J156,0)</f>
        <v>0</v>
      </c>
      <c r="BG156" s="199">
        <f>IF(N156="zákl. přenesená",J156,0)</f>
        <v>0</v>
      </c>
      <c r="BH156" s="199">
        <f>IF(N156="sníž. přenesená",J156,0)</f>
        <v>0</v>
      </c>
      <c r="BI156" s="199">
        <f>IF(N156="nulová",J156,0)</f>
        <v>0</v>
      </c>
      <c r="BJ156" s="17" t="s">
        <v>83</v>
      </c>
      <c r="BK156" s="199">
        <f>ROUND(I156*H156,2)</f>
        <v>0</v>
      </c>
      <c r="BL156" s="17" t="s">
        <v>161</v>
      </c>
      <c r="BM156" s="198" t="s">
        <v>847</v>
      </c>
    </row>
    <row r="157" spans="1:65" s="15" customFormat="1" ht="11.25">
      <c r="B157" s="223"/>
      <c r="C157" s="224"/>
      <c r="D157" s="202" t="s">
        <v>163</v>
      </c>
      <c r="E157" s="225" t="s">
        <v>1</v>
      </c>
      <c r="F157" s="226" t="s">
        <v>554</v>
      </c>
      <c r="G157" s="224"/>
      <c r="H157" s="225" t="s">
        <v>1</v>
      </c>
      <c r="I157" s="227"/>
      <c r="J157" s="224"/>
      <c r="K157" s="224"/>
      <c r="L157" s="228"/>
      <c r="M157" s="229"/>
      <c r="N157" s="230"/>
      <c r="O157" s="230"/>
      <c r="P157" s="230"/>
      <c r="Q157" s="230"/>
      <c r="R157" s="230"/>
      <c r="S157" s="230"/>
      <c r="T157" s="231"/>
      <c r="AT157" s="232" t="s">
        <v>163</v>
      </c>
      <c r="AU157" s="232" t="s">
        <v>85</v>
      </c>
      <c r="AV157" s="15" t="s">
        <v>83</v>
      </c>
      <c r="AW157" s="15" t="s">
        <v>31</v>
      </c>
      <c r="AX157" s="15" t="s">
        <v>75</v>
      </c>
      <c r="AY157" s="232" t="s">
        <v>153</v>
      </c>
    </row>
    <row r="158" spans="1:65" s="13" customFormat="1" ht="11.25">
      <c r="B158" s="200"/>
      <c r="C158" s="201"/>
      <c r="D158" s="202" t="s">
        <v>163</v>
      </c>
      <c r="E158" s="203" t="s">
        <v>1</v>
      </c>
      <c r="F158" s="204" t="s">
        <v>848</v>
      </c>
      <c r="G158" s="201"/>
      <c r="H158" s="205">
        <v>154</v>
      </c>
      <c r="I158" s="206"/>
      <c r="J158" s="201"/>
      <c r="K158" s="201"/>
      <c r="L158" s="207"/>
      <c r="M158" s="208"/>
      <c r="N158" s="209"/>
      <c r="O158" s="209"/>
      <c r="P158" s="209"/>
      <c r="Q158" s="209"/>
      <c r="R158" s="209"/>
      <c r="S158" s="209"/>
      <c r="T158" s="210"/>
      <c r="AT158" s="211" t="s">
        <v>163</v>
      </c>
      <c r="AU158" s="211" t="s">
        <v>85</v>
      </c>
      <c r="AV158" s="13" t="s">
        <v>85</v>
      </c>
      <c r="AW158" s="13" t="s">
        <v>31</v>
      </c>
      <c r="AX158" s="13" t="s">
        <v>75</v>
      </c>
      <c r="AY158" s="211" t="s">
        <v>153</v>
      </c>
    </row>
    <row r="159" spans="1:65" s="14" customFormat="1" ht="11.25">
      <c r="B159" s="212"/>
      <c r="C159" s="213"/>
      <c r="D159" s="202" t="s">
        <v>163</v>
      </c>
      <c r="E159" s="214" t="s">
        <v>1</v>
      </c>
      <c r="F159" s="215" t="s">
        <v>167</v>
      </c>
      <c r="G159" s="213"/>
      <c r="H159" s="216">
        <v>154</v>
      </c>
      <c r="I159" s="217"/>
      <c r="J159" s="213"/>
      <c r="K159" s="213"/>
      <c r="L159" s="218"/>
      <c r="M159" s="219"/>
      <c r="N159" s="220"/>
      <c r="O159" s="220"/>
      <c r="P159" s="220"/>
      <c r="Q159" s="220"/>
      <c r="R159" s="220"/>
      <c r="S159" s="220"/>
      <c r="T159" s="221"/>
      <c r="AT159" s="222" t="s">
        <v>163</v>
      </c>
      <c r="AU159" s="222" t="s">
        <v>85</v>
      </c>
      <c r="AV159" s="14" t="s">
        <v>161</v>
      </c>
      <c r="AW159" s="14" t="s">
        <v>31</v>
      </c>
      <c r="AX159" s="14" t="s">
        <v>83</v>
      </c>
      <c r="AY159" s="222" t="s">
        <v>153</v>
      </c>
    </row>
    <row r="160" spans="1:65" s="2" customFormat="1" ht="21.75" customHeight="1">
      <c r="A160" s="34"/>
      <c r="B160" s="35"/>
      <c r="C160" s="186" t="s">
        <v>230</v>
      </c>
      <c r="D160" s="186" t="s">
        <v>155</v>
      </c>
      <c r="E160" s="187" t="s">
        <v>556</v>
      </c>
      <c r="F160" s="188" t="s">
        <v>557</v>
      </c>
      <c r="G160" s="189" t="s">
        <v>196</v>
      </c>
      <c r="H160" s="190">
        <v>5.42</v>
      </c>
      <c r="I160" s="191"/>
      <c r="J160" s="192">
        <f>ROUND(I160*H160,2)</f>
        <v>0</v>
      </c>
      <c r="K160" s="188" t="s">
        <v>159</v>
      </c>
      <c r="L160" s="193"/>
      <c r="M160" s="194" t="s">
        <v>1</v>
      </c>
      <c r="N160" s="195" t="s">
        <v>40</v>
      </c>
      <c r="O160" s="71"/>
      <c r="P160" s="196">
        <f>O160*H160</f>
        <v>0</v>
      </c>
      <c r="Q160" s="196">
        <v>2.234</v>
      </c>
      <c r="R160" s="196">
        <f>Q160*H160</f>
        <v>12.108280000000001</v>
      </c>
      <c r="S160" s="196">
        <v>0</v>
      </c>
      <c r="T160" s="197">
        <f>S160*H160</f>
        <v>0</v>
      </c>
      <c r="U160" s="34"/>
      <c r="V160" s="34"/>
      <c r="W160" s="34"/>
      <c r="X160" s="34"/>
      <c r="Y160" s="34"/>
      <c r="Z160" s="34"/>
      <c r="AA160" s="34"/>
      <c r="AB160" s="34"/>
      <c r="AC160" s="34"/>
      <c r="AD160" s="34"/>
      <c r="AE160" s="34"/>
      <c r="AR160" s="198" t="s">
        <v>160</v>
      </c>
      <c r="AT160" s="198" t="s">
        <v>155</v>
      </c>
      <c r="AU160" s="198" t="s">
        <v>85</v>
      </c>
      <c r="AY160" s="17" t="s">
        <v>153</v>
      </c>
      <c r="BE160" s="199">
        <f>IF(N160="základní",J160,0)</f>
        <v>0</v>
      </c>
      <c r="BF160" s="199">
        <f>IF(N160="snížená",J160,0)</f>
        <v>0</v>
      </c>
      <c r="BG160" s="199">
        <f>IF(N160="zákl. přenesená",J160,0)</f>
        <v>0</v>
      </c>
      <c r="BH160" s="199">
        <f>IF(N160="sníž. přenesená",J160,0)</f>
        <v>0</v>
      </c>
      <c r="BI160" s="199">
        <f>IF(N160="nulová",J160,0)</f>
        <v>0</v>
      </c>
      <c r="BJ160" s="17" t="s">
        <v>83</v>
      </c>
      <c r="BK160" s="199">
        <f>ROUND(I160*H160,2)</f>
        <v>0</v>
      </c>
      <c r="BL160" s="17" t="s">
        <v>161</v>
      </c>
      <c r="BM160" s="198" t="s">
        <v>849</v>
      </c>
    </row>
    <row r="161" spans="1:65" s="15" customFormat="1" ht="11.25">
      <c r="B161" s="223"/>
      <c r="C161" s="224"/>
      <c r="D161" s="202" t="s">
        <v>163</v>
      </c>
      <c r="E161" s="225" t="s">
        <v>1</v>
      </c>
      <c r="F161" s="226" t="s">
        <v>559</v>
      </c>
      <c r="G161" s="224"/>
      <c r="H161" s="225" t="s">
        <v>1</v>
      </c>
      <c r="I161" s="227"/>
      <c r="J161" s="224"/>
      <c r="K161" s="224"/>
      <c r="L161" s="228"/>
      <c r="M161" s="229"/>
      <c r="N161" s="230"/>
      <c r="O161" s="230"/>
      <c r="P161" s="230"/>
      <c r="Q161" s="230"/>
      <c r="R161" s="230"/>
      <c r="S161" s="230"/>
      <c r="T161" s="231"/>
      <c r="AT161" s="232" t="s">
        <v>163</v>
      </c>
      <c r="AU161" s="232" t="s">
        <v>85</v>
      </c>
      <c r="AV161" s="15" t="s">
        <v>83</v>
      </c>
      <c r="AW161" s="15" t="s">
        <v>31</v>
      </c>
      <c r="AX161" s="15" t="s">
        <v>75</v>
      </c>
      <c r="AY161" s="232" t="s">
        <v>153</v>
      </c>
    </row>
    <row r="162" spans="1:65" s="13" customFormat="1" ht="11.25">
      <c r="B162" s="200"/>
      <c r="C162" s="201"/>
      <c r="D162" s="202" t="s">
        <v>163</v>
      </c>
      <c r="E162" s="203" t="s">
        <v>1</v>
      </c>
      <c r="F162" s="204" t="s">
        <v>850</v>
      </c>
      <c r="G162" s="201"/>
      <c r="H162" s="205">
        <v>1.08</v>
      </c>
      <c r="I162" s="206"/>
      <c r="J162" s="201"/>
      <c r="K162" s="201"/>
      <c r="L162" s="207"/>
      <c r="M162" s="208"/>
      <c r="N162" s="209"/>
      <c r="O162" s="209"/>
      <c r="P162" s="209"/>
      <c r="Q162" s="209"/>
      <c r="R162" s="209"/>
      <c r="S162" s="209"/>
      <c r="T162" s="210"/>
      <c r="AT162" s="211" t="s">
        <v>163</v>
      </c>
      <c r="AU162" s="211" t="s">
        <v>85</v>
      </c>
      <c r="AV162" s="13" t="s">
        <v>85</v>
      </c>
      <c r="AW162" s="13" t="s">
        <v>31</v>
      </c>
      <c r="AX162" s="13" t="s">
        <v>75</v>
      </c>
      <c r="AY162" s="211" t="s">
        <v>153</v>
      </c>
    </row>
    <row r="163" spans="1:65" s="15" customFormat="1" ht="11.25">
      <c r="B163" s="223"/>
      <c r="C163" s="224"/>
      <c r="D163" s="202" t="s">
        <v>163</v>
      </c>
      <c r="E163" s="225" t="s">
        <v>1</v>
      </c>
      <c r="F163" s="226" t="s">
        <v>561</v>
      </c>
      <c r="G163" s="224"/>
      <c r="H163" s="225" t="s">
        <v>1</v>
      </c>
      <c r="I163" s="227"/>
      <c r="J163" s="224"/>
      <c r="K163" s="224"/>
      <c r="L163" s="228"/>
      <c r="M163" s="229"/>
      <c r="N163" s="230"/>
      <c r="O163" s="230"/>
      <c r="P163" s="230"/>
      <c r="Q163" s="230"/>
      <c r="R163" s="230"/>
      <c r="S163" s="230"/>
      <c r="T163" s="231"/>
      <c r="AT163" s="232" t="s">
        <v>163</v>
      </c>
      <c r="AU163" s="232" t="s">
        <v>85</v>
      </c>
      <c r="AV163" s="15" t="s">
        <v>83</v>
      </c>
      <c r="AW163" s="15" t="s">
        <v>31</v>
      </c>
      <c r="AX163" s="15" t="s">
        <v>75</v>
      </c>
      <c r="AY163" s="232" t="s">
        <v>153</v>
      </c>
    </row>
    <row r="164" spans="1:65" s="13" customFormat="1" ht="11.25">
      <c r="B164" s="200"/>
      <c r="C164" s="201"/>
      <c r="D164" s="202" t="s">
        <v>163</v>
      </c>
      <c r="E164" s="203" t="s">
        <v>1</v>
      </c>
      <c r="F164" s="204" t="s">
        <v>851</v>
      </c>
      <c r="G164" s="201"/>
      <c r="H164" s="205">
        <v>1.54</v>
      </c>
      <c r="I164" s="206"/>
      <c r="J164" s="201"/>
      <c r="K164" s="201"/>
      <c r="L164" s="207"/>
      <c r="M164" s="208"/>
      <c r="N164" s="209"/>
      <c r="O164" s="209"/>
      <c r="P164" s="209"/>
      <c r="Q164" s="209"/>
      <c r="R164" s="209"/>
      <c r="S164" s="209"/>
      <c r="T164" s="210"/>
      <c r="AT164" s="211" t="s">
        <v>163</v>
      </c>
      <c r="AU164" s="211" t="s">
        <v>85</v>
      </c>
      <c r="AV164" s="13" t="s">
        <v>85</v>
      </c>
      <c r="AW164" s="13" t="s">
        <v>31</v>
      </c>
      <c r="AX164" s="13" t="s">
        <v>75</v>
      </c>
      <c r="AY164" s="211" t="s">
        <v>153</v>
      </c>
    </row>
    <row r="165" spans="1:65" s="15" customFormat="1" ht="11.25">
      <c r="B165" s="223"/>
      <c r="C165" s="224"/>
      <c r="D165" s="202" t="s">
        <v>163</v>
      </c>
      <c r="E165" s="225" t="s">
        <v>1</v>
      </c>
      <c r="F165" s="226" t="s">
        <v>852</v>
      </c>
      <c r="G165" s="224"/>
      <c r="H165" s="225" t="s">
        <v>1</v>
      </c>
      <c r="I165" s="227"/>
      <c r="J165" s="224"/>
      <c r="K165" s="224"/>
      <c r="L165" s="228"/>
      <c r="M165" s="229"/>
      <c r="N165" s="230"/>
      <c r="O165" s="230"/>
      <c r="P165" s="230"/>
      <c r="Q165" s="230"/>
      <c r="R165" s="230"/>
      <c r="S165" s="230"/>
      <c r="T165" s="231"/>
      <c r="AT165" s="232" t="s">
        <v>163</v>
      </c>
      <c r="AU165" s="232" t="s">
        <v>85</v>
      </c>
      <c r="AV165" s="15" t="s">
        <v>83</v>
      </c>
      <c r="AW165" s="15" t="s">
        <v>31</v>
      </c>
      <c r="AX165" s="15" t="s">
        <v>75</v>
      </c>
      <c r="AY165" s="232" t="s">
        <v>153</v>
      </c>
    </row>
    <row r="166" spans="1:65" s="13" customFormat="1" ht="11.25">
      <c r="B166" s="200"/>
      <c r="C166" s="201"/>
      <c r="D166" s="202" t="s">
        <v>163</v>
      </c>
      <c r="E166" s="203" t="s">
        <v>1</v>
      </c>
      <c r="F166" s="204" t="s">
        <v>853</v>
      </c>
      <c r="G166" s="201"/>
      <c r="H166" s="205">
        <v>2.8</v>
      </c>
      <c r="I166" s="206"/>
      <c r="J166" s="201"/>
      <c r="K166" s="201"/>
      <c r="L166" s="207"/>
      <c r="M166" s="208"/>
      <c r="N166" s="209"/>
      <c r="O166" s="209"/>
      <c r="P166" s="209"/>
      <c r="Q166" s="209"/>
      <c r="R166" s="209"/>
      <c r="S166" s="209"/>
      <c r="T166" s="210"/>
      <c r="AT166" s="211" t="s">
        <v>163</v>
      </c>
      <c r="AU166" s="211" t="s">
        <v>85</v>
      </c>
      <c r="AV166" s="13" t="s">
        <v>85</v>
      </c>
      <c r="AW166" s="13" t="s">
        <v>31</v>
      </c>
      <c r="AX166" s="13" t="s">
        <v>75</v>
      </c>
      <c r="AY166" s="211" t="s">
        <v>153</v>
      </c>
    </row>
    <row r="167" spans="1:65" s="14" customFormat="1" ht="11.25">
      <c r="B167" s="212"/>
      <c r="C167" s="213"/>
      <c r="D167" s="202" t="s">
        <v>163</v>
      </c>
      <c r="E167" s="214" t="s">
        <v>1</v>
      </c>
      <c r="F167" s="215" t="s">
        <v>167</v>
      </c>
      <c r="G167" s="213"/>
      <c r="H167" s="216">
        <v>5.42</v>
      </c>
      <c r="I167" s="217"/>
      <c r="J167" s="213"/>
      <c r="K167" s="213"/>
      <c r="L167" s="218"/>
      <c r="M167" s="219"/>
      <c r="N167" s="220"/>
      <c r="O167" s="220"/>
      <c r="P167" s="220"/>
      <c r="Q167" s="220"/>
      <c r="R167" s="220"/>
      <c r="S167" s="220"/>
      <c r="T167" s="221"/>
      <c r="AT167" s="222" t="s">
        <v>163</v>
      </c>
      <c r="AU167" s="222" t="s">
        <v>85</v>
      </c>
      <c r="AV167" s="14" t="s">
        <v>161</v>
      </c>
      <c r="AW167" s="14" t="s">
        <v>31</v>
      </c>
      <c r="AX167" s="14" t="s">
        <v>83</v>
      </c>
      <c r="AY167" s="222" t="s">
        <v>153</v>
      </c>
    </row>
    <row r="168" spans="1:65" s="2" customFormat="1" ht="16.5" customHeight="1">
      <c r="A168" s="34"/>
      <c r="B168" s="35"/>
      <c r="C168" s="186" t="s">
        <v>236</v>
      </c>
      <c r="D168" s="186" t="s">
        <v>155</v>
      </c>
      <c r="E168" s="187" t="s">
        <v>563</v>
      </c>
      <c r="F168" s="188" t="s">
        <v>564</v>
      </c>
      <c r="G168" s="189" t="s">
        <v>262</v>
      </c>
      <c r="H168" s="190">
        <v>500</v>
      </c>
      <c r="I168" s="191"/>
      <c r="J168" s="192">
        <f>ROUND(I168*H168,2)</f>
        <v>0</v>
      </c>
      <c r="K168" s="188" t="s">
        <v>159</v>
      </c>
      <c r="L168" s="193"/>
      <c r="M168" s="194" t="s">
        <v>1</v>
      </c>
      <c r="N168" s="195" t="s">
        <v>40</v>
      </c>
      <c r="O168" s="71"/>
      <c r="P168" s="196">
        <f>O168*H168</f>
        <v>0</v>
      </c>
      <c r="Q168" s="196">
        <v>0</v>
      </c>
      <c r="R168" s="196">
        <f>Q168*H168</f>
        <v>0</v>
      </c>
      <c r="S168" s="196">
        <v>0</v>
      </c>
      <c r="T168" s="197">
        <f>S168*H168</f>
        <v>0</v>
      </c>
      <c r="U168" s="34"/>
      <c r="V168" s="34"/>
      <c r="W168" s="34"/>
      <c r="X168" s="34"/>
      <c r="Y168" s="34"/>
      <c r="Z168" s="34"/>
      <c r="AA168" s="34"/>
      <c r="AB168" s="34"/>
      <c r="AC168" s="34"/>
      <c r="AD168" s="34"/>
      <c r="AE168" s="34"/>
      <c r="AR168" s="198" t="s">
        <v>160</v>
      </c>
      <c r="AT168" s="198" t="s">
        <v>155</v>
      </c>
      <c r="AU168" s="198" t="s">
        <v>85</v>
      </c>
      <c r="AY168" s="17" t="s">
        <v>153</v>
      </c>
      <c r="BE168" s="199">
        <f>IF(N168="základní",J168,0)</f>
        <v>0</v>
      </c>
      <c r="BF168" s="199">
        <f>IF(N168="snížená",J168,0)</f>
        <v>0</v>
      </c>
      <c r="BG168" s="199">
        <f>IF(N168="zákl. přenesená",J168,0)</f>
        <v>0</v>
      </c>
      <c r="BH168" s="199">
        <f>IF(N168="sníž. přenesená",J168,0)</f>
        <v>0</v>
      </c>
      <c r="BI168" s="199">
        <f>IF(N168="nulová",J168,0)</f>
        <v>0</v>
      </c>
      <c r="BJ168" s="17" t="s">
        <v>83</v>
      </c>
      <c r="BK168" s="199">
        <f>ROUND(I168*H168,2)</f>
        <v>0</v>
      </c>
      <c r="BL168" s="17" t="s">
        <v>161</v>
      </c>
      <c r="BM168" s="198" t="s">
        <v>854</v>
      </c>
    </row>
    <row r="169" spans="1:65" s="15" customFormat="1" ht="11.25">
      <c r="B169" s="223"/>
      <c r="C169" s="224"/>
      <c r="D169" s="202" t="s">
        <v>163</v>
      </c>
      <c r="E169" s="225" t="s">
        <v>1</v>
      </c>
      <c r="F169" s="226" t="s">
        <v>566</v>
      </c>
      <c r="G169" s="224"/>
      <c r="H169" s="225" t="s">
        <v>1</v>
      </c>
      <c r="I169" s="227"/>
      <c r="J169" s="224"/>
      <c r="K169" s="224"/>
      <c r="L169" s="228"/>
      <c r="M169" s="229"/>
      <c r="N169" s="230"/>
      <c r="O169" s="230"/>
      <c r="P169" s="230"/>
      <c r="Q169" s="230"/>
      <c r="R169" s="230"/>
      <c r="S169" s="230"/>
      <c r="T169" s="231"/>
      <c r="AT169" s="232" t="s">
        <v>163</v>
      </c>
      <c r="AU169" s="232" t="s">
        <v>85</v>
      </c>
      <c r="AV169" s="15" t="s">
        <v>83</v>
      </c>
      <c r="AW169" s="15" t="s">
        <v>31</v>
      </c>
      <c r="AX169" s="15" t="s">
        <v>75</v>
      </c>
      <c r="AY169" s="232" t="s">
        <v>153</v>
      </c>
    </row>
    <row r="170" spans="1:65" s="13" customFormat="1" ht="11.25">
      <c r="B170" s="200"/>
      <c r="C170" s="201"/>
      <c r="D170" s="202" t="s">
        <v>163</v>
      </c>
      <c r="E170" s="203" t="s">
        <v>1</v>
      </c>
      <c r="F170" s="204" t="s">
        <v>855</v>
      </c>
      <c r="G170" s="201"/>
      <c r="H170" s="205">
        <v>250</v>
      </c>
      <c r="I170" s="206"/>
      <c r="J170" s="201"/>
      <c r="K170" s="201"/>
      <c r="L170" s="207"/>
      <c r="M170" s="208"/>
      <c r="N170" s="209"/>
      <c r="O170" s="209"/>
      <c r="P170" s="209"/>
      <c r="Q170" s="209"/>
      <c r="R170" s="209"/>
      <c r="S170" s="209"/>
      <c r="T170" s="210"/>
      <c r="AT170" s="211" t="s">
        <v>163</v>
      </c>
      <c r="AU170" s="211" t="s">
        <v>85</v>
      </c>
      <c r="AV170" s="13" t="s">
        <v>85</v>
      </c>
      <c r="AW170" s="13" t="s">
        <v>31</v>
      </c>
      <c r="AX170" s="13" t="s">
        <v>75</v>
      </c>
      <c r="AY170" s="211" t="s">
        <v>153</v>
      </c>
    </row>
    <row r="171" spans="1:65" s="15" customFormat="1" ht="11.25">
      <c r="B171" s="223"/>
      <c r="C171" s="224"/>
      <c r="D171" s="202" t="s">
        <v>163</v>
      </c>
      <c r="E171" s="225" t="s">
        <v>1</v>
      </c>
      <c r="F171" s="226" t="s">
        <v>568</v>
      </c>
      <c r="G171" s="224"/>
      <c r="H171" s="225" t="s">
        <v>1</v>
      </c>
      <c r="I171" s="227"/>
      <c r="J171" s="224"/>
      <c r="K171" s="224"/>
      <c r="L171" s="228"/>
      <c r="M171" s="229"/>
      <c r="N171" s="230"/>
      <c r="O171" s="230"/>
      <c r="P171" s="230"/>
      <c r="Q171" s="230"/>
      <c r="R171" s="230"/>
      <c r="S171" s="230"/>
      <c r="T171" s="231"/>
      <c r="AT171" s="232" t="s">
        <v>163</v>
      </c>
      <c r="AU171" s="232" t="s">
        <v>85</v>
      </c>
      <c r="AV171" s="15" t="s">
        <v>83</v>
      </c>
      <c r="AW171" s="15" t="s">
        <v>31</v>
      </c>
      <c r="AX171" s="15" t="s">
        <v>75</v>
      </c>
      <c r="AY171" s="232" t="s">
        <v>153</v>
      </c>
    </row>
    <row r="172" spans="1:65" s="13" customFormat="1" ht="11.25">
      <c r="B172" s="200"/>
      <c r="C172" s="201"/>
      <c r="D172" s="202" t="s">
        <v>163</v>
      </c>
      <c r="E172" s="203" t="s">
        <v>1</v>
      </c>
      <c r="F172" s="204" t="s">
        <v>855</v>
      </c>
      <c r="G172" s="201"/>
      <c r="H172" s="205">
        <v>250</v>
      </c>
      <c r="I172" s="206"/>
      <c r="J172" s="201"/>
      <c r="K172" s="201"/>
      <c r="L172" s="207"/>
      <c r="M172" s="208"/>
      <c r="N172" s="209"/>
      <c r="O172" s="209"/>
      <c r="P172" s="209"/>
      <c r="Q172" s="209"/>
      <c r="R172" s="209"/>
      <c r="S172" s="209"/>
      <c r="T172" s="210"/>
      <c r="AT172" s="211" t="s">
        <v>163</v>
      </c>
      <c r="AU172" s="211" t="s">
        <v>85</v>
      </c>
      <c r="AV172" s="13" t="s">
        <v>85</v>
      </c>
      <c r="AW172" s="13" t="s">
        <v>31</v>
      </c>
      <c r="AX172" s="13" t="s">
        <v>75</v>
      </c>
      <c r="AY172" s="211" t="s">
        <v>153</v>
      </c>
    </row>
    <row r="173" spans="1:65" s="14" customFormat="1" ht="11.25">
      <c r="B173" s="212"/>
      <c r="C173" s="213"/>
      <c r="D173" s="202" t="s">
        <v>163</v>
      </c>
      <c r="E173" s="214" t="s">
        <v>1</v>
      </c>
      <c r="F173" s="215" t="s">
        <v>167</v>
      </c>
      <c r="G173" s="213"/>
      <c r="H173" s="216">
        <v>500</v>
      </c>
      <c r="I173" s="217"/>
      <c r="J173" s="213"/>
      <c r="K173" s="213"/>
      <c r="L173" s="218"/>
      <c r="M173" s="219"/>
      <c r="N173" s="220"/>
      <c r="O173" s="220"/>
      <c r="P173" s="220"/>
      <c r="Q173" s="220"/>
      <c r="R173" s="220"/>
      <c r="S173" s="220"/>
      <c r="T173" s="221"/>
      <c r="AT173" s="222" t="s">
        <v>163</v>
      </c>
      <c r="AU173" s="222" t="s">
        <v>85</v>
      </c>
      <c r="AV173" s="14" t="s">
        <v>161</v>
      </c>
      <c r="AW173" s="14" t="s">
        <v>31</v>
      </c>
      <c r="AX173" s="14" t="s">
        <v>83</v>
      </c>
      <c r="AY173" s="222" t="s">
        <v>153</v>
      </c>
    </row>
    <row r="174" spans="1:65" s="2" customFormat="1" ht="16.5" customHeight="1">
      <c r="A174" s="34"/>
      <c r="B174" s="35"/>
      <c r="C174" s="186" t="s">
        <v>243</v>
      </c>
      <c r="D174" s="186" t="s">
        <v>155</v>
      </c>
      <c r="E174" s="187" t="s">
        <v>569</v>
      </c>
      <c r="F174" s="188" t="s">
        <v>570</v>
      </c>
      <c r="G174" s="189" t="s">
        <v>178</v>
      </c>
      <c r="H174" s="190">
        <v>112.5</v>
      </c>
      <c r="I174" s="191"/>
      <c r="J174" s="192">
        <f>ROUND(I174*H174,2)</f>
        <v>0</v>
      </c>
      <c r="K174" s="188" t="s">
        <v>159</v>
      </c>
      <c r="L174" s="193"/>
      <c r="M174" s="194" t="s">
        <v>1</v>
      </c>
      <c r="N174" s="195" t="s">
        <v>40</v>
      </c>
      <c r="O174" s="71"/>
      <c r="P174" s="196">
        <f>O174*H174</f>
        <v>0</v>
      </c>
      <c r="Q174" s="196">
        <v>1</v>
      </c>
      <c r="R174" s="196">
        <f>Q174*H174</f>
        <v>112.5</v>
      </c>
      <c r="S174" s="196">
        <v>0</v>
      </c>
      <c r="T174" s="197">
        <f>S174*H174</f>
        <v>0</v>
      </c>
      <c r="U174" s="34"/>
      <c r="V174" s="34"/>
      <c r="W174" s="34"/>
      <c r="X174" s="34"/>
      <c r="Y174" s="34"/>
      <c r="Z174" s="34"/>
      <c r="AA174" s="34"/>
      <c r="AB174" s="34"/>
      <c r="AC174" s="34"/>
      <c r="AD174" s="34"/>
      <c r="AE174" s="34"/>
      <c r="AR174" s="198" t="s">
        <v>160</v>
      </c>
      <c r="AT174" s="198" t="s">
        <v>155</v>
      </c>
      <c r="AU174" s="198" t="s">
        <v>85</v>
      </c>
      <c r="AY174" s="17" t="s">
        <v>153</v>
      </c>
      <c r="BE174" s="199">
        <f>IF(N174="základní",J174,0)</f>
        <v>0</v>
      </c>
      <c r="BF174" s="199">
        <f>IF(N174="snížená",J174,0)</f>
        <v>0</v>
      </c>
      <c r="BG174" s="199">
        <f>IF(N174="zákl. přenesená",J174,0)</f>
        <v>0</v>
      </c>
      <c r="BH174" s="199">
        <f>IF(N174="sníž. přenesená",J174,0)</f>
        <v>0</v>
      </c>
      <c r="BI174" s="199">
        <f>IF(N174="nulová",J174,0)</f>
        <v>0</v>
      </c>
      <c r="BJ174" s="17" t="s">
        <v>83</v>
      </c>
      <c r="BK174" s="199">
        <f>ROUND(I174*H174,2)</f>
        <v>0</v>
      </c>
      <c r="BL174" s="17" t="s">
        <v>161</v>
      </c>
      <c r="BM174" s="198" t="s">
        <v>856</v>
      </c>
    </row>
    <row r="175" spans="1:65" s="15" customFormat="1" ht="11.25">
      <c r="B175" s="223"/>
      <c r="C175" s="224"/>
      <c r="D175" s="202" t="s">
        <v>163</v>
      </c>
      <c r="E175" s="225" t="s">
        <v>1</v>
      </c>
      <c r="F175" s="226" t="s">
        <v>572</v>
      </c>
      <c r="G175" s="224"/>
      <c r="H175" s="225" t="s">
        <v>1</v>
      </c>
      <c r="I175" s="227"/>
      <c r="J175" s="224"/>
      <c r="K175" s="224"/>
      <c r="L175" s="228"/>
      <c r="M175" s="229"/>
      <c r="N175" s="230"/>
      <c r="O175" s="230"/>
      <c r="P175" s="230"/>
      <c r="Q175" s="230"/>
      <c r="R175" s="230"/>
      <c r="S175" s="230"/>
      <c r="T175" s="231"/>
      <c r="AT175" s="232" t="s">
        <v>163</v>
      </c>
      <c r="AU175" s="232" t="s">
        <v>85</v>
      </c>
      <c r="AV175" s="15" t="s">
        <v>83</v>
      </c>
      <c r="AW175" s="15" t="s">
        <v>31</v>
      </c>
      <c r="AX175" s="15" t="s">
        <v>75</v>
      </c>
      <c r="AY175" s="232" t="s">
        <v>153</v>
      </c>
    </row>
    <row r="176" spans="1:65" s="13" customFormat="1" ht="11.25">
      <c r="B176" s="200"/>
      <c r="C176" s="201"/>
      <c r="D176" s="202" t="s">
        <v>163</v>
      </c>
      <c r="E176" s="203" t="s">
        <v>1</v>
      </c>
      <c r="F176" s="204" t="s">
        <v>857</v>
      </c>
      <c r="G176" s="201"/>
      <c r="H176" s="205">
        <v>112.5</v>
      </c>
      <c r="I176" s="206"/>
      <c r="J176" s="201"/>
      <c r="K176" s="201"/>
      <c r="L176" s="207"/>
      <c r="M176" s="208"/>
      <c r="N176" s="209"/>
      <c r="O176" s="209"/>
      <c r="P176" s="209"/>
      <c r="Q176" s="209"/>
      <c r="R176" s="209"/>
      <c r="S176" s="209"/>
      <c r="T176" s="210"/>
      <c r="AT176" s="211" t="s">
        <v>163</v>
      </c>
      <c r="AU176" s="211" t="s">
        <v>85</v>
      </c>
      <c r="AV176" s="13" t="s">
        <v>85</v>
      </c>
      <c r="AW176" s="13" t="s">
        <v>31</v>
      </c>
      <c r="AX176" s="13" t="s">
        <v>75</v>
      </c>
      <c r="AY176" s="211" t="s">
        <v>153</v>
      </c>
    </row>
    <row r="177" spans="1:65" s="14" customFormat="1" ht="11.25">
      <c r="B177" s="212"/>
      <c r="C177" s="213"/>
      <c r="D177" s="202" t="s">
        <v>163</v>
      </c>
      <c r="E177" s="214" t="s">
        <v>1</v>
      </c>
      <c r="F177" s="215" t="s">
        <v>167</v>
      </c>
      <c r="G177" s="213"/>
      <c r="H177" s="216">
        <v>112.5</v>
      </c>
      <c r="I177" s="217"/>
      <c r="J177" s="213"/>
      <c r="K177" s="213"/>
      <c r="L177" s="218"/>
      <c r="M177" s="219"/>
      <c r="N177" s="220"/>
      <c r="O177" s="220"/>
      <c r="P177" s="220"/>
      <c r="Q177" s="220"/>
      <c r="R177" s="220"/>
      <c r="S177" s="220"/>
      <c r="T177" s="221"/>
      <c r="AT177" s="222" t="s">
        <v>163</v>
      </c>
      <c r="AU177" s="222" t="s">
        <v>85</v>
      </c>
      <c r="AV177" s="14" t="s">
        <v>161</v>
      </c>
      <c r="AW177" s="14" t="s">
        <v>31</v>
      </c>
      <c r="AX177" s="14" t="s">
        <v>83</v>
      </c>
      <c r="AY177" s="222" t="s">
        <v>153</v>
      </c>
    </row>
    <row r="178" spans="1:65" s="2" customFormat="1" ht="21.75" customHeight="1">
      <c r="A178" s="34"/>
      <c r="B178" s="35"/>
      <c r="C178" s="186" t="s">
        <v>250</v>
      </c>
      <c r="D178" s="186" t="s">
        <v>155</v>
      </c>
      <c r="E178" s="187" t="s">
        <v>176</v>
      </c>
      <c r="F178" s="188" t="s">
        <v>177</v>
      </c>
      <c r="G178" s="189" t="s">
        <v>178</v>
      </c>
      <c r="H178" s="190">
        <v>198</v>
      </c>
      <c r="I178" s="191"/>
      <c r="J178" s="192">
        <f>ROUND(I178*H178,2)</f>
        <v>0</v>
      </c>
      <c r="K178" s="188" t="s">
        <v>159</v>
      </c>
      <c r="L178" s="193"/>
      <c r="M178" s="194" t="s">
        <v>1</v>
      </c>
      <c r="N178" s="195" t="s">
        <v>40</v>
      </c>
      <c r="O178" s="71"/>
      <c r="P178" s="196">
        <f>O178*H178</f>
        <v>0</v>
      </c>
      <c r="Q178" s="196">
        <v>1</v>
      </c>
      <c r="R178" s="196">
        <f>Q178*H178</f>
        <v>198</v>
      </c>
      <c r="S178" s="196">
        <v>0</v>
      </c>
      <c r="T178" s="197">
        <f>S178*H178</f>
        <v>0</v>
      </c>
      <c r="U178" s="34"/>
      <c r="V178" s="34"/>
      <c r="W178" s="34"/>
      <c r="X178" s="34"/>
      <c r="Y178" s="34"/>
      <c r="Z178" s="34"/>
      <c r="AA178" s="34"/>
      <c r="AB178" s="34"/>
      <c r="AC178" s="34"/>
      <c r="AD178" s="34"/>
      <c r="AE178" s="34"/>
      <c r="AR178" s="198" t="s">
        <v>160</v>
      </c>
      <c r="AT178" s="198" t="s">
        <v>155</v>
      </c>
      <c r="AU178" s="198" t="s">
        <v>85</v>
      </c>
      <c r="AY178" s="17" t="s">
        <v>153</v>
      </c>
      <c r="BE178" s="199">
        <f>IF(N178="základní",J178,0)</f>
        <v>0</v>
      </c>
      <c r="BF178" s="199">
        <f>IF(N178="snížená",J178,0)</f>
        <v>0</v>
      </c>
      <c r="BG178" s="199">
        <f>IF(N178="zákl. přenesená",J178,0)</f>
        <v>0</v>
      </c>
      <c r="BH178" s="199">
        <f>IF(N178="sníž. přenesená",J178,0)</f>
        <v>0</v>
      </c>
      <c r="BI178" s="199">
        <f>IF(N178="nulová",J178,0)</f>
        <v>0</v>
      </c>
      <c r="BJ178" s="17" t="s">
        <v>83</v>
      </c>
      <c r="BK178" s="199">
        <f>ROUND(I178*H178,2)</f>
        <v>0</v>
      </c>
      <c r="BL178" s="17" t="s">
        <v>161</v>
      </c>
      <c r="BM178" s="198" t="s">
        <v>858</v>
      </c>
    </row>
    <row r="179" spans="1:65" s="15" customFormat="1" ht="11.25">
      <c r="B179" s="223"/>
      <c r="C179" s="224"/>
      <c r="D179" s="202" t="s">
        <v>163</v>
      </c>
      <c r="E179" s="225" t="s">
        <v>1</v>
      </c>
      <c r="F179" s="226" t="s">
        <v>859</v>
      </c>
      <c r="G179" s="224"/>
      <c r="H179" s="225" t="s">
        <v>1</v>
      </c>
      <c r="I179" s="227"/>
      <c r="J179" s="224"/>
      <c r="K179" s="224"/>
      <c r="L179" s="228"/>
      <c r="M179" s="229"/>
      <c r="N179" s="230"/>
      <c r="O179" s="230"/>
      <c r="P179" s="230"/>
      <c r="Q179" s="230"/>
      <c r="R179" s="230"/>
      <c r="S179" s="230"/>
      <c r="T179" s="231"/>
      <c r="AT179" s="232" t="s">
        <v>163</v>
      </c>
      <c r="AU179" s="232" t="s">
        <v>85</v>
      </c>
      <c r="AV179" s="15" t="s">
        <v>83</v>
      </c>
      <c r="AW179" s="15" t="s">
        <v>31</v>
      </c>
      <c r="AX179" s="15" t="s">
        <v>75</v>
      </c>
      <c r="AY179" s="232" t="s">
        <v>153</v>
      </c>
    </row>
    <row r="180" spans="1:65" s="13" customFormat="1" ht="11.25">
      <c r="B180" s="200"/>
      <c r="C180" s="201"/>
      <c r="D180" s="202" t="s">
        <v>163</v>
      </c>
      <c r="E180" s="203" t="s">
        <v>1</v>
      </c>
      <c r="F180" s="204" t="s">
        <v>860</v>
      </c>
      <c r="G180" s="201"/>
      <c r="H180" s="205">
        <v>198</v>
      </c>
      <c r="I180" s="206"/>
      <c r="J180" s="201"/>
      <c r="K180" s="201"/>
      <c r="L180" s="207"/>
      <c r="M180" s="208"/>
      <c r="N180" s="209"/>
      <c r="O180" s="209"/>
      <c r="P180" s="209"/>
      <c r="Q180" s="209"/>
      <c r="R180" s="209"/>
      <c r="S180" s="209"/>
      <c r="T180" s="210"/>
      <c r="AT180" s="211" t="s">
        <v>163</v>
      </c>
      <c r="AU180" s="211" t="s">
        <v>85</v>
      </c>
      <c r="AV180" s="13" t="s">
        <v>85</v>
      </c>
      <c r="AW180" s="13" t="s">
        <v>31</v>
      </c>
      <c r="AX180" s="13" t="s">
        <v>75</v>
      </c>
      <c r="AY180" s="211" t="s">
        <v>153</v>
      </c>
    </row>
    <row r="181" spans="1:65" s="14" customFormat="1" ht="11.25">
      <c r="B181" s="212"/>
      <c r="C181" s="213"/>
      <c r="D181" s="202" t="s">
        <v>163</v>
      </c>
      <c r="E181" s="214" t="s">
        <v>1</v>
      </c>
      <c r="F181" s="215" t="s">
        <v>167</v>
      </c>
      <c r="G181" s="213"/>
      <c r="H181" s="216">
        <v>198</v>
      </c>
      <c r="I181" s="217"/>
      <c r="J181" s="213"/>
      <c r="K181" s="213"/>
      <c r="L181" s="218"/>
      <c r="M181" s="219"/>
      <c r="N181" s="220"/>
      <c r="O181" s="220"/>
      <c r="P181" s="220"/>
      <c r="Q181" s="220"/>
      <c r="R181" s="220"/>
      <c r="S181" s="220"/>
      <c r="T181" s="221"/>
      <c r="AT181" s="222" t="s">
        <v>163</v>
      </c>
      <c r="AU181" s="222" t="s">
        <v>85</v>
      </c>
      <c r="AV181" s="14" t="s">
        <v>161</v>
      </c>
      <c r="AW181" s="14" t="s">
        <v>31</v>
      </c>
      <c r="AX181" s="14" t="s">
        <v>83</v>
      </c>
      <c r="AY181" s="222" t="s">
        <v>153</v>
      </c>
    </row>
    <row r="182" spans="1:65" s="2" customFormat="1" ht="16.5" customHeight="1">
      <c r="A182" s="34"/>
      <c r="B182" s="35"/>
      <c r="C182" s="186" t="s">
        <v>8</v>
      </c>
      <c r="D182" s="186" t="s">
        <v>155</v>
      </c>
      <c r="E182" s="187" t="s">
        <v>577</v>
      </c>
      <c r="F182" s="188" t="s">
        <v>578</v>
      </c>
      <c r="G182" s="189" t="s">
        <v>158</v>
      </c>
      <c r="H182" s="190">
        <v>5</v>
      </c>
      <c r="I182" s="191"/>
      <c r="J182" s="192">
        <f>ROUND(I182*H182,2)</f>
        <v>0</v>
      </c>
      <c r="K182" s="188" t="s">
        <v>1</v>
      </c>
      <c r="L182" s="193"/>
      <c r="M182" s="194" t="s">
        <v>1</v>
      </c>
      <c r="N182" s="195" t="s">
        <v>40</v>
      </c>
      <c r="O182" s="71"/>
      <c r="P182" s="196">
        <f>O182*H182</f>
        <v>0</v>
      </c>
      <c r="Q182" s="196">
        <v>0.48399999999999999</v>
      </c>
      <c r="R182" s="196">
        <f>Q182*H182</f>
        <v>2.42</v>
      </c>
      <c r="S182" s="196">
        <v>0</v>
      </c>
      <c r="T182" s="197">
        <f>S182*H182</f>
        <v>0</v>
      </c>
      <c r="U182" s="34"/>
      <c r="V182" s="34"/>
      <c r="W182" s="34"/>
      <c r="X182" s="34"/>
      <c r="Y182" s="34"/>
      <c r="Z182" s="34"/>
      <c r="AA182" s="34"/>
      <c r="AB182" s="34"/>
      <c r="AC182" s="34"/>
      <c r="AD182" s="34"/>
      <c r="AE182" s="34"/>
      <c r="AR182" s="198" t="s">
        <v>160</v>
      </c>
      <c r="AT182" s="198" t="s">
        <v>155</v>
      </c>
      <c r="AU182" s="198" t="s">
        <v>85</v>
      </c>
      <c r="AY182" s="17" t="s">
        <v>153</v>
      </c>
      <c r="BE182" s="199">
        <f>IF(N182="základní",J182,0)</f>
        <v>0</v>
      </c>
      <c r="BF182" s="199">
        <f>IF(N182="snížená",J182,0)</f>
        <v>0</v>
      </c>
      <c r="BG182" s="199">
        <f>IF(N182="zákl. přenesená",J182,0)</f>
        <v>0</v>
      </c>
      <c r="BH182" s="199">
        <f>IF(N182="sníž. přenesená",J182,0)</f>
        <v>0</v>
      </c>
      <c r="BI182" s="199">
        <f>IF(N182="nulová",J182,0)</f>
        <v>0</v>
      </c>
      <c r="BJ182" s="17" t="s">
        <v>83</v>
      </c>
      <c r="BK182" s="199">
        <f>ROUND(I182*H182,2)</f>
        <v>0</v>
      </c>
      <c r="BL182" s="17" t="s">
        <v>161</v>
      </c>
      <c r="BM182" s="198" t="s">
        <v>861</v>
      </c>
    </row>
    <row r="183" spans="1:65" s="15" customFormat="1" ht="11.25">
      <c r="B183" s="223"/>
      <c r="C183" s="224"/>
      <c r="D183" s="202" t="s">
        <v>163</v>
      </c>
      <c r="E183" s="225" t="s">
        <v>1</v>
      </c>
      <c r="F183" s="226" t="s">
        <v>580</v>
      </c>
      <c r="G183" s="224"/>
      <c r="H183" s="225" t="s">
        <v>1</v>
      </c>
      <c r="I183" s="227"/>
      <c r="J183" s="224"/>
      <c r="K183" s="224"/>
      <c r="L183" s="228"/>
      <c r="M183" s="229"/>
      <c r="N183" s="230"/>
      <c r="O183" s="230"/>
      <c r="P183" s="230"/>
      <c r="Q183" s="230"/>
      <c r="R183" s="230"/>
      <c r="S183" s="230"/>
      <c r="T183" s="231"/>
      <c r="AT183" s="232" t="s">
        <v>163</v>
      </c>
      <c r="AU183" s="232" t="s">
        <v>85</v>
      </c>
      <c r="AV183" s="15" t="s">
        <v>83</v>
      </c>
      <c r="AW183" s="15" t="s">
        <v>31</v>
      </c>
      <c r="AX183" s="15" t="s">
        <v>75</v>
      </c>
      <c r="AY183" s="232" t="s">
        <v>153</v>
      </c>
    </row>
    <row r="184" spans="1:65" s="13" customFormat="1" ht="11.25">
      <c r="B184" s="200"/>
      <c r="C184" s="201"/>
      <c r="D184" s="202" t="s">
        <v>163</v>
      </c>
      <c r="E184" s="203" t="s">
        <v>1</v>
      </c>
      <c r="F184" s="204" t="s">
        <v>183</v>
      </c>
      <c r="G184" s="201"/>
      <c r="H184" s="205">
        <v>5</v>
      </c>
      <c r="I184" s="206"/>
      <c r="J184" s="201"/>
      <c r="K184" s="201"/>
      <c r="L184" s="207"/>
      <c r="M184" s="208"/>
      <c r="N184" s="209"/>
      <c r="O184" s="209"/>
      <c r="P184" s="209"/>
      <c r="Q184" s="209"/>
      <c r="R184" s="209"/>
      <c r="S184" s="209"/>
      <c r="T184" s="210"/>
      <c r="AT184" s="211" t="s">
        <v>163</v>
      </c>
      <c r="AU184" s="211" t="s">
        <v>85</v>
      </c>
      <c r="AV184" s="13" t="s">
        <v>85</v>
      </c>
      <c r="AW184" s="13" t="s">
        <v>31</v>
      </c>
      <c r="AX184" s="13" t="s">
        <v>75</v>
      </c>
      <c r="AY184" s="211" t="s">
        <v>153</v>
      </c>
    </row>
    <row r="185" spans="1:65" s="14" customFormat="1" ht="11.25">
      <c r="B185" s="212"/>
      <c r="C185" s="213"/>
      <c r="D185" s="202" t="s">
        <v>163</v>
      </c>
      <c r="E185" s="214" t="s">
        <v>1</v>
      </c>
      <c r="F185" s="215" t="s">
        <v>167</v>
      </c>
      <c r="G185" s="213"/>
      <c r="H185" s="216">
        <v>5</v>
      </c>
      <c r="I185" s="217"/>
      <c r="J185" s="213"/>
      <c r="K185" s="213"/>
      <c r="L185" s="218"/>
      <c r="M185" s="219"/>
      <c r="N185" s="220"/>
      <c r="O185" s="220"/>
      <c r="P185" s="220"/>
      <c r="Q185" s="220"/>
      <c r="R185" s="220"/>
      <c r="S185" s="220"/>
      <c r="T185" s="221"/>
      <c r="AT185" s="222" t="s">
        <v>163</v>
      </c>
      <c r="AU185" s="222" t="s">
        <v>85</v>
      </c>
      <c r="AV185" s="14" t="s">
        <v>161</v>
      </c>
      <c r="AW185" s="14" t="s">
        <v>31</v>
      </c>
      <c r="AX185" s="14" t="s">
        <v>83</v>
      </c>
      <c r="AY185" s="222" t="s">
        <v>153</v>
      </c>
    </row>
    <row r="186" spans="1:65" s="2" customFormat="1" ht="21.75" customHeight="1">
      <c r="A186" s="34"/>
      <c r="B186" s="35"/>
      <c r="C186" s="186" t="s">
        <v>259</v>
      </c>
      <c r="D186" s="186" t="s">
        <v>155</v>
      </c>
      <c r="E186" s="187" t="s">
        <v>581</v>
      </c>
      <c r="F186" s="188" t="s">
        <v>582</v>
      </c>
      <c r="G186" s="189" t="s">
        <v>158</v>
      </c>
      <c r="H186" s="190">
        <v>1</v>
      </c>
      <c r="I186" s="191"/>
      <c r="J186" s="192">
        <f>ROUND(I186*H186,2)</f>
        <v>0</v>
      </c>
      <c r="K186" s="188" t="s">
        <v>1</v>
      </c>
      <c r="L186" s="193"/>
      <c r="M186" s="194" t="s">
        <v>1</v>
      </c>
      <c r="N186" s="195" t="s">
        <v>40</v>
      </c>
      <c r="O186" s="71"/>
      <c r="P186" s="196">
        <f>O186*H186</f>
        <v>0</v>
      </c>
      <c r="Q186" s="196">
        <v>0.219</v>
      </c>
      <c r="R186" s="196">
        <f>Q186*H186</f>
        <v>0.219</v>
      </c>
      <c r="S186" s="196">
        <v>0</v>
      </c>
      <c r="T186" s="197">
        <f>S186*H186</f>
        <v>0</v>
      </c>
      <c r="U186" s="34"/>
      <c r="V186" s="34"/>
      <c r="W186" s="34"/>
      <c r="X186" s="34"/>
      <c r="Y186" s="34"/>
      <c r="Z186" s="34"/>
      <c r="AA186" s="34"/>
      <c r="AB186" s="34"/>
      <c r="AC186" s="34"/>
      <c r="AD186" s="34"/>
      <c r="AE186" s="34"/>
      <c r="AR186" s="198" t="s">
        <v>160</v>
      </c>
      <c r="AT186" s="198" t="s">
        <v>155</v>
      </c>
      <c r="AU186" s="198" t="s">
        <v>85</v>
      </c>
      <c r="AY186" s="17" t="s">
        <v>153</v>
      </c>
      <c r="BE186" s="199">
        <f>IF(N186="základní",J186,0)</f>
        <v>0</v>
      </c>
      <c r="BF186" s="199">
        <f>IF(N186="snížená",J186,0)</f>
        <v>0</v>
      </c>
      <c r="BG186" s="199">
        <f>IF(N186="zákl. přenesená",J186,0)</f>
        <v>0</v>
      </c>
      <c r="BH186" s="199">
        <f>IF(N186="sníž. přenesená",J186,0)</f>
        <v>0</v>
      </c>
      <c r="BI186" s="199">
        <f>IF(N186="nulová",J186,0)</f>
        <v>0</v>
      </c>
      <c r="BJ186" s="17" t="s">
        <v>83</v>
      </c>
      <c r="BK186" s="199">
        <f>ROUND(I186*H186,2)</f>
        <v>0</v>
      </c>
      <c r="BL186" s="17" t="s">
        <v>161</v>
      </c>
      <c r="BM186" s="198" t="s">
        <v>862</v>
      </c>
    </row>
    <row r="187" spans="1:65" s="15" customFormat="1" ht="22.5">
      <c r="B187" s="223"/>
      <c r="C187" s="224"/>
      <c r="D187" s="202" t="s">
        <v>163</v>
      </c>
      <c r="E187" s="225" t="s">
        <v>1</v>
      </c>
      <c r="F187" s="226" t="s">
        <v>584</v>
      </c>
      <c r="G187" s="224"/>
      <c r="H187" s="225" t="s">
        <v>1</v>
      </c>
      <c r="I187" s="227"/>
      <c r="J187" s="224"/>
      <c r="K187" s="224"/>
      <c r="L187" s="228"/>
      <c r="M187" s="229"/>
      <c r="N187" s="230"/>
      <c r="O187" s="230"/>
      <c r="P187" s="230"/>
      <c r="Q187" s="230"/>
      <c r="R187" s="230"/>
      <c r="S187" s="230"/>
      <c r="T187" s="231"/>
      <c r="AT187" s="232" t="s">
        <v>163</v>
      </c>
      <c r="AU187" s="232" t="s">
        <v>85</v>
      </c>
      <c r="AV187" s="15" t="s">
        <v>83</v>
      </c>
      <c r="AW187" s="15" t="s">
        <v>31</v>
      </c>
      <c r="AX187" s="15" t="s">
        <v>75</v>
      </c>
      <c r="AY187" s="232" t="s">
        <v>153</v>
      </c>
    </row>
    <row r="188" spans="1:65" s="13" customFormat="1" ht="11.25">
      <c r="B188" s="200"/>
      <c r="C188" s="201"/>
      <c r="D188" s="202" t="s">
        <v>163</v>
      </c>
      <c r="E188" s="203" t="s">
        <v>1</v>
      </c>
      <c r="F188" s="204" t="s">
        <v>83</v>
      </c>
      <c r="G188" s="201"/>
      <c r="H188" s="205">
        <v>1</v>
      </c>
      <c r="I188" s="206"/>
      <c r="J188" s="201"/>
      <c r="K188" s="201"/>
      <c r="L188" s="207"/>
      <c r="M188" s="208"/>
      <c r="N188" s="209"/>
      <c r="O188" s="209"/>
      <c r="P188" s="209"/>
      <c r="Q188" s="209"/>
      <c r="R188" s="209"/>
      <c r="S188" s="209"/>
      <c r="T188" s="210"/>
      <c r="AT188" s="211" t="s">
        <v>163</v>
      </c>
      <c r="AU188" s="211" t="s">
        <v>85</v>
      </c>
      <c r="AV188" s="13" t="s">
        <v>85</v>
      </c>
      <c r="AW188" s="13" t="s">
        <v>31</v>
      </c>
      <c r="AX188" s="13" t="s">
        <v>75</v>
      </c>
      <c r="AY188" s="211" t="s">
        <v>153</v>
      </c>
    </row>
    <row r="189" spans="1:65" s="14" customFormat="1" ht="11.25">
      <c r="B189" s="212"/>
      <c r="C189" s="213"/>
      <c r="D189" s="202" t="s">
        <v>163</v>
      </c>
      <c r="E189" s="214" t="s">
        <v>1</v>
      </c>
      <c r="F189" s="215" t="s">
        <v>167</v>
      </c>
      <c r="G189" s="213"/>
      <c r="H189" s="216">
        <v>1</v>
      </c>
      <c r="I189" s="217"/>
      <c r="J189" s="213"/>
      <c r="K189" s="213"/>
      <c r="L189" s="218"/>
      <c r="M189" s="219"/>
      <c r="N189" s="220"/>
      <c r="O189" s="220"/>
      <c r="P189" s="220"/>
      <c r="Q189" s="220"/>
      <c r="R189" s="220"/>
      <c r="S189" s="220"/>
      <c r="T189" s="221"/>
      <c r="AT189" s="222" t="s">
        <v>163</v>
      </c>
      <c r="AU189" s="222" t="s">
        <v>85</v>
      </c>
      <c r="AV189" s="14" t="s">
        <v>161</v>
      </c>
      <c r="AW189" s="14" t="s">
        <v>31</v>
      </c>
      <c r="AX189" s="14" t="s">
        <v>83</v>
      </c>
      <c r="AY189" s="222" t="s">
        <v>153</v>
      </c>
    </row>
    <row r="190" spans="1:65" s="2" customFormat="1" ht="16.5" customHeight="1">
      <c r="A190" s="34"/>
      <c r="B190" s="35"/>
      <c r="C190" s="186" t="s">
        <v>267</v>
      </c>
      <c r="D190" s="186" t="s">
        <v>155</v>
      </c>
      <c r="E190" s="187" t="s">
        <v>863</v>
      </c>
      <c r="F190" s="188" t="s">
        <v>864</v>
      </c>
      <c r="G190" s="189" t="s">
        <v>158</v>
      </c>
      <c r="H190" s="190">
        <v>114</v>
      </c>
      <c r="I190" s="191"/>
      <c r="J190" s="192">
        <f>ROUND(I190*H190,2)</f>
        <v>0</v>
      </c>
      <c r="K190" s="188" t="s">
        <v>159</v>
      </c>
      <c r="L190" s="193"/>
      <c r="M190" s="194" t="s">
        <v>1</v>
      </c>
      <c r="N190" s="195" t="s">
        <v>40</v>
      </c>
      <c r="O190" s="71"/>
      <c r="P190" s="196">
        <f>O190*H190</f>
        <v>0</v>
      </c>
      <c r="Q190" s="196">
        <v>4.3999999999999997E-2</v>
      </c>
      <c r="R190" s="196">
        <f>Q190*H190</f>
        <v>5.016</v>
      </c>
      <c r="S190" s="196">
        <v>0</v>
      </c>
      <c r="T190" s="197">
        <f>S190*H190</f>
        <v>0</v>
      </c>
      <c r="U190" s="34"/>
      <c r="V190" s="34"/>
      <c r="W190" s="34"/>
      <c r="X190" s="34"/>
      <c r="Y190" s="34"/>
      <c r="Z190" s="34"/>
      <c r="AA190" s="34"/>
      <c r="AB190" s="34"/>
      <c r="AC190" s="34"/>
      <c r="AD190" s="34"/>
      <c r="AE190" s="34"/>
      <c r="AR190" s="198" t="s">
        <v>160</v>
      </c>
      <c r="AT190" s="198" t="s">
        <v>155</v>
      </c>
      <c r="AU190" s="198" t="s">
        <v>85</v>
      </c>
      <c r="AY190" s="17" t="s">
        <v>153</v>
      </c>
      <c r="BE190" s="199">
        <f>IF(N190="základní",J190,0)</f>
        <v>0</v>
      </c>
      <c r="BF190" s="199">
        <f>IF(N190="snížená",J190,0)</f>
        <v>0</v>
      </c>
      <c r="BG190" s="199">
        <f>IF(N190="zákl. přenesená",J190,0)</f>
        <v>0</v>
      </c>
      <c r="BH190" s="199">
        <f>IF(N190="sníž. přenesená",J190,0)</f>
        <v>0</v>
      </c>
      <c r="BI190" s="199">
        <f>IF(N190="nulová",J190,0)</f>
        <v>0</v>
      </c>
      <c r="BJ190" s="17" t="s">
        <v>83</v>
      </c>
      <c r="BK190" s="199">
        <f>ROUND(I190*H190,2)</f>
        <v>0</v>
      </c>
      <c r="BL190" s="17" t="s">
        <v>161</v>
      </c>
      <c r="BM190" s="198" t="s">
        <v>865</v>
      </c>
    </row>
    <row r="191" spans="1:65" s="15" customFormat="1" ht="11.25">
      <c r="B191" s="223"/>
      <c r="C191" s="224"/>
      <c r="D191" s="202" t="s">
        <v>163</v>
      </c>
      <c r="E191" s="225" t="s">
        <v>1</v>
      </c>
      <c r="F191" s="226" t="s">
        <v>866</v>
      </c>
      <c r="G191" s="224"/>
      <c r="H191" s="225" t="s">
        <v>1</v>
      </c>
      <c r="I191" s="227"/>
      <c r="J191" s="224"/>
      <c r="K191" s="224"/>
      <c r="L191" s="228"/>
      <c r="M191" s="229"/>
      <c r="N191" s="230"/>
      <c r="O191" s="230"/>
      <c r="P191" s="230"/>
      <c r="Q191" s="230"/>
      <c r="R191" s="230"/>
      <c r="S191" s="230"/>
      <c r="T191" s="231"/>
      <c r="AT191" s="232" t="s">
        <v>163</v>
      </c>
      <c r="AU191" s="232" t="s">
        <v>85</v>
      </c>
      <c r="AV191" s="15" t="s">
        <v>83</v>
      </c>
      <c r="AW191" s="15" t="s">
        <v>31</v>
      </c>
      <c r="AX191" s="15" t="s">
        <v>75</v>
      </c>
      <c r="AY191" s="232" t="s">
        <v>153</v>
      </c>
    </row>
    <row r="192" spans="1:65" s="13" customFormat="1" ht="11.25">
      <c r="B192" s="200"/>
      <c r="C192" s="201"/>
      <c r="D192" s="202" t="s">
        <v>163</v>
      </c>
      <c r="E192" s="203" t="s">
        <v>1</v>
      </c>
      <c r="F192" s="204" t="s">
        <v>867</v>
      </c>
      <c r="G192" s="201"/>
      <c r="H192" s="205">
        <v>113.333</v>
      </c>
      <c r="I192" s="206"/>
      <c r="J192" s="201"/>
      <c r="K192" s="201"/>
      <c r="L192" s="207"/>
      <c r="M192" s="208"/>
      <c r="N192" s="209"/>
      <c r="O192" s="209"/>
      <c r="P192" s="209"/>
      <c r="Q192" s="209"/>
      <c r="R192" s="209"/>
      <c r="S192" s="209"/>
      <c r="T192" s="210"/>
      <c r="AT192" s="211" t="s">
        <v>163</v>
      </c>
      <c r="AU192" s="211" t="s">
        <v>85</v>
      </c>
      <c r="AV192" s="13" t="s">
        <v>85</v>
      </c>
      <c r="AW192" s="13" t="s">
        <v>31</v>
      </c>
      <c r="AX192" s="13" t="s">
        <v>75</v>
      </c>
      <c r="AY192" s="211" t="s">
        <v>153</v>
      </c>
    </row>
    <row r="193" spans="1:65" s="13" customFormat="1" ht="11.25">
      <c r="B193" s="200"/>
      <c r="C193" s="201"/>
      <c r="D193" s="202" t="s">
        <v>163</v>
      </c>
      <c r="E193" s="203" t="s">
        <v>1</v>
      </c>
      <c r="F193" s="204" t="s">
        <v>336</v>
      </c>
      <c r="G193" s="201"/>
      <c r="H193" s="205">
        <v>0.66700000000000004</v>
      </c>
      <c r="I193" s="206"/>
      <c r="J193" s="201"/>
      <c r="K193" s="201"/>
      <c r="L193" s="207"/>
      <c r="M193" s="208"/>
      <c r="N193" s="209"/>
      <c r="O193" s="209"/>
      <c r="P193" s="209"/>
      <c r="Q193" s="209"/>
      <c r="R193" s="209"/>
      <c r="S193" s="209"/>
      <c r="T193" s="210"/>
      <c r="AT193" s="211" t="s">
        <v>163</v>
      </c>
      <c r="AU193" s="211" t="s">
        <v>85</v>
      </c>
      <c r="AV193" s="13" t="s">
        <v>85</v>
      </c>
      <c r="AW193" s="13" t="s">
        <v>31</v>
      </c>
      <c r="AX193" s="13" t="s">
        <v>75</v>
      </c>
      <c r="AY193" s="211" t="s">
        <v>153</v>
      </c>
    </row>
    <row r="194" spans="1:65" s="14" customFormat="1" ht="11.25">
      <c r="B194" s="212"/>
      <c r="C194" s="213"/>
      <c r="D194" s="202" t="s">
        <v>163</v>
      </c>
      <c r="E194" s="214" t="s">
        <v>1</v>
      </c>
      <c r="F194" s="215" t="s">
        <v>167</v>
      </c>
      <c r="G194" s="213"/>
      <c r="H194" s="216">
        <v>114</v>
      </c>
      <c r="I194" s="217"/>
      <c r="J194" s="213"/>
      <c r="K194" s="213"/>
      <c r="L194" s="218"/>
      <c r="M194" s="219"/>
      <c r="N194" s="220"/>
      <c r="O194" s="220"/>
      <c r="P194" s="220"/>
      <c r="Q194" s="220"/>
      <c r="R194" s="220"/>
      <c r="S194" s="220"/>
      <c r="T194" s="221"/>
      <c r="AT194" s="222" t="s">
        <v>163</v>
      </c>
      <c r="AU194" s="222" t="s">
        <v>85</v>
      </c>
      <c r="AV194" s="14" t="s">
        <v>161</v>
      </c>
      <c r="AW194" s="14" t="s">
        <v>31</v>
      </c>
      <c r="AX194" s="14" t="s">
        <v>83</v>
      </c>
      <c r="AY194" s="222" t="s">
        <v>153</v>
      </c>
    </row>
    <row r="195" spans="1:65" s="12" customFormat="1" ht="22.9" customHeight="1">
      <c r="B195" s="170"/>
      <c r="C195" s="171"/>
      <c r="D195" s="172" t="s">
        <v>74</v>
      </c>
      <c r="E195" s="184" t="s">
        <v>183</v>
      </c>
      <c r="F195" s="184" t="s">
        <v>184</v>
      </c>
      <c r="G195" s="171"/>
      <c r="H195" s="171"/>
      <c r="I195" s="174"/>
      <c r="J195" s="185">
        <f>BK195</f>
        <v>0</v>
      </c>
      <c r="K195" s="171"/>
      <c r="L195" s="176"/>
      <c r="M195" s="177"/>
      <c r="N195" s="178"/>
      <c r="O195" s="178"/>
      <c r="P195" s="179">
        <f>SUM(P196:P275)</f>
        <v>0</v>
      </c>
      <c r="Q195" s="178"/>
      <c r="R195" s="179">
        <f>SUM(R196:R275)</f>
        <v>0</v>
      </c>
      <c r="S195" s="178"/>
      <c r="T195" s="180">
        <f>SUM(T196:T275)</f>
        <v>0</v>
      </c>
      <c r="AR195" s="181" t="s">
        <v>83</v>
      </c>
      <c r="AT195" s="182" t="s">
        <v>74</v>
      </c>
      <c r="AU195" s="182" t="s">
        <v>83</v>
      </c>
      <c r="AY195" s="181" t="s">
        <v>153</v>
      </c>
      <c r="BK195" s="183">
        <f>SUM(BK196:BK275)</f>
        <v>0</v>
      </c>
    </row>
    <row r="196" spans="1:65" s="2" customFormat="1" ht="134.25" customHeight="1">
      <c r="A196" s="34"/>
      <c r="B196" s="35"/>
      <c r="C196" s="233" t="s">
        <v>274</v>
      </c>
      <c r="D196" s="233" t="s">
        <v>185</v>
      </c>
      <c r="E196" s="234" t="s">
        <v>585</v>
      </c>
      <c r="F196" s="235" t="s">
        <v>586</v>
      </c>
      <c r="G196" s="236" t="s">
        <v>196</v>
      </c>
      <c r="H196" s="237">
        <v>110</v>
      </c>
      <c r="I196" s="238"/>
      <c r="J196" s="239">
        <f>ROUND(I196*H196,2)</f>
        <v>0</v>
      </c>
      <c r="K196" s="235" t="s">
        <v>159</v>
      </c>
      <c r="L196" s="39"/>
      <c r="M196" s="240" t="s">
        <v>1</v>
      </c>
      <c r="N196" s="241" t="s">
        <v>40</v>
      </c>
      <c r="O196" s="71"/>
      <c r="P196" s="196">
        <f>O196*H196</f>
        <v>0</v>
      </c>
      <c r="Q196" s="196">
        <v>0</v>
      </c>
      <c r="R196" s="196">
        <f>Q196*H196</f>
        <v>0</v>
      </c>
      <c r="S196" s="196">
        <v>0</v>
      </c>
      <c r="T196" s="197">
        <f>S196*H196</f>
        <v>0</v>
      </c>
      <c r="U196" s="34"/>
      <c r="V196" s="34"/>
      <c r="W196" s="34"/>
      <c r="X196" s="34"/>
      <c r="Y196" s="34"/>
      <c r="Z196" s="34"/>
      <c r="AA196" s="34"/>
      <c r="AB196" s="34"/>
      <c r="AC196" s="34"/>
      <c r="AD196" s="34"/>
      <c r="AE196" s="34"/>
      <c r="AR196" s="198" t="s">
        <v>161</v>
      </c>
      <c r="AT196" s="198" t="s">
        <v>185</v>
      </c>
      <c r="AU196" s="198" t="s">
        <v>85</v>
      </c>
      <c r="AY196" s="17" t="s">
        <v>153</v>
      </c>
      <c r="BE196" s="199">
        <f>IF(N196="základní",J196,0)</f>
        <v>0</v>
      </c>
      <c r="BF196" s="199">
        <f>IF(N196="snížená",J196,0)</f>
        <v>0</v>
      </c>
      <c r="BG196" s="199">
        <f>IF(N196="zákl. přenesená",J196,0)</f>
        <v>0</v>
      </c>
      <c r="BH196" s="199">
        <f>IF(N196="sníž. přenesená",J196,0)</f>
        <v>0</v>
      </c>
      <c r="BI196" s="199">
        <f>IF(N196="nulová",J196,0)</f>
        <v>0</v>
      </c>
      <c r="BJ196" s="17" t="s">
        <v>83</v>
      </c>
      <c r="BK196" s="199">
        <f>ROUND(I196*H196,2)</f>
        <v>0</v>
      </c>
      <c r="BL196" s="17" t="s">
        <v>161</v>
      </c>
      <c r="BM196" s="198" t="s">
        <v>868</v>
      </c>
    </row>
    <row r="197" spans="1:65" s="2" customFormat="1" ht="78">
      <c r="A197" s="34"/>
      <c r="B197" s="35"/>
      <c r="C197" s="36"/>
      <c r="D197" s="202" t="s">
        <v>190</v>
      </c>
      <c r="E197" s="36"/>
      <c r="F197" s="242" t="s">
        <v>588</v>
      </c>
      <c r="G197" s="36"/>
      <c r="H197" s="36"/>
      <c r="I197" s="243"/>
      <c r="J197" s="36"/>
      <c r="K197" s="36"/>
      <c r="L197" s="39"/>
      <c r="M197" s="244"/>
      <c r="N197" s="245"/>
      <c r="O197" s="71"/>
      <c r="P197" s="71"/>
      <c r="Q197" s="71"/>
      <c r="R197" s="71"/>
      <c r="S197" s="71"/>
      <c r="T197" s="72"/>
      <c r="U197" s="34"/>
      <c r="V197" s="34"/>
      <c r="W197" s="34"/>
      <c r="X197" s="34"/>
      <c r="Y197" s="34"/>
      <c r="Z197" s="34"/>
      <c r="AA197" s="34"/>
      <c r="AB197" s="34"/>
      <c r="AC197" s="34"/>
      <c r="AD197" s="34"/>
      <c r="AE197" s="34"/>
      <c r="AT197" s="17" t="s">
        <v>190</v>
      </c>
      <c r="AU197" s="17" t="s">
        <v>85</v>
      </c>
    </row>
    <row r="198" spans="1:65" s="15" customFormat="1" ht="11.25">
      <c r="B198" s="223"/>
      <c r="C198" s="224"/>
      <c r="D198" s="202" t="s">
        <v>163</v>
      </c>
      <c r="E198" s="225" t="s">
        <v>1</v>
      </c>
      <c r="F198" s="226" t="s">
        <v>869</v>
      </c>
      <c r="G198" s="224"/>
      <c r="H198" s="225" t="s">
        <v>1</v>
      </c>
      <c r="I198" s="227"/>
      <c r="J198" s="224"/>
      <c r="K198" s="224"/>
      <c r="L198" s="228"/>
      <c r="M198" s="229"/>
      <c r="N198" s="230"/>
      <c r="O198" s="230"/>
      <c r="P198" s="230"/>
      <c r="Q198" s="230"/>
      <c r="R198" s="230"/>
      <c r="S198" s="230"/>
      <c r="T198" s="231"/>
      <c r="AT198" s="232" t="s">
        <v>163</v>
      </c>
      <c r="AU198" s="232" t="s">
        <v>85</v>
      </c>
      <c r="AV198" s="15" t="s">
        <v>83</v>
      </c>
      <c r="AW198" s="15" t="s">
        <v>31</v>
      </c>
      <c r="AX198" s="15" t="s">
        <v>75</v>
      </c>
      <c r="AY198" s="232" t="s">
        <v>153</v>
      </c>
    </row>
    <row r="199" spans="1:65" s="13" customFormat="1" ht="11.25">
      <c r="B199" s="200"/>
      <c r="C199" s="201"/>
      <c r="D199" s="202" t="s">
        <v>163</v>
      </c>
      <c r="E199" s="203" t="s">
        <v>1</v>
      </c>
      <c r="F199" s="204" t="s">
        <v>870</v>
      </c>
      <c r="G199" s="201"/>
      <c r="H199" s="205">
        <v>110</v>
      </c>
      <c r="I199" s="206"/>
      <c r="J199" s="201"/>
      <c r="K199" s="201"/>
      <c r="L199" s="207"/>
      <c r="M199" s="208"/>
      <c r="N199" s="209"/>
      <c r="O199" s="209"/>
      <c r="P199" s="209"/>
      <c r="Q199" s="209"/>
      <c r="R199" s="209"/>
      <c r="S199" s="209"/>
      <c r="T199" s="210"/>
      <c r="AT199" s="211" t="s">
        <v>163</v>
      </c>
      <c r="AU199" s="211" t="s">
        <v>85</v>
      </c>
      <c r="AV199" s="13" t="s">
        <v>85</v>
      </c>
      <c r="AW199" s="13" t="s">
        <v>31</v>
      </c>
      <c r="AX199" s="13" t="s">
        <v>75</v>
      </c>
      <c r="AY199" s="211" t="s">
        <v>153</v>
      </c>
    </row>
    <row r="200" spans="1:65" s="14" customFormat="1" ht="11.25">
      <c r="B200" s="212"/>
      <c r="C200" s="213"/>
      <c r="D200" s="202" t="s">
        <v>163</v>
      </c>
      <c r="E200" s="214" t="s">
        <v>1</v>
      </c>
      <c r="F200" s="215" t="s">
        <v>167</v>
      </c>
      <c r="G200" s="213"/>
      <c r="H200" s="216">
        <v>110</v>
      </c>
      <c r="I200" s="217"/>
      <c r="J200" s="213"/>
      <c r="K200" s="213"/>
      <c r="L200" s="218"/>
      <c r="M200" s="219"/>
      <c r="N200" s="220"/>
      <c r="O200" s="220"/>
      <c r="P200" s="220"/>
      <c r="Q200" s="220"/>
      <c r="R200" s="220"/>
      <c r="S200" s="220"/>
      <c r="T200" s="221"/>
      <c r="AT200" s="222" t="s">
        <v>163</v>
      </c>
      <c r="AU200" s="222" t="s">
        <v>85</v>
      </c>
      <c r="AV200" s="14" t="s">
        <v>161</v>
      </c>
      <c r="AW200" s="14" t="s">
        <v>31</v>
      </c>
      <c r="AX200" s="14" t="s">
        <v>83</v>
      </c>
      <c r="AY200" s="222" t="s">
        <v>153</v>
      </c>
    </row>
    <row r="201" spans="1:65" s="2" customFormat="1" ht="72">
      <c r="A201" s="34"/>
      <c r="B201" s="35"/>
      <c r="C201" s="233" t="s">
        <v>281</v>
      </c>
      <c r="D201" s="233" t="s">
        <v>185</v>
      </c>
      <c r="E201" s="234" t="s">
        <v>590</v>
      </c>
      <c r="F201" s="235" t="s">
        <v>591</v>
      </c>
      <c r="G201" s="236" t="s">
        <v>196</v>
      </c>
      <c r="H201" s="237">
        <v>110</v>
      </c>
      <c r="I201" s="238"/>
      <c r="J201" s="239">
        <f>ROUND(I201*H201,2)</f>
        <v>0</v>
      </c>
      <c r="K201" s="235" t="s">
        <v>159</v>
      </c>
      <c r="L201" s="39"/>
      <c r="M201" s="240" t="s">
        <v>1</v>
      </c>
      <c r="N201" s="241" t="s">
        <v>40</v>
      </c>
      <c r="O201" s="71"/>
      <c r="P201" s="196">
        <f>O201*H201</f>
        <v>0</v>
      </c>
      <c r="Q201" s="196">
        <v>0</v>
      </c>
      <c r="R201" s="196">
        <f>Q201*H201</f>
        <v>0</v>
      </c>
      <c r="S201" s="196">
        <v>0</v>
      </c>
      <c r="T201" s="197">
        <f>S201*H201</f>
        <v>0</v>
      </c>
      <c r="U201" s="34"/>
      <c r="V201" s="34"/>
      <c r="W201" s="34"/>
      <c r="X201" s="34"/>
      <c r="Y201" s="34"/>
      <c r="Z201" s="34"/>
      <c r="AA201" s="34"/>
      <c r="AB201" s="34"/>
      <c r="AC201" s="34"/>
      <c r="AD201" s="34"/>
      <c r="AE201" s="34"/>
      <c r="AR201" s="198" t="s">
        <v>161</v>
      </c>
      <c r="AT201" s="198" t="s">
        <v>185</v>
      </c>
      <c r="AU201" s="198" t="s">
        <v>85</v>
      </c>
      <c r="AY201" s="17" t="s">
        <v>153</v>
      </c>
      <c r="BE201" s="199">
        <f>IF(N201="základní",J201,0)</f>
        <v>0</v>
      </c>
      <c r="BF201" s="199">
        <f>IF(N201="snížená",J201,0)</f>
        <v>0</v>
      </c>
      <c r="BG201" s="199">
        <f>IF(N201="zákl. přenesená",J201,0)</f>
        <v>0</v>
      </c>
      <c r="BH201" s="199">
        <f>IF(N201="sníž. přenesená",J201,0)</f>
        <v>0</v>
      </c>
      <c r="BI201" s="199">
        <f>IF(N201="nulová",J201,0)</f>
        <v>0</v>
      </c>
      <c r="BJ201" s="17" t="s">
        <v>83</v>
      </c>
      <c r="BK201" s="199">
        <f>ROUND(I201*H201,2)</f>
        <v>0</v>
      </c>
      <c r="BL201" s="17" t="s">
        <v>161</v>
      </c>
      <c r="BM201" s="198" t="s">
        <v>871</v>
      </c>
    </row>
    <row r="202" spans="1:65" s="2" customFormat="1" ht="48.75">
      <c r="A202" s="34"/>
      <c r="B202" s="35"/>
      <c r="C202" s="36"/>
      <c r="D202" s="202" t="s">
        <v>190</v>
      </c>
      <c r="E202" s="36"/>
      <c r="F202" s="242" t="s">
        <v>198</v>
      </c>
      <c r="G202" s="36"/>
      <c r="H202" s="36"/>
      <c r="I202" s="243"/>
      <c r="J202" s="36"/>
      <c r="K202" s="36"/>
      <c r="L202" s="39"/>
      <c r="M202" s="244"/>
      <c r="N202" s="245"/>
      <c r="O202" s="71"/>
      <c r="P202" s="71"/>
      <c r="Q202" s="71"/>
      <c r="R202" s="71"/>
      <c r="S202" s="71"/>
      <c r="T202" s="72"/>
      <c r="U202" s="34"/>
      <c r="V202" s="34"/>
      <c r="W202" s="34"/>
      <c r="X202" s="34"/>
      <c r="Y202" s="34"/>
      <c r="Z202" s="34"/>
      <c r="AA202" s="34"/>
      <c r="AB202" s="34"/>
      <c r="AC202" s="34"/>
      <c r="AD202" s="34"/>
      <c r="AE202" s="34"/>
      <c r="AT202" s="17" t="s">
        <v>190</v>
      </c>
      <c r="AU202" s="17" t="s">
        <v>85</v>
      </c>
    </row>
    <row r="203" spans="1:65" s="15" customFormat="1" ht="11.25">
      <c r="B203" s="223"/>
      <c r="C203" s="224"/>
      <c r="D203" s="202" t="s">
        <v>163</v>
      </c>
      <c r="E203" s="225" t="s">
        <v>1</v>
      </c>
      <c r="F203" s="226" t="s">
        <v>859</v>
      </c>
      <c r="G203" s="224"/>
      <c r="H203" s="225" t="s">
        <v>1</v>
      </c>
      <c r="I203" s="227"/>
      <c r="J203" s="224"/>
      <c r="K203" s="224"/>
      <c r="L203" s="228"/>
      <c r="M203" s="229"/>
      <c r="N203" s="230"/>
      <c r="O203" s="230"/>
      <c r="P203" s="230"/>
      <c r="Q203" s="230"/>
      <c r="R203" s="230"/>
      <c r="S203" s="230"/>
      <c r="T203" s="231"/>
      <c r="AT203" s="232" t="s">
        <v>163</v>
      </c>
      <c r="AU203" s="232" t="s">
        <v>85</v>
      </c>
      <c r="AV203" s="15" t="s">
        <v>83</v>
      </c>
      <c r="AW203" s="15" t="s">
        <v>31</v>
      </c>
      <c r="AX203" s="15" t="s">
        <v>75</v>
      </c>
      <c r="AY203" s="232" t="s">
        <v>153</v>
      </c>
    </row>
    <row r="204" spans="1:65" s="13" customFormat="1" ht="11.25">
      <c r="B204" s="200"/>
      <c r="C204" s="201"/>
      <c r="D204" s="202" t="s">
        <v>163</v>
      </c>
      <c r="E204" s="203" t="s">
        <v>1</v>
      </c>
      <c r="F204" s="204" t="s">
        <v>870</v>
      </c>
      <c r="G204" s="201"/>
      <c r="H204" s="205">
        <v>110</v>
      </c>
      <c r="I204" s="206"/>
      <c r="J204" s="201"/>
      <c r="K204" s="201"/>
      <c r="L204" s="207"/>
      <c r="M204" s="208"/>
      <c r="N204" s="209"/>
      <c r="O204" s="209"/>
      <c r="P204" s="209"/>
      <c r="Q204" s="209"/>
      <c r="R204" s="209"/>
      <c r="S204" s="209"/>
      <c r="T204" s="210"/>
      <c r="AT204" s="211" t="s">
        <v>163</v>
      </c>
      <c r="AU204" s="211" t="s">
        <v>85</v>
      </c>
      <c r="AV204" s="13" t="s">
        <v>85</v>
      </c>
      <c r="AW204" s="13" t="s">
        <v>31</v>
      </c>
      <c r="AX204" s="13" t="s">
        <v>75</v>
      </c>
      <c r="AY204" s="211" t="s">
        <v>153</v>
      </c>
    </row>
    <row r="205" spans="1:65" s="14" customFormat="1" ht="11.25">
      <c r="B205" s="212"/>
      <c r="C205" s="213"/>
      <c r="D205" s="202" t="s">
        <v>163</v>
      </c>
      <c r="E205" s="214" t="s">
        <v>1</v>
      </c>
      <c r="F205" s="215" t="s">
        <v>167</v>
      </c>
      <c r="G205" s="213"/>
      <c r="H205" s="216">
        <v>110</v>
      </c>
      <c r="I205" s="217"/>
      <c r="J205" s="213"/>
      <c r="K205" s="213"/>
      <c r="L205" s="218"/>
      <c r="M205" s="219"/>
      <c r="N205" s="220"/>
      <c r="O205" s="220"/>
      <c r="P205" s="220"/>
      <c r="Q205" s="220"/>
      <c r="R205" s="220"/>
      <c r="S205" s="220"/>
      <c r="T205" s="221"/>
      <c r="AT205" s="222" t="s">
        <v>163</v>
      </c>
      <c r="AU205" s="222" t="s">
        <v>85</v>
      </c>
      <c r="AV205" s="14" t="s">
        <v>161</v>
      </c>
      <c r="AW205" s="14" t="s">
        <v>31</v>
      </c>
      <c r="AX205" s="14" t="s">
        <v>83</v>
      </c>
      <c r="AY205" s="222" t="s">
        <v>153</v>
      </c>
    </row>
    <row r="206" spans="1:65" s="2" customFormat="1" ht="168" customHeight="1">
      <c r="A206" s="34"/>
      <c r="B206" s="35"/>
      <c r="C206" s="233" t="s">
        <v>287</v>
      </c>
      <c r="D206" s="233" t="s">
        <v>185</v>
      </c>
      <c r="E206" s="234" t="s">
        <v>872</v>
      </c>
      <c r="F206" s="235" t="s">
        <v>873</v>
      </c>
      <c r="G206" s="236" t="s">
        <v>158</v>
      </c>
      <c r="H206" s="237">
        <v>27</v>
      </c>
      <c r="I206" s="238"/>
      <c r="J206" s="239">
        <f>ROUND(I206*H206,2)</f>
        <v>0</v>
      </c>
      <c r="K206" s="235" t="s">
        <v>159</v>
      </c>
      <c r="L206" s="39"/>
      <c r="M206" s="240" t="s">
        <v>1</v>
      </c>
      <c r="N206" s="241" t="s">
        <v>40</v>
      </c>
      <c r="O206" s="71"/>
      <c r="P206" s="196">
        <f>O206*H206</f>
        <v>0</v>
      </c>
      <c r="Q206" s="196">
        <v>0</v>
      </c>
      <c r="R206" s="196">
        <f>Q206*H206</f>
        <v>0</v>
      </c>
      <c r="S206" s="196">
        <v>0</v>
      </c>
      <c r="T206" s="197">
        <f>S206*H206</f>
        <v>0</v>
      </c>
      <c r="U206" s="34"/>
      <c r="V206" s="34"/>
      <c r="W206" s="34"/>
      <c r="X206" s="34"/>
      <c r="Y206" s="34"/>
      <c r="Z206" s="34"/>
      <c r="AA206" s="34"/>
      <c r="AB206" s="34"/>
      <c r="AC206" s="34"/>
      <c r="AD206" s="34"/>
      <c r="AE206" s="34"/>
      <c r="AR206" s="198" t="s">
        <v>161</v>
      </c>
      <c r="AT206" s="198" t="s">
        <v>185</v>
      </c>
      <c r="AU206" s="198" t="s">
        <v>85</v>
      </c>
      <c r="AY206" s="17" t="s">
        <v>153</v>
      </c>
      <c r="BE206" s="199">
        <f>IF(N206="základní",J206,0)</f>
        <v>0</v>
      </c>
      <c r="BF206" s="199">
        <f>IF(N206="snížená",J206,0)</f>
        <v>0</v>
      </c>
      <c r="BG206" s="199">
        <f>IF(N206="zákl. přenesená",J206,0)</f>
        <v>0</v>
      </c>
      <c r="BH206" s="199">
        <f>IF(N206="sníž. přenesená",J206,0)</f>
        <v>0</v>
      </c>
      <c r="BI206" s="199">
        <f>IF(N206="nulová",J206,0)</f>
        <v>0</v>
      </c>
      <c r="BJ206" s="17" t="s">
        <v>83</v>
      </c>
      <c r="BK206" s="199">
        <f>ROUND(I206*H206,2)</f>
        <v>0</v>
      </c>
      <c r="BL206" s="17" t="s">
        <v>161</v>
      </c>
      <c r="BM206" s="198" t="s">
        <v>874</v>
      </c>
    </row>
    <row r="207" spans="1:65" s="2" customFormat="1" ht="97.5">
      <c r="A207" s="34"/>
      <c r="B207" s="35"/>
      <c r="C207" s="36"/>
      <c r="D207" s="202" t="s">
        <v>190</v>
      </c>
      <c r="E207" s="36"/>
      <c r="F207" s="242" t="s">
        <v>875</v>
      </c>
      <c r="G207" s="36"/>
      <c r="H207" s="36"/>
      <c r="I207" s="243"/>
      <c r="J207" s="36"/>
      <c r="K207" s="36"/>
      <c r="L207" s="39"/>
      <c r="M207" s="244"/>
      <c r="N207" s="245"/>
      <c r="O207" s="71"/>
      <c r="P207" s="71"/>
      <c r="Q207" s="71"/>
      <c r="R207" s="71"/>
      <c r="S207" s="71"/>
      <c r="T207" s="72"/>
      <c r="U207" s="34"/>
      <c r="V207" s="34"/>
      <c r="W207" s="34"/>
      <c r="X207" s="34"/>
      <c r="Y207" s="34"/>
      <c r="Z207" s="34"/>
      <c r="AA207" s="34"/>
      <c r="AB207" s="34"/>
      <c r="AC207" s="34"/>
      <c r="AD207" s="34"/>
      <c r="AE207" s="34"/>
      <c r="AT207" s="17" t="s">
        <v>190</v>
      </c>
      <c r="AU207" s="17" t="s">
        <v>85</v>
      </c>
    </row>
    <row r="208" spans="1:65" s="13" customFormat="1" ht="11.25">
      <c r="B208" s="200"/>
      <c r="C208" s="201"/>
      <c r="D208" s="202" t="s">
        <v>163</v>
      </c>
      <c r="E208" s="203" t="s">
        <v>1</v>
      </c>
      <c r="F208" s="204" t="s">
        <v>487</v>
      </c>
      <c r="G208" s="201"/>
      <c r="H208" s="205">
        <v>27</v>
      </c>
      <c r="I208" s="206"/>
      <c r="J208" s="201"/>
      <c r="K208" s="201"/>
      <c r="L208" s="207"/>
      <c r="M208" s="208"/>
      <c r="N208" s="209"/>
      <c r="O208" s="209"/>
      <c r="P208" s="209"/>
      <c r="Q208" s="209"/>
      <c r="R208" s="209"/>
      <c r="S208" s="209"/>
      <c r="T208" s="210"/>
      <c r="AT208" s="211" t="s">
        <v>163</v>
      </c>
      <c r="AU208" s="211" t="s">
        <v>85</v>
      </c>
      <c r="AV208" s="13" t="s">
        <v>85</v>
      </c>
      <c r="AW208" s="13" t="s">
        <v>31</v>
      </c>
      <c r="AX208" s="13" t="s">
        <v>75</v>
      </c>
      <c r="AY208" s="211" t="s">
        <v>153</v>
      </c>
    </row>
    <row r="209" spans="1:65" s="14" customFormat="1" ht="11.25">
      <c r="B209" s="212"/>
      <c r="C209" s="213"/>
      <c r="D209" s="202" t="s">
        <v>163</v>
      </c>
      <c r="E209" s="214" t="s">
        <v>1</v>
      </c>
      <c r="F209" s="215" t="s">
        <v>167</v>
      </c>
      <c r="G209" s="213"/>
      <c r="H209" s="216">
        <v>27</v>
      </c>
      <c r="I209" s="217"/>
      <c r="J209" s="213"/>
      <c r="K209" s="213"/>
      <c r="L209" s="218"/>
      <c r="M209" s="219"/>
      <c r="N209" s="220"/>
      <c r="O209" s="220"/>
      <c r="P209" s="220"/>
      <c r="Q209" s="220"/>
      <c r="R209" s="220"/>
      <c r="S209" s="220"/>
      <c r="T209" s="221"/>
      <c r="AT209" s="222" t="s">
        <v>163</v>
      </c>
      <c r="AU209" s="222" t="s">
        <v>85</v>
      </c>
      <c r="AV209" s="14" t="s">
        <v>161</v>
      </c>
      <c r="AW209" s="14" t="s">
        <v>31</v>
      </c>
      <c r="AX209" s="14" t="s">
        <v>83</v>
      </c>
      <c r="AY209" s="222" t="s">
        <v>153</v>
      </c>
    </row>
    <row r="210" spans="1:65" s="2" customFormat="1" ht="66.75" customHeight="1">
      <c r="A210" s="34"/>
      <c r="B210" s="35"/>
      <c r="C210" s="233" t="s">
        <v>7</v>
      </c>
      <c r="D210" s="233" t="s">
        <v>185</v>
      </c>
      <c r="E210" s="234" t="s">
        <v>604</v>
      </c>
      <c r="F210" s="235" t="s">
        <v>605</v>
      </c>
      <c r="G210" s="236" t="s">
        <v>209</v>
      </c>
      <c r="H210" s="237">
        <v>10.6</v>
      </c>
      <c r="I210" s="238"/>
      <c r="J210" s="239">
        <f>ROUND(I210*H210,2)</f>
        <v>0</v>
      </c>
      <c r="K210" s="235" t="s">
        <v>159</v>
      </c>
      <c r="L210" s="39"/>
      <c r="M210" s="240" t="s">
        <v>1</v>
      </c>
      <c r="N210" s="241" t="s">
        <v>40</v>
      </c>
      <c r="O210" s="71"/>
      <c r="P210" s="196">
        <f>O210*H210</f>
        <v>0</v>
      </c>
      <c r="Q210" s="196">
        <v>0</v>
      </c>
      <c r="R210" s="196">
        <f>Q210*H210</f>
        <v>0</v>
      </c>
      <c r="S210" s="196">
        <v>0</v>
      </c>
      <c r="T210" s="197">
        <f>S210*H210</f>
        <v>0</v>
      </c>
      <c r="U210" s="34"/>
      <c r="V210" s="34"/>
      <c r="W210" s="34"/>
      <c r="X210" s="34"/>
      <c r="Y210" s="34"/>
      <c r="Z210" s="34"/>
      <c r="AA210" s="34"/>
      <c r="AB210" s="34"/>
      <c r="AC210" s="34"/>
      <c r="AD210" s="34"/>
      <c r="AE210" s="34"/>
      <c r="AR210" s="198" t="s">
        <v>161</v>
      </c>
      <c r="AT210" s="198" t="s">
        <v>185</v>
      </c>
      <c r="AU210" s="198" t="s">
        <v>85</v>
      </c>
      <c r="AY210" s="17" t="s">
        <v>153</v>
      </c>
      <c r="BE210" s="199">
        <f>IF(N210="základní",J210,0)</f>
        <v>0</v>
      </c>
      <c r="BF210" s="199">
        <f>IF(N210="snížená",J210,0)</f>
        <v>0</v>
      </c>
      <c r="BG210" s="199">
        <f>IF(N210="zákl. přenesená",J210,0)</f>
        <v>0</v>
      </c>
      <c r="BH210" s="199">
        <f>IF(N210="sníž. přenesená",J210,0)</f>
        <v>0</v>
      </c>
      <c r="BI210" s="199">
        <f>IF(N210="nulová",J210,0)</f>
        <v>0</v>
      </c>
      <c r="BJ210" s="17" t="s">
        <v>83</v>
      </c>
      <c r="BK210" s="199">
        <f>ROUND(I210*H210,2)</f>
        <v>0</v>
      </c>
      <c r="BL210" s="17" t="s">
        <v>161</v>
      </c>
      <c r="BM210" s="198" t="s">
        <v>876</v>
      </c>
    </row>
    <row r="211" spans="1:65" s="2" customFormat="1" ht="29.25">
      <c r="A211" s="34"/>
      <c r="B211" s="35"/>
      <c r="C211" s="36"/>
      <c r="D211" s="202" t="s">
        <v>190</v>
      </c>
      <c r="E211" s="36"/>
      <c r="F211" s="242" t="s">
        <v>607</v>
      </c>
      <c r="G211" s="36"/>
      <c r="H211" s="36"/>
      <c r="I211" s="243"/>
      <c r="J211" s="36"/>
      <c r="K211" s="36"/>
      <c r="L211" s="39"/>
      <c r="M211" s="244"/>
      <c r="N211" s="245"/>
      <c r="O211" s="71"/>
      <c r="P211" s="71"/>
      <c r="Q211" s="71"/>
      <c r="R211" s="71"/>
      <c r="S211" s="71"/>
      <c r="T211" s="72"/>
      <c r="U211" s="34"/>
      <c r="V211" s="34"/>
      <c r="W211" s="34"/>
      <c r="X211" s="34"/>
      <c r="Y211" s="34"/>
      <c r="Z211" s="34"/>
      <c r="AA211" s="34"/>
      <c r="AB211" s="34"/>
      <c r="AC211" s="34"/>
      <c r="AD211" s="34"/>
      <c r="AE211" s="34"/>
      <c r="AT211" s="17" t="s">
        <v>190</v>
      </c>
      <c r="AU211" s="17" t="s">
        <v>85</v>
      </c>
    </row>
    <row r="212" spans="1:65" s="13" customFormat="1" ht="11.25">
      <c r="B212" s="200"/>
      <c r="C212" s="201"/>
      <c r="D212" s="202" t="s">
        <v>163</v>
      </c>
      <c r="E212" s="203" t="s">
        <v>1</v>
      </c>
      <c r="F212" s="204" t="s">
        <v>877</v>
      </c>
      <c r="G212" s="201"/>
      <c r="H212" s="205">
        <v>10.6</v>
      </c>
      <c r="I212" s="206"/>
      <c r="J212" s="201"/>
      <c r="K212" s="201"/>
      <c r="L212" s="207"/>
      <c r="M212" s="208"/>
      <c r="N212" s="209"/>
      <c r="O212" s="209"/>
      <c r="P212" s="209"/>
      <c r="Q212" s="209"/>
      <c r="R212" s="209"/>
      <c r="S212" s="209"/>
      <c r="T212" s="210"/>
      <c r="AT212" s="211" t="s">
        <v>163</v>
      </c>
      <c r="AU212" s="211" t="s">
        <v>85</v>
      </c>
      <c r="AV212" s="13" t="s">
        <v>85</v>
      </c>
      <c r="AW212" s="13" t="s">
        <v>31</v>
      </c>
      <c r="AX212" s="13" t="s">
        <v>75</v>
      </c>
      <c r="AY212" s="211" t="s">
        <v>153</v>
      </c>
    </row>
    <row r="213" spans="1:65" s="14" customFormat="1" ht="11.25">
      <c r="B213" s="212"/>
      <c r="C213" s="213"/>
      <c r="D213" s="202" t="s">
        <v>163</v>
      </c>
      <c r="E213" s="214" t="s">
        <v>1</v>
      </c>
      <c r="F213" s="215" t="s">
        <v>167</v>
      </c>
      <c r="G213" s="213"/>
      <c r="H213" s="216">
        <v>10.6</v>
      </c>
      <c r="I213" s="217"/>
      <c r="J213" s="213"/>
      <c r="K213" s="213"/>
      <c r="L213" s="218"/>
      <c r="M213" s="219"/>
      <c r="N213" s="220"/>
      <c r="O213" s="220"/>
      <c r="P213" s="220"/>
      <c r="Q213" s="220"/>
      <c r="R213" s="220"/>
      <c r="S213" s="220"/>
      <c r="T213" s="221"/>
      <c r="AT213" s="222" t="s">
        <v>163</v>
      </c>
      <c r="AU213" s="222" t="s">
        <v>85</v>
      </c>
      <c r="AV213" s="14" t="s">
        <v>161</v>
      </c>
      <c r="AW213" s="14" t="s">
        <v>31</v>
      </c>
      <c r="AX213" s="14" t="s">
        <v>83</v>
      </c>
      <c r="AY213" s="222" t="s">
        <v>153</v>
      </c>
    </row>
    <row r="214" spans="1:65" s="2" customFormat="1" ht="36">
      <c r="A214" s="34"/>
      <c r="B214" s="35"/>
      <c r="C214" s="233" t="s">
        <v>296</v>
      </c>
      <c r="D214" s="233" t="s">
        <v>185</v>
      </c>
      <c r="E214" s="234" t="s">
        <v>612</v>
      </c>
      <c r="F214" s="235" t="s">
        <v>613</v>
      </c>
      <c r="G214" s="236" t="s">
        <v>209</v>
      </c>
      <c r="H214" s="237">
        <v>15.3</v>
      </c>
      <c r="I214" s="238"/>
      <c r="J214" s="239">
        <f>ROUND(I214*H214,2)</f>
        <v>0</v>
      </c>
      <c r="K214" s="235" t="s">
        <v>159</v>
      </c>
      <c r="L214" s="39"/>
      <c r="M214" s="240" t="s">
        <v>1</v>
      </c>
      <c r="N214" s="241" t="s">
        <v>40</v>
      </c>
      <c r="O214" s="71"/>
      <c r="P214" s="196">
        <f>O214*H214</f>
        <v>0</v>
      </c>
      <c r="Q214" s="196">
        <v>0</v>
      </c>
      <c r="R214" s="196">
        <f>Q214*H214</f>
        <v>0</v>
      </c>
      <c r="S214" s="196">
        <v>0</v>
      </c>
      <c r="T214" s="197">
        <f>S214*H214</f>
        <v>0</v>
      </c>
      <c r="U214" s="34"/>
      <c r="V214" s="34"/>
      <c r="W214" s="34"/>
      <c r="X214" s="34"/>
      <c r="Y214" s="34"/>
      <c r="Z214" s="34"/>
      <c r="AA214" s="34"/>
      <c r="AB214" s="34"/>
      <c r="AC214" s="34"/>
      <c r="AD214" s="34"/>
      <c r="AE214" s="34"/>
      <c r="AR214" s="198" t="s">
        <v>161</v>
      </c>
      <c r="AT214" s="198" t="s">
        <v>185</v>
      </c>
      <c r="AU214" s="198" t="s">
        <v>85</v>
      </c>
      <c r="AY214" s="17" t="s">
        <v>153</v>
      </c>
      <c r="BE214" s="199">
        <f>IF(N214="základní",J214,0)</f>
        <v>0</v>
      </c>
      <c r="BF214" s="199">
        <f>IF(N214="snížená",J214,0)</f>
        <v>0</v>
      </c>
      <c r="BG214" s="199">
        <f>IF(N214="zákl. přenesená",J214,0)</f>
        <v>0</v>
      </c>
      <c r="BH214" s="199">
        <f>IF(N214="sníž. přenesená",J214,0)</f>
        <v>0</v>
      </c>
      <c r="BI214" s="199">
        <f>IF(N214="nulová",J214,0)</f>
        <v>0</v>
      </c>
      <c r="BJ214" s="17" t="s">
        <v>83</v>
      </c>
      <c r="BK214" s="199">
        <f>ROUND(I214*H214,2)</f>
        <v>0</v>
      </c>
      <c r="BL214" s="17" t="s">
        <v>161</v>
      </c>
      <c r="BM214" s="198" t="s">
        <v>878</v>
      </c>
    </row>
    <row r="215" spans="1:65" s="2" customFormat="1" ht="19.5">
      <c r="A215" s="34"/>
      <c r="B215" s="35"/>
      <c r="C215" s="36"/>
      <c r="D215" s="202" t="s">
        <v>190</v>
      </c>
      <c r="E215" s="36"/>
      <c r="F215" s="242" t="s">
        <v>615</v>
      </c>
      <c r="G215" s="36"/>
      <c r="H215" s="36"/>
      <c r="I215" s="243"/>
      <c r="J215" s="36"/>
      <c r="K215" s="36"/>
      <c r="L215" s="39"/>
      <c r="M215" s="244"/>
      <c r="N215" s="245"/>
      <c r="O215" s="71"/>
      <c r="P215" s="71"/>
      <c r="Q215" s="71"/>
      <c r="R215" s="71"/>
      <c r="S215" s="71"/>
      <c r="T215" s="72"/>
      <c r="U215" s="34"/>
      <c r="V215" s="34"/>
      <c r="W215" s="34"/>
      <c r="X215" s="34"/>
      <c r="Y215" s="34"/>
      <c r="Z215" s="34"/>
      <c r="AA215" s="34"/>
      <c r="AB215" s="34"/>
      <c r="AC215" s="34"/>
      <c r="AD215" s="34"/>
      <c r="AE215" s="34"/>
      <c r="AT215" s="17" t="s">
        <v>190</v>
      </c>
      <c r="AU215" s="17" t="s">
        <v>85</v>
      </c>
    </row>
    <row r="216" spans="1:65" s="15" customFormat="1" ht="11.25">
      <c r="B216" s="223"/>
      <c r="C216" s="224"/>
      <c r="D216" s="202" t="s">
        <v>163</v>
      </c>
      <c r="E216" s="225" t="s">
        <v>1</v>
      </c>
      <c r="F216" s="226" t="s">
        <v>879</v>
      </c>
      <c r="G216" s="224"/>
      <c r="H216" s="225" t="s">
        <v>1</v>
      </c>
      <c r="I216" s="227"/>
      <c r="J216" s="224"/>
      <c r="K216" s="224"/>
      <c r="L216" s="228"/>
      <c r="M216" s="229"/>
      <c r="N216" s="230"/>
      <c r="O216" s="230"/>
      <c r="P216" s="230"/>
      <c r="Q216" s="230"/>
      <c r="R216" s="230"/>
      <c r="S216" s="230"/>
      <c r="T216" s="231"/>
      <c r="AT216" s="232" t="s">
        <v>163</v>
      </c>
      <c r="AU216" s="232" t="s">
        <v>85</v>
      </c>
      <c r="AV216" s="15" t="s">
        <v>83</v>
      </c>
      <c r="AW216" s="15" t="s">
        <v>31</v>
      </c>
      <c r="AX216" s="15" t="s">
        <v>75</v>
      </c>
      <c r="AY216" s="232" t="s">
        <v>153</v>
      </c>
    </row>
    <row r="217" spans="1:65" s="13" customFormat="1" ht="11.25">
      <c r="B217" s="200"/>
      <c r="C217" s="201"/>
      <c r="D217" s="202" t="s">
        <v>163</v>
      </c>
      <c r="E217" s="203" t="s">
        <v>1</v>
      </c>
      <c r="F217" s="204" t="s">
        <v>880</v>
      </c>
      <c r="G217" s="201"/>
      <c r="H217" s="205">
        <v>7.3</v>
      </c>
      <c r="I217" s="206"/>
      <c r="J217" s="201"/>
      <c r="K217" s="201"/>
      <c r="L217" s="207"/>
      <c r="M217" s="208"/>
      <c r="N217" s="209"/>
      <c r="O217" s="209"/>
      <c r="P217" s="209"/>
      <c r="Q217" s="209"/>
      <c r="R217" s="209"/>
      <c r="S217" s="209"/>
      <c r="T217" s="210"/>
      <c r="AT217" s="211" t="s">
        <v>163</v>
      </c>
      <c r="AU217" s="211" t="s">
        <v>85</v>
      </c>
      <c r="AV217" s="13" t="s">
        <v>85</v>
      </c>
      <c r="AW217" s="13" t="s">
        <v>31</v>
      </c>
      <c r="AX217" s="13" t="s">
        <v>75</v>
      </c>
      <c r="AY217" s="211" t="s">
        <v>153</v>
      </c>
    </row>
    <row r="218" spans="1:65" s="15" customFormat="1" ht="11.25">
      <c r="B218" s="223"/>
      <c r="C218" s="224"/>
      <c r="D218" s="202" t="s">
        <v>163</v>
      </c>
      <c r="E218" s="225" t="s">
        <v>1</v>
      </c>
      <c r="F218" s="226" t="s">
        <v>881</v>
      </c>
      <c r="G218" s="224"/>
      <c r="H218" s="225" t="s">
        <v>1</v>
      </c>
      <c r="I218" s="227"/>
      <c r="J218" s="224"/>
      <c r="K218" s="224"/>
      <c r="L218" s="228"/>
      <c r="M218" s="229"/>
      <c r="N218" s="230"/>
      <c r="O218" s="230"/>
      <c r="P218" s="230"/>
      <c r="Q218" s="230"/>
      <c r="R218" s="230"/>
      <c r="S218" s="230"/>
      <c r="T218" s="231"/>
      <c r="AT218" s="232" t="s">
        <v>163</v>
      </c>
      <c r="AU218" s="232" t="s">
        <v>85</v>
      </c>
      <c r="AV218" s="15" t="s">
        <v>83</v>
      </c>
      <c r="AW218" s="15" t="s">
        <v>31</v>
      </c>
      <c r="AX218" s="15" t="s">
        <v>75</v>
      </c>
      <c r="AY218" s="232" t="s">
        <v>153</v>
      </c>
    </row>
    <row r="219" spans="1:65" s="13" customFormat="1" ht="11.25">
      <c r="B219" s="200"/>
      <c r="C219" s="201"/>
      <c r="D219" s="202" t="s">
        <v>163</v>
      </c>
      <c r="E219" s="203" t="s">
        <v>1</v>
      </c>
      <c r="F219" s="204" t="s">
        <v>160</v>
      </c>
      <c r="G219" s="201"/>
      <c r="H219" s="205">
        <v>8</v>
      </c>
      <c r="I219" s="206"/>
      <c r="J219" s="201"/>
      <c r="K219" s="201"/>
      <c r="L219" s="207"/>
      <c r="M219" s="208"/>
      <c r="N219" s="209"/>
      <c r="O219" s="209"/>
      <c r="P219" s="209"/>
      <c r="Q219" s="209"/>
      <c r="R219" s="209"/>
      <c r="S219" s="209"/>
      <c r="T219" s="210"/>
      <c r="AT219" s="211" t="s">
        <v>163</v>
      </c>
      <c r="AU219" s="211" t="s">
        <v>85</v>
      </c>
      <c r="AV219" s="13" t="s">
        <v>85</v>
      </c>
      <c r="AW219" s="13" t="s">
        <v>31</v>
      </c>
      <c r="AX219" s="13" t="s">
        <v>75</v>
      </c>
      <c r="AY219" s="211" t="s">
        <v>153</v>
      </c>
    </row>
    <row r="220" spans="1:65" s="14" customFormat="1" ht="11.25">
      <c r="B220" s="212"/>
      <c r="C220" s="213"/>
      <c r="D220" s="202" t="s">
        <v>163</v>
      </c>
      <c r="E220" s="214" t="s">
        <v>1</v>
      </c>
      <c r="F220" s="215" t="s">
        <v>167</v>
      </c>
      <c r="G220" s="213"/>
      <c r="H220" s="216">
        <v>15.3</v>
      </c>
      <c r="I220" s="217"/>
      <c r="J220" s="213"/>
      <c r="K220" s="213"/>
      <c r="L220" s="218"/>
      <c r="M220" s="219"/>
      <c r="N220" s="220"/>
      <c r="O220" s="220"/>
      <c r="P220" s="220"/>
      <c r="Q220" s="220"/>
      <c r="R220" s="220"/>
      <c r="S220" s="220"/>
      <c r="T220" s="221"/>
      <c r="AT220" s="222" t="s">
        <v>163</v>
      </c>
      <c r="AU220" s="222" t="s">
        <v>85</v>
      </c>
      <c r="AV220" s="14" t="s">
        <v>161</v>
      </c>
      <c r="AW220" s="14" t="s">
        <v>31</v>
      </c>
      <c r="AX220" s="14" t="s">
        <v>83</v>
      </c>
      <c r="AY220" s="222" t="s">
        <v>153</v>
      </c>
    </row>
    <row r="221" spans="1:65" s="2" customFormat="1" ht="55.5" customHeight="1">
      <c r="A221" s="34"/>
      <c r="B221" s="35"/>
      <c r="C221" s="233" t="s">
        <v>303</v>
      </c>
      <c r="D221" s="233" t="s">
        <v>185</v>
      </c>
      <c r="E221" s="234" t="s">
        <v>593</v>
      </c>
      <c r="F221" s="235" t="s">
        <v>594</v>
      </c>
      <c r="G221" s="236" t="s">
        <v>262</v>
      </c>
      <c r="H221" s="237">
        <v>102</v>
      </c>
      <c r="I221" s="238"/>
      <c r="J221" s="239">
        <f>ROUND(I221*H221,2)</f>
        <v>0</v>
      </c>
      <c r="K221" s="235" t="s">
        <v>159</v>
      </c>
      <c r="L221" s="39"/>
      <c r="M221" s="240" t="s">
        <v>1</v>
      </c>
      <c r="N221" s="241" t="s">
        <v>40</v>
      </c>
      <c r="O221" s="71"/>
      <c r="P221" s="196">
        <f>O221*H221</f>
        <v>0</v>
      </c>
      <c r="Q221" s="196">
        <v>0</v>
      </c>
      <c r="R221" s="196">
        <f>Q221*H221</f>
        <v>0</v>
      </c>
      <c r="S221" s="196">
        <v>0</v>
      </c>
      <c r="T221" s="197">
        <f>S221*H221</f>
        <v>0</v>
      </c>
      <c r="U221" s="34"/>
      <c r="V221" s="34"/>
      <c r="W221" s="34"/>
      <c r="X221" s="34"/>
      <c r="Y221" s="34"/>
      <c r="Z221" s="34"/>
      <c r="AA221" s="34"/>
      <c r="AB221" s="34"/>
      <c r="AC221" s="34"/>
      <c r="AD221" s="34"/>
      <c r="AE221" s="34"/>
      <c r="AR221" s="198" t="s">
        <v>161</v>
      </c>
      <c r="AT221" s="198" t="s">
        <v>185</v>
      </c>
      <c r="AU221" s="198" t="s">
        <v>85</v>
      </c>
      <c r="AY221" s="17" t="s">
        <v>153</v>
      </c>
      <c r="BE221" s="199">
        <f>IF(N221="základní",J221,0)</f>
        <v>0</v>
      </c>
      <c r="BF221" s="199">
        <f>IF(N221="snížená",J221,0)</f>
        <v>0</v>
      </c>
      <c r="BG221" s="199">
        <f>IF(N221="zákl. přenesená",J221,0)</f>
        <v>0</v>
      </c>
      <c r="BH221" s="199">
        <f>IF(N221="sníž. přenesená",J221,0)</f>
        <v>0</v>
      </c>
      <c r="BI221" s="199">
        <f>IF(N221="nulová",J221,0)</f>
        <v>0</v>
      </c>
      <c r="BJ221" s="17" t="s">
        <v>83</v>
      </c>
      <c r="BK221" s="199">
        <f>ROUND(I221*H221,2)</f>
        <v>0</v>
      </c>
      <c r="BL221" s="17" t="s">
        <v>161</v>
      </c>
      <c r="BM221" s="198" t="s">
        <v>882</v>
      </c>
    </row>
    <row r="222" spans="1:65" s="2" customFormat="1" ht="29.25">
      <c r="A222" s="34"/>
      <c r="B222" s="35"/>
      <c r="C222" s="36"/>
      <c r="D222" s="202" t="s">
        <v>190</v>
      </c>
      <c r="E222" s="36"/>
      <c r="F222" s="242" t="s">
        <v>596</v>
      </c>
      <c r="G222" s="36"/>
      <c r="H222" s="36"/>
      <c r="I222" s="243"/>
      <c r="J222" s="36"/>
      <c r="K222" s="36"/>
      <c r="L222" s="39"/>
      <c r="M222" s="244"/>
      <c r="N222" s="245"/>
      <c r="O222" s="71"/>
      <c r="P222" s="71"/>
      <c r="Q222" s="71"/>
      <c r="R222" s="71"/>
      <c r="S222" s="71"/>
      <c r="T222" s="72"/>
      <c r="U222" s="34"/>
      <c r="V222" s="34"/>
      <c r="W222" s="34"/>
      <c r="X222" s="34"/>
      <c r="Y222" s="34"/>
      <c r="Z222" s="34"/>
      <c r="AA222" s="34"/>
      <c r="AB222" s="34"/>
      <c r="AC222" s="34"/>
      <c r="AD222" s="34"/>
      <c r="AE222" s="34"/>
      <c r="AT222" s="17" t="s">
        <v>190</v>
      </c>
      <c r="AU222" s="17" t="s">
        <v>85</v>
      </c>
    </row>
    <row r="223" spans="1:65" s="15" customFormat="1" ht="11.25">
      <c r="B223" s="223"/>
      <c r="C223" s="224"/>
      <c r="D223" s="202" t="s">
        <v>163</v>
      </c>
      <c r="E223" s="225" t="s">
        <v>1</v>
      </c>
      <c r="F223" s="226" t="s">
        <v>883</v>
      </c>
      <c r="G223" s="224"/>
      <c r="H223" s="225" t="s">
        <v>1</v>
      </c>
      <c r="I223" s="227"/>
      <c r="J223" s="224"/>
      <c r="K223" s="224"/>
      <c r="L223" s="228"/>
      <c r="M223" s="229"/>
      <c r="N223" s="230"/>
      <c r="O223" s="230"/>
      <c r="P223" s="230"/>
      <c r="Q223" s="230"/>
      <c r="R223" s="230"/>
      <c r="S223" s="230"/>
      <c r="T223" s="231"/>
      <c r="AT223" s="232" t="s">
        <v>163</v>
      </c>
      <c r="AU223" s="232" t="s">
        <v>85</v>
      </c>
      <c r="AV223" s="15" t="s">
        <v>83</v>
      </c>
      <c r="AW223" s="15" t="s">
        <v>31</v>
      </c>
      <c r="AX223" s="15" t="s">
        <v>75</v>
      </c>
      <c r="AY223" s="232" t="s">
        <v>153</v>
      </c>
    </row>
    <row r="224" spans="1:65" s="13" customFormat="1" ht="11.25">
      <c r="B224" s="200"/>
      <c r="C224" s="201"/>
      <c r="D224" s="202" t="s">
        <v>163</v>
      </c>
      <c r="E224" s="203" t="s">
        <v>1</v>
      </c>
      <c r="F224" s="204" t="s">
        <v>884</v>
      </c>
      <c r="G224" s="201"/>
      <c r="H224" s="205">
        <v>102</v>
      </c>
      <c r="I224" s="206"/>
      <c r="J224" s="201"/>
      <c r="K224" s="201"/>
      <c r="L224" s="207"/>
      <c r="M224" s="208"/>
      <c r="N224" s="209"/>
      <c r="O224" s="209"/>
      <c r="P224" s="209"/>
      <c r="Q224" s="209"/>
      <c r="R224" s="209"/>
      <c r="S224" s="209"/>
      <c r="T224" s="210"/>
      <c r="AT224" s="211" t="s">
        <v>163</v>
      </c>
      <c r="AU224" s="211" t="s">
        <v>85</v>
      </c>
      <c r="AV224" s="13" t="s">
        <v>85</v>
      </c>
      <c r="AW224" s="13" t="s">
        <v>31</v>
      </c>
      <c r="AX224" s="13" t="s">
        <v>75</v>
      </c>
      <c r="AY224" s="211" t="s">
        <v>153</v>
      </c>
    </row>
    <row r="225" spans="1:65" s="14" customFormat="1" ht="11.25">
      <c r="B225" s="212"/>
      <c r="C225" s="213"/>
      <c r="D225" s="202" t="s">
        <v>163</v>
      </c>
      <c r="E225" s="214" t="s">
        <v>1</v>
      </c>
      <c r="F225" s="215" t="s">
        <v>167</v>
      </c>
      <c r="G225" s="213"/>
      <c r="H225" s="216">
        <v>102</v>
      </c>
      <c r="I225" s="217"/>
      <c r="J225" s="213"/>
      <c r="K225" s="213"/>
      <c r="L225" s="218"/>
      <c r="M225" s="219"/>
      <c r="N225" s="220"/>
      <c r="O225" s="220"/>
      <c r="P225" s="220"/>
      <c r="Q225" s="220"/>
      <c r="R225" s="220"/>
      <c r="S225" s="220"/>
      <c r="T225" s="221"/>
      <c r="AT225" s="222" t="s">
        <v>163</v>
      </c>
      <c r="AU225" s="222" t="s">
        <v>85</v>
      </c>
      <c r="AV225" s="14" t="s">
        <v>161</v>
      </c>
      <c r="AW225" s="14" t="s">
        <v>31</v>
      </c>
      <c r="AX225" s="14" t="s">
        <v>83</v>
      </c>
      <c r="AY225" s="222" t="s">
        <v>153</v>
      </c>
    </row>
    <row r="226" spans="1:65" s="2" customFormat="1" ht="90" customHeight="1">
      <c r="A226" s="34"/>
      <c r="B226" s="35"/>
      <c r="C226" s="233" t="s">
        <v>315</v>
      </c>
      <c r="D226" s="233" t="s">
        <v>185</v>
      </c>
      <c r="E226" s="234" t="s">
        <v>599</v>
      </c>
      <c r="F226" s="235" t="s">
        <v>600</v>
      </c>
      <c r="G226" s="236" t="s">
        <v>262</v>
      </c>
      <c r="H226" s="237">
        <v>77</v>
      </c>
      <c r="I226" s="238"/>
      <c r="J226" s="239">
        <f>ROUND(I226*H226,2)</f>
        <v>0</v>
      </c>
      <c r="K226" s="235" t="s">
        <v>159</v>
      </c>
      <c r="L226" s="39"/>
      <c r="M226" s="240" t="s">
        <v>1</v>
      </c>
      <c r="N226" s="241" t="s">
        <v>40</v>
      </c>
      <c r="O226" s="71"/>
      <c r="P226" s="196">
        <f>O226*H226</f>
        <v>0</v>
      </c>
      <c r="Q226" s="196">
        <v>0</v>
      </c>
      <c r="R226" s="196">
        <f>Q226*H226</f>
        <v>0</v>
      </c>
      <c r="S226" s="196">
        <v>0</v>
      </c>
      <c r="T226" s="197">
        <f>S226*H226</f>
        <v>0</v>
      </c>
      <c r="U226" s="34"/>
      <c r="V226" s="34"/>
      <c r="W226" s="34"/>
      <c r="X226" s="34"/>
      <c r="Y226" s="34"/>
      <c r="Z226" s="34"/>
      <c r="AA226" s="34"/>
      <c r="AB226" s="34"/>
      <c r="AC226" s="34"/>
      <c r="AD226" s="34"/>
      <c r="AE226" s="34"/>
      <c r="AR226" s="198" t="s">
        <v>161</v>
      </c>
      <c r="AT226" s="198" t="s">
        <v>185</v>
      </c>
      <c r="AU226" s="198" t="s">
        <v>85</v>
      </c>
      <c r="AY226" s="17" t="s">
        <v>153</v>
      </c>
      <c r="BE226" s="199">
        <f>IF(N226="základní",J226,0)</f>
        <v>0</v>
      </c>
      <c r="BF226" s="199">
        <f>IF(N226="snížená",J226,0)</f>
        <v>0</v>
      </c>
      <c r="BG226" s="199">
        <f>IF(N226="zákl. přenesená",J226,0)</f>
        <v>0</v>
      </c>
      <c r="BH226" s="199">
        <f>IF(N226="sníž. přenesená",J226,0)</f>
        <v>0</v>
      </c>
      <c r="BI226" s="199">
        <f>IF(N226="nulová",J226,0)</f>
        <v>0</v>
      </c>
      <c r="BJ226" s="17" t="s">
        <v>83</v>
      </c>
      <c r="BK226" s="199">
        <f>ROUND(I226*H226,2)</f>
        <v>0</v>
      </c>
      <c r="BL226" s="17" t="s">
        <v>161</v>
      </c>
      <c r="BM226" s="198" t="s">
        <v>885</v>
      </c>
    </row>
    <row r="227" spans="1:65" s="2" customFormat="1" ht="39">
      <c r="A227" s="34"/>
      <c r="B227" s="35"/>
      <c r="C227" s="36"/>
      <c r="D227" s="202" t="s">
        <v>190</v>
      </c>
      <c r="E227" s="36"/>
      <c r="F227" s="242" t="s">
        <v>602</v>
      </c>
      <c r="G227" s="36"/>
      <c r="H227" s="36"/>
      <c r="I227" s="243"/>
      <c r="J227" s="36"/>
      <c r="K227" s="36"/>
      <c r="L227" s="39"/>
      <c r="M227" s="244"/>
      <c r="N227" s="245"/>
      <c r="O227" s="71"/>
      <c r="P227" s="71"/>
      <c r="Q227" s="71"/>
      <c r="R227" s="71"/>
      <c r="S227" s="71"/>
      <c r="T227" s="72"/>
      <c r="U227" s="34"/>
      <c r="V227" s="34"/>
      <c r="W227" s="34"/>
      <c r="X227" s="34"/>
      <c r="Y227" s="34"/>
      <c r="Z227" s="34"/>
      <c r="AA227" s="34"/>
      <c r="AB227" s="34"/>
      <c r="AC227" s="34"/>
      <c r="AD227" s="34"/>
      <c r="AE227" s="34"/>
      <c r="AT227" s="17" t="s">
        <v>190</v>
      </c>
      <c r="AU227" s="17" t="s">
        <v>85</v>
      </c>
    </row>
    <row r="228" spans="1:65" s="13" customFormat="1" ht="11.25">
      <c r="B228" s="200"/>
      <c r="C228" s="201"/>
      <c r="D228" s="202" t="s">
        <v>163</v>
      </c>
      <c r="E228" s="203" t="s">
        <v>1</v>
      </c>
      <c r="F228" s="204" t="s">
        <v>886</v>
      </c>
      <c r="G228" s="201"/>
      <c r="H228" s="205">
        <v>77</v>
      </c>
      <c r="I228" s="206"/>
      <c r="J228" s="201"/>
      <c r="K228" s="201"/>
      <c r="L228" s="207"/>
      <c r="M228" s="208"/>
      <c r="N228" s="209"/>
      <c r="O228" s="209"/>
      <c r="P228" s="209"/>
      <c r="Q228" s="209"/>
      <c r="R228" s="209"/>
      <c r="S228" s="209"/>
      <c r="T228" s="210"/>
      <c r="AT228" s="211" t="s">
        <v>163</v>
      </c>
      <c r="AU228" s="211" t="s">
        <v>85</v>
      </c>
      <c r="AV228" s="13" t="s">
        <v>85</v>
      </c>
      <c r="AW228" s="13" t="s">
        <v>31</v>
      </c>
      <c r="AX228" s="13" t="s">
        <v>75</v>
      </c>
      <c r="AY228" s="211" t="s">
        <v>153</v>
      </c>
    </row>
    <row r="229" spans="1:65" s="14" customFormat="1" ht="11.25">
      <c r="B229" s="212"/>
      <c r="C229" s="213"/>
      <c r="D229" s="202" t="s">
        <v>163</v>
      </c>
      <c r="E229" s="214" t="s">
        <v>1</v>
      </c>
      <c r="F229" s="215" t="s">
        <v>167</v>
      </c>
      <c r="G229" s="213"/>
      <c r="H229" s="216">
        <v>77</v>
      </c>
      <c r="I229" s="217"/>
      <c r="J229" s="213"/>
      <c r="K229" s="213"/>
      <c r="L229" s="218"/>
      <c r="M229" s="219"/>
      <c r="N229" s="220"/>
      <c r="O229" s="220"/>
      <c r="P229" s="220"/>
      <c r="Q229" s="220"/>
      <c r="R229" s="220"/>
      <c r="S229" s="220"/>
      <c r="T229" s="221"/>
      <c r="AT229" s="222" t="s">
        <v>163</v>
      </c>
      <c r="AU229" s="222" t="s">
        <v>85</v>
      </c>
      <c r="AV229" s="14" t="s">
        <v>161</v>
      </c>
      <c r="AW229" s="14" t="s">
        <v>31</v>
      </c>
      <c r="AX229" s="14" t="s">
        <v>83</v>
      </c>
      <c r="AY229" s="222" t="s">
        <v>153</v>
      </c>
    </row>
    <row r="230" spans="1:65" s="2" customFormat="1" ht="60">
      <c r="A230" s="34"/>
      <c r="B230" s="35"/>
      <c r="C230" s="233" t="s">
        <v>482</v>
      </c>
      <c r="D230" s="233" t="s">
        <v>185</v>
      </c>
      <c r="E230" s="234" t="s">
        <v>608</v>
      </c>
      <c r="F230" s="235" t="s">
        <v>609</v>
      </c>
      <c r="G230" s="236" t="s">
        <v>262</v>
      </c>
      <c r="H230" s="237">
        <v>154</v>
      </c>
      <c r="I230" s="238"/>
      <c r="J230" s="239">
        <f>ROUND(I230*H230,2)</f>
        <v>0</v>
      </c>
      <c r="K230" s="235" t="s">
        <v>159</v>
      </c>
      <c r="L230" s="39"/>
      <c r="M230" s="240" t="s">
        <v>1</v>
      </c>
      <c r="N230" s="241" t="s">
        <v>40</v>
      </c>
      <c r="O230" s="71"/>
      <c r="P230" s="196">
        <f>O230*H230</f>
        <v>0</v>
      </c>
      <c r="Q230" s="196">
        <v>0</v>
      </c>
      <c r="R230" s="196">
        <f>Q230*H230</f>
        <v>0</v>
      </c>
      <c r="S230" s="196">
        <v>0</v>
      </c>
      <c r="T230" s="197">
        <f>S230*H230</f>
        <v>0</v>
      </c>
      <c r="U230" s="34"/>
      <c r="V230" s="34"/>
      <c r="W230" s="34"/>
      <c r="X230" s="34"/>
      <c r="Y230" s="34"/>
      <c r="Z230" s="34"/>
      <c r="AA230" s="34"/>
      <c r="AB230" s="34"/>
      <c r="AC230" s="34"/>
      <c r="AD230" s="34"/>
      <c r="AE230" s="34"/>
      <c r="AR230" s="198" t="s">
        <v>161</v>
      </c>
      <c r="AT230" s="198" t="s">
        <v>185</v>
      </c>
      <c r="AU230" s="198" t="s">
        <v>85</v>
      </c>
      <c r="AY230" s="17" t="s">
        <v>153</v>
      </c>
      <c r="BE230" s="199">
        <f>IF(N230="základní",J230,0)</f>
        <v>0</v>
      </c>
      <c r="BF230" s="199">
        <f>IF(N230="snížená",J230,0)</f>
        <v>0</v>
      </c>
      <c r="BG230" s="199">
        <f>IF(N230="zákl. přenesená",J230,0)</f>
        <v>0</v>
      </c>
      <c r="BH230" s="199">
        <f>IF(N230="sníž. přenesená",J230,0)</f>
        <v>0</v>
      </c>
      <c r="BI230" s="199">
        <f>IF(N230="nulová",J230,0)</f>
        <v>0</v>
      </c>
      <c r="BJ230" s="17" t="s">
        <v>83</v>
      </c>
      <c r="BK230" s="199">
        <f>ROUND(I230*H230,2)</f>
        <v>0</v>
      </c>
      <c r="BL230" s="17" t="s">
        <v>161</v>
      </c>
      <c r="BM230" s="198" t="s">
        <v>887</v>
      </c>
    </row>
    <row r="231" spans="1:65" s="2" customFormat="1" ht="39">
      <c r="A231" s="34"/>
      <c r="B231" s="35"/>
      <c r="C231" s="36"/>
      <c r="D231" s="202" t="s">
        <v>190</v>
      </c>
      <c r="E231" s="36"/>
      <c r="F231" s="242" t="s">
        <v>611</v>
      </c>
      <c r="G231" s="36"/>
      <c r="H231" s="36"/>
      <c r="I231" s="243"/>
      <c r="J231" s="36"/>
      <c r="K231" s="36"/>
      <c r="L231" s="39"/>
      <c r="M231" s="244"/>
      <c r="N231" s="245"/>
      <c r="O231" s="71"/>
      <c r="P231" s="71"/>
      <c r="Q231" s="71"/>
      <c r="R231" s="71"/>
      <c r="S231" s="71"/>
      <c r="T231" s="72"/>
      <c r="U231" s="34"/>
      <c r="V231" s="34"/>
      <c r="W231" s="34"/>
      <c r="X231" s="34"/>
      <c r="Y231" s="34"/>
      <c r="Z231" s="34"/>
      <c r="AA231" s="34"/>
      <c r="AB231" s="34"/>
      <c r="AC231" s="34"/>
      <c r="AD231" s="34"/>
      <c r="AE231" s="34"/>
      <c r="AT231" s="17" t="s">
        <v>190</v>
      </c>
      <c r="AU231" s="17" t="s">
        <v>85</v>
      </c>
    </row>
    <row r="232" spans="1:65" s="15" customFormat="1" ht="11.25">
      <c r="B232" s="223"/>
      <c r="C232" s="224"/>
      <c r="D232" s="202" t="s">
        <v>163</v>
      </c>
      <c r="E232" s="225" t="s">
        <v>1</v>
      </c>
      <c r="F232" s="226" t="s">
        <v>554</v>
      </c>
      <c r="G232" s="224"/>
      <c r="H232" s="225" t="s">
        <v>1</v>
      </c>
      <c r="I232" s="227"/>
      <c r="J232" s="224"/>
      <c r="K232" s="224"/>
      <c r="L232" s="228"/>
      <c r="M232" s="229"/>
      <c r="N232" s="230"/>
      <c r="O232" s="230"/>
      <c r="P232" s="230"/>
      <c r="Q232" s="230"/>
      <c r="R232" s="230"/>
      <c r="S232" s="230"/>
      <c r="T232" s="231"/>
      <c r="AT232" s="232" t="s">
        <v>163</v>
      </c>
      <c r="AU232" s="232" t="s">
        <v>85</v>
      </c>
      <c r="AV232" s="15" t="s">
        <v>83</v>
      </c>
      <c r="AW232" s="15" t="s">
        <v>31</v>
      </c>
      <c r="AX232" s="15" t="s">
        <v>75</v>
      </c>
      <c r="AY232" s="232" t="s">
        <v>153</v>
      </c>
    </row>
    <row r="233" spans="1:65" s="13" customFormat="1" ht="11.25">
      <c r="B233" s="200"/>
      <c r="C233" s="201"/>
      <c r="D233" s="202" t="s">
        <v>163</v>
      </c>
      <c r="E233" s="203" t="s">
        <v>1</v>
      </c>
      <c r="F233" s="204" t="s">
        <v>848</v>
      </c>
      <c r="G233" s="201"/>
      <c r="H233" s="205">
        <v>154</v>
      </c>
      <c r="I233" s="206"/>
      <c r="J233" s="201"/>
      <c r="K233" s="201"/>
      <c r="L233" s="207"/>
      <c r="M233" s="208"/>
      <c r="N233" s="209"/>
      <c r="O233" s="209"/>
      <c r="P233" s="209"/>
      <c r="Q233" s="209"/>
      <c r="R233" s="209"/>
      <c r="S233" s="209"/>
      <c r="T233" s="210"/>
      <c r="AT233" s="211" t="s">
        <v>163</v>
      </c>
      <c r="AU233" s="211" t="s">
        <v>85</v>
      </c>
      <c r="AV233" s="13" t="s">
        <v>85</v>
      </c>
      <c r="AW233" s="13" t="s">
        <v>31</v>
      </c>
      <c r="AX233" s="13" t="s">
        <v>75</v>
      </c>
      <c r="AY233" s="211" t="s">
        <v>153</v>
      </c>
    </row>
    <row r="234" spans="1:65" s="14" customFormat="1" ht="11.25">
      <c r="B234" s="212"/>
      <c r="C234" s="213"/>
      <c r="D234" s="202" t="s">
        <v>163</v>
      </c>
      <c r="E234" s="214" t="s">
        <v>1</v>
      </c>
      <c r="F234" s="215" t="s">
        <v>167</v>
      </c>
      <c r="G234" s="213"/>
      <c r="H234" s="216">
        <v>154</v>
      </c>
      <c r="I234" s="217"/>
      <c r="J234" s="213"/>
      <c r="K234" s="213"/>
      <c r="L234" s="218"/>
      <c r="M234" s="219"/>
      <c r="N234" s="220"/>
      <c r="O234" s="220"/>
      <c r="P234" s="220"/>
      <c r="Q234" s="220"/>
      <c r="R234" s="220"/>
      <c r="S234" s="220"/>
      <c r="T234" s="221"/>
      <c r="AT234" s="222" t="s">
        <v>163</v>
      </c>
      <c r="AU234" s="222" t="s">
        <v>85</v>
      </c>
      <c r="AV234" s="14" t="s">
        <v>161</v>
      </c>
      <c r="AW234" s="14" t="s">
        <v>31</v>
      </c>
      <c r="AX234" s="14" t="s">
        <v>83</v>
      </c>
      <c r="AY234" s="222" t="s">
        <v>153</v>
      </c>
    </row>
    <row r="235" spans="1:65" s="2" customFormat="1" ht="78" customHeight="1">
      <c r="A235" s="34"/>
      <c r="B235" s="35"/>
      <c r="C235" s="233" t="s">
        <v>485</v>
      </c>
      <c r="D235" s="233" t="s">
        <v>185</v>
      </c>
      <c r="E235" s="234" t="s">
        <v>888</v>
      </c>
      <c r="F235" s="235" t="s">
        <v>889</v>
      </c>
      <c r="G235" s="236" t="s">
        <v>209</v>
      </c>
      <c r="H235" s="237">
        <v>10</v>
      </c>
      <c r="I235" s="238"/>
      <c r="J235" s="239">
        <f>ROUND(I235*H235,2)</f>
        <v>0</v>
      </c>
      <c r="K235" s="235" t="s">
        <v>159</v>
      </c>
      <c r="L235" s="39"/>
      <c r="M235" s="240" t="s">
        <v>1</v>
      </c>
      <c r="N235" s="241" t="s">
        <v>40</v>
      </c>
      <c r="O235" s="71"/>
      <c r="P235" s="196">
        <f>O235*H235</f>
        <v>0</v>
      </c>
      <c r="Q235" s="196">
        <v>0</v>
      </c>
      <c r="R235" s="196">
        <f>Q235*H235</f>
        <v>0</v>
      </c>
      <c r="S235" s="196">
        <v>0</v>
      </c>
      <c r="T235" s="197">
        <f>S235*H235</f>
        <v>0</v>
      </c>
      <c r="U235" s="34"/>
      <c r="V235" s="34"/>
      <c r="W235" s="34"/>
      <c r="X235" s="34"/>
      <c r="Y235" s="34"/>
      <c r="Z235" s="34"/>
      <c r="AA235" s="34"/>
      <c r="AB235" s="34"/>
      <c r="AC235" s="34"/>
      <c r="AD235" s="34"/>
      <c r="AE235" s="34"/>
      <c r="AR235" s="198" t="s">
        <v>161</v>
      </c>
      <c r="AT235" s="198" t="s">
        <v>185</v>
      </c>
      <c r="AU235" s="198" t="s">
        <v>85</v>
      </c>
      <c r="AY235" s="17" t="s">
        <v>153</v>
      </c>
      <c r="BE235" s="199">
        <f>IF(N235="základní",J235,0)</f>
        <v>0</v>
      </c>
      <c r="BF235" s="199">
        <f>IF(N235="snížená",J235,0)</f>
        <v>0</v>
      </c>
      <c r="BG235" s="199">
        <f>IF(N235="zákl. přenesená",J235,0)</f>
        <v>0</v>
      </c>
      <c r="BH235" s="199">
        <f>IF(N235="sníž. přenesená",J235,0)</f>
        <v>0</v>
      </c>
      <c r="BI235" s="199">
        <f>IF(N235="nulová",J235,0)</f>
        <v>0</v>
      </c>
      <c r="BJ235" s="17" t="s">
        <v>83</v>
      </c>
      <c r="BK235" s="199">
        <f>ROUND(I235*H235,2)</f>
        <v>0</v>
      </c>
      <c r="BL235" s="17" t="s">
        <v>161</v>
      </c>
      <c r="BM235" s="198" t="s">
        <v>890</v>
      </c>
    </row>
    <row r="236" spans="1:65" s="2" customFormat="1" ht="48.75">
      <c r="A236" s="34"/>
      <c r="B236" s="35"/>
      <c r="C236" s="36"/>
      <c r="D236" s="202" t="s">
        <v>190</v>
      </c>
      <c r="E236" s="36"/>
      <c r="F236" s="242" t="s">
        <v>623</v>
      </c>
      <c r="G236" s="36"/>
      <c r="H236" s="36"/>
      <c r="I236" s="243"/>
      <c r="J236" s="36"/>
      <c r="K236" s="36"/>
      <c r="L236" s="39"/>
      <c r="M236" s="244"/>
      <c r="N236" s="245"/>
      <c r="O236" s="71"/>
      <c r="P236" s="71"/>
      <c r="Q236" s="71"/>
      <c r="R236" s="71"/>
      <c r="S236" s="71"/>
      <c r="T236" s="72"/>
      <c r="U236" s="34"/>
      <c r="V236" s="34"/>
      <c r="W236" s="34"/>
      <c r="X236" s="34"/>
      <c r="Y236" s="34"/>
      <c r="Z236" s="34"/>
      <c r="AA236" s="34"/>
      <c r="AB236" s="34"/>
      <c r="AC236" s="34"/>
      <c r="AD236" s="34"/>
      <c r="AE236" s="34"/>
      <c r="AT236" s="17" t="s">
        <v>190</v>
      </c>
      <c r="AU236" s="17" t="s">
        <v>85</v>
      </c>
    </row>
    <row r="237" spans="1:65" s="13" customFormat="1" ht="11.25">
      <c r="B237" s="200"/>
      <c r="C237" s="201"/>
      <c r="D237" s="202" t="s">
        <v>163</v>
      </c>
      <c r="E237" s="203" t="s">
        <v>1</v>
      </c>
      <c r="F237" s="204" t="s">
        <v>225</v>
      </c>
      <c r="G237" s="201"/>
      <c r="H237" s="205">
        <v>10</v>
      </c>
      <c r="I237" s="206"/>
      <c r="J237" s="201"/>
      <c r="K237" s="201"/>
      <c r="L237" s="207"/>
      <c r="M237" s="208"/>
      <c r="N237" s="209"/>
      <c r="O237" s="209"/>
      <c r="P237" s="209"/>
      <c r="Q237" s="209"/>
      <c r="R237" s="209"/>
      <c r="S237" s="209"/>
      <c r="T237" s="210"/>
      <c r="AT237" s="211" t="s">
        <v>163</v>
      </c>
      <c r="AU237" s="211" t="s">
        <v>85</v>
      </c>
      <c r="AV237" s="13" t="s">
        <v>85</v>
      </c>
      <c r="AW237" s="13" t="s">
        <v>31</v>
      </c>
      <c r="AX237" s="13" t="s">
        <v>75</v>
      </c>
      <c r="AY237" s="211" t="s">
        <v>153</v>
      </c>
    </row>
    <row r="238" spans="1:65" s="14" customFormat="1" ht="11.25">
      <c r="B238" s="212"/>
      <c r="C238" s="213"/>
      <c r="D238" s="202" t="s">
        <v>163</v>
      </c>
      <c r="E238" s="214" t="s">
        <v>1</v>
      </c>
      <c r="F238" s="215" t="s">
        <v>167</v>
      </c>
      <c r="G238" s="213"/>
      <c r="H238" s="216">
        <v>10</v>
      </c>
      <c r="I238" s="217"/>
      <c r="J238" s="213"/>
      <c r="K238" s="213"/>
      <c r="L238" s="218"/>
      <c r="M238" s="219"/>
      <c r="N238" s="220"/>
      <c r="O238" s="220"/>
      <c r="P238" s="220"/>
      <c r="Q238" s="220"/>
      <c r="R238" s="220"/>
      <c r="S238" s="220"/>
      <c r="T238" s="221"/>
      <c r="AT238" s="222" t="s">
        <v>163</v>
      </c>
      <c r="AU238" s="222" t="s">
        <v>85</v>
      </c>
      <c r="AV238" s="14" t="s">
        <v>161</v>
      </c>
      <c r="AW238" s="14" t="s">
        <v>31</v>
      </c>
      <c r="AX238" s="14" t="s">
        <v>83</v>
      </c>
      <c r="AY238" s="222" t="s">
        <v>153</v>
      </c>
    </row>
    <row r="239" spans="1:65" s="2" customFormat="1" ht="90" customHeight="1">
      <c r="A239" s="34"/>
      <c r="B239" s="35"/>
      <c r="C239" s="233" t="s">
        <v>487</v>
      </c>
      <c r="D239" s="233" t="s">
        <v>185</v>
      </c>
      <c r="E239" s="234" t="s">
        <v>891</v>
      </c>
      <c r="F239" s="235" t="s">
        <v>892</v>
      </c>
      <c r="G239" s="236" t="s">
        <v>209</v>
      </c>
      <c r="H239" s="237">
        <v>34.200000000000003</v>
      </c>
      <c r="I239" s="238"/>
      <c r="J239" s="239">
        <f>ROUND(I239*H239,2)</f>
        <v>0</v>
      </c>
      <c r="K239" s="235" t="s">
        <v>159</v>
      </c>
      <c r="L239" s="39"/>
      <c r="M239" s="240" t="s">
        <v>1</v>
      </c>
      <c r="N239" s="241" t="s">
        <v>40</v>
      </c>
      <c r="O239" s="71"/>
      <c r="P239" s="196">
        <f>O239*H239</f>
        <v>0</v>
      </c>
      <c r="Q239" s="196">
        <v>0</v>
      </c>
      <c r="R239" s="196">
        <f>Q239*H239</f>
        <v>0</v>
      </c>
      <c r="S239" s="196">
        <v>0</v>
      </c>
      <c r="T239" s="197">
        <f>S239*H239</f>
        <v>0</v>
      </c>
      <c r="U239" s="34"/>
      <c r="V239" s="34"/>
      <c r="W239" s="34"/>
      <c r="X239" s="34"/>
      <c r="Y239" s="34"/>
      <c r="Z239" s="34"/>
      <c r="AA239" s="34"/>
      <c r="AB239" s="34"/>
      <c r="AC239" s="34"/>
      <c r="AD239" s="34"/>
      <c r="AE239" s="34"/>
      <c r="AR239" s="198" t="s">
        <v>161</v>
      </c>
      <c r="AT239" s="198" t="s">
        <v>185</v>
      </c>
      <c r="AU239" s="198" t="s">
        <v>85</v>
      </c>
      <c r="AY239" s="17" t="s">
        <v>153</v>
      </c>
      <c r="BE239" s="199">
        <f>IF(N239="základní",J239,0)</f>
        <v>0</v>
      </c>
      <c r="BF239" s="199">
        <f>IF(N239="snížená",J239,0)</f>
        <v>0</v>
      </c>
      <c r="BG239" s="199">
        <f>IF(N239="zákl. přenesená",J239,0)</f>
        <v>0</v>
      </c>
      <c r="BH239" s="199">
        <f>IF(N239="sníž. přenesená",J239,0)</f>
        <v>0</v>
      </c>
      <c r="BI239" s="199">
        <f>IF(N239="nulová",J239,0)</f>
        <v>0</v>
      </c>
      <c r="BJ239" s="17" t="s">
        <v>83</v>
      </c>
      <c r="BK239" s="199">
        <f>ROUND(I239*H239,2)</f>
        <v>0</v>
      </c>
      <c r="BL239" s="17" t="s">
        <v>161</v>
      </c>
      <c r="BM239" s="198" t="s">
        <v>893</v>
      </c>
    </row>
    <row r="240" spans="1:65" s="2" customFormat="1" ht="48.75">
      <c r="A240" s="34"/>
      <c r="B240" s="35"/>
      <c r="C240" s="36"/>
      <c r="D240" s="202" t="s">
        <v>190</v>
      </c>
      <c r="E240" s="36"/>
      <c r="F240" s="242" t="s">
        <v>627</v>
      </c>
      <c r="G240" s="36"/>
      <c r="H240" s="36"/>
      <c r="I240" s="243"/>
      <c r="J240" s="36"/>
      <c r="K240" s="36"/>
      <c r="L240" s="39"/>
      <c r="M240" s="244"/>
      <c r="N240" s="245"/>
      <c r="O240" s="71"/>
      <c r="P240" s="71"/>
      <c r="Q240" s="71"/>
      <c r="R240" s="71"/>
      <c r="S240" s="71"/>
      <c r="T240" s="72"/>
      <c r="U240" s="34"/>
      <c r="V240" s="34"/>
      <c r="W240" s="34"/>
      <c r="X240" s="34"/>
      <c r="Y240" s="34"/>
      <c r="Z240" s="34"/>
      <c r="AA240" s="34"/>
      <c r="AB240" s="34"/>
      <c r="AC240" s="34"/>
      <c r="AD240" s="34"/>
      <c r="AE240" s="34"/>
      <c r="AT240" s="17" t="s">
        <v>190</v>
      </c>
      <c r="AU240" s="17" t="s">
        <v>85</v>
      </c>
    </row>
    <row r="241" spans="1:65" s="15" customFormat="1" ht="11.25">
      <c r="B241" s="223"/>
      <c r="C241" s="224"/>
      <c r="D241" s="202" t="s">
        <v>163</v>
      </c>
      <c r="E241" s="225" t="s">
        <v>1</v>
      </c>
      <c r="F241" s="226" t="s">
        <v>866</v>
      </c>
      <c r="G241" s="224"/>
      <c r="H241" s="225" t="s">
        <v>1</v>
      </c>
      <c r="I241" s="227"/>
      <c r="J241" s="224"/>
      <c r="K241" s="224"/>
      <c r="L241" s="228"/>
      <c r="M241" s="229"/>
      <c r="N241" s="230"/>
      <c r="O241" s="230"/>
      <c r="P241" s="230"/>
      <c r="Q241" s="230"/>
      <c r="R241" s="230"/>
      <c r="S241" s="230"/>
      <c r="T241" s="231"/>
      <c r="AT241" s="232" t="s">
        <v>163</v>
      </c>
      <c r="AU241" s="232" t="s">
        <v>85</v>
      </c>
      <c r="AV241" s="15" t="s">
        <v>83</v>
      </c>
      <c r="AW241" s="15" t="s">
        <v>31</v>
      </c>
      <c r="AX241" s="15" t="s">
        <v>75</v>
      </c>
      <c r="AY241" s="232" t="s">
        <v>153</v>
      </c>
    </row>
    <row r="242" spans="1:65" s="13" customFormat="1" ht="11.25">
      <c r="B242" s="200"/>
      <c r="C242" s="201"/>
      <c r="D242" s="202" t="s">
        <v>163</v>
      </c>
      <c r="E242" s="203" t="s">
        <v>1</v>
      </c>
      <c r="F242" s="204" t="s">
        <v>894</v>
      </c>
      <c r="G242" s="201"/>
      <c r="H242" s="205">
        <v>34.200000000000003</v>
      </c>
      <c r="I242" s="206"/>
      <c r="J242" s="201"/>
      <c r="K242" s="201"/>
      <c r="L242" s="207"/>
      <c r="M242" s="208"/>
      <c r="N242" s="209"/>
      <c r="O242" s="209"/>
      <c r="P242" s="209"/>
      <c r="Q242" s="209"/>
      <c r="R242" s="209"/>
      <c r="S242" s="209"/>
      <c r="T242" s="210"/>
      <c r="AT242" s="211" t="s">
        <v>163</v>
      </c>
      <c r="AU242" s="211" t="s">
        <v>85</v>
      </c>
      <c r="AV242" s="13" t="s">
        <v>85</v>
      </c>
      <c r="AW242" s="13" t="s">
        <v>31</v>
      </c>
      <c r="AX242" s="13" t="s">
        <v>75</v>
      </c>
      <c r="AY242" s="211" t="s">
        <v>153</v>
      </c>
    </row>
    <row r="243" spans="1:65" s="14" customFormat="1" ht="11.25">
      <c r="B243" s="212"/>
      <c r="C243" s="213"/>
      <c r="D243" s="202" t="s">
        <v>163</v>
      </c>
      <c r="E243" s="214" t="s">
        <v>1</v>
      </c>
      <c r="F243" s="215" t="s">
        <v>167</v>
      </c>
      <c r="G243" s="213"/>
      <c r="H243" s="216">
        <v>34.200000000000003</v>
      </c>
      <c r="I243" s="217"/>
      <c r="J243" s="213"/>
      <c r="K243" s="213"/>
      <c r="L243" s="218"/>
      <c r="M243" s="219"/>
      <c r="N243" s="220"/>
      <c r="O243" s="220"/>
      <c r="P243" s="220"/>
      <c r="Q243" s="220"/>
      <c r="R243" s="220"/>
      <c r="S243" s="220"/>
      <c r="T243" s="221"/>
      <c r="AT243" s="222" t="s">
        <v>163</v>
      </c>
      <c r="AU243" s="222" t="s">
        <v>85</v>
      </c>
      <c r="AV243" s="14" t="s">
        <v>161</v>
      </c>
      <c r="AW243" s="14" t="s">
        <v>31</v>
      </c>
      <c r="AX243" s="14" t="s">
        <v>83</v>
      </c>
      <c r="AY243" s="222" t="s">
        <v>153</v>
      </c>
    </row>
    <row r="244" spans="1:65" s="2" customFormat="1" ht="101.25" customHeight="1">
      <c r="A244" s="34"/>
      <c r="B244" s="35"/>
      <c r="C244" s="233" t="s">
        <v>490</v>
      </c>
      <c r="D244" s="233" t="s">
        <v>185</v>
      </c>
      <c r="E244" s="234" t="s">
        <v>895</v>
      </c>
      <c r="F244" s="235" t="s">
        <v>896</v>
      </c>
      <c r="G244" s="236" t="s">
        <v>158</v>
      </c>
      <c r="H244" s="237">
        <v>1</v>
      </c>
      <c r="I244" s="238"/>
      <c r="J244" s="239">
        <f>ROUND(I244*H244,2)</f>
        <v>0</v>
      </c>
      <c r="K244" s="235" t="s">
        <v>159</v>
      </c>
      <c r="L244" s="39"/>
      <c r="M244" s="240" t="s">
        <v>1</v>
      </c>
      <c r="N244" s="241" t="s">
        <v>40</v>
      </c>
      <c r="O244" s="71"/>
      <c r="P244" s="196">
        <f>O244*H244</f>
        <v>0</v>
      </c>
      <c r="Q244" s="196">
        <v>0</v>
      </c>
      <c r="R244" s="196">
        <f>Q244*H244</f>
        <v>0</v>
      </c>
      <c r="S244" s="196">
        <v>0</v>
      </c>
      <c r="T244" s="197">
        <f>S244*H244</f>
        <v>0</v>
      </c>
      <c r="U244" s="34"/>
      <c r="V244" s="34"/>
      <c r="W244" s="34"/>
      <c r="X244" s="34"/>
      <c r="Y244" s="34"/>
      <c r="Z244" s="34"/>
      <c r="AA244" s="34"/>
      <c r="AB244" s="34"/>
      <c r="AC244" s="34"/>
      <c r="AD244" s="34"/>
      <c r="AE244" s="34"/>
      <c r="AR244" s="198" t="s">
        <v>161</v>
      </c>
      <c r="AT244" s="198" t="s">
        <v>185</v>
      </c>
      <c r="AU244" s="198" t="s">
        <v>85</v>
      </c>
      <c r="AY244" s="17" t="s">
        <v>153</v>
      </c>
      <c r="BE244" s="199">
        <f>IF(N244="základní",J244,0)</f>
        <v>0</v>
      </c>
      <c r="BF244" s="199">
        <f>IF(N244="snížená",J244,0)</f>
        <v>0</v>
      </c>
      <c r="BG244" s="199">
        <f>IF(N244="zákl. přenesená",J244,0)</f>
        <v>0</v>
      </c>
      <c r="BH244" s="199">
        <f>IF(N244="sníž. přenesená",J244,0)</f>
        <v>0</v>
      </c>
      <c r="BI244" s="199">
        <f>IF(N244="nulová",J244,0)</f>
        <v>0</v>
      </c>
      <c r="BJ244" s="17" t="s">
        <v>83</v>
      </c>
      <c r="BK244" s="199">
        <f>ROUND(I244*H244,2)</f>
        <v>0</v>
      </c>
      <c r="BL244" s="17" t="s">
        <v>161</v>
      </c>
      <c r="BM244" s="198" t="s">
        <v>897</v>
      </c>
    </row>
    <row r="245" spans="1:65" s="2" customFormat="1" ht="48.75">
      <c r="A245" s="34"/>
      <c r="B245" s="35"/>
      <c r="C245" s="36"/>
      <c r="D245" s="202" t="s">
        <v>190</v>
      </c>
      <c r="E245" s="36"/>
      <c r="F245" s="242" t="s">
        <v>627</v>
      </c>
      <c r="G245" s="36"/>
      <c r="H245" s="36"/>
      <c r="I245" s="243"/>
      <c r="J245" s="36"/>
      <c r="K245" s="36"/>
      <c r="L245" s="39"/>
      <c r="M245" s="244"/>
      <c r="N245" s="245"/>
      <c r="O245" s="71"/>
      <c r="P245" s="71"/>
      <c r="Q245" s="71"/>
      <c r="R245" s="71"/>
      <c r="S245" s="71"/>
      <c r="T245" s="72"/>
      <c r="U245" s="34"/>
      <c r="V245" s="34"/>
      <c r="W245" s="34"/>
      <c r="X245" s="34"/>
      <c r="Y245" s="34"/>
      <c r="Z245" s="34"/>
      <c r="AA245" s="34"/>
      <c r="AB245" s="34"/>
      <c r="AC245" s="34"/>
      <c r="AD245" s="34"/>
      <c r="AE245" s="34"/>
      <c r="AT245" s="17" t="s">
        <v>190</v>
      </c>
      <c r="AU245" s="17" t="s">
        <v>85</v>
      </c>
    </row>
    <row r="246" spans="1:65" s="13" customFormat="1" ht="11.25">
      <c r="B246" s="200"/>
      <c r="C246" s="201"/>
      <c r="D246" s="202" t="s">
        <v>163</v>
      </c>
      <c r="E246" s="203" t="s">
        <v>1</v>
      </c>
      <c r="F246" s="204" t="s">
        <v>83</v>
      </c>
      <c r="G246" s="201"/>
      <c r="H246" s="205">
        <v>1</v>
      </c>
      <c r="I246" s="206"/>
      <c r="J246" s="201"/>
      <c r="K246" s="201"/>
      <c r="L246" s="207"/>
      <c r="M246" s="208"/>
      <c r="N246" s="209"/>
      <c r="O246" s="209"/>
      <c r="P246" s="209"/>
      <c r="Q246" s="209"/>
      <c r="R246" s="209"/>
      <c r="S246" s="209"/>
      <c r="T246" s="210"/>
      <c r="AT246" s="211" t="s">
        <v>163</v>
      </c>
      <c r="AU246" s="211" t="s">
        <v>85</v>
      </c>
      <c r="AV246" s="13" t="s">
        <v>85</v>
      </c>
      <c r="AW246" s="13" t="s">
        <v>31</v>
      </c>
      <c r="AX246" s="13" t="s">
        <v>75</v>
      </c>
      <c r="AY246" s="211" t="s">
        <v>153</v>
      </c>
    </row>
    <row r="247" spans="1:65" s="14" customFormat="1" ht="11.25">
      <c r="B247" s="212"/>
      <c r="C247" s="213"/>
      <c r="D247" s="202" t="s">
        <v>163</v>
      </c>
      <c r="E247" s="214" t="s">
        <v>1</v>
      </c>
      <c r="F247" s="215" t="s">
        <v>167</v>
      </c>
      <c r="G247" s="213"/>
      <c r="H247" s="216">
        <v>1</v>
      </c>
      <c r="I247" s="217"/>
      <c r="J247" s="213"/>
      <c r="K247" s="213"/>
      <c r="L247" s="218"/>
      <c r="M247" s="219"/>
      <c r="N247" s="220"/>
      <c r="O247" s="220"/>
      <c r="P247" s="220"/>
      <c r="Q247" s="220"/>
      <c r="R247" s="220"/>
      <c r="S247" s="220"/>
      <c r="T247" s="221"/>
      <c r="AT247" s="222" t="s">
        <v>163</v>
      </c>
      <c r="AU247" s="222" t="s">
        <v>85</v>
      </c>
      <c r="AV247" s="14" t="s">
        <v>161</v>
      </c>
      <c r="AW247" s="14" t="s">
        <v>31</v>
      </c>
      <c r="AX247" s="14" t="s">
        <v>83</v>
      </c>
      <c r="AY247" s="222" t="s">
        <v>153</v>
      </c>
    </row>
    <row r="248" spans="1:65" s="2" customFormat="1" ht="90" customHeight="1">
      <c r="A248" s="34"/>
      <c r="B248" s="35"/>
      <c r="C248" s="233" t="s">
        <v>493</v>
      </c>
      <c r="D248" s="233" t="s">
        <v>185</v>
      </c>
      <c r="E248" s="234" t="s">
        <v>624</v>
      </c>
      <c r="F248" s="235" t="s">
        <v>625</v>
      </c>
      <c r="G248" s="236" t="s">
        <v>209</v>
      </c>
      <c r="H248" s="237">
        <v>10.75</v>
      </c>
      <c r="I248" s="238"/>
      <c r="J248" s="239">
        <f>ROUND(I248*H248,2)</f>
        <v>0</v>
      </c>
      <c r="K248" s="235" t="s">
        <v>159</v>
      </c>
      <c r="L248" s="39"/>
      <c r="M248" s="240" t="s">
        <v>1</v>
      </c>
      <c r="N248" s="241" t="s">
        <v>40</v>
      </c>
      <c r="O248" s="71"/>
      <c r="P248" s="196">
        <f>O248*H248</f>
        <v>0</v>
      </c>
      <c r="Q248" s="196">
        <v>0</v>
      </c>
      <c r="R248" s="196">
        <f>Q248*H248</f>
        <v>0</v>
      </c>
      <c r="S248" s="196">
        <v>0</v>
      </c>
      <c r="T248" s="197">
        <f>S248*H248</f>
        <v>0</v>
      </c>
      <c r="U248" s="34"/>
      <c r="V248" s="34"/>
      <c r="W248" s="34"/>
      <c r="X248" s="34"/>
      <c r="Y248" s="34"/>
      <c r="Z248" s="34"/>
      <c r="AA248" s="34"/>
      <c r="AB248" s="34"/>
      <c r="AC248" s="34"/>
      <c r="AD248" s="34"/>
      <c r="AE248" s="34"/>
      <c r="AR248" s="198" t="s">
        <v>161</v>
      </c>
      <c r="AT248" s="198" t="s">
        <v>185</v>
      </c>
      <c r="AU248" s="198" t="s">
        <v>85</v>
      </c>
      <c r="AY248" s="17" t="s">
        <v>153</v>
      </c>
      <c r="BE248" s="199">
        <f>IF(N248="základní",J248,0)</f>
        <v>0</v>
      </c>
      <c r="BF248" s="199">
        <f>IF(N248="snížená",J248,0)</f>
        <v>0</v>
      </c>
      <c r="BG248" s="199">
        <f>IF(N248="zákl. přenesená",J248,0)</f>
        <v>0</v>
      </c>
      <c r="BH248" s="199">
        <f>IF(N248="sníž. přenesená",J248,0)</f>
        <v>0</v>
      </c>
      <c r="BI248" s="199">
        <f>IF(N248="nulová",J248,0)</f>
        <v>0</v>
      </c>
      <c r="BJ248" s="17" t="s">
        <v>83</v>
      </c>
      <c r="BK248" s="199">
        <f>ROUND(I248*H248,2)</f>
        <v>0</v>
      </c>
      <c r="BL248" s="17" t="s">
        <v>161</v>
      </c>
      <c r="BM248" s="198" t="s">
        <v>898</v>
      </c>
    </row>
    <row r="249" spans="1:65" s="2" customFormat="1" ht="48.75">
      <c r="A249" s="34"/>
      <c r="B249" s="35"/>
      <c r="C249" s="36"/>
      <c r="D249" s="202" t="s">
        <v>190</v>
      </c>
      <c r="E249" s="36"/>
      <c r="F249" s="242" t="s">
        <v>627</v>
      </c>
      <c r="G249" s="36"/>
      <c r="H249" s="36"/>
      <c r="I249" s="243"/>
      <c r="J249" s="36"/>
      <c r="K249" s="36"/>
      <c r="L249" s="39"/>
      <c r="M249" s="244"/>
      <c r="N249" s="245"/>
      <c r="O249" s="71"/>
      <c r="P249" s="71"/>
      <c r="Q249" s="71"/>
      <c r="R249" s="71"/>
      <c r="S249" s="71"/>
      <c r="T249" s="72"/>
      <c r="U249" s="34"/>
      <c r="V249" s="34"/>
      <c r="W249" s="34"/>
      <c r="X249" s="34"/>
      <c r="Y249" s="34"/>
      <c r="Z249" s="34"/>
      <c r="AA249" s="34"/>
      <c r="AB249" s="34"/>
      <c r="AC249" s="34"/>
      <c r="AD249" s="34"/>
      <c r="AE249" s="34"/>
      <c r="AT249" s="17" t="s">
        <v>190</v>
      </c>
      <c r="AU249" s="17" t="s">
        <v>85</v>
      </c>
    </row>
    <row r="250" spans="1:65" s="13" customFormat="1" ht="11.25">
      <c r="B250" s="200"/>
      <c r="C250" s="201"/>
      <c r="D250" s="202" t="s">
        <v>163</v>
      </c>
      <c r="E250" s="203" t="s">
        <v>1</v>
      </c>
      <c r="F250" s="204" t="s">
        <v>899</v>
      </c>
      <c r="G250" s="201"/>
      <c r="H250" s="205">
        <v>10.75</v>
      </c>
      <c r="I250" s="206"/>
      <c r="J250" s="201"/>
      <c r="K250" s="201"/>
      <c r="L250" s="207"/>
      <c r="M250" s="208"/>
      <c r="N250" s="209"/>
      <c r="O250" s="209"/>
      <c r="P250" s="209"/>
      <c r="Q250" s="209"/>
      <c r="R250" s="209"/>
      <c r="S250" s="209"/>
      <c r="T250" s="210"/>
      <c r="AT250" s="211" t="s">
        <v>163</v>
      </c>
      <c r="AU250" s="211" t="s">
        <v>85</v>
      </c>
      <c r="AV250" s="13" t="s">
        <v>85</v>
      </c>
      <c r="AW250" s="13" t="s">
        <v>31</v>
      </c>
      <c r="AX250" s="13" t="s">
        <v>75</v>
      </c>
      <c r="AY250" s="211" t="s">
        <v>153</v>
      </c>
    </row>
    <row r="251" spans="1:65" s="14" customFormat="1" ht="11.25">
      <c r="B251" s="212"/>
      <c r="C251" s="213"/>
      <c r="D251" s="202" t="s">
        <v>163</v>
      </c>
      <c r="E251" s="214" t="s">
        <v>1</v>
      </c>
      <c r="F251" s="215" t="s">
        <v>167</v>
      </c>
      <c r="G251" s="213"/>
      <c r="H251" s="216">
        <v>10.75</v>
      </c>
      <c r="I251" s="217"/>
      <c r="J251" s="213"/>
      <c r="K251" s="213"/>
      <c r="L251" s="218"/>
      <c r="M251" s="219"/>
      <c r="N251" s="220"/>
      <c r="O251" s="220"/>
      <c r="P251" s="220"/>
      <c r="Q251" s="220"/>
      <c r="R251" s="220"/>
      <c r="S251" s="220"/>
      <c r="T251" s="221"/>
      <c r="AT251" s="222" t="s">
        <v>163</v>
      </c>
      <c r="AU251" s="222" t="s">
        <v>85</v>
      </c>
      <c r="AV251" s="14" t="s">
        <v>161</v>
      </c>
      <c r="AW251" s="14" t="s">
        <v>31</v>
      </c>
      <c r="AX251" s="14" t="s">
        <v>83</v>
      </c>
      <c r="AY251" s="222" t="s">
        <v>153</v>
      </c>
    </row>
    <row r="252" spans="1:65" s="2" customFormat="1" ht="66.75" customHeight="1">
      <c r="A252" s="34"/>
      <c r="B252" s="35"/>
      <c r="C252" s="233" t="s">
        <v>467</v>
      </c>
      <c r="D252" s="233" t="s">
        <v>185</v>
      </c>
      <c r="E252" s="234" t="s">
        <v>629</v>
      </c>
      <c r="F252" s="235" t="s">
        <v>630</v>
      </c>
      <c r="G252" s="236" t="s">
        <v>262</v>
      </c>
      <c r="H252" s="237">
        <v>250</v>
      </c>
      <c r="I252" s="238"/>
      <c r="J252" s="239">
        <f>ROUND(I252*H252,2)</f>
        <v>0</v>
      </c>
      <c r="K252" s="235" t="s">
        <v>159</v>
      </c>
      <c r="L252" s="39"/>
      <c r="M252" s="240" t="s">
        <v>1</v>
      </c>
      <c r="N252" s="241" t="s">
        <v>40</v>
      </c>
      <c r="O252" s="71"/>
      <c r="P252" s="196">
        <f>O252*H252</f>
        <v>0</v>
      </c>
      <c r="Q252" s="196">
        <v>0</v>
      </c>
      <c r="R252" s="196">
        <f>Q252*H252</f>
        <v>0</v>
      </c>
      <c r="S252" s="196">
        <v>0</v>
      </c>
      <c r="T252" s="197">
        <f>S252*H252</f>
        <v>0</v>
      </c>
      <c r="U252" s="34"/>
      <c r="V252" s="34"/>
      <c r="W252" s="34"/>
      <c r="X252" s="34"/>
      <c r="Y252" s="34"/>
      <c r="Z252" s="34"/>
      <c r="AA252" s="34"/>
      <c r="AB252" s="34"/>
      <c r="AC252" s="34"/>
      <c r="AD252" s="34"/>
      <c r="AE252" s="34"/>
      <c r="AR252" s="198" t="s">
        <v>161</v>
      </c>
      <c r="AT252" s="198" t="s">
        <v>185</v>
      </c>
      <c r="AU252" s="198" t="s">
        <v>85</v>
      </c>
      <c r="AY252" s="17" t="s">
        <v>153</v>
      </c>
      <c r="BE252" s="199">
        <f>IF(N252="základní",J252,0)</f>
        <v>0</v>
      </c>
      <c r="BF252" s="199">
        <f>IF(N252="snížená",J252,0)</f>
        <v>0</v>
      </c>
      <c r="BG252" s="199">
        <f>IF(N252="zákl. přenesená",J252,0)</f>
        <v>0</v>
      </c>
      <c r="BH252" s="199">
        <f>IF(N252="sníž. přenesená",J252,0)</f>
        <v>0</v>
      </c>
      <c r="BI252" s="199">
        <f>IF(N252="nulová",J252,0)</f>
        <v>0</v>
      </c>
      <c r="BJ252" s="17" t="s">
        <v>83</v>
      </c>
      <c r="BK252" s="199">
        <f>ROUND(I252*H252,2)</f>
        <v>0</v>
      </c>
      <c r="BL252" s="17" t="s">
        <v>161</v>
      </c>
      <c r="BM252" s="198" t="s">
        <v>900</v>
      </c>
    </row>
    <row r="253" spans="1:65" s="2" customFormat="1" ht="39">
      <c r="A253" s="34"/>
      <c r="B253" s="35"/>
      <c r="C253" s="36"/>
      <c r="D253" s="202" t="s">
        <v>190</v>
      </c>
      <c r="E253" s="36"/>
      <c r="F253" s="242" t="s">
        <v>632</v>
      </c>
      <c r="G253" s="36"/>
      <c r="H253" s="36"/>
      <c r="I253" s="243"/>
      <c r="J253" s="36"/>
      <c r="K253" s="36"/>
      <c r="L253" s="39"/>
      <c r="M253" s="244"/>
      <c r="N253" s="245"/>
      <c r="O253" s="71"/>
      <c r="P253" s="71"/>
      <c r="Q253" s="71"/>
      <c r="R253" s="71"/>
      <c r="S253" s="71"/>
      <c r="T253" s="72"/>
      <c r="U253" s="34"/>
      <c r="V253" s="34"/>
      <c r="W253" s="34"/>
      <c r="X253" s="34"/>
      <c r="Y253" s="34"/>
      <c r="Z253" s="34"/>
      <c r="AA253" s="34"/>
      <c r="AB253" s="34"/>
      <c r="AC253" s="34"/>
      <c r="AD253" s="34"/>
      <c r="AE253" s="34"/>
      <c r="AT253" s="17" t="s">
        <v>190</v>
      </c>
      <c r="AU253" s="17" t="s">
        <v>85</v>
      </c>
    </row>
    <row r="254" spans="1:65" s="15" customFormat="1" ht="22.5">
      <c r="B254" s="223"/>
      <c r="C254" s="224"/>
      <c r="D254" s="202" t="s">
        <v>163</v>
      </c>
      <c r="E254" s="225" t="s">
        <v>1</v>
      </c>
      <c r="F254" s="226" t="s">
        <v>633</v>
      </c>
      <c r="G254" s="224"/>
      <c r="H254" s="225" t="s">
        <v>1</v>
      </c>
      <c r="I254" s="227"/>
      <c r="J254" s="224"/>
      <c r="K254" s="224"/>
      <c r="L254" s="228"/>
      <c r="M254" s="229"/>
      <c r="N254" s="230"/>
      <c r="O254" s="230"/>
      <c r="P254" s="230"/>
      <c r="Q254" s="230"/>
      <c r="R254" s="230"/>
      <c r="S254" s="230"/>
      <c r="T254" s="231"/>
      <c r="AT254" s="232" t="s">
        <v>163</v>
      </c>
      <c r="AU254" s="232" t="s">
        <v>85</v>
      </c>
      <c r="AV254" s="15" t="s">
        <v>83</v>
      </c>
      <c r="AW254" s="15" t="s">
        <v>31</v>
      </c>
      <c r="AX254" s="15" t="s">
        <v>75</v>
      </c>
      <c r="AY254" s="232" t="s">
        <v>153</v>
      </c>
    </row>
    <row r="255" spans="1:65" s="13" customFormat="1" ht="11.25">
      <c r="B255" s="200"/>
      <c r="C255" s="201"/>
      <c r="D255" s="202" t="s">
        <v>163</v>
      </c>
      <c r="E255" s="203" t="s">
        <v>1</v>
      </c>
      <c r="F255" s="204" t="s">
        <v>855</v>
      </c>
      <c r="G255" s="201"/>
      <c r="H255" s="205">
        <v>250</v>
      </c>
      <c r="I255" s="206"/>
      <c r="J255" s="201"/>
      <c r="K255" s="201"/>
      <c r="L255" s="207"/>
      <c r="M255" s="208"/>
      <c r="N255" s="209"/>
      <c r="O255" s="209"/>
      <c r="P255" s="209"/>
      <c r="Q255" s="209"/>
      <c r="R255" s="209"/>
      <c r="S255" s="209"/>
      <c r="T255" s="210"/>
      <c r="AT255" s="211" t="s">
        <v>163</v>
      </c>
      <c r="AU255" s="211" t="s">
        <v>85</v>
      </c>
      <c r="AV255" s="13" t="s">
        <v>85</v>
      </c>
      <c r="AW255" s="13" t="s">
        <v>31</v>
      </c>
      <c r="AX255" s="13" t="s">
        <v>75</v>
      </c>
      <c r="AY255" s="211" t="s">
        <v>153</v>
      </c>
    </row>
    <row r="256" spans="1:65" s="14" customFormat="1" ht="11.25">
      <c r="B256" s="212"/>
      <c r="C256" s="213"/>
      <c r="D256" s="202" t="s">
        <v>163</v>
      </c>
      <c r="E256" s="214" t="s">
        <v>1</v>
      </c>
      <c r="F256" s="215" t="s">
        <v>167</v>
      </c>
      <c r="G256" s="213"/>
      <c r="H256" s="216">
        <v>250</v>
      </c>
      <c r="I256" s="217"/>
      <c r="J256" s="213"/>
      <c r="K256" s="213"/>
      <c r="L256" s="218"/>
      <c r="M256" s="219"/>
      <c r="N256" s="220"/>
      <c r="O256" s="220"/>
      <c r="P256" s="220"/>
      <c r="Q256" s="220"/>
      <c r="R256" s="220"/>
      <c r="S256" s="220"/>
      <c r="T256" s="221"/>
      <c r="AT256" s="222" t="s">
        <v>163</v>
      </c>
      <c r="AU256" s="222" t="s">
        <v>85</v>
      </c>
      <c r="AV256" s="14" t="s">
        <v>161</v>
      </c>
      <c r="AW256" s="14" t="s">
        <v>31</v>
      </c>
      <c r="AX256" s="14" t="s">
        <v>83</v>
      </c>
      <c r="AY256" s="222" t="s">
        <v>153</v>
      </c>
    </row>
    <row r="257" spans="1:65" s="2" customFormat="1" ht="66.75" customHeight="1">
      <c r="A257" s="34"/>
      <c r="B257" s="35"/>
      <c r="C257" s="233" t="s">
        <v>497</v>
      </c>
      <c r="D257" s="233" t="s">
        <v>185</v>
      </c>
      <c r="E257" s="234" t="s">
        <v>901</v>
      </c>
      <c r="F257" s="235" t="s">
        <v>902</v>
      </c>
      <c r="G257" s="236" t="s">
        <v>196</v>
      </c>
      <c r="H257" s="237">
        <v>24.5</v>
      </c>
      <c r="I257" s="238"/>
      <c r="J257" s="239">
        <f>ROUND(I257*H257,2)</f>
        <v>0</v>
      </c>
      <c r="K257" s="235" t="s">
        <v>159</v>
      </c>
      <c r="L257" s="39"/>
      <c r="M257" s="240" t="s">
        <v>1</v>
      </c>
      <c r="N257" s="241" t="s">
        <v>40</v>
      </c>
      <c r="O257" s="71"/>
      <c r="P257" s="196">
        <f>O257*H257</f>
        <v>0</v>
      </c>
      <c r="Q257" s="196">
        <v>0</v>
      </c>
      <c r="R257" s="196">
        <f>Q257*H257</f>
        <v>0</v>
      </c>
      <c r="S257" s="196">
        <v>0</v>
      </c>
      <c r="T257" s="197">
        <f>S257*H257</f>
        <v>0</v>
      </c>
      <c r="U257" s="34"/>
      <c r="V257" s="34"/>
      <c r="W257" s="34"/>
      <c r="X257" s="34"/>
      <c r="Y257" s="34"/>
      <c r="Z257" s="34"/>
      <c r="AA257" s="34"/>
      <c r="AB257" s="34"/>
      <c r="AC257" s="34"/>
      <c r="AD257" s="34"/>
      <c r="AE257" s="34"/>
      <c r="AR257" s="198" t="s">
        <v>161</v>
      </c>
      <c r="AT257" s="198" t="s">
        <v>185</v>
      </c>
      <c r="AU257" s="198" t="s">
        <v>85</v>
      </c>
      <c r="AY257" s="17" t="s">
        <v>153</v>
      </c>
      <c r="BE257" s="199">
        <f>IF(N257="základní",J257,0)</f>
        <v>0</v>
      </c>
      <c r="BF257" s="199">
        <f>IF(N257="snížená",J257,0)</f>
        <v>0</v>
      </c>
      <c r="BG257" s="199">
        <f>IF(N257="zákl. přenesená",J257,0)</f>
        <v>0</v>
      </c>
      <c r="BH257" s="199">
        <f>IF(N257="sníž. přenesená",J257,0)</f>
        <v>0</v>
      </c>
      <c r="BI257" s="199">
        <f>IF(N257="nulová",J257,0)</f>
        <v>0</v>
      </c>
      <c r="BJ257" s="17" t="s">
        <v>83</v>
      </c>
      <c r="BK257" s="199">
        <f>ROUND(I257*H257,2)</f>
        <v>0</v>
      </c>
      <c r="BL257" s="17" t="s">
        <v>161</v>
      </c>
      <c r="BM257" s="198" t="s">
        <v>903</v>
      </c>
    </row>
    <row r="258" spans="1:65" s="2" customFormat="1" ht="29.25">
      <c r="A258" s="34"/>
      <c r="B258" s="35"/>
      <c r="C258" s="36"/>
      <c r="D258" s="202" t="s">
        <v>190</v>
      </c>
      <c r="E258" s="36"/>
      <c r="F258" s="242" t="s">
        <v>904</v>
      </c>
      <c r="G258" s="36"/>
      <c r="H258" s="36"/>
      <c r="I258" s="243"/>
      <c r="J258" s="36"/>
      <c r="K258" s="36"/>
      <c r="L258" s="39"/>
      <c r="M258" s="244"/>
      <c r="N258" s="245"/>
      <c r="O258" s="71"/>
      <c r="P258" s="71"/>
      <c r="Q258" s="71"/>
      <c r="R258" s="71"/>
      <c r="S258" s="71"/>
      <c r="T258" s="72"/>
      <c r="U258" s="34"/>
      <c r="V258" s="34"/>
      <c r="W258" s="34"/>
      <c r="X258" s="34"/>
      <c r="Y258" s="34"/>
      <c r="Z258" s="34"/>
      <c r="AA258" s="34"/>
      <c r="AB258" s="34"/>
      <c r="AC258" s="34"/>
      <c r="AD258" s="34"/>
      <c r="AE258" s="34"/>
      <c r="AT258" s="17" t="s">
        <v>190</v>
      </c>
      <c r="AU258" s="17" t="s">
        <v>85</v>
      </c>
    </row>
    <row r="259" spans="1:65" s="15" customFormat="1" ht="11.25">
      <c r="B259" s="223"/>
      <c r="C259" s="224"/>
      <c r="D259" s="202" t="s">
        <v>163</v>
      </c>
      <c r="E259" s="225" t="s">
        <v>1</v>
      </c>
      <c r="F259" s="226" t="s">
        <v>905</v>
      </c>
      <c r="G259" s="224"/>
      <c r="H259" s="225" t="s">
        <v>1</v>
      </c>
      <c r="I259" s="227"/>
      <c r="J259" s="224"/>
      <c r="K259" s="224"/>
      <c r="L259" s="228"/>
      <c r="M259" s="229"/>
      <c r="N259" s="230"/>
      <c r="O259" s="230"/>
      <c r="P259" s="230"/>
      <c r="Q259" s="230"/>
      <c r="R259" s="230"/>
      <c r="S259" s="230"/>
      <c r="T259" s="231"/>
      <c r="AT259" s="232" t="s">
        <v>163</v>
      </c>
      <c r="AU259" s="232" t="s">
        <v>85</v>
      </c>
      <c r="AV259" s="15" t="s">
        <v>83</v>
      </c>
      <c r="AW259" s="15" t="s">
        <v>31</v>
      </c>
      <c r="AX259" s="15" t="s">
        <v>75</v>
      </c>
      <c r="AY259" s="232" t="s">
        <v>153</v>
      </c>
    </row>
    <row r="260" spans="1:65" s="13" customFormat="1" ht="11.25">
      <c r="B260" s="200"/>
      <c r="C260" s="201"/>
      <c r="D260" s="202" t="s">
        <v>163</v>
      </c>
      <c r="E260" s="203" t="s">
        <v>1</v>
      </c>
      <c r="F260" s="204" t="s">
        <v>906</v>
      </c>
      <c r="G260" s="201"/>
      <c r="H260" s="205">
        <v>24.5</v>
      </c>
      <c r="I260" s="206"/>
      <c r="J260" s="201"/>
      <c r="K260" s="201"/>
      <c r="L260" s="207"/>
      <c r="M260" s="208"/>
      <c r="N260" s="209"/>
      <c r="O260" s="209"/>
      <c r="P260" s="209"/>
      <c r="Q260" s="209"/>
      <c r="R260" s="209"/>
      <c r="S260" s="209"/>
      <c r="T260" s="210"/>
      <c r="AT260" s="211" t="s">
        <v>163</v>
      </c>
      <c r="AU260" s="211" t="s">
        <v>85</v>
      </c>
      <c r="AV260" s="13" t="s">
        <v>85</v>
      </c>
      <c r="AW260" s="13" t="s">
        <v>31</v>
      </c>
      <c r="AX260" s="13" t="s">
        <v>75</v>
      </c>
      <c r="AY260" s="211" t="s">
        <v>153</v>
      </c>
    </row>
    <row r="261" spans="1:65" s="14" customFormat="1" ht="11.25">
      <c r="B261" s="212"/>
      <c r="C261" s="213"/>
      <c r="D261" s="202" t="s">
        <v>163</v>
      </c>
      <c r="E261" s="214" t="s">
        <v>1</v>
      </c>
      <c r="F261" s="215" t="s">
        <v>167</v>
      </c>
      <c r="G261" s="213"/>
      <c r="H261" s="216">
        <v>24.5</v>
      </c>
      <c r="I261" s="217"/>
      <c r="J261" s="213"/>
      <c r="K261" s="213"/>
      <c r="L261" s="218"/>
      <c r="M261" s="219"/>
      <c r="N261" s="220"/>
      <c r="O261" s="220"/>
      <c r="P261" s="220"/>
      <c r="Q261" s="220"/>
      <c r="R261" s="220"/>
      <c r="S261" s="220"/>
      <c r="T261" s="221"/>
      <c r="AT261" s="222" t="s">
        <v>163</v>
      </c>
      <c r="AU261" s="222" t="s">
        <v>85</v>
      </c>
      <c r="AV261" s="14" t="s">
        <v>161</v>
      </c>
      <c r="AW261" s="14" t="s">
        <v>31</v>
      </c>
      <c r="AX261" s="14" t="s">
        <v>83</v>
      </c>
      <c r="AY261" s="222" t="s">
        <v>153</v>
      </c>
    </row>
    <row r="262" spans="1:65" s="2" customFormat="1" ht="66.75" customHeight="1">
      <c r="A262" s="34"/>
      <c r="B262" s="35"/>
      <c r="C262" s="233" t="s">
        <v>499</v>
      </c>
      <c r="D262" s="233" t="s">
        <v>185</v>
      </c>
      <c r="E262" s="234" t="s">
        <v>634</v>
      </c>
      <c r="F262" s="235" t="s">
        <v>635</v>
      </c>
      <c r="G262" s="236" t="s">
        <v>196</v>
      </c>
      <c r="H262" s="237">
        <v>82.8</v>
      </c>
      <c r="I262" s="238"/>
      <c r="J262" s="239">
        <f>ROUND(I262*H262,2)</f>
        <v>0</v>
      </c>
      <c r="K262" s="235" t="s">
        <v>159</v>
      </c>
      <c r="L262" s="39"/>
      <c r="M262" s="240" t="s">
        <v>1</v>
      </c>
      <c r="N262" s="241" t="s">
        <v>40</v>
      </c>
      <c r="O262" s="71"/>
      <c r="P262" s="196">
        <f>O262*H262</f>
        <v>0</v>
      </c>
      <c r="Q262" s="196">
        <v>0</v>
      </c>
      <c r="R262" s="196">
        <f>Q262*H262</f>
        <v>0</v>
      </c>
      <c r="S262" s="196">
        <v>0</v>
      </c>
      <c r="T262" s="197">
        <f>S262*H262</f>
        <v>0</v>
      </c>
      <c r="U262" s="34"/>
      <c r="V262" s="34"/>
      <c r="W262" s="34"/>
      <c r="X262" s="34"/>
      <c r="Y262" s="34"/>
      <c r="Z262" s="34"/>
      <c r="AA262" s="34"/>
      <c r="AB262" s="34"/>
      <c r="AC262" s="34"/>
      <c r="AD262" s="34"/>
      <c r="AE262" s="34"/>
      <c r="AR262" s="198" t="s">
        <v>161</v>
      </c>
      <c r="AT262" s="198" t="s">
        <v>185</v>
      </c>
      <c r="AU262" s="198" t="s">
        <v>85</v>
      </c>
      <c r="AY262" s="17" t="s">
        <v>153</v>
      </c>
      <c r="BE262" s="199">
        <f>IF(N262="základní",J262,0)</f>
        <v>0</v>
      </c>
      <c r="BF262" s="199">
        <f>IF(N262="snížená",J262,0)</f>
        <v>0</v>
      </c>
      <c r="BG262" s="199">
        <f>IF(N262="zákl. přenesená",J262,0)</f>
        <v>0</v>
      </c>
      <c r="BH262" s="199">
        <f>IF(N262="sníž. přenesená",J262,0)</f>
        <v>0</v>
      </c>
      <c r="BI262" s="199">
        <f>IF(N262="nulová",J262,0)</f>
        <v>0</v>
      </c>
      <c r="BJ262" s="17" t="s">
        <v>83</v>
      </c>
      <c r="BK262" s="199">
        <f>ROUND(I262*H262,2)</f>
        <v>0</v>
      </c>
      <c r="BL262" s="17" t="s">
        <v>161</v>
      </c>
      <c r="BM262" s="198" t="s">
        <v>907</v>
      </c>
    </row>
    <row r="263" spans="1:65" s="2" customFormat="1" ht="29.25">
      <c r="A263" s="34"/>
      <c r="B263" s="35"/>
      <c r="C263" s="36"/>
      <c r="D263" s="202" t="s">
        <v>190</v>
      </c>
      <c r="E263" s="36"/>
      <c r="F263" s="242" t="s">
        <v>637</v>
      </c>
      <c r="G263" s="36"/>
      <c r="H263" s="36"/>
      <c r="I263" s="243"/>
      <c r="J263" s="36"/>
      <c r="K263" s="36"/>
      <c r="L263" s="39"/>
      <c r="M263" s="244"/>
      <c r="N263" s="245"/>
      <c r="O263" s="71"/>
      <c r="P263" s="71"/>
      <c r="Q263" s="71"/>
      <c r="R263" s="71"/>
      <c r="S263" s="71"/>
      <c r="T263" s="72"/>
      <c r="U263" s="34"/>
      <c r="V263" s="34"/>
      <c r="W263" s="34"/>
      <c r="X263" s="34"/>
      <c r="Y263" s="34"/>
      <c r="Z263" s="34"/>
      <c r="AA263" s="34"/>
      <c r="AB263" s="34"/>
      <c r="AC263" s="34"/>
      <c r="AD263" s="34"/>
      <c r="AE263" s="34"/>
      <c r="AT263" s="17" t="s">
        <v>190</v>
      </c>
      <c r="AU263" s="17" t="s">
        <v>85</v>
      </c>
    </row>
    <row r="264" spans="1:65" s="15" customFormat="1" ht="22.5">
      <c r="B264" s="223"/>
      <c r="C264" s="224"/>
      <c r="D264" s="202" t="s">
        <v>163</v>
      </c>
      <c r="E264" s="225" t="s">
        <v>1</v>
      </c>
      <c r="F264" s="226" t="s">
        <v>638</v>
      </c>
      <c r="G264" s="224"/>
      <c r="H264" s="225" t="s">
        <v>1</v>
      </c>
      <c r="I264" s="227"/>
      <c r="J264" s="224"/>
      <c r="K264" s="224"/>
      <c r="L264" s="228"/>
      <c r="M264" s="229"/>
      <c r="N264" s="230"/>
      <c r="O264" s="230"/>
      <c r="P264" s="230"/>
      <c r="Q264" s="230"/>
      <c r="R264" s="230"/>
      <c r="S264" s="230"/>
      <c r="T264" s="231"/>
      <c r="AT264" s="232" t="s">
        <v>163</v>
      </c>
      <c r="AU264" s="232" t="s">
        <v>85</v>
      </c>
      <c r="AV264" s="15" t="s">
        <v>83</v>
      </c>
      <c r="AW264" s="15" t="s">
        <v>31</v>
      </c>
      <c r="AX264" s="15" t="s">
        <v>75</v>
      </c>
      <c r="AY264" s="232" t="s">
        <v>153</v>
      </c>
    </row>
    <row r="265" spans="1:65" s="13" customFormat="1" ht="11.25">
      <c r="B265" s="200"/>
      <c r="C265" s="201"/>
      <c r="D265" s="202" t="s">
        <v>163</v>
      </c>
      <c r="E265" s="203" t="s">
        <v>1</v>
      </c>
      <c r="F265" s="204" t="s">
        <v>908</v>
      </c>
      <c r="G265" s="201"/>
      <c r="H265" s="205">
        <v>62.5</v>
      </c>
      <c r="I265" s="206"/>
      <c r="J265" s="201"/>
      <c r="K265" s="201"/>
      <c r="L265" s="207"/>
      <c r="M265" s="208"/>
      <c r="N265" s="209"/>
      <c r="O265" s="209"/>
      <c r="P265" s="209"/>
      <c r="Q265" s="209"/>
      <c r="R265" s="209"/>
      <c r="S265" s="209"/>
      <c r="T265" s="210"/>
      <c r="AT265" s="211" t="s">
        <v>163</v>
      </c>
      <c r="AU265" s="211" t="s">
        <v>85</v>
      </c>
      <c r="AV265" s="13" t="s">
        <v>85</v>
      </c>
      <c r="AW265" s="13" t="s">
        <v>31</v>
      </c>
      <c r="AX265" s="13" t="s">
        <v>75</v>
      </c>
      <c r="AY265" s="211" t="s">
        <v>153</v>
      </c>
    </row>
    <row r="266" spans="1:65" s="15" customFormat="1" ht="11.25">
      <c r="B266" s="223"/>
      <c r="C266" s="224"/>
      <c r="D266" s="202" t="s">
        <v>163</v>
      </c>
      <c r="E266" s="225" t="s">
        <v>1</v>
      </c>
      <c r="F266" s="226" t="s">
        <v>642</v>
      </c>
      <c r="G266" s="224"/>
      <c r="H266" s="225" t="s">
        <v>1</v>
      </c>
      <c r="I266" s="227"/>
      <c r="J266" s="224"/>
      <c r="K266" s="224"/>
      <c r="L266" s="228"/>
      <c r="M266" s="229"/>
      <c r="N266" s="230"/>
      <c r="O266" s="230"/>
      <c r="P266" s="230"/>
      <c r="Q266" s="230"/>
      <c r="R266" s="230"/>
      <c r="S266" s="230"/>
      <c r="T266" s="231"/>
      <c r="AT266" s="232" t="s">
        <v>163</v>
      </c>
      <c r="AU266" s="232" t="s">
        <v>85</v>
      </c>
      <c r="AV266" s="15" t="s">
        <v>83</v>
      </c>
      <c r="AW266" s="15" t="s">
        <v>31</v>
      </c>
      <c r="AX266" s="15" t="s">
        <v>75</v>
      </c>
      <c r="AY266" s="232" t="s">
        <v>153</v>
      </c>
    </row>
    <row r="267" spans="1:65" s="13" customFormat="1" ht="11.25">
      <c r="B267" s="200"/>
      <c r="C267" s="201"/>
      <c r="D267" s="202" t="s">
        <v>163</v>
      </c>
      <c r="E267" s="203" t="s">
        <v>1</v>
      </c>
      <c r="F267" s="204" t="s">
        <v>643</v>
      </c>
      <c r="G267" s="201"/>
      <c r="H267" s="205">
        <v>15.4</v>
      </c>
      <c r="I267" s="206"/>
      <c r="J267" s="201"/>
      <c r="K267" s="201"/>
      <c r="L267" s="207"/>
      <c r="M267" s="208"/>
      <c r="N267" s="209"/>
      <c r="O267" s="209"/>
      <c r="P267" s="209"/>
      <c r="Q267" s="209"/>
      <c r="R267" s="209"/>
      <c r="S267" s="209"/>
      <c r="T267" s="210"/>
      <c r="AT267" s="211" t="s">
        <v>163</v>
      </c>
      <c r="AU267" s="211" t="s">
        <v>85</v>
      </c>
      <c r="AV267" s="13" t="s">
        <v>85</v>
      </c>
      <c r="AW267" s="13" t="s">
        <v>31</v>
      </c>
      <c r="AX267" s="13" t="s">
        <v>75</v>
      </c>
      <c r="AY267" s="211" t="s">
        <v>153</v>
      </c>
    </row>
    <row r="268" spans="1:65" s="15" customFormat="1" ht="11.25">
      <c r="B268" s="223"/>
      <c r="C268" s="224"/>
      <c r="D268" s="202" t="s">
        <v>163</v>
      </c>
      <c r="E268" s="225" t="s">
        <v>1</v>
      </c>
      <c r="F268" s="226" t="s">
        <v>640</v>
      </c>
      <c r="G268" s="224"/>
      <c r="H268" s="225" t="s">
        <v>1</v>
      </c>
      <c r="I268" s="227"/>
      <c r="J268" s="224"/>
      <c r="K268" s="224"/>
      <c r="L268" s="228"/>
      <c r="M268" s="229"/>
      <c r="N268" s="230"/>
      <c r="O268" s="230"/>
      <c r="P268" s="230"/>
      <c r="Q268" s="230"/>
      <c r="R268" s="230"/>
      <c r="S268" s="230"/>
      <c r="T268" s="231"/>
      <c r="AT268" s="232" t="s">
        <v>163</v>
      </c>
      <c r="AU268" s="232" t="s">
        <v>85</v>
      </c>
      <c r="AV268" s="15" t="s">
        <v>83</v>
      </c>
      <c r="AW268" s="15" t="s">
        <v>31</v>
      </c>
      <c r="AX268" s="15" t="s">
        <v>75</v>
      </c>
      <c r="AY268" s="232" t="s">
        <v>153</v>
      </c>
    </row>
    <row r="269" spans="1:65" s="13" customFormat="1" ht="11.25">
      <c r="B269" s="200"/>
      <c r="C269" s="201"/>
      <c r="D269" s="202" t="s">
        <v>163</v>
      </c>
      <c r="E269" s="203" t="s">
        <v>1</v>
      </c>
      <c r="F269" s="204" t="s">
        <v>909</v>
      </c>
      <c r="G269" s="201"/>
      <c r="H269" s="205">
        <v>4.9000000000000004</v>
      </c>
      <c r="I269" s="206"/>
      <c r="J269" s="201"/>
      <c r="K269" s="201"/>
      <c r="L269" s="207"/>
      <c r="M269" s="208"/>
      <c r="N269" s="209"/>
      <c r="O269" s="209"/>
      <c r="P269" s="209"/>
      <c r="Q269" s="209"/>
      <c r="R269" s="209"/>
      <c r="S269" s="209"/>
      <c r="T269" s="210"/>
      <c r="AT269" s="211" t="s">
        <v>163</v>
      </c>
      <c r="AU269" s="211" t="s">
        <v>85</v>
      </c>
      <c r="AV269" s="13" t="s">
        <v>85</v>
      </c>
      <c r="AW269" s="13" t="s">
        <v>31</v>
      </c>
      <c r="AX269" s="13" t="s">
        <v>75</v>
      </c>
      <c r="AY269" s="211" t="s">
        <v>153</v>
      </c>
    </row>
    <row r="270" spans="1:65" s="14" customFormat="1" ht="11.25">
      <c r="B270" s="212"/>
      <c r="C270" s="213"/>
      <c r="D270" s="202" t="s">
        <v>163</v>
      </c>
      <c r="E270" s="214" t="s">
        <v>1</v>
      </c>
      <c r="F270" s="215" t="s">
        <v>167</v>
      </c>
      <c r="G270" s="213"/>
      <c r="H270" s="216">
        <v>82.800000000000011</v>
      </c>
      <c r="I270" s="217"/>
      <c r="J270" s="213"/>
      <c r="K270" s="213"/>
      <c r="L270" s="218"/>
      <c r="M270" s="219"/>
      <c r="N270" s="220"/>
      <c r="O270" s="220"/>
      <c r="P270" s="220"/>
      <c r="Q270" s="220"/>
      <c r="R270" s="220"/>
      <c r="S270" s="220"/>
      <c r="T270" s="221"/>
      <c r="AT270" s="222" t="s">
        <v>163</v>
      </c>
      <c r="AU270" s="222" t="s">
        <v>85</v>
      </c>
      <c r="AV270" s="14" t="s">
        <v>161</v>
      </c>
      <c r="AW270" s="14" t="s">
        <v>31</v>
      </c>
      <c r="AX270" s="14" t="s">
        <v>83</v>
      </c>
      <c r="AY270" s="222" t="s">
        <v>153</v>
      </c>
    </row>
    <row r="271" spans="1:65" s="2" customFormat="1" ht="55.5" customHeight="1">
      <c r="A271" s="34"/>
      <c r="B271" s="35"/>
      <c r="C271" s="233" t="s">
        <v>502</v>
      </c>
      <c r="D271" s="233" t="s">
        <v>185</v>
      </c>
      <c r="E271" s="234" t="s">
        <v>260</v>
      </c>
      <c r="F271" s="235" t="s">
        <v>261</v>
      </c>
      <c r="G271" s="236" t="s">
        <v>262</v>
      </c>
      <c r="H271" s="237">
        <v>200</v>
      </c>
      <c r="I271" s="238"/>
      <c r="J271" s="239">
        <f>ROUND(I271*H271,2)</f>
        <v>0</v>
      </c>
      <c r="K271" s="235" t="s">
        <v>159</v>
      </c>
      <c r="L271" s="39"/>
      <c r="M271" s="240" t="s">
        <v>1</v>
      </c>
      <c r="N271" s="241" t="s">
        <v>40</v>
      </c>
      <c r="O271" s="71"/>
      <c r="P271" s="196">
        <f>O271*H271</f>
        <v>0</v>
      </c>
      <c r="Q271" s="196">
        <v>0</v>
      </c>
      <c r="R271" s="196">
        <f>Q271*H271</f>
        <v>0</v>
      </c>
      <c r="S271" s="196">
        <v>0</v>
      </c>
      <c r="T271" s="197">
        <f>S271*H271</f>
        <v>0</v>
      </c>
      <c r="U271" s="34"/>
      <c r="V271" s="34"/>
      <c r="W271" s="34"/>
      <c r="X271" s="34"/>
      <c r="Y271" s="34"/>
      <c r="Z271" s="34"/>
      <c r="AA271" s="34"/>
      <c r="AB271" s="34"/>
      <c r="AC271" s="34"/>
      <c r="AD271" s="34"/>
      <c r="AE271" s="34"/>
      <c r="AR271" s="198" t="s">
        <v>161</v>
      </c>
      <c r="AT271" s="198" t="s">
        <v>185</v>
      </c>
      <c r="AU271" s="198" t="s">
        <v>85</v>
      </c>
      <c r="AY271" s="17" t="s">
        <v>153</v>
      </c>
      <c r="BE271" s="199">
        <f>IF(N271="základní",J271,0)</f>
        <v>0</v>
      </c>
      <c r="BF271" s="199">
        <f>IF(N271="snížená",J271,0)</f>
        <v>0</v>
      </c>
      <c r="BG271" s="199">
        <f>IF(N271="zákl. přenesená",J271,0)</f>
        <v>0</v>
      </c>
      <c r="BH271" s="199">
        <f>IF(N271="sníž. přenesená",J271,0)</f>
        <v>0</v>
      </c>
      <c r="BI271" s="199">
        <f>IF(N271="nulová",J271,0)</f>
        <v>0</v>
      </c>
      <c r="BJ271" s="17" t="s">
        <v>83</v>
      </c>
      <c r="BK271" s="199">
        <f>ROUND(I271*H271,2)</f>
        <v>0</v>
      </c>
      <c r="BL271" s="17" t="s">
        <v>161</v>
      </c>
      <c r="BM271" s="198" t="s">
        <v>910</v>
      </c>
    </row>
    <row r="272" spans="1:65" s="2" customFormat="1" ht="39">
      <c r="A272" s="34"/>
      <c r="B272" s="35"/>
      <c r="C272" s="36"/>
      <c r="D272" s="202" t="s">
        <v>190</v>
      </c>
      <c r="E272" s="36"/>
      <c r="F272" s="242" t="s">
        <v>264</v>
      </c>
      <c r="G272" s="36"/>
      <c r="H272" s="36"/>
      <c r="I272" s="243"/>
      <c r="J272" s="36"/>
      <c r="K272" s="36"/>
      <c r="L272" s="39"/>
      <c r="M272" s="244"/>
      <c r="N272" s="245"/>
      <c r="O272" s="71"/>
      <c r="P272" s="71"/>
      <c r="Q272" s="71"/>
      <c r="R272" s="71"/>
      <c r="S272" s="71"/>
      <c r="T272" s="72"/>
      <c r="U272" s="34"/>
      <c r="V272" s="34"/>
      <c r="W272" s="34"/>
      <c r="X272" s="34"/>
      <c r="Y272" s="34"/>
      <c r="Z272" s="34"/>
      <c r="AA272" s="34"/>
      <c r="AB272" s="34"/>
      <c r="AC272" s="34"/>
      <c r="AD272" s="34"/>
      <c r="AE272" s="34"/>
      <c r="AT272" s="17" t="s">
        <v>190</v>
      </c>
      <c r="AU272" s="17" t="s">
        <v>85</v>
      </c>
    </row>
    <row r="273" spans="1:65" s="15" customFormat="1" ht="22.5">
      <c r="B273" s="223"/>
      <c r="C273" s="224"/>
      <c r="D273" s="202" t="s">
        <v>163</v>
      </c>
      <c r="E273" s="225" t="s">
        <v>1</v>
      </c>
      <c r="F273" s="226" t="s">
        <v>817</v>
      </c>
      <c r="G273" s="224"/>
      <c r="H273" s="225" t="s">
        <v>1</v>
      </c>
      <c r="I273" s="227"/>
      <c r="J273" s="224"/>
      <c r="K273" s="224"/>
      <c r="L273" s="228"/>
      <c r="M273" s="229"/>
      <c r="N273" s="230"/>
      <c r="O273" s="230"/>
      <c r="P273" s="230"/>
      <c r="Q273" s="230"/>
      <c r="R273" s="230"/>
      <c r="S273" s="230"/>
      <c r="T273" s="231"/>
      <c r="AT273" s="232" t="s">
        <v>163</v>
      </c>
      <c r="AU273" s="232" t="s">
        <v>85</v>
      </c>
      <c r="AV273" s="15" t="s">
        <v>83</v>
      </c>
      <c r="AW273" s="15" t="s">
        <v>31</v>
      </c>
      <c r="AX273" s="15" t="s">
        <v>75</v>
      </c>
      <c r="AY273" s="232" t="s">
        <v>153</v>
      </c>
    </row>
    <row r="274" spans="1:65" s="13" customFormat="1" ht="11.25">
      <c r="B274" s="200"/>
      <c r="C274" s="201"/>
      <c r="D274" s="202" t="s">
        <v>163</v>
      </c>
      <c r="E274" s="203" t="s">
        <v>1</v>
      </c>
      <c r="F274" s="204" t="s">
        <v>646</v>
      </c>
      <c r="G274" s="201"/>
      <c r="H274" s="205">
        <v>200</v>
      </c>
      <c r="I274" s="206"/>
      <c r="J274" s="201"/>
      <c r="K274" s="201"/>
      <c r="L274" s="207"/>
      <c r="M274" s="208"/>
      <c r="N274" s="209"/>
      <c r="O274" s="209"/>
      <c r="P274" s="209"/>
      <c r="Q274" s="209"/>
      <c r="R274" s="209"/>
      <c r="S274" s="209"/>
      <c r="T274" s="210"/>
      <c r="AT274" s="211" t="s">
        <v>163</v>
      </c>
      <c r="AU274" s="211" t="s">
        <v>85</v>
      </c>
      <c r="AV274" s="13" t="s">
        <v>85</v>
      </c>
      <c r="AW274" s="13" t="s">
        <v>31</v>
      </c>
      <c r="AX274" s="13" t="s">
        <v>75</v>
      </c>
      <c r="AY274" s="211" t="s">
        <v>153</v>
      </c>
    </row>
    <row r="275" spans="1:65" s="14" customFormat="1" ht="11.25">
      <c r="B275" s="212"/>
      <c r="C275" s="213"/>
      <c r="D275" s="202" t="s">
        <v>163</v>
      </c>
      <c r="E275" s="214" t="s">
        <v>1</v>
      </c>
      <c r="F275" s="215" t="s">
        <v>167</v>
      </c>
      <c r="G275" s="213"/>
      <c r="H275" s="216">
        <v>200</v>
      </c>
      <c r="I275" s="217"/>
      <c r="J275" s="213"/>
      <c r="K275" s="213"/>
      <c r="L275" s="218"/>
      <c r="M275" s="219"/>
      <c r="N275" s="220"/>
      <c r="O275" s="220"/>
      <c r="P275" s="220"/>
      <c r="Q275" s="220"/>
      <c r="R275" s="220"/>
      <c r="S275" s="220"/>
      <c r="T275" s="221"/>
      <c r="AT275" s="222" t="s">
        <v>163</v>
      </c>
      <c r="AU275" s="222" t="s">
        <v>85</v>
      </c>
      <c r="AV275" s="14" t="s">
        <v>161</v>
      </c>
      <c r="AW275" s="14" t="s">
        <v>31</v>
      </c>
      <c r="AX275" s="14" t="s">
        <v>83</v>
      </c>
      <c r="AY275" s="222" t="s">
        <v>153</v>
      </c>
    </row>
    <row r="276" spans="1:65" s="12" customFormat="1" ht="22.9" customHeight="1">
      <c r="B276" s="170"/>
      <c r="C276" s="171"/>
      <c r="D276" s="172" t="s">
        <v>74</v>
      </c>
      <c r="E276" s="184" t="s">
        <v>279</v>
      </c>
      <c r="F276" s="184" t="s">
        <v>280</v>
      </c>
      <c r="G276" s="171"/>
      <c r="H276" s="171"/>
      <c r="I276" s="174"/>
      <c r="J276" s="185">
        <f>BK276</f>
        <v>0</v>
      </c>
      <c r="K276" s="171"/>
      <c r="L276" s="176"/>
      <c r="M276" s="177"/>
      <c r="N276" s="178"/>
      <c r="O276" s="178"/>
      <c r="P276" s="179">
        <f>SUM(P277:P339)</f>
        <v>0</v>
      </c>
      <c r="Q276" s="178"/>
      <c r="R276" s="179">
        <f>SUM(R277:R339)</f>
        <v>0</v>
      </c>
      <c r="S276" s="178"/>
      <c r="T276" s="180">
        <f>SUM(T277:T339)</f>
        <v>0</v>
      </c>
      <c r="AR276" s="181" t="s">
        <v>161</v>
      </c>
      <c r="AT276" s="182" t="s">
        <v>74</v>
      </c>
      <c r="AU276" s="182" t="s">
        <v>83</v>
      </c>
      <c r="AY276" s="181" t="s">
        <v>153</v>
      </c>
      <c r="BK276" s="183">
        <f>SUM(BK277:BK339)</f>
        <v>0</v>
      </c>
    </row>
    <row r="277" spans="1:65" s="2" customFormat="1" ht="134.25" customHeight="1">
      <c r="A277" s="34"/>
      <c r="B277" s="35"/>
      <c r="C277" s="233" t="s">
        <v>508</v>
      </c>
      <c r="D277" s="233" t="s">
        <v>185</v>
      </c>
      <c r="E277" s="234" t="s">
        <v>379</v>
      </c>
      <c r="F277" s="235" t="s">
        <v>380</v>
      </c>
      <c r="G277" s="236" t="s">
        <v>158</v>
      </c>
      <c r="H277" s="237">
        <v>2</v>
      </c>
      <c r="I277" s="238"/>
      <c r="J277" s="239">
        <f>ROUND(I277*H277,2)</f>
        <v>0</v>
      </c>
      <c r="K277" s="235" t="s">
        <v>159</v>
      </c>
      <c r="L277" s="39"/>
      <c r="M277" s="240" t="s">
        <v>1</v>
      </c>
      <c r="N277" s="241" t="s">
        <v>40</v>
      </c>
      <c r="O277" s="71"/>
      <c r="P277" s="196">
        <f>O277*H277</f>
        <v>0</v>
      </c>
      <c r="Q277" s="196">
        <v>0</v>
      </c>
      <c r="R277" s="196">
        <f>Q277*H277</f>
        <v>0</v>
      </c>
      <c r="S277" s="196">
        <v>0</v>
      </c>
      <c r="T277" s="197">
        <f>S277*H277</f>
        <v>0</v>
      </c>
      <c r="U277" s="34"/>
      <c r="V277" s="34"/>
      <c r="W277" s="34"/>
      <c r="X277" s="34"/>
      <c r="Y277" s="34"/>
      <c r="Z277" s="34"/>
      <c r="AA277" s="34"/>
      <c r="AB277" s="34"/>
      <c r="AC277" s="34"/>
      <c r="AD277" s="34"/>
      <c r="AE277" s="34"/>
      <c r="AR277" s="198" t="s">
        <v>284</v>
      </c>
      <c r="AT277" s="198" t="s">
        <v>185</v>
      </c>
      <c r="AU277" s="198" t="s">
        <v>85</v>
      </c>
      <c r="AY277" s="17" t="s">
        <v>153</v>
      </c>
      <c r="BE277" s="199">
        <f>IF(N277="základní",J277,0)</f>
        <v>0</v>
      </c>
      <c r="BF277" s="199">
        <f>IF(N277="snížená",J277,0)</f>
        <v>0</v>
      </c>
      <c r="BG277" s="199">
        <f>IF(N277="zákl. přenesená",J277,0)</f>
        <v>0</v>
      </c>
      <c r="BH277" s="199">
        <f>IF(N277="sníž. přenesená",J277,0)</f>
        <v>0</v>
      </c>
      <c r="BI277" s="199">
        <f>IF(N277="nulová",J277,0)</f>
        <v>0</v>
      </c>
      <c r="BJ277" s="17" t="s">
        <v>83</v>
      </c>
      <c r="BK277" s="199">
        <f>ROUND(I277*H277,2)</f>
        <v>0</v>
      </c>
      <c r="BL277" s="17" t="s">
        <v>284</v>
      </c>
      <c r="BM277" s="198" t="s">
        <v>911</v>
      </c>
    </row>
    <row r="278" spans="1:65" s="2" customFormat="1" ht="58.5">
      <c r="A278" s="34"/>
      <c r="B278" s="35"/>
      <c r="C278" s="36"/>
      <c r="D278" s="202" t="s">
        <v>190</v>
      </c>
      <c r="E278" s="36"/>
      <c r="F278" s="242" t="s">
        <v>294</v>
      </c>
      <c r="G278" s="36"/>
      <c r="H278" s="36"/>
      <c r="I278" s="243"/>
      <c r="J278" s="36"/>
      <c r="K278" s="36"/>
      <c r="L278" s="39"/>
      <c r="M278" s="244"/>
      <c r="N278" s="245"/>
      <c r="O278" s="71"/>
      <c r="P278" s="71"/>
      <c r="Q278" s="71"/>
      <c r="R278" s="71"/>
      <c r="S278" s="71"/>
      <c r="T278" s="72"/>
      <c r="U278" s="34"/>
      <c r="V278" s="34"/>
      <c r="W278" s="34"/>
      <c r="X278" s="34"/>
      <c r="Y278" s="34"/>
      <c r="Z278" s="34"/>
      <c r="AA278" s="34"/>
      <c r="AB278" s="34"/>
      <c r="AC278" s="34"/>
      <c r="AD278" s="34"/>
      <c r="AE278" s="34"/>
      <c r="AT278" s="17" t="s">
        <v>190</v>
      </c>
      <c r="AU278" s="17" t="s">
        <v>85</v>
      </c>
    </row>
    <row r="279" spans="1:65" s="15" customFormat="1" ht="22.5">
      <c r="B279" s="223"/>
      <c r="C279" s="224"/>
      <c r="D279" s="202" t="s">
        <v>163</v>
      </c>
      <c r="E279" s="225" t="s">
        <v>1</v>
      </c>
      <c r="F279" s="226" t="s">
        <v>648</v>
      </c>
      <c r="G279" s="224"/>
      <c r="H279" s="225" t="s">
        <v>1</v>
      </c>
      <c r="I279" s="227"/>
      <c r="J279" s="224"/>
      <c r="K279" s="224"/>
      <c r="L279" s="228"/>
      <c r="M279" s="229"/>
      <c r="N279" s="230"/>
      <c r="O279" s="230"/>
      <c r="P279" s="230"/>
      <c r="Q279" s="230"/>
      <c r="R279" s="230"/>
      <c r="S279" s="230"/>
      <c r="T279" s="231"/>
      <c r="AT279" s="232" t="s">
        <v>163</v>
      </c>
      <c r="AU279" s="232" t="s">
        <v>85</v>
      </c>
      <c r="AV279" s="15" t="s">
        <v>83</v>
      </c>
      <c r="AW279" s="15" t="s">
        <v>31</v>
      </c>
      <c r="AX279" s="15" t="s">
        <v>75</v>
      </c>
      <c r="AY279" s="232" t="s">
        <v>153</v>
      </c>
    </row>
    <row r="280" spans="1:65" s="13" customFormat="1" ht="11.25">
      <c r="B280" s="200"/>
      <c r="C280" s="201"/>
      <c r="D280" s="202" t="s">
        <v>163</v>
      </c>
      <c r="E280" s="203" t="s">
        <v>1</v>
      </c>
      <c r="F280" s="204" t="s">
        <v>85</v>
      </c>
      <c r="G280" s="201"/>
      <c r="H280" s="205">
        <v>2</v>
      </c>
      <c r="I280" s="206"/>
      <c r="J280" s="201"/>
      <c r="K280" s="201"/>
      <c r="L280" s="207"/>
      <c r="M280" s="208"/>
      <c r="N280" s="209"/>
      <c r="O280" s="209"/>
      <c r="P280" s="209"/>
      <c r="Q280" s="209"/>
      <c r="R280" s="209"/>
      <c r="S280" s="209"/>
      <c r="T280" s="210"/>
      <c r="AT280" s="211" t="s">
        <v>163</v>
      </c>
      <c r="AU280" s="211" t="s">
        <v>85</v>
      </c>
      <c r="AV280" s="13" t="s">
        <v>85</v>
      </c>
      <c r="AW280" s="13" t="s">
        <v>31</v>
      </c>
      <c r="AX280" s="13" t="s">
        <v>75</v>
      </c>
      <c r="AY280" s="211" t="s">
        <v>153</v>
      </c>
    </row>
    <row r="281" spans="1:65" s="14" customFormat="1" ht="11.25">
      <c r="B281" s="212"/>
      <c r="C281" s="213"/>
      <c r="D281" s="202" t="s">
        <v>163</v>
      </c>
      <c r="E281" s="214" t="s">
        <v>1</v>
      </c>
      <c r="F281" s="215" t="s">
        <v>167</v>
      </c>
      <c r="G281" s="213"/>
      <c r="H281" s="216">
        <v>2</v>
      </c>
      <c r="I281" s="217"/>
      <c r="J281" s="213"/>
      <c r="K281" s="213"/>
      <c r="L281" s="218"/>
      <c r="M281" s="219"/>
      <c r="N281" s="220"/>
      <c r="O281" s="220"/>
      <c r="P281" s="220"/>
      <c r="Q281" s="220"/>
      <c r="R281" s="220"/>
      <c r="S281" s="220"/>
      <c r="T281" s="221"/>
      <c r="AT281" s="222" t="s">
        <v>163</v>
      </c>
      <c r="AU281" s="222" t="s">
        <v>85</v>
      </c>
      <c r="AV281" s="14" t="s">
        <v>161</v>
      </c>
      <c r="AW281" s="14" t="s">
        <v>31</v>
      </c>
      <c r="AX281" s="14" t="s">
        <v>83</v>
      </c>
      <c r="AY281" s="222" t="s">
        <v>153</v>
      </c>
    </row>
    <row r="282" spans="1:65" s="2" customFormat="1" ht="128.65" customHeight="1">
      <c r="A282" s="34"/>
      <c r="B282" s="35"/>
      <c r="C282" s="233" t="s">
        <v>515</v>
      </c>
      <c r="D282" s="233" t="s">
        <v>185</v>
      </c>
      <c r="E282" s="234" t="s">
        <v>649</v>
      </c>
      <c r="F282" s="235" t="s">
        <v>650</v>
      </c>
      <c r="G282" s="236" t="s">
        <v>178</v>
      </c>
      <c r="H282" s="237">
        <v>69.75</v>
      </c>
      <c r="I282" s="238"/>
      <c r="J282" s="239">
        <f>ROUND(I282*H282,2)</f>
        <v>0</v>
      </c>
      <c r="K282" s="235" t="s">
        <v>159</v>
      </c>
      <c r="L282" s="39"/>
      <c r="M282" s="240" t="s">
        <v>1</v>
      </c>
      <c r="N282" s="241" t="s">
        <v>40</v>
      </c>
      <c r="O282" s="71"/>
      <c r="P282" s="196">
        <f>O282*H282</f>
        <v>0</v>
      </c>
      <c r="Q282" s="196">
        <v>0</v>
      </c>
      <c r="R282" s="196">
        <f>Q282*H282</f>
        <v>0</v>
      </c>
      <c r="S282" s="196">
        <v>0</v>
      </c>
      <c r="T282" s="197">
        <f>S282*H282</f>
        <v>0</v>
      </c>
      <c r="U282" s="34"/>
      <c r="V282" s="34"/>
      <c r="W282" s="34"/>
      <c r="X282" s="34"/>
      <c r="Y282" s="34"/>
      <c r="Z282" s="34"/>
      <c r="AA282" s="34"/>
      <c r="AB282" s="34"/>
      <c r="AC282" s="34"/>
      <c r="AD282" s="34"/>
      <c r="AE282" s="34"/>
      <c r="AR282" s="198" t="s">
        <v>284</v>
      </c>
      <c r="AT282" s="198" t="s">
        <v>185</v>
      </c>
      <c r="AU282" s="198" t="s">
        <v>85</v>
      </c>
      <c r="AY282" s="17" t="s">
        <v>153</v>
      </c>
      <c r="BE282" s="199">
        <f>IF(N282="základní",J282,0)</f>
        <v>0</v>
      </c>
      <c r="BF282" s="199">
        <f>IF(N282="snížená",J282,0)</f>
        <v>0</v>
      </c>
      <c r="BG282" s="199">
        <f>IF(N282="zákl. přenesená",J282,0)</f>
        <v>0</v>
      </c>
      <c r="BH282" s="199">
        <f>IF(N282="sníž. přenesená",J282,0)</f>
        <v>0</v>
      </c>
      <c r="BI282" s="199">
        <f>IF(N282="nulová",J282,0)</f>
        <v>0</v>
      </c>
      <c r="BJ282" s="17" t="s">
        <v>83</v>
      </c>
      <c r="BK282" s="199">
        <f>ROUND(I282*H282,2)</f>
        <v>0</v>
      </c>
      <c r="BL282" s="17" t="s">
        <v>284</v>
      </c>
      <c r="BM282" s="198" t="s">
        <v>912</v>
      </c>
    </row>
    <row r="283" spans="1:65" s="2" customFormat="1" ht="58.5">
      <c r="A283" s="34"/>
      <c r="B283" s="35"/>
      <c r="C283" s="36"/>
      <c r="D283" s="202" t="s">
        <v>190</v>
      </c>
      <c r="E283" s="36"/>
      <c r="F283" s="242" t="s">
        <v>294</v>
      </c>
      <c r="G283" s="36"/>
      <c r="H283" s="36"/>
      <c r="I283" s="243"/>
      <c r="J283" s="36"/>
      <c r="K283" s="36"/>
      <c r="L283" s="39"/>
      <c r="M283" s="244"/>
      <c r="N283" s="245"/>
      <c r="O283" s="71"/>
      <c r="P283" s="71"/>
      <c r="Q283" s="71"/>
      <c r="R283" s="71"/>
      <c r="S283" s="71"/>
      <c r="T283" s="72"/>
      <c r="U283" s="34"/>
      <c r="V283" s="34"/>
      <c r="W283" s="34"/>
      <c r="X283" s="34"/>
      <c r="Y283" s="34"/>
      <c r="Z283" s="34"/>
      <c r="AA283" s="34"/>
      <c r="AB283" s="34"/>
      <c r="AC283" s="34"/>
      <c r="AD283" s="34"/>
      <c r="AE283" s="34"/>
      <c r="AT283" s="17" t="s">
        <v>190</v>
      </c>
      <c r="AU283" s="17" t="s">
        <v>85</v>
      </c>
    </row>
    <row r="284" spans="1:65" s="15" customFormat="1" ht="11.25">
      <c r="B284" s="223"/>
      <c r="C284" s="224"/>
      <c r="D284" s="202" t="s">
        <v>163</v>
      </c>
      <c r="E284" s="225" t="s">
        <v>1</v>
      </c>
      <c r="F284" s="226" t="s">
        <v>652</v>
      </c>
      <c r="G284" s="224"/>
      <c r="H284" s="225" t="s">
        <v>1</v>
      </c>
      <c r="I284" s="227"/>
      <c r="J284" s="224"/>
      <c r="K284" s="224"/>
      <c r="L284" s="228"/>
      <c r="M284" s="229"/>
      <c r="N284" s="230"/>
      <c r="O284" s="230"/>
      <c r="P284" s="230"/>
      <c r="Q284" s="230"/>
      <c r="R284" s="230"/>
      <c r="S284" s="230"/>
      <c r="T284" s="231"/>
      <c r="AT284" s="232" t="s">
        <v>163</v>
      </c>
      <c r="AU284" s="232" t="s">
        <v>85</v>
      </c>
      <c r="AV284" s="15" t="s">
        <v>83</v>
      </c>
      <c r="AW284" s="15" t="s">
        <v>31</v>
      </c>
      <c r="AX284" s="15" t="s">
        <v>75</v>
      </c>
      <c r="AY284" s="232" t="s">
        <v>153</v>
      </c>
    </row>
    <row r="285" spans="1:65" s="13" customFormat="1" ht="11.25">
      <c r="B285" s="200"/>
      <c r="C285" s="201"/>
      <c r="D285" s="202" t="s">
        <v>163</v>
      </c>
      <c r="E285" s="203" t="s">
        <v>1</v>
      </c>
      <c r="F285" s="204" t="s">
        <v>913</v>
      </c>
      <c r="G285" s="201"/>
      <c r="H285" s="205">
        <v>63.75</v>
      </c>
      <c r="I285" s="206"/>
      <c r="J285" s="201"/>
      <c r="K285" s="201"/>
      <c r="L285" s="207"/>
      <c r="M285" s="208"/>
      <c r="N285" s="209"/>
      <c r="O285" s="209"/>
      <c r="P285" s="209"/>
      <c r="Q285" s="209"/>
      <c r="R285" s="209"/>
      <c r="S285" s="209"/>
      <c r="T285" s="210"/>
      <c r="AT285" s="211" t="s">
        <v>163</v>
      </c>
      <c r="AU285" s="211" t="s">
        <v>85</v>
      </c>
      <c r="AV285" s="13" t="s">
        <v>85</v>
      </c>
      <c r="AW285" s="13" t="s">
        <v>31</v>
      </c>
      <c r="AX285" s="13" t="s">
        <v>75</v>
      </c>
      <c r="AY285" s="211" t="s">
        <v>153</v>
      </c>
    </row>
    <row r="286" spans="1:65" s="15" customFormat="1" ht="11.25">
      <c r="B286" s="223"/>
      <c r="C286" s="224"/>
      <c r="D286" s="202" t="s">
        <v>163</v>
      </c>
      <c r="E286" s="225" t="s">
        <v>1</v>
      </c>
      <c r="F286" s="226" t="s">
        <v>914</v>
      </c>
      <c r="G286" s="224"/>
      <c r="H286" s="225" t="s">
        <v>1</v>
      </c>
      <c r="I286" s="227"/>
      <c r="J286" s="224"/>
      <c r="K286" s="224"/>
      <c r="L286" s="228"/>
      <c r="M286" s="229"/>
      <c r="N286" s="230"/>
      <c r="O286" s="230"/>
      <c r="P286" s="230"/>
      <c r="Q286" s="230"/>
      <c r="R286" s="230"/>
      <c r="S286" s="230"/>
      <c r="T286" s="231"/>
      <c r="AT286" s="232" t="s">
        <v>163</v>
      </c>
      <c r="AU286" s="232" t="s">
        <v>85</v>
      </c>
      <c r="AV286" s="15" t="s">
        <v>83</v>
      </c>
      <c r="AW286" s="15" t="s">
        <v>31</v>
      </c>
      <c r="AX286" s="15" t="s">
        <v>75</v>
      </c>
      <c r="AY286" s="232" t="s">
        <v>153</v>
      </c>
    </row>
    <row r="287" spans="1:65" s="13" customFormat="1" ht="11.25">
      <c r="B287" s="200"/>
      <c r="C287" s="201"/>
      <c r="D287" s="202" t="s">
        <v>163</v>
      </c>
      <c r="E287" s="203" t="s">
        <v>1</v>
      </c>
      <c r="F287" s="204" t="s">
        <v>201</v>
      </c>
      <c r="G287" s="201"/>
      <c r="H287" s="205">
        <v>6</v>
      </c>
      <c r="I287" s="206"/>
      <c r="J287" s="201"/>
      <c r="K287" s="201"/>
      <c r="L287" s="207"/>
      <c r="M287" s="208"/>
      <c r="N287" s="209"/>
      <c r="O287" s="209"/>
      <c r="P287" s="209"/>
      <c r="Q287" s="209"/>
      <c r="R287" s="209"/>
      <c r="S287" s="209"/>
      <c r="T287" s="210"/>
      <c r="AT287" s="211" t="s">
        <v>163</v>
      </c>
      <c r="AU287" s="211" t="s">
        <v>85</v>
      </c>
      <c r="AV287" s="13" t="s">
        <v>85</v>
      </c>
      <c r="AW287" s="13" t="s">
        <v>31</v>
      </c>
      <c r="AX287" s="13" t="s">
        <v>75</v>
      </c>
      <c r="AY287" s="211" t="s">
        <v>153</v>
      </c>
    </row>
    <row r="288" spans="1:65" s="14" customFormat="1" ht="11.25">
      <c r="B288" s="212"/>
      <c r="C288" s="213"/>
      <c r="D288" s="202" t="s">
        <v>163</v>
      </c>
      <c r="E288" s="214" t="s">
        <v>1</v>
      </c>
      <c r="F288" s="215" t="s">
        <v>167</v>
      </c>
      <c r="G288" s="213"/>
      <c r="H288" s="216">
        <v>69.75</v>
      </c>
      <c r="I288" s="217"/>
      <c r="J288" s="213"/>
      <c r="K288" s="213"/>
      <c r="L288" s="218"/>
      <c r="M288" s="219"/>
      <c r="N288" s="220"/>
      <c r="O288" s="220"/>
      <c r="P288" s="220"/>
      <c r="Q288" s="220"/>
      <c r="R288" s="220"/>
      <c r="S288" s="220"/>
      <c r="T288" s="221"/>
      <c r="AT288" s="222" t="s">
        <v>163</v>
      </c>
      <c r="AU288" s="222" t="s">
        <v>85</v>
      </c>
      <c r="AV288" s="14" t="s">
        <v>161</v>
      </c>
      <c r="AW288" s="14" t="s">
        <v>31</v>
      </c>
      <c r="AX288" s="14" t="s">
        <v>83</v>
      </c>
      <c r="AY288" s="222" t="s">
        <v>153</v>
      </c>
    </row>
    <row r="289" spans="1:65" s="2" customFormat="1" ht="156.75" customHeight="1">
      <c r="A289" s="34"/>
      <c r="B289" s="35"/>
      <c r="C289" s="233" t="s">
        <v>660</v>
      </c>
      <c r="D289" s="233" t="s">
        <v>185</v>
      </c>
      <c r="E289" s="234" t="s">
        <v>656</v>
      </c>
      <c r="F289" s="235" t="s">
        <v>657</v>
      </c>
      <c r="G289" s="236" t="s">
        <v>178</v>
      </c>
      <c r="H289" s="237">
        <v>58.311</v>
      </c>
      <c r="I289" s="238"/>
      <c r="J289" s="239">
        <f>ROUND(I289*H289,2)</f>
        <v>0</v>
      </c>
      <c r="K289" s="235" t="s">
        <v>159</v>
      </c>
      <c r="L289" s="39"/>
      <c r="M289" s="240" t="s">
        <v>1</v>
      </c>
      <c r="N289" s="241" t="s">
        <v>40</v>
      </c>
      <c r="O289" s="71"/>
      <c r="P289" s="196">
        <f>O289*H289</f>
        <v>0</v>
      </c>
      <c r="Q289" s="196">
        <v>0</v>
      </c>
      <c r="R289" s="196">
        <f>Q289*H289</f>
        <v>0</v>
      </c>
      <c r="S289" s="196">
        <v>0</v>
      </c>
      <c r="T289" s="197">
        <f>S289*H289</f>
        <v>0</v>
      </c>
      <c r="U289" s="34"/>
      <c r="V289" s="34"/>
      <c r="W289" s="34"/>
      <c r="X289" s="34"/>
      <c r="Y289" s="34"/>
      <c r="Z289" s="34"/>
      <c r="AA289" s="34"/>
      <c r="AB289" s="34"/>
      <c r="AC289" s="34"/>
      <c r="AD289" s="34"/>
      <c r="AE289" s="34"/>
      <c r="AR289" s="198" t="s">
        <v>284</v>
      </c>
      <c r="AT289" s="198" t="s">
        <v>185</v>
      </c>
      <c r="AU289" s="198" t="s">
        <v>85</v>
      </c>
      <c r="AY289" s="17" t="s">
        <v>153</v>
      </c>
      <c r="BE289" s="199">
        <f>IF(N289="základní",J289,0)</f>
        <v>0</v>
      </c>
      <c r="BF289" s="199">
        <f>IF(N289="snížená",J289,0)</f>
        <v>0</v>
      </c>
      <c r="BG289" s="199">
        <f>IF(N289="zákl. přenesená",J289,0)</f>
        <v>0</v>
      </c>
      <c r="BH289" s="199">
        <f>IF(N289="sníž. přenesená",J289,0)</f>
        <v>0</v>
      </c>
      <c r="BI289" s="199">
        <f>IF(N289="nulová",J289,0)</f>
        <v>0</v>
      </c>
      <c r="BJ289" s="17" t="s">
        <v>83</v>
      </c>
      <c r="BK289" s="199">
        <f>ROUND(I289*H289,2)</f>
        <v>0</v>
      </c>
      <c r="BL289" s="17" t="s">
        <v>284</v>
      </c>
      <c r="BM289" s="198" t="s">
        <v>915</v>
      </c>
    </row>
    <row r="290" spans="1:65" s="2" customFormat="1" ht="87.75">
      <c r="A290" s="34"/>
      <c r="B290" s="35"/>
      <c r="C290" s="36"/>
      <c r="D290" s="202" t="s">
        <v>190</v>
      </c>
      <c r="E290" s="36"/>
      <c r="F290" s="242" t="s">
        <v>300</v>
      </c>
      <c r="G290" s="36"/>
      <c r="H290" s="36"/>
      <c r="I290" s="243"/>
      <c r="J290" s="36"/>
      <c r="K290" s="36"/>
      <c r="L290" s="39"/>
      <c r="M290" s="244"/>
      <c r="N290" s="245"/>
      <c r="O290" s="71"/>
      <c r="P290" s="71"/>
      <c r="Q290" s="71"/>
      <c r="R290" s="71"/>
      <c r="S290" s="71"/>
      <c r="T290" s="72"/>
      <c r="U290" s="34"/>
      <c r="V290" s="34"/>
      <c r="W290" s="34"/>
      <c r="X290" s="34"/>
      <c r="Y290" s="34"/>
      <c r="Z290" s="34"/>
      <c r="AA290" s="34"/>
      <c r="AB290" s="34"/>
      <c r="AC290" s="34"/>
      <c r="AD290" s="34"/>
      <c r="AE290" s="34"/>
      <c r="AT290" s="17" t="s">
        <v>190</v>
      </c>
      <c r="AU290" s="17" t="s">
        <v>85</v>
      </c>
    </row>
    <row r="291" spans="1:65" s="15" customFormat="1" ht="11.25">
      <c r="B291" s="223"/>
      <c r="C291" s="224"/>
      <c r="D291" s="202" t="s">
        <v>163</v>
      </c>
      <c r="E291" s="225" t="s">
        <v>1</v>
      </c>
      <c r="F291" s="226" t="s">
        <v>659</v>
      </c>
      <c r="G291" s="224"/>
      <c r="H291" s="225" t="s">
        <v>1</v>
      </c>
      <c r="I291" s="227"/>
      <c r="J291" s="224"/>
      <c r="K291" s="224"/>
      <c r="L291" s="228"/>
      <c r="M291" s="229"/>
      <c r="N291" s="230"/>
      <c r="O291" s="230"/>
      <c r="P291" s="230"/>
      <c r="Q291" s="230"/>
      <c r="R291" s="230"/>
      <c r="S291" s="230"/>
      <c r="T291" s="231"/>
      <c r="AT291" s="232" t="s">
        <v>163</v>
      </c>
      <c r="AU291" s="232" t="s">
        <v>85</v>
      </c>
      <c r="AV291" s="15" t="s">
        <v>83</v>
      </c>
      <c r="AW291" s="15" t="s">
        <v>31</v>
      </c>
      <c r="AX291" s="15" t="s">
        <v>75</v>
      </c>
      <c r="AY291" s="232" t="s">
        <v>153</v>
      </c>
    </row>
    <row r="292" spans="1:65" s="13" customFormat="1" ht="11.25">
      <c r="B292" s="200"/>
      <c r="C292" s="201"/>
      <c r="D292" s="202" t="s">
        <v>163</v>
      </c>
      <c r="E292" s="203" t="s">
        <v>1</v>
      </c>
      <c r="F292" s="204" t="s">
        <v>916</v>
      </c>
      <c r="G292" s="201"/>
      <c r="H292" s="205">
        <v>46.2</v>
      </c>
      <c r="I292" s="206"/>
      <c r="J292" s="201"/>
      <c r="K292" s="201"/>
      <c r="L292" s="207"/>
      <c r="M292" s="208"/>
      <c r="N292" s="209"/>
      <c r="O292" s="209"/>
      <c r="P292" s="209"/>
      <c r="Q292" s="209"/>
      <c r="R292" s="209"/>
      <c r="S292" s="209"/>
      <c r="T292" s="210"/>
      <c r="AT292" s="211" t="s">
        <v>163</v>
      </c>
      <c r="AU292" s="211" t="s">
        <v>85</v>
      </c>
      <c r="AV292" s="13" t="s">
        <v>85</v>
      </c>
      <c r="AW292" s="13" t="s">
        <v>31</v>
      </c>
      <c r="AX292" s="13" t="s">
        <v>75</v>
      </c>
      <c r="AY292" s="211" t="s">
        <v>153</v>
      </c>
    </row>
    <row r="293" spans="1:65" s="15" customFormat="1" ht="11.25">
      <c r="B293" s="223"/>
      <c r="C293" s="224"/>
      <c r="D293" s="202" t="s">
        <v>163</v>
      </c>
      <c r="E293" s="225" t="s">
        <v>1</v>
      </c>
      <c r="F293" s="226" t="s">
        <v>661</v>
      </c>
      <c r="G293" s="224"/>
      <c r="H293" s="225" t="s">
        <v>1</v>
      </c>
      <c r="I293" s="227"/>
      <c r="J293" s="224"/>
      <c r="K293" s="224"/>
      <c r="L293" s="228"/>
      <c r="M293" s="229"/>
      <c r="N293" s="230"/>
      <c r="O293" s="230"/>
      <c r="P293" s="230"/>
      <c r="Q293" s="230"/>
      <c r="R293" s="230"/>
      <c r="S293" s="230"/>
      <c r="T293" s="231"/>
      <c r="AT293" s="232" t="s">
        <v>163</v>
      </c>
      <c r="AU293" s="232" t="s">
        <v>85</v>
      </c>
      <c r="AV293" s="15" t="s">
        <v>83</v>
      </c>
      <c r="AW293" s="15" t="s">
        <v>31</v>
      </c>
      <c r="AX293" s="15" t="s">
        <v>75</v>
      </c>
      <c r="AY293" s="232" t="s">
        <v>153</v>
      </c>
    </row>
    <row r="294" spans="1:65" s="13" customFormat="1" ht="11.25">
      <c r="B294" s="200"/>
      <c r="C294" s="201"/>
      <c r="D294" s="202" t="s">
        <v>163</v>
      </c>
      <c r="E294" s="203" t="s">
        <v>1</v>
      </c>
      <c r="F294" s="204" t="s">
        <v>662</v>
      </c>
      <c r="G294" s="201"/>
      <c r="H294" s="205">
        <v>3.0000000000000001E-3</v>
      </c>
      <c r="I294" s="206"/>
      <c r="J294" s="201"/>
      <c r="K294" s="201"/>
      <c r="L294" s="207"/>
      <c r="M294" s="208"/>
      <c r="N294" s="209"/>
      <c r="O294" s="209"/>
      <c r="P294" s="209"/>
      <c r="Q294" s="209"/>
      <c r="R294" s="209"/>
      <c r="S294" s="209"/>
      <c r="T294" s="210"/>
      <c r="AT294" s="211" t="s">
        <v>163</v>
      </c>
      <c r="AU294" s="211" t="s">
        <v>85</v>
      </c>
      <c r="AV294" s="13" t="s">
        <v>85</v>
      </c>
      <c r="AW294" s="13" t="s">
        <v>31</v>
      </c>
      <c r="AX294" s="13" t="s">
        <v>75</v>
      </c>
      <c r="AY294" s="211" t="s">
        <v>153</v>
      </c>
    </row>
    <row r="295" spans="1:65" s="15" customFormat="1" ht="11.25">
      <c r="B295" s="223"/>
      <c r="C295" s="224"/>
      <c r="D295" s="202" t="s">
        <v>163</v>
      </c>
      <c r="E295" s="225" t="s">
        <v>1</v>
      </c>
      <c r="F295" s="226" t="s">
        <v>663</v>
      </c>
      <c r="G295" s="224"/>
      <c r="H295" s="225" t="s">
        <v>1</v>
      </c>
      <c r="I295" s="227"/>
      <c r="J295" s="224"/>
      <c r="K295" s="224"/>
      <c r="L295" s="228"/>
      <c r="M295" s="229"/>
      <c r="N295" s="230"/>
      <c r="O295" s="230"/>
      <c r="P295" s="230"/>
      <c r="Q295" s="230"/>
      <c r="R295" s="230"/>
      <c r="S295" s="230"/>
      <c r="T295" s="231"/>
      <c r="AT295" s="232" t="s">
        <v>163</v>
      </c>
      <c r="AU295" s="232" t="s">
        <v>85</v>
      </c>
      <c r="AV295" s="15" t="s">
        <v>83</v>
      </c>
      <c r="AW295" s="15" t="s">
        <v>31</v>
      </c>
      <c r="AX295" s="15" t="s">
        <v>75</v>
      </c>
      <c r="AY295" s="232" t="s">
        <v>153</v>
      </c>
    </row>
    <row r="296" spans="1:65" s="13" customFormat="1" ht="11.25">
      <c r="B296" s="200"/>
      <c r="C296" s="201"/>
      <c r="D296" s="202" t="s">
        <v>163</v>
      </c>
      <c r="E296" s="203" t="s">
        <v>1</v>
      </c>
      <c r="F296" s="204" t="s">
        <v>917</v>
      </c>
      <c r="G296" s="201"/>
      <c r="H296" s="205">
        <v>12.108000000000001</v>
      </c>
      <c r="I296" s="206"/>
      <c r="J296" s="201"/>
      <c r="K296" s="201"/>
      <c r="L296" s="207"/>
      <c r="M296" s="208"/>
      <c r="N296" s="209"/>
      <c r="O296" s="209"/>
      <c r="P296" s="209"/>
      <c r="Q296" s="209"/>
      <c r="R296" s="209"/>
      <c r="S296" s="209"/>
      <c r="T296" s="210"/>
      <c r="AT296" s="211" t="s">
        <v>163</v>
      </c>
      <c r="AU296" s="211" t="s">
        <v>85</v>
      </c>
      <c r="AV296" s="13" t="s">
        <v>85</v>
      </c>
      <c r="AW296" s="13" t="s">
        <v>31</v>
      </c>
      <c r="AX296" s="13" t="s">
        <v>75</v>
      </c>
      <c r="AY296" s="211" t="s">
        <v>153</v>
      </c>
    </row>
    <row r="297" spans="1:65" s="14" customFormat="1" ht="11.25">
      <c r="B297" s="212"/>
      <c r="C297" s="213"/>
      <c r="D297" s="202" t="s">
        <v>163</v>
      </c>
      <c r="E297" s="214" t="s">
        <v>1</v>
      </c>
      <c r="F297" s="215" t="s">
        <v>167</v>
      </c>
      <c r="G297" s="213"/>
      <c r="H297" s="216">
        <v>58.311000000000007</v>
      </c>
      <c r="I297" s="217"/>
      <c r="J297" s="213"/>
      <c r="K297" s="213"/>
      <c r="L297" s="218"/>
      <c r="M297" s="219"/>
      <c r="N297" s="220"/>
      <c r="O297" s="220"/>
      <c r="P297" s="220"/>
      <c r="Q297" s="220"/>
      <c r="R297" s="220"/>
      <c r="S297" s="220"/>
      <c r="T297" s="221"/>
      <c r="AT297" s="222" t="s">
        <v>163</v>
      </c>
      <c r="AU297" s="222" t="s">
        <v>85</v>
      </c>
      <c r="AV297" s="14" t="s">
        <v>161</v>
      </c>
      <c r="AW297" s="14" t="s">
        <v>31</v>
      </c>
      <c r="AX297" s="14" t="s">
        <v>83</v>
      </c>
      <c r="AY297" s="222" t="s">
        <v>153</v>
      </c>
    </row>
    <row r="298" spans="1:65" s="2" customFormat="1" ht="156.75" customHeight="1">
      <c r="A298" s="34"/>
      <c r="B298" s="35"/>
      <c r="C298" s="233" t="s">
        <v>918</v>
      </c>
      <c r="D298" s="233" t="s">
        <v>185</v>
      </c>
      <c r="E298" s="234" t="s">
        <v>297</v>
      </c>
      <c r="F298" s="235" t="s">
        <v>298</v>
      </c>
      <c r="G298" s="236" t="s">
        <v>178</v>
      </c>
      <c r="H298" s="237">
        <v>310.5</v>
      </c>
      <c r="I298" s="238"/>
      <c r="J298" s="239">
        <f>ROUND(I298*H298,2)</f>
        <v>0</v>
      </c>
      <c r="K298" s="235" t="s">
        <v>159</v>
      </c>
      <c r="L298" s="39"/>
      <c r="M298" s="240" t="s">
        <v>1</v>
      </c>
      <c r="N298" s="241" t="s">
        <v>40</v>
      </c>
      <c r="O298" s="71"/>
      <c r="P298" s="196">
        <f>O298*H298</f>
        <v>0</v>
      </c>
      <c r="Q298" s="196">
        <v>0</v>
      </c>
      <c r="R298" s="196">
        <f>Q298*H298</f>
        <v>0</v>
      </c>
      <c r="S298" s="196">
        <v>0</v>
      </c>
      <c r="T298" s="197">
        <f>S298*H298</f>
        <v>0</v>
      </c>
      <c r="U298" s="34"/>
      <c r="V298" s="34"/>
      <c r="W298" s="34"/>
      <c r="X298" s="34"/>
      <c r="Y298" s="34"/>
      <c r="Z298" s="34"/>
      <c r="AA298" s="34"/>
      <c r="AB298" s="34"/>
      <c r="AC298" s="34"/>
      <c r="AD298" s="34"/>
      <c r="AE298" s="34"/>
      <c r="AR298" s="198" t="s">
        <v>284</v>
      </c>
      <c r="AT298" s="198" t="s">
        <v>185</v>
      </c>
      <c r="AU298" s="198" t="s">
        <v>85</v>
      </c>
      <c r="AY298" s="17" t="s">
        <v>153</v>
      </c>
      <c r="BE298" s="199">
        <f>IF(N298="základní",J298,0)</f>
        <v>0</v>
      </c>
      <c r="BF298" s="199">
        <f>IF(N298="snížená",J298,0)</f>
        <v>0</v>
      </c>
      <c r="BG298" s="199">
        <f>IF(N298="zákl. přenesená",J298,0)</f>
        <v>0</v>
      </c>
      <c r="BH298" s="199">
        <f>IF(N298="sníž. přenesená",J298,0)</f>
        <v>0</v>
      </c>
      <c r="BI298" s="199">
        <f>IF(N298="nulová",J298,0)</f>
        <v>0</v>
      </c>
      <c r="BJ298" s="17" t="s">
        <v>83</v>
      </c>
      <c r="BK298" s="199">
        <f>ROUND(I298*H298,2)</f>
        <v>0</v>
      </c>
      <c r="BL298" s="17" t="s">
        <v>284</v>
      </c>
      <c r="BM298" s="198" t="s">
        <v>919</v>
      </c>
    </row>
    <row r="299" spans="1:65" s="2" customFormat="1" ht="87.75">
      <c r="A299" s="34"/>
      <c r="B299" s="35"/>
      <c r="C299" s="36"/>
      <c r="D299" s="202" t="s">
        <v>190</v>
      </c>
      <c r="E299" s="36"/>
      <c r="F299" s="242" t="s">
        <v>300</v>
      </c>
      <c r="G299" s="36"/>
      <c r="H299" s="36"/>
      <c r="I299" s="243"/>
      <c r="J299" s="36"/>
      <c r="K299" s="36"/>
      <c r="L299" s="39"/>
      <c r="M299" s="244"/>
      <c r="N299" s="245"/>
      <c r="O299" s="71"/>
      <c r="P299" s="71"/>
      <c r="Q299" s="71"/>
      <c r="R299" s="71"/>
      <c r="S299" s="71"/>
      <c r="T299" s="72"/>
      <c r="U299" s="34"/>
      <c r="V299" s="34"/>
      <c r="W299" s="34"/>
      <c r="X299" s="34"/>
      <c r="Y299" s="34"/>
      <c r="Z299" s="34"/>
      <c r="AA299" s="34"/>
      <c r="AB299" s="34"/>
      <c r="AC299" s="34"/>
      <c r="AD299" s="34"/>
      <c r="AE299" s="34"/>
      <c r="AT299" s="17" t="s">
        <v>190</v>
      </c>
      <c r="AU299" s="17" t="s">
        <v>85</v>
      </c>
    </row>
    <row r="300" spans="1:65" s="15" customFormat="1" ht="11.25">
      <c r="B300" s="223"/>
      <c r="C300" s="224"/>
      <c r="D300" s="202" t="s">
        <v>163</v>
      </c>
      <c r="E300" s="225" t="s">
        <v>1</v>
      </c>
      <c r="F300" s="226" t="s">
        <v>301</v>
      </c>
      <c r="G300" s="224"/>
      <c r="H300" s="225" t="s">
        <v>1</v>
      </c>
      <c r="I300" s="227"/>
      <c r="J300" s="224"/>
      <c r="K300" s="224"/>
      <c r="L300" s="228"/>
      <c r="M300" s="229"/>
      <c r="N300" s="230"/>
      <c r="O300" s="230"/>
      <c r="P300" s="230"/>
      <c r="Q300" s="230"/>
      <c r="R300" s="230"/>
      <c r="S300" s="230"/>
      <c r="T300" s="231"/>
      <c r="AT300" s="232" t="s">
        <v>163</v>
      </c>
      <c r="AU300" s="232" t="s">
        <v>85</v>
      </c>
      <c r="AV300" s="15" t="s">
        <v>83</v>
      </c>
      <c r="AW300" s="15" t="s">
        <v>31</v>
      </c>
      <c r="AX300" s="15" t="s">
        <v>75</v>
      </c>
      <c r="AY300" s="232" t="s">
        <v>153</v>
      </c>
    </row>
    <row r="301" spans="1:65" s="15" customFormat="1" ht="11.25">
      <c r="B301" s="223"/>
      <c r="C301" s="224"/>
      <c r="D301" s="202" t="s">
        <v>163</v>
      </c>
      <c r="E301" s="225" t="s">
        <v>1</v>
      </c>
      <c r="F301" s="226" t="s">
        <v>666</v>
      </c>
      <c r="G301" s="224"/>
      <c r="H301" s="225" t="s">
        <v>1</v>
      </c>
      <c r="I301" s="227"/>
      <c r="J301" s="224"/>
      <c r="K301" s="224"/>
      <c r="L301" s="228"/>
      <c r="M301" s="229"/>
      <c r="N301" s="230"/>
      <c r="O301" s="230"/>
      <c r="P301" s="230"/>
      <c r="Q301" s="230"/>
      <c r="R301" s="230"/>
      <c r="S301" s="230"/>
      <c r="T301" s="231"/>
      <c r="AT301" s="232" t="s">
        <v>163</v>
      </c>
      <c r="AU301" s="232" t="s">
        <v>85</v>
      </c>
      <c r="AV301" s="15" t="s">
        <v>83</v>
      </c>
      <c r="AW301" s="15" t="s">
        <v>31</v>
      </c>
      <c r="AX301" s="15" t="s">
        <v>75</v>
      </c>
      <c r="AY301" s="232" t="s">
        <v>153</v>
      </c>
    </row>
    <row r="302" spans="1:65" s="13" customFormat="1" ht="11.25">
      <c r="B302" s="200"/>
      <c r="C302" s="201"/>
      <c r="D302" s="202" t="s">
        <v>163</v>
      </c>
      <c r="E302" s="203" t="s">
        <v>1</v>
      </c>
      <c r="F302" s="204" t="s">
        <v>920</v>
      </c>
      <c r="G302" s="201"/>
      <c r="H302" s="205">
        <v>112.5</v>
      </c>
      <c r="I302" s="206"/>
      <c r="J302" s="201"/>
      <c r="K302" s="201"/>
      <c r="L302" s="207"/>
      <c r="M302" s="208"/>
      <c r="N302" s="209"/>
      <c r="O302" s="209"/>
      <c r="P302" s="209"/>
      <c r="Q302" s="209"/>
      <c r="R302" s="209"/>
      <c r="S302" s="209"/>
      <c r="T302" s="210"/>
      <c r="AT302" s="211" t="s">
        <v>163</v>
      </c>
      <c r="AU302" s="211" t="s">
        <v>85</v>
      </c>
      <c r="AV302" s="13" t="s">
        <v>85</v>
      </c>
      <c r="AW302" s="13" t="s">
        <v>31</v>
      </c>
      <c r="AX302" s="13" t="s">
        <v>75</v>
      </c>
      <c r="AY302" s="211" t="s">
        <v>153</v>
      </c>
    </row>
    <row r="303" spans="1:65" s="15" customFormat="1" ht="11.25">
      <c r="B303" s="223"/>
      <c r="C303" s="224"/>
      <c r="D303" s="202" t="s">
        <v>163</v>
      </c>
      <c r="E303" s="225" t="s">
        <v>1</v>
      </c>
      <c r="F303" s="226" t="s">
        <v>668</v>
      </c>
      <c r="G303" s="224"/>
      <c r="H303" s="225" t="s">
        <v>1</v>
      </c>
      <c r="I303" s="227"/>
      <c r="J303" s="224"/>
      <c r="K303" s="224"/>
      <c r="L303" s="228"/>
      <c r="M303" s="229"/>
      <c r="N303" s="230"/>
      <c r="O303" s="230"/>
      <c r="P303" s="230"/>
      <c r="Q303" s="230"/>
      <c r="R303" s="230"/>
      <c r="S303" s="230"/>
      <c r="T303" s="231"/>
      <c r="AT303" s="232" t="s">
        <v>163</v>
      </c>
      <c r="AU303" s="232" t="s">
        <v>85</v>
      </c>
      <c r="AV303" s="15" t="s">
        <v>83</v>
      </c>
      <c r="AW303" s="15" t="s">
        <v>31</v>
      </c>
      <c r="AX303" s="15" t="s">
        <v>75</v>
      </c>
      <c r="AY303" s="232" t="s">
        <v>153</v>
      </c>
    </row>
    <row r="304" spans="1:65" s="13" customFormat="1" ht="11.25">
      <c r="B304" s="200"/>
      <c r="C304" s="201"/>
      <c r="D304" s="202" t="s">
        <v>163</v>
      </c>
      <c r="E304" s="203" t="s">
        <v>1</v>
      </c>
      <c r="F304" s="204" t="s">
        <v>921</v>
      </c>
      <c r="G304" s="201"/>
      <c r="H304" s="205">
        <v>198</v>
      </c>
      <c r="I304" s="206"/>
      <c r="J304" s="201"/>
      <c r="K304" s="201"/>
      <c r="L304" s="207"/>
      <c r="M304" s="208"/>
      <c r="N304" s="209"/>
      <c r="O304" s="209"/>
      <c r="P304" s="209"/>
      <c r="Q304" s="209"/>
      <c r="R304" s="209"/>
      <c r="S304" s="209"/>
      <c r="T304" s="210"/>
      <c r="AT304" s="211" t="s">
        <v>163</v>
      </c>
      <c r="AU304" s="211" t="s">
        <v>85</v>
      </c>
      <c r="AV304" s="13" t="s">
        <v>85</v>
      </c>
      <c r="AW304" s="13" t="s">
        <v>31</v>
      </c>
      <c r="AX304" s="13" t="s">
        <v>75</v>
      </c>
      <c r="AY304" s="211" t="s">
        <v>153</v>
      </c>
    </row>
    <row r="305" spans="1:65" s="14" customFormat="1" ht="11.25">
      <c r="B305" s="212"/>
      <c r="C305" s="213"/>
      <c r="D305" s="202" t="s">
        <v>163</v>
      </c>
      <c r="E305" s="214" t="s">
        <v>1</v>
      </c>
      <c r="F305" s="215" t="s">
        <v>167</v>
      </c>
      <c r="G305" s="213"/>
      <c r="H305" s="216">
        <v>310.5</v>
      </c>
      <c r="I305" s="217"/>
      <c r="J305" s="213"/>
      <c r="K305" s="213"/>
      <c r="L305" s="218"/>
      <c r="M305" s="219"/>
      <c r="N305" s="220"/>
      <c r="O305" s="220"/>
      <c r="P305" s="220"/>
      <c r="Q305" s="220"/>
      <c r="R305" s="220"/>
      <c r="S305" s="220"/>
      <c r="T305" s="221"/>
      <c r="AT305" s="222" t="s">
        <v>163</v>
      </c>
      <c r="AU305" s="222" t="s">
        <v>85</v>
      </c>
      <c r="AV305" s="14" t="s">
        <v>161</v>
      </c>
      <c r="AW305" s="14" t="s">
        <v>31</v>
      </c>
      <c r="AX305" s="14" t="s">
        <v>83</v>
      </c>
      <c r="AY305" s="222" t="s">
        <v>153</v>
      </c>
    </row>
    <row r="306" spans="1:65" s="2" customFormat="1" ht="168" customHeight="1">
      <c r="A306" s="34"/>
      <c r="B306" s="35"/>
      <c r="C306" s="233" t="s">
        <v>922</v>
      </c>
      <c r="D306" s="233" t="s">
        <v>185</v>
      </c>
      <c r="E306" s="234" t="s">
        <v>304</v>
      </c>
      <c r="F306" s="235" t="s">
        <v>305</v>
      </c>
      <c r="G306" s="236" t="s">
        <v>178</v>
      </c>
      <c r="H306" s="237">
        <v>8.2080000000000002</v>
      </c>
      <c r="I306" s="238"/>
      <c r="J306" s="239">
        <f>ROUND(I306*H306,2)</f>
        <v>0</v>
      </c>
      <c r="K306" s="235" t="s">
        <v>159</v>
      </c>
      <c r="L306" s="39"/>
      <c r="M306" s="240" t="s">
        <v>1</v>
      </c>
      <c r="N306" s="241" t="s">
        <v>40</v>
      </c>
      <c r="O306" s="71"/>
      <c r="P306" s="196">
        <f>O306*H306</f>
        <v>0</v>
      </c>
      <c r="Q306" s="196">
        <v>0</v>
      </c>
      <c r="R306" s="196">
        <f>Q306*H306</f>
        <v>0</v>
      </c>
      <c r="S306" s="196">
        <v>0</v>
      </c>
      <c r="T306" s="197">
        <f>S306*H306</f>
        <v>0</v>
      </c>
      <c r="U306" s="34"/>
      <c r="V306" s="34"/>
      <c r="W306" s="34"/>
      <c r="X306" s="34"/>
      <c r="Y306" s="34"/>
      <c r="Z306" s="34"/>
      <c r="AA306" s="34"/>
      <c r="AB306" s="34"/>
      <c r="AC306" s="34"/>
      <c r="AD306" s="34"/>
      <c r="AE306" s="34"/>
      <c r="AR306" s="198" t="s">
        <v>284</v>
      </c>
      <c r="AT306" s="198" t="s">
        <v>185</v>
      </c>
      <c r="AU306" s="198" t="s">
        <v>85</v>
      </c>
      <c r="AY306" s="17" t="s">
        <v>153</v>
      </c>
      <c r="BE306" s="199">
        <f>IF(N306="základní",J306,0)</f>
        <v>0</v>
      </c>
      <c r="BF306" s="199">
        <f>IF(N306="snížená",J306,0)</f>
        <v>0</v>
      </c>
      <c r="BG306" s="199">
        <f>IF(N306="zákl. přenesená",J306,0)</f>
        <v>0</v>
      </c>
      <c r="BH306" s="199">
        <f>IF(N306="sníž. přenesená",J306,0)</f>
        <v>0</v>
      </c>
      <c r="BI306" s="199">
        <f>IF(N306="nulová",J306,0)</f>
        <v>0</v>
      </c>
      <c r="BJ306" s="17" t="s">
        <v>83</v>
      </c>
      <c r="BK306" s="199">
        <f>ROUND(I306*H306,2)</f>
        <v>0</v>
      </c>
      <c r="BL306" s="17" t="s">
        <v>284</v>
      </c>
      <c r="BM306" s="198" t="s">
        <v>923</v>
      </c>
    </row>
    <row r="307" spans="1:65" s="2" customFormat="1" ht="87.75">
      <c r="A307" s="34"/>
      <c r="B307" s="35"/>
      <c r="C307" s="36"/>
      <c r="D307" s="202" t="s">
        <v>190</v>
      </c>
      <c r="E307" s="36"/>
      <c r="F307" s="242" t="s">
        <v>300</v>
      </c>
      <c r="G307" s="36"/>
      <c r="H307" s="36"/>
      <c r="I307" s="243"/>
      <c r="J307" s="36"/>
      <c r="K307" s="36"/>
      <c r="L307" s="39"/>
      <c r="M307" s="244"/>
      <c r="N307" s="245"/>
      <c r="O307" s="71"/>
      <c r="P307" s="71"/>
      <c r="Q307" s="71"/>
      <c r="R307" s="71"/>
      <c r="S307" s="71"/>
      <c r="T307" s="72"/>
      <c r="U307" s="34"/>
      <c r="V307" s="34"/>
      <c r="W307" s="34"/>
      <c r="X307" s="34"/>
      <c r="Y307" s="34"/>
      <c r="Z307" s="34"/>
      <c r="AA307" s="34"/>
      <c r="AB307" s="34"/>
      <c r="AC307" s="34"/>
      <c r="AD307" s="34"/>
      <c r="AE307" s="34"/>
      <c r="AT307" s="17" t="s">
        <v>190</v>
      </c>
      <c r="AU307" s="17" t="s">
        <v>85</v>
      </c>
    </row>
    <row r="308" spans="1:65" s="15" customFormat="1" ht="11.25">
      <c r="B308" s="223"/>
      <c r="C308" s="224"/>
      <c r="D308" s="202" t="s">
        <v>163</v>
      </c>
      <c r="E308" s="225" t="s">
        <v>1</v>
      </c>
      <c r="F308" s="226" t="s">
        <v>924</v>
      </c>
      <c r="G308" s="224"/>
      <c r="H308" s="225" t="s">
        <v>1</v>
      </c>
      <c r="I308" s="227"/>
      <c r="J308" s="224"/>
      <c r="K308" s="224"/>
      <c r="L308" s="228"/>
      <c r="M308" s="229"/>
      <c r="N308" s="230"/>
      <c r="O308" s="230"/>
      <c r="P308" s="230"/>
      <c r="Q308" s="230"/>
      <c r="R308" s="230"/>
      <c r="S308" s="230"/>
      <c r="T308" s="231"/>
      <c r="AT308" s="232" t="s">
        <v>163</v>
      </c>
      <c r="AU308" s="232" t="s">
        <v>85</v>
      </c>
      <c r="AV308" s="15" t="s">
        <v>83</v>
      </c>
      <c r="AW308" s="15" t="s">
        <v>31</v>
      </c>
      <c r="AX308" s="15" t="s">
        <v>75</v>
      </c>
      <c r="AY308" s="232" t="s">
        <v>153</v>
      </c>
    </row>
    <row r="309" spans="1:65" s="13" customFormat="1" ht="11.25">
      <c r="B309" s="200"/>
      <c r="C309" s="201"/>
      <c r="D309" s="202" t="s">
        <v>163</v>
      </c>
      <c r="E309" s="203" t="s">
        <v>1</v>
      </c>
      <c r="F309" s="204" t="s">
        <v>925</v>
      </c>
      <c r="G309" s="201"/>
      <c r="H309" s="205">
        <v>8.2080000000000002</v>
      </c>
      <c r="I309" s="206"/>
      <c r="J309" s="201"/>
      <c r="K309" s="201"/>
      <c r="L309" s="207"/>
      <c r="M309" s="208"/>
      <c r="N309" s="209"/>
      <c r="O309" s="209"/>
      <c r="P309" s="209"/>
      <c r="Q309" s="209"/>
      <c r="R309" s="209"/>
      <c r="S309" s="209"/>
      <c r="T309" s="210"/>
      <c r="AT309" s="211" t="s">
        <v>163</v>
      </c>
      <c r="AU309" s="211" t="s">
        <v>85</v>
      </c>
      <c r="AV309" s="13" t="s">
        <v>85</v>
      </c>
      <c r="AW309" s="13" t="s">
        <v>31</v>
      </c>
      <c r="AX309" s="13" t="s">
        <v>75</v>
      </c>
      <c r="AY309" s="211" t="s">
        <v>153</v>
      </c>
    </row>
    <row r="310" spans="1:65" s="14" customFormat="1" ht="11.25">
      <c r="B310" s="212"/>
      <c r="C310" s="213"/>
      <c r="D310" s="202" t="s">
        <v>163</v>
      </c>
      <c r="E310" s="214" t="s">
        <v>1</v>
      </c>
      <c r="F310" s="215" t="s">
        <v>167</v>
      </c>
      <c r="G310" s="213"/>
      <c r="H310" s="216">
        <v>8.2080000000000002</v>
      </c>
      <c r="I310" s="217"/>
      <c r="J310" s="213"/>
      <c r="K310" s="213"/>
      <c r="L310" s="218"/>
      <c r="M310" s="219"/>
      <c r="N310" s="220"/>
      <c r="O310" s="220"/>
      <c r="P310" s="220"/>
      <c r="Q310" s="220"/>
      <c r="R310" s="220"/>
      <c r="S310" s="220"/>
      <c r="T310" s="221"/>
      <c r="AT310" s="222" t="s">
        <v>163</v>
      </c>
      <c r="AU310" s="222" t="s">
        <v>85</v>
      </c>
      <c r="AV310" s="14" t="s">
        <v>161</v>
      </c>
      <c r="AW310" s="14" t="s">
        <v>31</v>
      </c>
      <c r="AX310" s="14" t="s">
        <v>83</v>
      </c>
      <c r="AY310" s="222" t="s">
        <v>153</v>
      </c>
    </row>
    <row r="311" spans="1:65" s="2" customFormat="1" ht="168" customHeight="1">
      <c r="A311" s="34"/>
      <c r="B311" s="35"/>
      <c r="C311" s="233" t="s">
        <v>926</v>
      </c>
      <c r="D311" s="233" t="s">
        <v>185</v>
      </c>
      <c r="E311" s="234" t="s">
        <v>927</v>
      </c>
      <c r="F311" s="235" t="s">
        <v>928</v>
      </c>
      <c r="G311" s="236" t="s">
        <v>178</v>
      </c>
      <c r="H311" s="237">
        <v>5.016</v>
      </c>
      <c r="I311" s="238"/>
      <c r="J311" s="239">
        <f>ROUND(I311*H311,2)</f>
        <v>0</v>
      </c>
      <c r="K311" s="235" t="s">
        <v>159</v>
      </c>
      <c r="L311" s="39"/>
      <c r="M311" s="240" t="s">
        <v>1</v>
      </c>
      <c r="N311" s="241" t="s">
        <v>40</v>
      </c>
      <c r="O311" s="71"/>
      <c r="P311" s="196">
        <f>O311*H311</f>
        <v>0</v>
      </c>
      <c r="Q311" s="196">
        <v>0</v>
      </c>
      <c r="R311" s="196">
        <f>Q311*H311</f>
        <v>0</v>
      </c>
      <c r="S311" s="196">
        <v>0</v>
      </c>
      <c r="T311" s="197">
        <f>S311*H311</f>
        <v>0</v>
      </c>
      <c r="U311" s="34"/>
      <c r="V311" s="34"/>
      <c r="W311" s="34"/>
      <c r="X311" s="34"/>
      <c r="Y311" s="34"/>
      <c r="Z311" s="34"/>
      <c r="AA311" s="34"/>
      <c r="AB311" s="34"/>
      <c r="AC311" s="34"/>
      <c r="AD311" s="34"/>
      <c r="AE311" s="34"/>
      <c r="AR311" s="198" t="s">
        <v>284</v>
      </c>
      <c r="AT311" s="198" t="s">
        <v>185</v>
      </c>
      <c r="AU311" s="198" t="s">
        <v>85</v>
      </c>
      <c r="AY311" s="17" t="s">
        <v>153</v>
      </c>
      <c r="BE311" s="199">
        <f>IF(N311="základní",J311,0)</f>
        <v>0</v>
      </c>
      <c r="BF311" s="199">
        <f>IF(N311="snížená",J311,0)</f>
        <v>0</v>
      </c>
      <c r="BG311" s="199">
        <f>IF(N311="zákl. přenesená",J311,0)</f>
        <v>0</v>
      </c>
      <c r="BH311" s="199">
        <f>IF(N311="sníž. přenesená",J311,0)</f>
        <v>0</v>
      </c>
      <c r="BI311" s="199">
        <f>IF(N311="nulová",J311,0)</f>
        <v>0</v>
      </c>
      <c r="BJ311" s="17" t="s">
        <v>83</v>
      </c>
      <c r="BK311" s="199">
        <f>ROUND(I311*H311,2)</f>
        <v>0</v>
      </c>
      <c r="BL311" s="17" t="s">
        <v>284</v>
      </c>
      <c r="BM311" s="198" t="s">
        <v>929</v>
      </c>
    </row>
    <row r="312" spans="1:65" s="2" customFormat="1" ht="87.75">
      <c r="A312" s="34"/>
      <c r="B312" s="35"/>
      <c r="C312" s="36"/>
      <c r="D312" s="202" t="s">
        <v>190</v>
      </c>
      <c r="E312" s="36"/>
      <c r="F312" s="242" t="s">
        <v>300</v>
      </c>
      <c r="G312" s="36"/>
      <c r="H312" s="36"/>
      <c r="I312" s="243"/>
      <c r="J312" s="36"/>
      <c r="K312" s="36"/>
      <c r="L312" s="39"/>
      <c r="M312" s="244"/>
      <c r="N312" s="245"/>
      <c r="O312" s="71"/>
      <c r="P312" s="71"/>
      <c r="Q312" s="71"/>
      <c r="R312" s="71"/>
      <c r="S312" s="71"/>
      <c r="T312" s="72"/>
      <c r="U312" s="34"/>
      <c r="V312" s="34"/>
      <c r="W312" s="34"/>
      <c r="X312" s="34"/>
      <c r="Y312" s="34"/>
      <c r="Z312" s="34"/>
      <c r="AA312" s="34"/>
      <c r="AB312" s="34"/>
      <c r="AC312" s="34"/>
      <c r="AD312" s="34"/>
      <c r="AE312" s="34"/>
      <c r="AT312" s="17" t="s">
        <v>190</v>
      </c>
      <c r="AU312" s="17" t="s">
        <v>85</v>
      </c>
    </row>
    <row r="313" spans="1:65" s="15" customFormat="1" ht="11.25">
      <c r="B313" s="223"/>
      <c r="C313" s="224"/>
      <c r="D313" s="202" t="s">
        <v>163</v>
      </c>
      <c r="E313" s="225" t="s">
        <v>1</v>
      </c>
      <c r="F313" s="226" t="s">
        <v>930</v>
      </c>
      <c r="G313" s="224"/>
      <c r="H313" s="225" t="s">
        <v>1</v>
      </c>
      <c r="I313" s="227"/>
      <c r="J313" s="224"/>
      <c r="K313" s="224"/>
      <c r="L313" s="228"/>
      <c r="M313" s="229"/>
      <c r="N313" s="230"/>
      <c r="O313" s="230"/>
      <c r="P313" s="230"/>
      <c r="Q313" s="230"/>
      <c r="R313" s="230"/>
      <c r="S313" s="230"/>
      <c r="T313" s="231"/>
      <c r="AT313" s="232" t="s">
        <v>163</v>
      </c>
      <c r="AU313" s="232" t="s">
        <v>85</v>
      </c>
      <c r="AV313" s="15" t="s">
        <v>83</v>
      </c>
      <c r="AW313" s="15" t="s">
        <v>31</v>
      </c>
      <c r="AX313" s="15" t="s">
        <v>75</v>
      </c>
      <c r="AY313" s="232" t="s">
        <v>153</v>
      </c>
    </row>
    <row r="314" spans="1:65" s="13" customFormat="1" ht="11.25">
      <c r="B314" s="200"/>
      <c r="C314" s="201"/>
      <c r="D314" s="202" t="s">
        <v>163</v>
      </c>
      <c r="E314" s="203" t="s">
        <v>1</v>
      </c>
      <c r="F314" s="204" t="s">
        <v>931</v>
      </c>
      <c r="G314" s="201"/>
      <c r="H314" s="205">
        <v>5.016</v>
      </c>
      <c r="I314" s="206"/>
      <c r="J314" s="201"/>
      <c r="K314" s="201"/>
      <c r="L314" s="207"/>
      <c r="M314" s="208"/>
      <c r="N314" s="209"/>
      <c r="O314" s="209"/>
      <c r="P314" s="209"/>
      <c r="Q314" s="209"/>
      <c r="R314" s="209"/>
      <c r="S314" s="209"/>
      <c r="T314" s="210"/>
      <c r="AT314" s="211" t="s">
        <v>163</v>
      </c>
      <c r="AU314" s="211" t="s">
        <v>85</v>
      </c>
      <c r="AV314" s="13" t="s">
        <v>85</v>
      </c>
      <c r="AW314" s="13" t="s">
        <v>31</v>
      </c>
      <c r="AX314" s="13" t="s">
        <v>75</v>
      </c>
      <c r="AY314" s="211" t="s">
        <v>153</v>
      </c>
    </row>
    <row r="315" spans="1:65" s="14" customFormat="1" ht="11.25">
      <c r="B315" s="212"/>
      <c r="C315" s="213"/>
      <c r="D315" s="202" t="s">
        <v>163</v>
      </c>
      <c r="E315" s="214" t="s">
        <v>1</v>
      </c>
      <c r="F315" s="215" t="s">
        <v>167</v>
      </c>
      <c r="G315" s="213"/>
      <c r="H315" s="216">
        <v>5.016</v>
      </c>
      <c r="I315" s="217"/>
      <c r="J315" s="213"/>
      <c r="K315" s="213"/>
      <c r="L315" s="218"/>
      <c r="M315" s="219"/>
      <c r="N315" s="220"/>
      <c r="O315" s="220"/>
      <c r="P315" s="220"/>
      <c r="Q315" s="220"/>
      <c r="R315" s="220"/>
      <c r="S315" s="220"/>
      <c r="T315" s="221"/>
      <c r="AT315" s="222" t="s">
        <v>163</v>
      </c>
      <c r="AU315" s="222" t="s">
        <v>85</v>
      </c>
      <c r="AV315" s="14" t="s">
        <v>161</v>
      </c>
      <c r="AW315" s="14" t="s">
        <v>31</v>
      </c>
      <c r="AX315" s="14" t="s">
        <v>83</v>
      </c>
      <c r="AY315" s="222" t="s">
        <v>153</v>
      </c>
    </row>
    <row r="316" spans="1:65" s="2" customFormat="1" ht="168" customHeight="1">
      <c r="A316" s="34"/>
      <c r="B316" s="35"/>
      <c r="C316" s="233" t="s">
        <v>473</v>
      </c>
      <c r="D316" s="233" t="s">
        <v>185</v>
      </c>
      <c r="E316" s="234" t="s">
        <v>670</v>
      </c>
      <c r="F316" s="235" t="s">
        <v>671</v>
      </c>
      <c r="G316" s="236" t="s">
        <v>178</v>
      </c>
      <c r="H316" s="237">
        <v>25.016999999999999</v>
      </c>
      <c r="I316" s="238"/>
      <c r="J316" s="239">
        <f>ROUND(I316*H316,2)</f>
        <v>0</v>
      </c>
      <c r="K316" s="235" t="s">
        <v>159</v>
      </c>
      <c r="L316" s="39"/>
      <c r="M316" s="240" t="s">
        <v>1</v>
      </c>
      <c r="N316" s="241" t="s">
        <v>40</v>
      </c>
      <c r="O316" s="71"/>
      <c r="P316" s="196">
        <f>O316*H316</f>
        <v>0</v>
      </c>
      <c r="Q316" s="196">
        <v>0</v>
      </c>
      <c r="R316" s="196">
        <f>Q316*H316</f>
        <v>0</v>
      </c>
      <c r="S316" s="196">
        <v>0</v>
      </c>
      <c r="T316" s="197">
        <f>S316*H316</f>
        <v>0</v>
      </c>
      <c r="U316" s="34"/>
      <c r="V316" s="34"/>
      <c r="W316" s="34"/>
      <c r="X316" s="34"/>
      <c r="Y316" s="34"/>
      <c r="Z316" s="34"/>
      <c r="AA316" s="34"/>
      <c r="AB316" s="34"/>
      <c r="AC316" s="34"/>
      <c r="AD316" s="34"/>
      <c r="AE316" s="34"/>
      <c r="AR316" s="198" t="s">
        <v>284</v>
      </c>
      <c r="AT316" s="198" t="s">
        <v>185</v>
      </c>
      <c r="AU316" s="198" t="s">
        <v>85</v>
      </c>
      <c r="AY316" s="17" t="s">
        <v>153</v>
      </c>
      <c r="BE316" s="199">
        <f>IF(N316="základní",J316,0)</f>
        <v>0</v>
      </c>
      <c r="BF316" s="199">
        <f>IF(N316="snížená",J316,0)</f>
        <v>0</v>
      </c>
      <c r="BG316" s="199">
        <f>IF(N316="zákl. přenesená",J316,0)</f>
        <v>0</v>
      </c>
      <c r="BH316" s="199">
        <f>IF(N316="sníž. přenesená",J316,0)</f>
        <v>0</v>
      </c>
      <c r="BI316" s="199">
        <f>IF(N316="nulová",J316,0)</f>
        <v>0</v>
      </c>
      <c r="BJ316" s="17" t="s">
        <v>83</v>
      </c>
      <c r="BK316" s="199">
        <f>ROUND(I316*H316,2)</f>
        <v>0</v>
      </c>
      <c r="BL316" s="17" t="s">
        <v>284</v>
      </c>
      <c r="BM316" s="198" t="s">
        <v>932</v>
      </c>
    </row>
    <row r="317" spans="1:65" s="2" customFormat="1" ht="87.75">
      <c r="A317" s="34"/>
      <c r="B317" s="35"/>
      <c r="C317" s="36"/>
      <c r="D317" s="202" t="s">
        <v>190</v>
      </c>
      <c r="E317" s="36"/>
      <c r="F317" s="242" t="s">
        <v>300</v>
      </c>
      <c r="G317" s="36"/>
      <c r="H317" s="36"/>
      <c r="I317" s="243"/>
      <c r="J317" s="36"/>
      <c r="K317" s="36"/>
      <c r="L317" s="39"/>
      <c r="M317" s="244"/>
      <c r="N317" s="245"/>
      <c r="O317" s="71"/>
      <c r="P317" s="71"/>
      <c r="Q317" s="71"/>
      <c r="R317" s="71"/>
      <c r="S317" s="71"/>
      <c r="T317" s="72"/>
      <c r="U317" s="34"/>
      <c r="V317" s="34"/>
      <c r="W317" s="34"/>
      <c r="X317" s="34"/>
      <c r="Y317" s="34"/>
      <c r="Z317" s="34"/>
      <c r="AA317" s="34"/>
      <c r="AB317" s="34"/>
      <c r="AC317" s="34"/>
      <c r="AD317" s="34"/>
      <c r="AE317" s="34"/>
      <c r="AT317" s="17" t="s">
        <v>190</v>
      </c>
      <c r="AU317" s="17" t="s">
        <v>85</v>
      </c>
    </row>
    <row r="318" spans="1:65" s="15" customFormat="1" ht="11.25">
      <c r="B318" s="223"/>
      <c r="C318" s="224"/>
      <c r="D318" s="202" t="s">
        <v>163</v>
      </c>
      <c r="E318" s="225" t="s">
        <v>1</v>
      </c>
      <c r="F318" s="226" t="s">
        <v>673</v>
      </c>
      <c r="G318" s="224"/>
      <c r="H318" s="225" t="s">
        <v>1</v>
      </c>
      <c r="I318" s="227"/>
      <c r="J318" s="224"/>
      <c r="K318" s="224"/>
      <c r="L318" s="228"/>
      <c r="M318" s="229"/>
      <c r="N318" s="230"/>
      <c r="O318" s="230"/>
      <c r="P318" s="230"/>
      <c r="Q318" s="230"/>
      <c r="R318" s="230"/>
      <c r="S318" s="230"/>
      <c r="T318" s="231"/>
      <c r="AT318" s="232" t="s">
        <v>163</v>
      </c>
      <c r="AU318" s="232" t="s">
        <v>85</v>
      </c>
      <c r="AV318" s="15" t="s">
        <v>83</v>
      </c>
      <c r="AW318" s="15" t="s">
        <v>31</v>
      </c>
      <c r="AX318" s="15" t="s">
        <v>75</v>
      </c>
      <c r="AY318" s="232" t="s">
        <v>153</v>
      </c>
    </row>
    <row r="319" spans="1:65" s="13" customFormat="1" ht="11.25">
      <c r="B319" s="200"/>
      <c r="C319" s="201"/>
      <c r="D319" s="202" t="s">
        <v>163</v>
      </c>
      <c r="E319" s="203" t="s">
        <v>1</v>
      </c>
      <c r="F319" s="204" t="s">
        <v>933</v>
      </c>
      <c r="G319" s="201"/>
      <c r="H319" s="205">
        <v>25.016999999999999</v>
      </c>
      <c r="I319" s="206"/>
      <c r="J319" s="201"/>
      <c r="K319" s="201"/>
      <c r="L319" s="207"/>
      <c r="M319" s="208"/>
      <c r="N319" s="209"/>
      <c r="O319" s="209"/>
      <c r="P319" s="209"/>
      <c r="Q319" s="209"/>
      <c r="R319" s="209"/>
      <c r="S319" s="209"/>
      <c r="T319" s="210"/>
      <c r="AT319" s="211" t="s">
        <v>163</v>
      </c>
      <c r="AU319" s="211" t="s">
        <v>85</v>
      </c>
      <c r="AV319" s="13" t="s">
        <v>85</v>
      </c>
      <c r="AW319" s="13" t="s">
        <v>31</v>
      </c>
      <c r="AX319" s="13" t="s">
        <v>75</v>
      </c>
      <c r="AY319" s="211" t="s">
        <v>153</v>
      </c>
    </row>
    <row r="320" spans="1:65" s="14" customFormat="1" ht="11.25">
      <c r="B320" s="212"/>
      <c r="C320" s="213"/>
      <c r="D320" s="202" t="s">
        <v>163</v>
      </c>
      <c r="E320" s="214" t="s">
        <v>1</v>
      </c>
      <c r="F320" s="215" t="s">
        <v>167</v>
      </c>
      <c r="G320" s="213"/>
      <c r="H320" s="216">
        <v>25.016999999999999</v>
      </c>
      <c r="I320" s="217"/>
      <c r="J320" s="213"/>
      <c r="K320" s="213"/>
      <c r="L320" s="218"/>
      <c r="M320" s="219"/>
      <c r="N320" s="220"/>
      <c r="O320" s="220"/>
      <c r="P320" s="220"/>
      <c r="Q320" s="220"/>
      <c r="R320" s="220"/>
      <c r="S320" s="220"/>
      <c r="T320" s="221"/>
      <c r="AT320" s="222" t="s">
        <v>163</v>
      </c>
      <c r="AU320" s="222" t="s">
        <v>85</v>
      </c>
      <c r="AV320" s="14" t="s">
        <v>161</v>
      </c>
      <c r="AW320" s="14" t="s">
        <v>31</v>
      </c>
      <c r="AX320" s="14" t="s">
        <v>83</v>
      </c>
      <c r="AY320" s="222" t="s">
        <v>153</v>
      </c>
    </row>
    <row r="321" spans="1:65" s="2" customFormat="1" ht="84">
      <c r="A321" s="34"/>
      <c r="B321" s="35"/>
      <c r="C321" s="233" t="s">
        <v>934</v>
      </c>
      <c r="D321" s="233" t="s">
        <v>185</v>
      </c>
      <c r="E321" s="234" t="s">
        <v>935</v>
      </c>
      <c r="F321" s="235" t="s">
        <v>936</v>
      </c>
      <c r="G321" s="236" t="s">
        <v>178</v>
      </c>
      <c r="H321" s="237">
        <v>8.2080000000000002</v>
      </c>
      <c r="I321" s="238"/>
      <c r="J321" s="239">
        <f>ROUND(I321*H321,2)</f>
        <v>0</v>
      </c>
      <c r="K321" s="235" t="s">
        <v>159</v>
      </c>
      <c r="L321" s="39"/>
      <c r="M321" s="240" t="s">
        <v>1</v>
      </c>
      <c r="N321" s="241" t="s">
        <v>40</v>
      </c>
      <c r="O321" s="71"/>
      <c r="P321" s="196">
        <f>O321*H321</f>
        <v>0</v>
      </c>
      <c r="Q321" s="196">
        <v>0</v>
      </c>
      <c r="R321" s="196">
        <f>Q321*H321</f>
        <v>0</v>
      </c>
      <c r="S321" s="196">
        <v>0</v>
      </c>
      <c r="T321" s="197">
        <f>S321*H321</f>
        <v>0</v>
      </c>
      <c r="U321" s="34"/>
      <c r="V321" s="34"/>
      <c r="W321" s="34"/>
      <c r="X321" s="34"/>
      <c r="Y321" s="34"/>
      <c r="Z321" s="34"/>
      <c r="AA321" s="34"/>
      <c r="AB321" s="34"/>
      <c r="AC321" s="34"/>
      <c r="AD321" s="34"/>
      <c r="AE321" s="34"/>
      <c r="AR321" s="198" t="s">
        <v>161</v>
      </c>
      <c r="AT321" s="198" t="s">
        <v>185</v>
      </c>
      <c r="AU321" s="198" t="s">
        <v>85</v>
      </c>
      <c r="AY321" s="17" t="s">
        <v>153</v>
      </c>
      <c r="BE321" s="199">
        <f>IF(N321="základní",J321,0)</f>
        <v>0</v>
      </c>
      <c r="BF321" s="199">
        <f>IF(N321="snížená",J321,0)</f>
        <v>0</v>
      </c>
      <c r="BG321" s="199">
        <f>IF(N321="zákl. přenesená",J321,0)</f>
        <v>0</v>
      </c>
      <c r="BH321" s="199">
        <f>IF(N321="sníž. přenesená",J321,0)</f>
        <v>0</v>
      </c>
      <c r="BI321" s="199">
        <f>IF(N321="nulová",J321,0)</f>
        <v>0</v>
      </c>
      <c r="BJ321" s="17" t="s">
        <v>83</v>
      </c>
      <c r="BK321" s="199">
        <f>ROUND(I321*H321,2)</f>
        <v>0</v>
      </c>
      <c r="BL321" s="17" t="s">
        <v>161</v>
      </c>
      <c r="BM321" s="198" t="s">
        <v>937</v>
      </c>
    </row>
    <row r="322" spans="1:65" s="2" customFormat="1" ht="48.75">
      <c r="A322" s="34"/>
      <c r="B322" s="35"/>
      <c r="C322" s="36"/>
      <c r="D322" s="202" t="s">
        <v>190</v>
      </c>
      <c r="E322" s="36"/>
      <c r="F322" s="242" t="s">
        <v>938</v>
      </c>
      <c r="G322" s="36"/>
      <c r="H322" s="36"/>
      <c r="I322" s="243"/>
      <c r="J322" s="36"/>
      <c r="K322" s="36"/>
      <c r="L322" s="39"/>
      <c r="M322" s="244"/>
      <c r="N322" s="245"/>
      <c r="O322" s="71"/>
      <c r="P322" s="71"/>
      <c r="Q322" s="71"/>
      <c r="R322" s="71"/>
      <c r="S322" s="71"/>
      <c r="T322" s="72"/>
      <c r="U322" s="34"/>
      <c r="V322" s="34"/>
      <c r="W322" s="34"/>
      <c r="X322" s="34"/>
      <c r="Y322" s="34"/>
      <c r="Z322" s="34"/>
      <c r="AA322" s="34"/>
      <c r="AB322" s="34"/>
      <c r="AC322" s="34"/>
      <c r="AD322" s="34"/>
      <c r="AE322" s="34"/>
      <c r="AT322" s="17" t="s">
        <v>190</v>
      </c>
      <c r="AU322" s="17" t="s">
        <v>85</v>
      </c>
    </row>
    <row r="323" spans="1:65" s="15" customFormat="1" ht="11.25">
      <c r="B323" s="223"/>
      <c r="C323" s="224"/>
      <c r="D323" s="202" t="s">
        <v>163</v>
      </c>
      <c r="E323" s="225" t="s">
        <v>1</v>
      </c>
      <c r="F323" s="226" t="s">
        <v>939</v>
      </c>
      <c r="G323" s="224"/>
      <c r="H323" s="225" t="s">
        <v>1</v>
      </c>
      <c r="I323" s="227"/>
      <c r="J323" s="224"/>
      <c r="K323" s="224"/>
      <c r="L323" s="228"/>
      <c r="M323" s="229"/>
      <c r="N323" s="230"/>
      <c r="O323" s="230"/>
      <c r="P323" s="230"/>
      <c r="Q323" s="230"/>
      <c r="R323" s="230"/>
      <c r="S323" s="230"/>
      <c r="T323" s="231"/>
      <c r="AT323" s="232" t="s">
        <v>163</v>
      </c>
      <c r="AU323" s="232" t="s">
        <v>85</v>
      </c>
      <c r="AV323" s="15" t="s">
        <v>83</v>
      </c>
      <c r="AW323" s="15" t="s">
        <v>31</v>
      </c>
      <c r="AX323" s="15" t="s">
        <v>75</v>
      </c>
      <c r="AY323" s="232" t="s">
        <v>153</v>
      </c>
    </row>
    <row r="324" spans="1:65" s="13" customFormat="1" ht="11.25">
      <c r="B324" s="200"/>
      <c r="C324" s="201"/>
      <c r="D324" s="202" t="s">
        <v>163</v>
      </c>
      <c r="E324" s="203" t="s">
        <v>1</v>
      </c>
      <c r="F324" s="204" t="s">
        <v>925</v>
      </c>
      <c r="G324" s="201"/>
      <c r="H324" s="205">
        <v>8.2080000000000002</v>
      </c>
      <c r="I324" s="206"/>
      <c r="J324" s="201"/>
      <c r="K324" s="201"/>
      <c r="L324" s="207"/>
      <c r="M324" s="208"/>
      <c r="N324" s="209"/>
      <c r="O324" s="209"/>
      <c r="P324" s="209"/>
      <c r="Q324" s="209"/>
      <c r="R324" s="209"/>
      <c r="S324" s="209"/>
      <c r="T324" s="210"/>
      <c r="AT324" s="211" t="s">
        <v>163</v>
      </c>
      <c r="AU324" s="211" t="s">
        <v>85</v>
      </c>
      <c r="AV324" s="13" t="s">
        <v>85</v>
      </c>
      <c r="AW324" s="13" t="s">
        <v>31</v>
      </c>
      <c r="AX324" s="13" t="s">
        <v>75</v>
      </c>
      <c r="AY324" s="211" t="s">
        <v>153</v>
      </c>
    </row>
    <row r="325" spans="1:65" s="14" customFormat="1" ht="11.25">
      <c r="B325" s="212"/>
      <c r="C325" s="213"/>
      <c r="D325" s="202" t="s">
        <v>163</v>
      </c>
      <c r="E325" s="214" t="s">
        <v>1</v>
      </c>
      <c r="F325" s="215" t="s">
        <v>167</v>
      </c>
      <c r="G325" s="213"/>
      <c r="H325" s="216">
        <v>8.2080000000000002</v>
      </c>
      <c r="I325" s="217"/>
      <c r="J325" s="213"/>
      <c r="K325" s="213"/>
      <c r="L325" s="218"/>
      <c r="M325" s="219"/>
      <c r="N325" s="220"/>
      <c r="O325" s="220"/>
      <c r="P325" s="220"/>
      <c r="Q325" s="220"/>
      <c r="R325" s="220"/>
      <c r="S325" s="220"/>
      <c r="T325" s="221"/>
      <c r="AT325" s="222" t="s">
        <v>163</v>
      </c>
      <c r="AU325" s="222" t="s">
        <v>85</v>
      </c>
      <c r="AV325" s="14" t="s">
        <v>161</v>
      </c>
      <c r="AW325" s="14" t="s">
        <v>31</v>
      </c>
      <c r="AX325" s="14" t="s">
        <v>83</v>
      </c>
      <c r="AY325" s="222" t="s">
        <v>153</v>
      </c>
    </row>
    <row r="326" spans="1:65" s="2" customFormat="1" ht="90" customHeight="1">
      <c r="A326" s="34"/>
      <c r="B326" s="35"/>
      <c r="C326" s="233" t="s">
        <v>940</v>
      </c>
      <c r="D326" s="233" t="s">
        <v>185</v>
      </c>
      <c r="E326" s="234" t="s">
        <v>675</v>
      </c>
      <c r="F326" s="235" t="s">
        <v>676</v>
      </c>
      <c r="G326" s="236" t="s">
        <v>178</v>
      </c>
      <c r="H326" s="237">
        <v>63.75</v>
      </c>
      <c r="I326" s="238"/>
      <c r="J326" s="239">
        <f>ROUND(I326*H326,2)</f>
        <v>0</v>
      </c>
      <c r="K326" s="235" t="s">
        <v>159</v>
      </c>
      <c r="L326" s="39"/>
      <c r="M326" s="240" t="s">
        <v>1</v>
      </c>
      <c r="N326" s="241" t="s">
        <v>40</v>
      </c>
      <c r="O326" s="71"/>
      <c r="P326" s="196">
        <f>O326*H326</f>
        <v>0</v>
      </c>
      <c r="Q326" s="196">
        <v>0</v>
      </c>
      <c r="R326" s="196">
        <f>Q326*H326</f>
        <v>0</v>
      </c>
      <c r="S326" s="196">
        <v>0</v>
      </c>
      <c r="T326" s="197">
        <f>S326*H326</f>
        <v>0</v>
      </c>
      <c r="U326" s="34"/>
      <c r="V326" s="34"/>
      <c r="W326" s="34"/>
      <c r="X326" s="34"/>
      <c r="Y326" s="34"/>
      <c r="Z326" s="34"/>
      <c r="AA326" s="34"/>
      <c r="AB326" s="34"/>
      <c r="AC326" s="34"/>
      <c r="AD326" s="34"/>
      <c r="AE326" s="34"/>
      <c r="AR326" s="198" t="s">
        <v>284</v>
      </c>
      <c r="AT326" s="198" t="s">
        <v>185</v>
      </c>
      <c r="AU326" s="198" t="s">
        <v>85</v>
      </c>
      <c r="AY326" s="17" t="s">
        <v>153</v>
      </c>
      <c r="BE326" s="199">
        <f>IF(N326="základní",J326,0)</f>
        <v>0</v>
      </c>
      <c r="BF326" s="199">
        <f>IF(N326="snížená",J326,0)</f>
        <v>0</v>
      </c>
      <c r="BG326" s="199">
        <f>IF(N326="zákl. přenesená",J326,0)</f>
        <v>0</v>
      </c>
      <c r="BH326" s="199">
        <f>IF(N326="sníž. přenesená",J326,0)</f>
        <v>0</v>
      </c>
      <c r="BI326" s="199">
        <f>IF(N326="nulová",J326,0)</f>
        <v>0</v>
      </c>
      <c r="BJ326" s="17" t="s">
        <v>83</v>
      </c>
      <c r="BK326" s="199">
        <f>ROUND(I326*H326,2)</f>
        <v>0</v>
      </c>
      <c r="BL326" s="17" t="s">
        <v>284</v>
      </c>
      <c r="BM326" s="198" t="s">
        <v>941</v>
      </c>
    </row>
    <row r="327" spans="1:65" s="2" customFormat="1" ht="58.5">
      <c r="A327" s="34"/>
      <c r="B327" s="35"/>
      <c r="C327" s="36"/>
      <c r="D327" s="202" t="s">
        <v>190</v>
      </c>
      <c r="E327" s="36"/>
      <c r="F327" s="242" t="s">
        <v>319</v>
      </c>
      <c r="G327" s="36"/>
      <c r="H327" s="36"/>
      <c r="I327" s="243"/>
      <c r="J327" s="36"/>
      <c r="K327" s="36"/>
      <c r="L327" s="39"/>
      <c r="M327" s="244"/>
      <c r="N327" s="245"/>
      <c r="O327" s="71"/>
      <c r="P327" s="71"/>
      <c r="Q327" s="71"/>
      <c r="R327" s="71"/>
      <c r="S327" s="71"/>
      <c r="T327" s="72"/>
      <c r="U327" s="34"/>
      <c r="V327" s="34"/>
      <c r="W327" s="34"/>
      <c r="X327" s="34"/>
      <c r="Y327" s="34"/>
      <c r="Z327" s="34"/>
      <c r="AA327" s="34"/>
      <c r="AB327" s="34"/>
      <c r="AC327" s="34"/>
      <c r="AD327" s="34"/>
      <c r="AE327" s="34"/>
      <c r="AT327" s="17" t="s">
        <v>190</v>
      </c>
      <c r="AU327" s="17" t="s">
        <v>85</v>
      </c>
    </row>
    <row r="328" spans="1:65" s="15" customFormat="1" ht="11.25">
      <c r="B328" s="223"/>
      <c r="C328" s="224"/>
      <c r="D328" s="202" t="s">
        <v>163</v>
      </c>
      <c r="E328" s="225" t="s">
        <v>1</v>
      </c>
      <c r="F328" s="226" t="s">
        <v>678</v>
      </c>
      <c r="G328" s="224"/>
      <c r="H328" s="225" t="s">
        <v>1</v>
      </c>
      <c r="I328" s="227"/>
      <c r="J328" s="224"/>
      <c r="K328" s="224"/>
      <c r="L328" s="228"/>
      <c r="M328" s="229"/>
      <c r="N328" s="230"/>
      <c r="O328" s="230"/>
      <c r="P328" s="230"/>
      <c r="Q328" s="230"/>
      <c r="R328" s="230"/>
      <c r="S328" s="230"/>
      <c r="T328" s="231"/>
      <c r="AT328" s="232" t="s">
        <v>163</v>
      </c>
      <c r="AU328" s="232" t="s">
        <v>85</v>
      </c>
      <c r="AV328" s="15" t="s">
        <v>83</v>
      </c>
      <c r="AW328" s="15" t="s">
        <v>31</v>
      </c>
      <c r="AX328" s="15" t="s">
        <v>75</v>
      </c>
      <c r="AY328" s="232" t="s">
        <v>153</v>
      </c>
    </row>
    <row r="329" spans="1:65" s="13" customFormat="1" ht="11.25">
      <c r="B329" s="200"/>
      <c r="C329" s="201"/>
      <c r="D329" s="202" t="s">
        <v>163</v>
      </c>
      <c r="E329" s="203" t="s">
        <v>1</v>
      </c>
      <c r="F329" s="204" t="s">
        <v>913</v>
      </c>
      <c r="G329" s="201"/>
      <c r="H329" s="205">
        <v>63.75</v>
      </c>
      <c r="I329" s="206"/>
      <c r="J329" s="201"/>
      <c r="K329" s="201"/>
      <c r="L329" s="207"/>
      <c r="M329" s="208"/>
      <c r="N329" s="209"/>
      <c r="O329" s="209"/>
      <c r="P329" s="209"/>
      <c r="Q329" s="209"/>
      <c r="R329" s="209"/>
      <c r="S329" s="209"/>
      <c r="T329" s="210"/>
      <c r="AT329" s="211" t="s">
        <v>163</v>
      </c>
      <c r="AU329" s="211" t="s">
        <v>85</v>
      </c>
      <c r="AV329" s="13" t="s">
        <v>85</v>
      </c>
      <c r="AW329" s="13" t="s">
        <v>31</v>
      </c>
      <c r="AX329" s="13" t="s">
        <v>75</v>
      </c>
      <c r="AY329" s="211" t="s">
        <v>153</v>
      </c>
    </row>
    <row r="330" spans="1:65" s="14" customFormat="1" ht="11.25">
      <c r="B330" s="212"/>
      <c r="C330" s="213"/>
      <c r="D330" s="202" t="s">
        <v>163</v>
      </c>
      <c r="E330" s="214" t="s">
        <v>1</v>
      </c>
      <c r="F330" s="215" t="s">
        <v>167</v>
      </c>
      <c r="G330" s="213"/>
      <c r="H330" s="216">
        <v>63.75</v>
      </c>
      <c r="I330" s="217"/>
      <c r="J330" s="213"/>
      <c r="K330" s="213"/>
      <c r="L330" s="218"/>
      <c r="M330" s="219"/>
      <c r="N330" s="220"/>
      <c r="O330" s="220"/>
      <c r="P330" s="220"/>
      <c r="Q330" s="220"/>
      <c r="R330" s="220"/>
      <c r="S330" s="220"/>
      <c r="T330" s="221"/>
      <c r="AT330" s="222" t="s">
        <v>163</v>
      </c>
      <c r="AU330" s="222" t="s">
        <v>85</v>
      </c>
      <c r="AV330" s="14" t="s">
        <v>161</v>
      </c>
      <c r="AW330" s="14" t="s">
        <v>31</v>
      </c>
      <c r="AX330" s="14" t="s">
        <v>83</v>
      </c>
      <c r="AY330" s="222" t="s">
        <v>153</v>
      </c>
    </row>
    <row r="331" spans="1:65" s="2" customFormat="1" ht="90" customHeight="1">
      <c r="A331" s="34"/>
      <c r="B331" s="35"/>
      <c r="C331" s="233" t="s">
        <v>942</v>
      </c>
      <c r="D331" s="233" t="s">
        <v>185</v>
      </c>
      <c r="E331" s="234" t="s">
        <v>679</v>
      </c>
      <c r="F331" s="235" t="s">
        <v>680</v>
      </c>
      <c r="G331" s="236" t="s">
        <v>178</v>
      </c>
      <c r="H331" s="237">
        <v>6</v>
      </c>
      <c r="I331" s="238"/>
      <c r="J331" s="239">
        <f>ROUND(I331*H331,2)</f>
        <v>0</v>
      </c>
      <c r="K331" s="235" t="s">
        <v>159</v>
      </c>
      <c r="L331" s="39"/>
      <c r="M331" s="240" t="s">
        <v>1</v>
      </c>
      <c r="N331" s="241" t="s">
        <v>40</v>
      </c>
      <c r="O331" s="71"/>
      <c r="P331" s="196">
        <f>O331*H331</f>
        <v>0</v>
      </c>
      <c r="Q331" s="196">
        <v>0</v>
      </c>
      <c r="R331" s="196">
        <f>Q331*H331</f>
        <v>0</v>
      </c>
      <c r="S331" s="196">
        <v>0</v>
      </c>
      <c r="T331" s="197">
        <f>S331*H331</f>
        <v>0</v>
      </c>
      <c r="U331" s="34"/>
      <c r="V331" s="34"/>
      <c r="W331" s="34"/>
      <c r="X331" s="34"/>
      <c r="Y331" s="34"/>
      <c r="Z331" s="34"/>
      <c r="AA331" s="34"/>
      <c r="AB331" s="34"/>
      <c r="AC331" s="34"/>
      <c r="AD331" s="34"/>
      <c r="AE331" s="34"/>
      <c r="AR331" s="198" t="s">
        <v>284</v>
      </c>
      <c r="AT331" s="198" t="s">
        <v>185</v>
      </c>
      <c r="AU331" s="198" t="s">
        <v>85</v>
      </c>
      <c r="AY331" s="17" t="s">
        <v>153</v>
      </c>
      <c r="BE331" s="199">
        <f>IF(N331="základní",J331,0)</f>
        <v>0</v>
      </c>
      <c r="BF331" s="199">
        <f>IF(N331="snížená",J331,0)</f>
        <v>0</v>
      </c>
      <c r="BG331" s="199">
        <f>IF(N331="zákl. přenesená",J331,0)</f>
        <v>0</v>
      </c>
      <c r="BH331" s="199">
        <f>IF(N331="sníž. přenesená",J331,0)</f>
        <v>0</v>
      </c>
      <c r="BI331" s="199">
        <f>IF(N331="nulová",J331,0)</f>
        <v>0</v>
      </c>
      <c r="BJ331" s="17" t="s">
        <v>83</v>
      </c>
      <c r="BK331" s="199">
        <f>ROUND(I331*H331,2)</f>
        <v>0</v>
      </c>
      <c r="BL331" s="17" t="s">
        <v>284</v>
      </c>
      <c r="BM331" s="198" t="s">
        <v>943</v>
      </c>
    </row>
    <row r="332" spans="1:65" s="2" customFormat="1" ht="58.5">
      <c r="A332" s="34"/>
      <c r="B332" s="35"/>
      <c r="C332" s="36"/>
      <c r="D332" s="202" t="s">
        <v>190</v>
      </c>
      <c r="E332" s="36"/>
      <c r="F332" s="242" t="s">
        <v>319</v>
      </c>
      <c r="G332" s="36"/>
      <c r="H332" s="36"/>
      <c r="I332" s="243"/>
      <c r="J332" s="36"/>
      <c r="K332" s="36"/>
      <c r="L332" s="39"/>
      <c r="M332" s="244"/>
      <c r="N332" s="245"/>
      <c r="O332" s="71"/>
      <c r="P332" s="71"/>
      <c r="Q332" s="71"/>
      <c r="R332" s="71"/>
      <c r="S332" s="71"/>
      <c r="T332" s="72"/>
      <c r="U332" s="34"/>
      <c r="V332" s="34"/>
      <c r="W332" s="34"/>
      <c r="X332" s="34"/>
      <c r="Y332" s="34"/>
      <c r="Z332" s="34"/>
      <c r="AA332" s="34"/>
      <c r="AB332" s="34"/>
      <c r="AC332" s="34"/>
      <c r="AD332" s="34"/>
      <c r="AE332" s="34"/>
      <c r="AT332" s="17" t="s">
        <v>190</v>
      </c>
      <c r="AU332" s="17" t="s">
        <v>85</v>
      </c>
    </row>
    <row r="333" spans="1:65" s="15" customFormat="1" ht="11.25">
      <c r="B333" s="223"/>
      <c r="C333" s="224"/>
      <c r="D333" s="202" t="s">
        <v>163</v>
      </c>
      <c r="E333" s="225" t="s">
        <v>1</v>
      </c>
      <c r="F333" s="226" t="s">
        <v>944</v>
      </c>
      <c r="G333" s="224"/>
      <c r="H333" s="225" t="s">
        <v>1</v>
      </c>
      <c r="I333" s="227"/>
      <c r="J333" s="224"/>
      <c r="K333" s="224"/>
      <c r="L333" s="228"/>
      <c r="M333" s="229"/>
      <c r="N333" s="230"/>
      <c r="O333" s="230"/>
      <c r="P333" s="230"/>
      <c r="Q333" s="230"/>
      <c r="R333" s="230"/>
      <c r="S333" s="230"/>
      <c r="T333" s="231"/>
      <c r="AT333" s="232" t="s">
        <v>163</v>
      </c>
      <c r="AU333" s="232" t="s">
        <v>85</v>
      </c>
      <c r="AV333" s="15" t="s">
        <v>83</v>
      </c>
      <c r="AW333" s="15" t="s">
        <v>31</v>
      </c>
      <c r="AX333" s="15" t="s">
        <v>75</v>
      </c>
      <c r="AY333" s="232" t="s">
        <v>153</v>
      </c>
    </row>
    <row r="334" spans="1:65" s="13" customFormat="1" ht="11.25">
      <c r="B334" s="200"/>
      <c r="C334" s="201"/>
      <c r="D334" s="202" t="s">
        <v>163</v>
      </c>
      <c r="E334" s="203" t="s">
        <v>1</v>
      </c>
      <c r="F334" s="204" t="s">
        <v>201</v>
      </c>
      <c r="G334" s="201"/>
      <c r="H334" s="205">
        <v>6</v>
      </c>
      <c r="I334" s="206"/>
      <c r="J334" s="201"/>
      <c r="K334" s="201"/>
      <c r="L334" s="207"/>
      <c r="M334" s="208"/>
      <c r="N334" s="209"/>
      <c r="O334" s="209"/>
      <c r="P334" s="209"/>
      <c r="Q334" s="209"/>
      <c r="R334" s="209"/>
      <c r="S334" s="209"/>
      <c r="T334" s="210"/>
      <c r="AT334" s="211" t="s">
        <v>163</v>
      </c>
      <c r="AU334" s="211" t="s">
        <v>85</v>
      </c>
      <c r="AV334" s="13" t="s">
        <v>85</v>
      </c>
      <c r="AW334" s="13" t="s">
        <v>31</v>
      </c>
      <c r="AX334" s="13" t="s">
        <v>75</v>
      </c>
      <c r="AY334" s="211" t="s">
        <v>153</v>
      </c>
    </row>
    <row r="335" spans="1:65" s="14" customFormat="1" ht="11.25">
      <c r="B335" s="212"/>
      <c r="C335" s="213"/>
      <c r="D335" s="202" t="s">
        <v>163</v>
      </c>
      <c r="E335" s="214" t="s">
        <v>1</v>
      </c>
      <c r="F335" s="215" t="s">
        <v>167</v>
      </c>
      <c r="G335" s="213"/>
      <c r="H335" s="216">
        <v>6</v>
      </c>
      <c r="I335" s="217"/>
      <c r="J335" s="213"/>
      <c r="K335" s="213"/>
      <c r="L335" s="218"/>
      <c r="M335" s="219"/>
      <c r="N335" s="220"/>
      <c r="O335" s="220"/>
      <c r="P335" s="220"/>
      <c r="Q335" s="220"/>
      <c r="R335" s="220"/>
      <c r="S335" s="220"/>
      <c r="T335" s="221"/>
      <c r="AT335" s="222" t="s">
        <v>163</v>
      </c>
      <c r="AU335" s="222" t="s">
        <v>85</v>
      </c>
      <c r="AV335" s="14" t="s">
        <v>161</v>
      </c>
      <c r="AW335" s="14" t="s">
        <v>31</v>
      </c>
      <c r="AX335" s="14" t="s">
        <v>83</v>
      </c>
      <c r="AY335" s="222" t="s">
        <v>153</v>
      </c>
    </row>
    <row r="336" spans="1:65" s="2" customFormat="1" ht="24">
      <c r="A336" s="34"/>
      <c r="B336" s="35"/>
      <c r="C336" s="233" t="s">
        <v>945</v>
      </c>
      <c r="D336" s="233" t="s">
        <v>185</v>
      </c>
      <c r="E336" s="234" t="s">
        <v>683</v>
      </c>
      <c r="F336" s="235" t="s">
        <v>684</v>
      </c>
      <c r="G336" s="236" t="s">
        <v>158</v>
      </c>
      <c r="H336" s="237">
        <v>1</v>
      </c>
      <c r="I336" s="238"/>
      <c r="J336" s="239">
        <f>ROUND(I336*H336,2)</f>
        <v>0</v>
      </c>
      <c r="K336" s="235" t="s">
        <v>159</v>
      </c>
      <c r="L336" s="39"/>
      <c r="M336" s="240" t="s">
        <v>1</v>
      </c>
      <c r="N336" s="241" t="s">
        <v>40</v>
      </c>
      <c r="O336" s="71"/>
      <c r="P336" s="196">
        <f>O336*H336</f>
        <v>0</v>
      </c>
      <c r="Q336" s="196">
        <v>0</v>
      </c>
      <c r="R336" s="196">
        <f>Q336*H336</f>
        <v>0</v>
      </c>
      <c r="S336" s="196">
        <v>0</v>
      </c>
      <c r="T336" s="197">
        <f>S336*H336</f>
        <v>0</v>
      </c>
      <c r="U336" s="34"/>
      <c r="V336" s="34"/>
      <c r="W336" s="34"/>
      <c r="X336" s="34"/>
      <c r="Y336" s="34"/>
      <c r="Z336" s="34"/>
      <c r="AA336" s="34"/>
      <c r="AB336" s="34"/>
      <c r="AC336" s="34"/>
      <c r="AD336" s="34"/>
      <c r="AE336" s="34"/>
      <c r="AR336" s="198" t="s">
        <v>161</v>
      </c>
      <c r="AT336" s="198" t="s">
        <v>185</v>
      </c>
      <c r="AU336" s="198" t="s">
        <v>85</v>
      </c>
      <c r="AY336" s="17" t="s">
        <v>153</v>
      </c>
      <c r="BE336" s="199">
        <f>IF(N336="základní",J336,0)</f>
        <v>0</v>
      </c>
      <c r="BF336" s="199">
        <f>IF(N336="snížená",J336,0)</f>
        <v>0</v>
      </c>
      <c r="BG336" s="199">
        <f>IF(N336="zákl. přenesená",J336,0)</f>
        <v>0</v>
      </c>
      <c r="BH336" s="199">
        <f>IF(N336="sníž. přenesená",J336,0)</f>
        <v>0</v>
      </c>
      <c r="BI336" s="199">
        <f>IF(N336="nulová",J336,0)</f>
        <v>0</v>
      </c>
      <c r="BJ336" s="17" t="s">
        <v>83</v>
      </c>
      <c r="BK336" s="199">
        <f>ROUND(I336*H336,2)</f>
        <v>0</v>
      </c>
      <c r="BL336" s="17" t="s">
        <v>161</v>
      </c>
      <c r="BM336" s="198" t="s">
        <v>946</v>
      </c>
    </row>
    <row r="337" spans="1:51" s="15" customFormat="1" ht="22.5">
      <c r="B337" s="223"/>
      <c r="C337" s="224"/>
      <c r="D337" s="202" t="s">
        <v>163</v>
      </c>
      <c r="E337" s="225" t="s">
        <v>1</v>
      </c>
      <c r="F337" s="226" t="s">
        <v>686</v>
      </c>
      <c r="G337" s="224"/>
      <c r="H337" s="225" t="s">
        <v>1</v>
      </c>
      <c r="I337" s="227"/>
      <c r="J337" s="224"/>
      <c r="K337" s="224"/>
      <c r="L337" s="228"/>
      <c r="M337" s="229"/>
      <c r="N337" s="230"/>
      <c r="O337" s="230"/>
      <c r="P337" s="230"/>
      <c r="Q337" s="230"/>
      <c r="R337" s="230"/>
      <c r="S337" s="230"/>
      <c r="T337" s="231"/>
      <c r="AT337" s="232" t="s">
        <v>163</v>
      </c>
      <c r="AU337" s="232" t="s">
        <v>85</v>
      </c>
      <c r="AV337" s="15" t="s">
        <v>83</v>
      </c>
      <c r="AW337" s="15" t="s">
        <v>31</v>
      </c>
      <c r="AX337" s="15" t="s">
        <v>75</v>
      </c>
      <c r="AY337" s="232" t="s">
        <v>153</v>
      </c>
    </row>
    <row r="338" spans="1:51" s="13" customFormat="1" ht="11.25">
      <c r="B338" s="200"/>
      <c r="C338" s="201"/>
      <c r="D338" s="202" t="s">
        <v>163</v>
      </c>
      <c r="E338" s="203" t="s">
        <v>1</v>
      </c>
      <c r="F338" s="204" t="s">
        <v>83</v>
      </c>
      <c r="G338" s="201"/>
      <c r="H338" s="205">
        <v>1</v>
      </c>
      <c r="I338" s="206"/>
      <c r="J338" s="201"/>
      <c r="K338" s="201"/>
      <c r="L338" s="207"/>
      <c r="M338" s="208"/>
      <c r="N338" s="209"/>
      <c r="O338" s="209"/>
      <c r="P338" s="209"/>
      <c r="Q338" s="209"/>
      <c r="R338" s="209"/>
      <c r="S338" s="209"/>
      <c r="T338" s="210"/>
      <c r="AT338" s="211" t="s">
        <v>163</v>
      </c>
      <c r="AU338" s="211" t="s">
        <v>85</v>
      </c>
      <c r="AV338" s="13" t="s">
        <v>85</v>
      </c>
      <c r="AW338" s="13" t="s">
        <v>31</v>
      </c>
      <c r="AX338" s="13" t="s">
        <v>75</v>
      </c>
      <c r="AY338" s="211" t="s">
        <v>153</v>
      </c>
    </row>
    <row r="339" spans="1:51" s="14" customFormat="1" ht="11.25">
      <c r="B339" s="212"/>
      <c r="C339" s="213"/>
      <c r="D339" s="202" t="s">
        <v>163</v>
      </c>
      <c r="E339" s="214" t="s">
        <v>1</v>
      </c>
      <c r="F339" s="215" t="s">
        <v>167</v>
      </c>
      <c r="G339" s="213"/>
      <c r="H339" s="216">
        <v>1</v>
      </c>
      <c r="I339" s="217"/>
      <c r="J339" s="213"/>
      <c r="K339" s="213"/>
      <c r="L339" s="218"/>
      <c r="M339" s="246"/>
      <c r="N339" s="247"/>
      <c r="O339" s="247"/>
      <c r="P339" s="247"/>
      <c r="Q339" s="247"/>
      <c r="R339" s="247"/>
      <c r="S339" s="247"/>
      <c r="T339" s="248"/>
      <c r="AT339" s="222" t="s">
        <v>163</v>
      </c>
      <c r="AU339" s="222" t="s">
        <v>85</v>
      </c>
      <c r="AV339" s="14" t="s">
        <v>161</v>
      </c>
      <c r="AW339" s="14" t="s">
        <v>31</v>
      </c>
      <c r="AX339" s="14" t="s">
        <v>83</v>
      </c>
      <c r="AY339" s="222" t="s">
        <v>153</v>
      </c>
    </row>
    <row r="340" spans="1:51" s="2" customFormat="1" ht="6.95" customHeight="1">
      <c r="A340" s="34"/>
      <c r="B340" s="54"/>
      <c r="C340" s="55"/>
      <c r="D340" s="55"/>
      <c r="E340" s="55"/>
      <c r="F340" s="55"/>
      <c r="G340" s="55"/>
      <c r="H340" s="55"/>
      <c r="I340" s="55"/>
      <c r="J340" s="55"/>
      <c r="K340" s="55"/>
      <c r="L340" s="39"/>
      <c r="M340" s="34"/>
      <c r="O340" s="34"/>
      <c r="P340" s="34"/>
      <c r="Q340" s="34"/>
      <c r="R340" s="34"/>
      <c r="S340" s="34"/>
      <c r="T340" s="34"/>
      <c r="U340" s="34"/>
      <c r="V340" s="34"/>
      <c r="W340" s="34"/>
      <c r="X340" s="34"/>
      <c r="Y340" s="34"/>
      <c r="Z340" s="34"/>
      <c r="AA340" s="34"/>
      <c r="AB340" s="34"/>
      <c r="AC340" s="34"/>
      <c r="AD340" s="34"/>
      <c r="AE340" s="34"/>
    </row>
  </sheetData>
  <sheetProtection algorithmName="SHA-512" hashValue="LLC+Z0cVwCRkVLfhjjafthPiiRSCiu0DQzRHg6fkBA0HscfDDOtFMCf562Q79PX3mmWXYztYvv2i25FhRxBCSg==" saltValue="TSg3HMtx3CjPhpUmRhq90A==" spinCount="100000" sheet="1" objects="1" scenarios="1" formatColumns="0" formatRows="0" autoFilter="0"/>
  <autoFilter ref="C120:K339"/>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86"/>
  <sheetViews>
    <sheetView showGridLines="0" topLeftCell="A112"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5"/>
      <c r="M2" s="275"/>
      <c r="N2" s="275"/>
      <c r="O2" s="275"/>
      <c r="P2" s="275"/>
      <c r="Q2" s="275"/>
      <c r="R2" s="275"/>
      <c r="S2" s="275"/>
      <c r="T2" s="275"/>
      <c r="U2" s="275"/>
      <c r="V2" s="275"/>
      <c r="AT2" s="17" t="s">
        <v>112</v>
      </c>
    </row>
    <row r="3" spans="1:46" s="1" customFormat="1" ht="6.95" hidden="1" customHeight="1">
      <c r="B3" s="108"/>
      <c r="C3" s="109"/>
      <c r="D3" s="109"/>
      <c r="E3" s="109"/>
      <c r="F3" s="109"/>
      <c r="G3" s="109"/>
      <c r="H3" s="109"/>
      <c r="I3" s="109"/>
      <c r="J3" s="109"/>
      <c r="K3" s="109"/>
      <c r="L3" s="20"/>
      <c r="AT3" s="17" t="s">
        <v>85</v>
      </c>
    </row>
    <row r="4" spans="1:46" s="1" customFormat="1" ht="24.95" hidden="1" customHeight="1">
      <c r="B4" s="20"/>
      <c r="D4" s="110" t="s">
        <v>125</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0" t="str">
        <f>'Rekapitulace stavby'!K6</f>
        <v>Oprava trati v úseku Kladno - Krupá</v>
      </c>
      <c r="F7" s="291"/>
      <c r="G7" s="291"/>
      <c r="H7" s="291"/>
      <c r="L7" s="20"/>
    </row>
    <row r="8" spans="1:46" s="2" customFormat="1" ht="12" hidden="1" customHeight="1">
      <c r="A8" s="34"/>
      <c r="B8" s="39"/>
      <c r="C8" s="34"/>
      <c r="D8" s="112" t="s">
        <v>126</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292" t="s">
        <v>947</v>
      </c>
      <c r="F9" s="293"/>
      <c r="G9" s="293"/>
      <c r="H9" s="293"/>
      <c r="I9" s="34"/>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2" t="s">
        <v>20</v>
      </c>
      <c r="E12" s="34"/>
      <c r="F12" s="113" t="s">
        <v>21</v>
      </c>
      <c r="G12" s="34"/>
      <c r="H12" s="34"/>
      <c r="I12" s="112" t="s">
        <v>22</v>
      </c>
      <c r="J12" s="114" t="str">
        <f>'Rekapitulace stavby'!AN8</f>
        <v>22. 2. 2021</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stavby'!E14</f>
        <v>Vyplň údaj</v>
      </c>
      <c r="F18" s="295"/>
      <c r="G18" s="295"/>
      <c r="H18" s="295"/>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15"/>
      <c r="B27" s="116"/>
      <c r="C27" s="115"/>
      <c r="D27" s="115"/>
      <c r="E27" s="296" t="s">
        <v>1</v>
      </c>
      <c r="F27" s="296"/>
      <c r="G27" s="296"/>
      <c r="H27" s="296"/>
      <c r="I27" s="115"/>
      <c r="J27" s="115"/>
      <c r="K27" s="115"/>
      <c r="L27" s="117"/>
      <c r="S27" s="115"/>
      <c r="T27" s="115"/>
      <c r="U27" s="115"/>
      <c r="V27" s="115"/>
      <c r="W27" s="115"/>
      <c r="X27" s="115"/>
      <c r="Y27" s="115"/>
      <c r="Z27" s="115"/>
      <c r="AA27" s="115"/>
      <c r="AB27" s="115"/>
      <c r="AC27" s="115"/>
      <c r="AD27" s="115"/>
      <c r="AE27" s="115"/>
    </row>
    <row r="28" spans="1:31" s="2" customFormat="1" ht="6.95"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hidden="1" customHeight="1">
      <c r="A30" s="34"/>
      <c r="B30" s="39"/>
      <c r="C30" s="34"/>
      <c r="D30" s="119" t="s">
        <v>35</v>
      </c>
      <c r="E30" s="34"/>
      <c r="F30" s="34"/>
      <c r="G30" s="34"/>
      <c r="H30" s="34"/>
      <c r="I30" s="34"/>
      <c r="J30" s="120">
        <f>ROUND(J120,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2" t="s">
        <v>39</v>
      </c>
      <c r="E33" s="112" t="s">
        <v>40</v>
      </c>
      <c r="F33" s="123">
        <f>ROUND((SUM(BE120:BE185)),  2)</f>
        <v>0</v>
      </c>
      <c r="G33" s="34"/>
      <c r="H33" s="34"/>
      <c r="I33" s="124">
        <v>0.21</v>
      </c>
      <c r="J33" s="123">
        <f>ROUND(((SUM(BE120:BE185))*I33),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2" t="s">
        <v>41</v>
      </c>
      <c r="F34" s="123">
        <f>ROUND((SUM(BF120:BF185)),  2)</f>
        <v>0</v>
      </c>
      <c r="G34" s="34"/>
      <c r="H34" s="34"/>
      <c r="I34" s="124">
        <v>0.15</v>
      </c>
      <c r="J34" s="123">
        <f>ROUND(((SUM(BF120:BF185))*I34),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42</v>
      </c>
      <c r="F35" s="123">
        <f>ROUND((SUM(BG120:BG185)),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43</v>
      </c>
      <c r="F36" s="123">
        <f>ROUND((SUM(BH120:BH185)),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44</v>
      </c>
      <c r="F37" s="123">
        <f>ROUND((SUM(BI120:BI185)),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2" t="s">
        <v>48</v>
      </c>
      <c r="E50" s="133"/>
      <c r="F50" s="133"/>
      <c r="G50" s="132" t="s">
        <v>49</v>
      </c>
      <c r="H50" s="133"/>
      <c r="I50" s="133"/>
      <c r="J50" s="133"/>
      <c r="K50" s="133"/>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idden="1">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idden="1">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idden="1">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5" hidden="1"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hidden="1"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hidden="1" customHeight="1">
      <c r="A82" s="34"/>
      <c r="B82" s="35"/>
      <c r="C82" s="23" t="s">
        <v>128</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hidden="1"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hidden="1" customHeight="1">
      <c r="A85" s="34"/>
      <c r="B85" s="35"/>
      <c r="C85" s="36"/>
      <c r="D85" s="36"/>
      <c r="E85" s="297" t="str">
        <f>E7</f>
        <v>Oprava trati v úseku Kladno - Krupá</v>
      </c>
      <c r="F85" s="298"/>
      <c r="G85" s="298"/>
      <c r="H85" s="298"/>
      <c r="I85" s="36"/>
      <c r="J85" s="36"/>
      <c r="K85" s="36"/>
      <c r="L85" s="51"/>
      <c r="S85" s="34"/>
      <c r="T85" s="34"/>
      <c r="U85" s="34"/>
      <c r="V85" s="34"/>
      <c r="W85" s="34"/>
      <c r="X85" s="34"/>
      <c r="Y85" s="34"/>
      <c r="Z85" s="34"/>
      <c r="AA85" s="34"/>
      <c r="AB85" s="34"/>
      <c r="AC85" s="34"/>
      <c r="AD85" s="34"/>
      <c r="AE85" s="34"/>
    </row>
    <row r="86" spans="1:47" s="2" customFormat="1" ht="12" hidden="1" customHeight="1">
      <c r="A86" s="34"/>
      <c r="B86" s="35"/>
      <c r="C86" s="29" t="s">
        <v>126</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hidden="1" customHeight="1">
      <c r="A87" s="34"/>
      <c r="B87" s="35"/>
      <c r="C87" s="36"/>
      <c r="D87" s="36"/>
      <c r="E87" s="253" t="str">
        <f>E9</f>
        <v>SO 10 - přejezd P38</v>
      </c>
      <c r="F87" s="299"/>
      <c r="G87" s="299"/>
      <c r="H87" s="299"/>
      <c r="I87" s="36"/>
      <c r="J87" s="36"/>
      <c r="K87" s="36"/>
      <c r="L87" s="51"/>
      <c r="S87" s="34"/>
      <c r="T87" s="34"/>
      <c r="U87" s="34"/>
      <c r="V87" s="34"/>
      <c r="W87" s="34"/>
      <c r="X87" s="34"/>
      <c r="Y87" s="34"/>
      <c r="Z87" s="34"/>
      <c r="AA87" s="34"/>
      <c r="AB87" s="34"/>
      <c r="AC87" s="34"/>
      <c r="AD87" s="34"/>
      <c r="AE87" s="34"/>
    </row>
    <row r="88" spans="1:47" s="2" customFormat="1" ht="6.95" hidden="1"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c r="A89" s="34"/>
      <c r="B89" s="35"/>
      <c r="C89" s="29" t="s">
        <v>20</v>
      </c>
      <c r="D89" s="36"/>
      <c r="E89" s="36"/>
      <c r="F89" s="27" t="str">
        <f>F12</f>
        <v xml:space="preserve"> </v>
      </c>
      <c r="G89" s="36"/>
      <c r="H89" s="36"/>
      <c r="I89" s="29" t="s">
        <v>22</v>
      </c>
      <c r="J89" s="66" t="str">
        <f>IF(J12="","",J12)</f>
        <v>22. 2. 2021</v>
      </c>
      <c r="K89" s="36"/>
      <c r="L89" s="51"/>
      <c r="S89" s="34"/>
      <c r="T89" s="34"/>
      <c r="U89" s="34"/>
      <c r="V89" s="34"/>
      <c r="W89" s="34"/>
      <c r="X89" s="34"/>
      <c r="Y89" s="34"/>
      <c r="Z89" s="34"/>
      <c r="AA89" s="34"/>
      <c r="AB89" s="34"/>
      <c r="AC89" s="34"/>
      <c r="AD89" s="34"/>
      <c r="AE89" s="34"/>
    </row>
    <row r="90" spans="1:47" s="2" customFormat="1" ht="6.95" hidden="1"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hidden="1" customHeight="1">
      <c r="A91" s="34"/>
      <c r="B91" s="35"/>
      <c r="C91" s="29" t="s">
        <v>24</v>
      </c>
      <c r="D91" s="36"/>
      <c r="E91" s="36"/>
      <c r="F91" s="27" t="str">
        <f>E15</f>
        <v>Ing. Aleš Bednář</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2" hidden="1" customHeight="1">
      <c r="A92" s="34"/>
      <c r="B92" s="35"/>
      <c r="C92" s="29" t="s">
        <v>28</v>
      </c>
      <c r="D92" s="36"/>
      <c r="E92" s="36"/>
      <c r="F92" s="27" t="str">
        <f>IF(E18="","",E18)</f>
        <v>Vyplň údaj</v>
      </c>
      <c r="G92" s="36"/>
      <c r="H92" s="36"/>
      <c r="I92" s="29" t="s">
        <v>32</v>
      </c>
      <c r="J92" s="32" t="str">
        <f>E24</f>
        <v>Lukáš Kot</v>
      </c>
      <c r="K92" s="36"/>
      <c r="L92" s="51"/>
      <c r="S92" s="34"/>
      <c r="T92" s="34"/>
      <c r="U92" s="34"/>
      <c r="V92" s="34"/>
      <c r="W92" s="34"/>
      <c r="X92" s="34"/>
      <c r="Y92" s="34"/>
      <c r="Z92" s="34"/>
      <c r="AA92" s="34"/>
      <c r="AB92" s="34"/>
      <c r="AC92" s="34"/>
      <c r="AD92" s="34"/>
      <c r="AE92" s="34"/>
    </row>
    <row r="93" spans="1:47" s="2" customFormat="1" ht="10.35" hidden="1"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c r="A94" s="34"/>
      <c r="B94" s="35"/>
      <c r="C94" s="143" t="s">
        <v>129</v>
      </c>
      <c r="D94" s="144"/>
      <c r="E94" s="144"/>
      <c r="F94" s="144"/>
      <c r="G94" s="144"/>
      <c r="H94" s="144"/>
      <c r="I94" s="144"/>
      <c r="J94" s="145" t="s">
        <v>130</v>
      </c>
      <c r="K94" s="144"/>
      <c r="L94" s="51"/>
      <c r="S94" s="34"/>
      <c r="T94" s="34"/>
      <c r="U94" s="34"/>
      <c r="V94" s="34"/>
      <c r="W94" s="34"/>
      <c r="X94" s="34"/>
      <c r="Y94" s="34"/>
      <c r="Z94" s="34"/>
      <c r="AA94" s="34"/>
      <c r="AB94" s="34"/>
      <c r="AC94" s="34"/>
      <c r="AD94" s="34"/>
      <c r="AE94" s="34"/>
    </row>
    <row r="95" spans="1:47" s="2" customFormat="1" ht="10.35" hidden="1"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hidden="1" customHeight="1">
      <c r="A96" s="34"/>
      <c r="B96" s="35"/>
      <c r="C96" s="146" t="s">
        <v>131</v>
      </c>
      <c r="D96" s="36"/>
      <c r="E96" s="36"/>
      <c r="F96" s="36"/>
      <c r="G96" s="36"/>
      <c r="H96" s="36"/>
      <c r="I96" s="36"/>
      <c r="J96" s="84">
        <f>J120</f>
        <v>0</v>
      </c>
      <c r="K96" s="36"/>
      <c r="L96" s="51"/>
      <c r="S96" s="34"/>
      <c r="T96" s="34"/>
      <c r="U96" s="34"/>
      <c r="V96" s="34"/>
      <c r="W96" s="34"/>
      <c r="X96" s="34"/>
      <c r="Y96" s="34"/>
      <c r="Z96" s="34"/>
      <c r="AA96" s="34"/>
      <c r="AB96" s="34"/>
      <c r="AC96" s="34"/>
      <c r="AD96" s="34"/>
      <c r="AE96" s="34"/>
      <c r="AU96" s="17" t="s">
        <v>132</v>
      </c>
    </row>
    <row r="97" spans="1:31" s="9" customFormat="1" ht="24.95" hidden="1" customHeight="1">
      <c r="B97" s="147"/>
      <c r="C97" s="148"/>
      <c r="D97" s="149" t="s">
        <v>133</v>
      </c>
      <c r="E97" s="150"/>
      <c r="F97" s="150"/>
      <c r="G97" s="150"/>
      <c r="H97" s="150"/>
      <c r="I97" s="150"/>
      <c r="J97" s="151">
        <f>J121</f>
        <v>0</v>
      </c>
      <c r="K97" s="148"/>
      <c r="L97" s="152"/>
    </row>
    <row r="98" spans="1:31" s="10" customFormat="1" ht="19.899999999999999" hidden="1" customHeight="1">
      <c r="B98" s="153"/>
      <c r="C98" s="154"/>
      <c r="D98" s="155" t="s">
        <v>135</v>
      </c>
      <c r="E98" s="156"/>
      <c r="F98" s="156"/>
      <c r="G98" s="156"/>
      <c r="H98" s="156"/>
      <c r="I98" s="156"/>
      <c r="J98" s="157">
        <f>J122</f>
        <v>0</v>
      </c>
      <c r="K98" s="154"/>
      <c r="L98" s="158"/>
    </row>
    <row r="99" spans="1:31" s="10" customFormat="1" ht="19.899999999999999" hidden="1" customHeight="1">
      <c r="B99" s="153"/>
      <c r="C99" s="154"/>
      <c r="D99" s="155" t="s">
        <v>136</v>
      </c>
      <c r="E99" s="156"/>
      <c r="F99" s="156"/>
      <c r="G99" s="156"/>
      <c r="H99" s="156"/>
      <c r="I99" s="156"/>
      <c r="J99" s="157">
        <f>J135</f>
        <v>0</v>
      </c>
      <c r="K99" s="154"/>
      <c r="L99" s="158"/>
    </row>
    <row r="100" spans="1:31" s="10" customFormat="1" ht="19.899999999999999" hidden="1" customHeight="1">
      <c r="B100" s="153"/>
      <c r="C100" s="154"/>
      <c r="D100" s="155" t="s">
        <v>137</v>
      </c>
      <c r="E100" s="156"/>
      <c r="F100" s="156"/>
      <c r="G100" s="156"/>
      <c r="H100" s="156"/>
      <c r="I100" s="156"/>
      <c r="J100" s="157">
        <f>J164</f>
        <v>0</v>
      </c>
      <c r="K100" s="154"/>
      <c r="L100" s="158"/>
    </row>
    <row r="101" spans="1:31" s="2" customFormat="1" ht="21.75" hidden="1" customHeight="1">
      <c r="A101" s="34"/>
      <c r="B101" s="35"/>
      <c r="C101" s="36"/>
      <c r="D101" s="36"/>
      <c r="E101" s="36"/>
      <c r="F101" s="36"/>
      <c r="G101" s="36"/>
      <c r="H101" s="36"/>
      <c r="I101" s="36"/>
      <c r="J101" s="36"/>
      <c r="K101" s="36"/>
      <c r="L101" s="51"/>
      <c r="S101" s="34"/>
      <c r="T101" s="34"/>
      <c r="U101" s="34"/>
      <c r="V101" s="34"/>
      <c r="W101" s="34"/>
      <c r="X101" s="34"/>
      <c r="Y101" s="34"/>
      <c r="Z101" s="34"/>
      <c r="AA101" s="34"/>
      <c r="AB101" s="34"/>
      <c r="AC101" s="34"/>
      <c r="AD101" s="34"/>
      <c r="AE101" s="34"/>
    </row>
    <row r="102" spans="1:31" s="2" customFormat="1" ht="6.95" hidden="1" customHeight="1">
      <c r="A102" s="34"/>
      <c r="B102" s="54"/>
      <c r="C102" s="55"/>
      <c r="D102" s="55"/>
      <c r="E102" s="55"/>
      <c r="F102" s="55"/>
      <c r="G102" s="55"/>
      <c r="H102" s="55"/>
      <c r="I102" s="55"/>
      <c r="J102" s="55"/>
      <c r="K102" s="55"/>
      <c r="L102" s="51"/>
      <c r="S102" s="34"/>
      <c r="T102" s="34"/>
      <c r="U102" s="34"/>
      <c r="V102" s="34"/>
      <c r="W102" s="34"/>
      <c r="X102" s="34"/>
      <c r="Y102" s="34"/>
      <c r="Z102" s="34"/>
      <c r="AA102" s="34"/>
      <c r="AB102" s="34"/>
      <c r="AC102" s="34"/>
      <c r="AD102" s="34"/>
      <c r="AE102" s="34"/>
    </row>
    <row r="103" spans="1:31" ht="11.25" hidden="1"/>
    <row r="104" spans="1:31" ht="11.25" hidden="1"/>
    <row r="105" spans="1:31" ht="11.25" hidden="1"/>
    <row r="106" spans="1:31" s="2" customFormat="1" ht="6.95" customHeight="1">
      <c r="A106" s="34"/>
      <c r="B106" s="56"/>
      <c r="C106" s="57"/>
      <c r="D106" s="57"/>
      <c r="E106" s="57"/>
      <c r="F106" s="57"/>
      <c r="G106" s="57"/>
      <c r="H106" s="57"/>
      <c r="I106" s="57"/>
      <c r="J106" s="57"/>
      <c r="K106" s="57"/>
      <c r="L106" s="51"/>
      <c r="S106" s="34"/>
      <c r="T106" s="34"/>
      <c r="U106" s="34"/>
      <c r="V106" s="34"/>
      <c r="W106" s="34"/>
      <c r="X106" s="34"/>
      <c r="Y106" s="34"/>
      <c r="Z106" s="34"/>
      <c r="AA106" s="34"/>
      <c r="AB106" s="34"/>
      <c r="AC106" s="34"/>
      <c r="AD106" s="34"/>
      <c r="AE106" s="34"/>
    </row>
    <row r="107" spans="1:31" s="2" customFormat="1" ht="24.95" customHeight="1">
      <c r="A107" s="34"/>
      <c r="B107" s="35"/>
      <c r="C107" s="23" t="s">
        <v>138</v>
      </c>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6.95" customHeight="1">
      <c r="A108" s="34"/>
      <c r="B108" s="35"/>
      <c r="C108" s="36"/>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2" customHeight="1">
      <c r="A109" s="34"/>
      <c r="B109" s="35"/>
      <c r="C109" s="29" t="s">
        <v>16</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6.5" customHeight="1">
      <c r="A110" s="34"/>
      <c r="B110" s="35"/>
      <c r="C110" s="36"/>
      <c r="D110" s="36"/>
      <c r="E110" s="297" t="str">
        <f>E7</f>
        <v>Oprava trati v úseku Kladno - Krupá</v>
      </c>
      <c r="F110" s="298"/>
      <c r="G110" s="298"/>
      <c r="H110" s="298"/>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126</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6.5" customHeight="1">
      <c r="A112" s="34"/>
      <c r="B112" s="35"/>
      <c r="C112" s="36"/>
      <c r="D112" s="36"/>
      <c r="E112" s="253" t="str">
        <f>E9</f>
        <v>SO 10 - přejezd P38</v>
      </c>
      <c r="F112" s="299"/>
      <c r="G112" s="299"/>
      <c r="H112" s="299"/>
      <c r="I112" s="36"/>
      <c r="J112" s="36"/>
      <c r="K112" s="36"/>
      <c r="L112" s="51"/>
      <c r="S112" s="34"/>
      <c r="T112" s="34"/>
      <c r="U112" s="34"/>
      <c r="V112" s="34"/>
      <c r="W112" s="34"/>
      <c r="X112" s="34"/>
      <c r="Y112" s="34"/>
      <c r="Z112" s="34"/>
      <c r="AA112" s="34"/>
      <c r="AB112" s="34"/>
      <c r="AC112" s="34"/>
      <c r="AD112" s="34"/>
      <c r="AE112" s="34"/>
    </row>
    <row r="113" spans="1:65" s="2" customFormat="1" ht="6.95" customHeight="1">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9" t="s">
        <v>20</v>
      </c>
      <c r="D114" s="36"/>
      <c r="E114" s="36"/>
      <c r="F114" s="27" t="str">
        <f>F12</f>
        <v xml:space="preserve"> </v>
      </c>
      <c r="G114" s="36"/>
      <c r="H114" s="36"/>
      <c r="I114" s="29" t="s">
        <v>22</v>
      </c>
      <c r="J114" s="66" t="str">
        <f>IF(J12="","",J12)</f>
        <v>22. 2. 2021</v>
      </c>
      <c r="K114" s="36"/>
      <c r="L114" s="51"/>
      <c r="S114" s="34"/>
      <c r="T114" s="34"/>
      <c r="U114" s="34"/>
      <c r="V114" s="34"/>
      <c r="W114" s="34"/>
      <c r="X114" s="34"/>
      <c r="Y114" s="34"/>
      <c r="Z114" s="34"/>
      <c r="AA114" s="34"/>
      <c r="AB114" s="34"/>
      <c r="AC114" s="34"/>
      <c r="AD114" s="34"/>
      <c r="AE114" s="34"/>
    </row>
    <row r="115" spans="1:65" s="2" customFormat="1" ht="6.9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5.2" customHeight="1">
      <c r="A116" s="34"/>
      <c r="B116" s="35"/>
      <c r="C116" s="29" t="s">
        <v>24</v>
      </c>
      <c r="D116" s="36"/>
      <c r="E116" s="36"/>
      <c r="F116" s="27" t="str">
        <f>E15</f>
        <v>Ing. Aleš Bednář</v>
      </c>
      <c r="G116" s="36"/>
      <c r="H116" s="36"/>
      <c r="I116" s="29" t="s">
        <v>30</v>
      </c>
      <c r="J116" s="32" t="str">
        <f>E21</f>
        <v xml:space="preserve"> </v>
      </c>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28</v>
      </c>
      <c r="D117" s="36"/>
      <c r="E117" s="36"/>
      <c r="F117" s="27" t="str">
        <f>IF(E18="","",E18)</f>
        <v>Vyplň údaj</v>
      </c>
      <c r="G117" s="36"/>
      <c r="H117" s="36"/>
      <c r="I117" s="29" t="s">
        <v>32</v>
      </c>
      <c r="J117" s="32" t="str">
        <f>E24</f>
        <v>Lukáš Kot</v>
      </c>
      <c r="K117" s="36"/>
      <c r="L117" s="51"/>
      <c r="S117" s="34"/>
      <c r="T117" s="34"/>
      <c r="U117" s="34"/>
      <c r="V117" s="34"/>
      <c r="W117" s="34"/>
      <c r="X117" s="34"/>
      <c r="Y117" s="34"/>
      <c r="Z117" s="34"/>
      <c r="AA117" s="34"/>
      <c r="AB117" s="34"/>
      <c r="AC117" s="34"/>
      <c r="AD117" s="34"/>
      <c r="AE117" s="34"/>
    </row>
    <row r="118" spans="1:65" s="2" customFormat="1" ht="10.3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11" customFormat="1" ht="29.25" customHeight="1">
      <c r="A119" s="159"/>
      <c r="B119" s="160"/>
      <c r="C119" s="161" t="s">
        <v>139</v>
      </c>
      <c r="D119" s="162" t="s">
        <v>60</v>
      </c>
      <c r="E119" s="162" t="s">
        <v>56</v>
      </c>
      <c r="F119" s="162" t="s">
        <v>57</v>
      </c>
      <c r="G119" s="162" t="s">
        <v>140</v>
      </c>
      <c r="H119" s="162" t="s">
        <v>141</v>
      </c>
      <c r="I119" s="162" t="s">
        <v>142</v>
      </c>
      <c r="J119" s="162" t="s">
        <v>130</v>
      </c>
      <c r="K119" s="163" t="s">
        <v>143</v>
      </c>
      <c r="L119" s="164"/>
      <c r="M119" s="75" t="s">
        <v>1</v>
      </c>
      <c r="N119" s="76" t="s">
        <v>39</v>
      </c>
      <c r="O119" s="76" t="s">
        <v>144</v>
      </c>
      <c r="P119" s="76" t="s">
        <v>145</v>
      </c>
      <c r="Q119" s="76" t="s">
        <v>146</v>
      </c>
      <c r="R119" s="76" t="s">
        <v>147</v>
      </c>
      <c r="S119" s="76" t="s">
        <v>148</v>
      </c>
      <c r="T119" s="77" t="s">
        <v>149</v>
      </c>
      <c r="U119" s="159"/>
      <c r="V119" s="159"/>
      <c r="W119" s="159"/>
      <c r="X119" s="159"/>
      <c r="Y119" s="159"/>
      <c r="Z119" s="159"/>
      <c r="AA119" s="159"/>
      <c r="AB119" s="159"/>
      <c r="AC119" s="159"/>
      <c r="AD119" s="159"/>
      <c r="AE119" s="159"/>
    </row>
    <row r="120" spans="1:65" s="2" customFormat="1" ht="22.9" customHeight="1">
      <c r="A120" s="34"/>
      <c r="B120" s="35"/>
      <c r="C120" s="82" t="s">
        <v>150</v>
      </c>
      <c r="D120" s="36"/>
      <c r="E120" s="36"/>
      <c r="F120" s="36"/>
      <c r="G120" s="36"/>
      <c r="H120" s="36"/>
      <c r="I120" s="36"/>
      <c r="J120" s="165">
        <f>BK120</f>
        <v>0</v>
      </c>
      <c r="K120" s="36"/>
      <c r="L120" s="39"/>
      <c r="M120" s="78"/>
      <c r="N120" s="166"/>
      <c r="O120" s="79"/>
      <c r="P120" s="167">
        <f>P121</f>
        <v>0</v>
      </c>
      <c r="Q120" s="79"/>
      <c r="R120" s="167">
        <f>R121</f>
        <v>10</v>
      </c>
      <c r="S120" s="79"/>
      <c r="T120" s="168">
        <f>T121</f>
        <v>0</v>
      </c>
      <c r="U120" s="34"/>
      <c r="V120" s="34"/>
      <c r="W120" s="34"/>
      <c r="X120" s="34"/>
      <c r="Y120" s="34"/>
      <c r="Z120" s="34"/>
      <c r="AA120" s="34"/>
      <c r="AB120" s="34"/>
      <c r="AC120" s="34"/>
      <c r="AD120" s="34"/>
      <c r="AE120" s="34"/>
      <c r="AT120" s="17" t="s">
        <v>74</v>
      </c>
      <c r="AU120" s="17" t="s">
        <v>132</v>
      </c>
      <c r="BK120" s="169">
        <f>BK121</f>
        <v>0</v>
      </c>
    </row>
    <row r="121" spans="1:65" s="12" customFormat="1" ht="25.9" customHeight="1">
      <c r="B121" s="170"/>
      <c r="C121" s="171"/>
      <c r="D121" s="172" t="s">
        <v>74</v>
      </c>
      <c r="E121" s="173" t="s">
        <v>151</v>
      </c>
      <c r="F121" s="173" t="s">
        <v>152</v>
      </c>
      <c r="G121" s="171"/>
      <c r="H121" s="171"/>
      <c r="I121" s="174"/>
      <c r="J121" s="175">
        <f>BK121</f>
        <v>0</v>
      </c>
      <c r="K121" s="171"/>
      <c r="L121" s="176"/>
      <c r="M121" s="177"/>
      <c r="N121" s="178"/>
      <c r="O121" s="178"/>
      <c r="P121" s="179">
        <f>P122+P135+P164</f>
        <v>0</v>
      </c>
      <c r="Q121" s="178"/>
      <c r="R121" s="179">
        <f>R122+R135+R164</f>
        <v>10</v>
      </c>
      <c r="S121" s="178"/>
      <c r="T121" s="180">
        <f>T122+T135+T164</f>
        <v>0</v>
      </c>
      <c r="AR121" s="181" t="s">
        <v>83</v>
      </c>
      <c r="AT121" s="182" t="s">
        <v>74</v>
      </c>
      <c r="AU121" s="182" t="s">
        <v>75</v>
      </c>
      <c r="AY121" s="181" t="s">
        <v>153</v>
      </c>
      <c r="BK121" s="183">
        <f>BK122+BK135+BK164</f>
        <v>0</v>
      </c>
    </row>
    <row r="122" spans="1:65" s="12" customFormat="1" ht="22.9" customHeight="1">
      <c r="B122" s="170"/>
      <c r="C122" s="171"/>
      <c r="D122" s="172" t="s">
        <v>74</v>
      </c>
      <c r="E122" s="184" t="s">
        <v>85</v>
      </c>
      <c r="F122" s="184" t="s">
        <v>174</v>
      </c>
      <c r="G122" s="171"/>
      <c r="H122" s="171"/>
      <c r="I122" s="174"/>
      <c r="J122" s="185">
        <f>BK122</f>
        <v>0</v>
      </c>
      <c r="K122" s="171"/>
      <c r="L122" s="176"/>
      <c r="M122" s="177"/>
      <c r="N122" s="178"/>
      <c r="O122" s="178"/>
      <c r="P122" s="179">
        <f>SUM(P123:P134)</f>
        <v>0</v>
      </c>
      <c r="Q122" s="178"/>
      <c r="R122" s="179">
        <f>SUM(R123:R134)</f>
        <v>10</v>
      </c>
      <c r="S122" s="178"/>
      <c r="T122" s="180">
        <f>SUM(T123:T134)</f>
        <v>0</v>
      </c>
      <c r="AR122" s="181" t="s">
        <v>83</v>
      </c>
      <c r="AT122" s="182" t="s">
        <v>74</v>
      </c>
      <c r="AU122" s="182" t="s">
        <v>83</v>
      </c>
      <c r="AY122" s="181" t="s">
        <v>153</v>
      </c>
      <c r="BK122" s="183">
        <f>SUM(BK123:BK134)</f>
        <v>0</v>
      </c>
    </row>
    <row r="123" spans="1:65" s="2" customFormat="1" ht="24">
      <c r="A123" s="34"/>
      <c r="B123" s="35"/>
      <c r="C123" s="186" t="s">
        <v>83</v>
      </c>
      <c r="D123" s="186" t="s">
        <v>155</v>
      </c>
      <c r="E123" s="187" t="s">
        <v>544</v>
      </c>
      <c r="F123" s="188" t="s">
        <v>545</v>
      </c>
      <c r="G123" s="189" t="s">
        <v>178</v>
      </c>
      <c r="H123" s="190">
        <v>4</v>
      </c>
      <c r="I123" s="191"/>
      <c r="J123" s="192">
        <f>ROUND(I123*H123,2)</f>
        <v>0</v>
      </c>
      <c r="K123" s="188" t="s">
        <v>159</v>
      </c>
      <c r="L123" s="193"/>
      <c r="M123" s="194" t="s">
        <v>1</v>
      </c>
      <c r="N123" s="195" t="s">
        <v>40</v>
      </c>
      <c r="O123" s="71"/>
      <c r="P123" s="196">
        <f>O123*H123</f>
        <v>0</v>
      </c>
      <c r="Q123" s="196">
        <v>1</v>
      </c>
      <c r="R123" s="196">
        <f>Q123*H123</f>
        <v>4</v>
      </c>
      <c r="S123" s="196">
        <v>0</v>
      </c>
      <c r="T123" s="197">
        <f>S123*H123</f>
        <v>0</v>
      </c>
      <c r="U123" s="34"/>
      <c r="V123" s="34"/>
      <c r="W123" s="34"/>
      <c r="X123" s="34"/>
      <c r="Y123" s="34"/>
      <c r="Z123" s="34"/>
      <c r="AA123" s="34"/>
      <c r="AB123" s="34"/>
      <c r="AC123" s="34"/>
      <c r="AD123" s="34"/>
      <c r="AE123" s="34"/>
      <c r="AR123" s="198" t="s">
        <v>160</v>
      </c>
      <c r="AT123" s="198" t="s">
        <v>155</v>
      </c>
      <c r="AU123" s="198" t="s">
        <v>85</v>
      </c>
      <c r="AY123" s="17" t="s">
        <v>153</v>
      </c>
      <c r="BE123" s="199">
        <f>IF(N123="základní",J123,0)</f>
        <v>0</v>
      </c>
      <c r="BF123" s="199">
        <f>IF(N123="snížená",J123,0)</f>
        <v>0</v>
      </c>
      <c r="BG123" s="199">
        <f>IF(N123="zákl. přenesená",J123,0)</f>
        <v>0</v>
      </c>
      <c r="BH123" s="199">
        <f>IF(N123="sníž. přenesená",J123,0)</f>
        <v>0</v>
      </c>
      <c r="BI123" s="199">
        <f>IF(N123="nulová",J123,0)</f>
        <v>0</v>
      </c>
      <c r="BJ123" s="17" t="s">
        <v>83</v>
      </c>
      <c r="BK123" s="199">
        <f>ROUND(I123*H123,2)</f>
        <v>0</v>
      </c>
      <c r="BL123" s="17" t="s">
        <v>161</v>
      </c>
      <c r="BM123" s="198" t="s">
        <v>948</v>
      </c>
    </row>
    <row r="124" spans="1:65" s="13" customFormat="1" ht="11.25">
      <c r="B124" s="200"/>
      <c r="C124" s="201"/>
      <c r="D124" s="202" t="s">
        <v>163</v>
      </c>
      <c r="E124" s="203" t="s">
        <v>1</v>
      </c>
      <c r="F124" s="204" t="s">
        <v>949</v>
      </c>
      <c r="G124" s="201"/>
      <c r="H124" s="205">
        <v>4</v>
      </c>
      <c r="I124" s="206"/>
      <c r="J124" s="201"/>
      <c r="K124" s="201"/>
      <c r="L124" s="207"/>
      <c r="M124" s="208"/>
      <c r="N124" s="209"/>
      <c r="O124" s="209"/>
      <c r="P124" s="209"/>
      <c r="Q124" s="209"/>
      <c r="R124" s="209"/>
      <c r="S124" s="209"/>
      <c r="T124" s="210"/>
      <c r="AT124" s="211" t="s">
        <v>163</v>
      </c>
      <c r="AU124" s="211" t="s">
        <v>85</v>
      </c>
      <c r="AV124" s="13" t="s">
        <v>85</v>
      </c>
      <c r="AW124" s="13" t="s">
        <v>31</v>
      </c>
      <c r="AX124" s="13" t="s">
        <v>75</v>
      </c>
      <c r="AY124" s="211" t="s">
        <v>153</v>
      </c>
    </row>
    <row r="125" spans="1:65" s="14" customFormat="1" ht="11.25">
      <c r="B125" s="212"/>
      <c r="C125" s="213"/>
      <c r="D125" s="202" t="s">
        <v>163</v>
      </c>
      <c r="E125" s="214" t="s">
        <v>1</v>
      </c>
      <c r="F125" s="215" t="s">
        <v>167</v>
      </c>
      <c r="G125" s="213"/>
      <c r="H125" s="216">
        <v>4</v>
      </c>
      <c r="I125" s="217"/>
      <c r="J125" s="213"/>
      <c r="K125" s="213"/>
      <c r="L125" s="218"/>
      <c r="M125" s="219"/>
      <c r="N125" s="220"/>
      <c r="O125" s="220"/>
      <c r="P125" s="220"/>
      <c r="Q125" s="220"/>
      <c r="R125" s="220"/>
      <c r="S125" s="220"/>
      <c r="T125" s="221"/>
      <c r="AT125" s="222" t="s">
        <v>163</v>
      </c>
      <c r="AU125" s="222" t="s">
        <v>85</v>
      </c>
      <c r="AV125" s="14" t="s">
        <v>161</v>
      </c>
      <c r="AW125" s="14" t="s">
        <v>31</v>
      </c>
      <c r="AX125" s="14" t="s">
        <v>83</v>
      </c>
      <c r="AY125" s="222" t="s">
        <v>153</v>
      </c>
    </row>
    <row r="126" spans="1:65" s="2" customFormat="1" ht="21.75" customHeight="1">
      <c r="A126" s="34"/>
      <c r="B126" s="35"/>
      <c r="C126" s="186" t="s">
        <v>85</v>
      </c>
      <c r="D126" s="186" t="s">
        <v>155</v>
      </c>
      <c r="E126" s="187" t="s">
        <v>541</v>
      </c>
      <c r="F126" s="188" t="s">
        <v>542</v>
      </c>
      <c r="G126" s="189" t="s">
        <v>178</v>
      </c>
      <c r="H126" s="190">
        <v>3.5</v>
      </c>
      <c r="I126" s="191"/>
      <c r="J126" s="192">
        <f>ROUND(I126*H126,2)</f>
        <v>0</v>
      </c>
      <c r="K126" s="188" t="s">
        <v>159</v>
      </c>
      <c r="L126" s="193"/>
      <c r="M126" s="194" t="s">
        <v>1</v>
      </c>
      <c r="N126" s="195" t="s">
        <v>40</v>
      </c>
      <c r="O126" s="71"/>
      <c r="P126" s="196">
        <f>O126*H126</f>
        <v>0</v>
      </c>
      <c r="Q126" s="196">
        <v>1</v>
      </c>
      <c r="R126" s="196">
        <f>Q126*H126</f>
        <v>3.5</v>
      </c>
      <c r="S126" s="196">
        <v>0</v>
      </c>
      <c r="T126" s="197">
        <f>S126*H126</f>
        <v>0</v>
      </c>
      <c r="U126" s="34"/>
      <c r="V126" s="34"/>
      <c r="W126" s="34"/>
      <c r="X126" s="34"/>
      <c r="Y126" s="34"/>
      <c r="Z126" s="34"/>
      <c r="AA126" s="34"/>
      <c r="AB126" s="34"/>
      <c r="AC126" s="34"/>
      <c r="AD126" s="34"/>
      <c r="AE126" s="34"/>
      <c r="AR126" s="198" t="s">
        <v>160</v>
      </c>
      <c r="AT126" s="198" t="s">
        <v>155</v>
      </c>
      <c r="AU126" s="198" t="s">
        <v>85</v>
      </c>
      <c r="AY126" s="17" t="s">
        <v>153</v>
      </c>
      <c r="BE126" s="199">
        <f>IF(N126="základní",J126,0)</f>
        <v>0</v>
      </c>
      <c r="BF126" s="199">
        <f>IF(N126="snížená",J126,0)</f>
        <v>0</v>
      </c>
      <c r="BG126" s="199">
        <f>IF(N126="zákl. přenesená",J126,0)</f>
        <v>0</v>
      </c>
      <c r="BH126" s="199">
        <f>IF(N126="sníž. přenesená",J126,0)</f>
        <v>0</v>
      </c>
      <c r="BI126" s="199">
        <f>IF(N126="nulová",J126,0)</f>
        <v>0</v>
      </c>
      <c r="BJ126" s="17" t="s">
        <v>83</v>
      </c>
      <c r="BK126" s="199">
        <f>ROUND(I126*H126,2)</f>
        <v>0</v>
      </c>
      <c r="BL126" s="17" t="s">
        <v>161</v>
      </c>
      <c r="BM126" s="198" t="s">
        <v>950</v>
      </c>
    </row>
    <row r="127" spans="1:65" s="13" customFormat="1" ht="11.25">
      <c r="B127" s="200"/>
      <c r="C127" s="201"/>
      <c r="D127" s="202" t="s">
        <v>163</v>
      </c>
      <c r="E127" s="203" t="s">
        <v>1</v>
      </c>
      <c r="F127" s="204" t="s">
        <v>951</v>
      </c>
      <c r="G127" s="201"/>
      <c r="H127" s="205">
        <v>3.5</v>
      </c>
      <c r="I127" s="206"/>
      <c r="J127" s="201"/>
      <c r="K127" s="201"/>
      <c r="L127" s="207"/>
      <c r="M127" s="208"/>
      <c r="N127" s="209"/>
      <c r="O127" s="209"/>
      <c r="P127" s="209"/>
      <c r="Q127" s="209"/>
      <c r="R127" s="209"/>
      <c r="S127" s="209"/>
      <c r="T127" s="210"/>
      <c r="AT127" s="211" t="s">
        <v>163</v>
      </c>
      <c r="AU127" s="211" t="s">
        <v>85</v>
      </c>
      <c r="AV127" s="13" t="s">
        <v>85</v>
      </c>
      <c r="AW127" s="13" t="s">
        <v>31</v>
      </c>
      <c r="AX127" s="13" t="s">
        <v>75</v>
      </c>
      <c r="AY127" s="211" t="s">
        <v>153</v>
      </c>
    </row>
    <row r="128" spans="1:65" s="14" customFormat="1" ht="11.25">
      <c r="B128" s="212"/>
      <c r="C128" s="213"/>
      <c r="D128" s="202" t="s">
        <v>163</v>
      </c>
      <c r="E128" s="214" t="s">
        <v>1</v>
      </c>
      <c r="F128" s="215" t="s">
        <v>167</v>
      </c>
      <c r="G128" s="213"/>
      <c r="H128" s="216">
        <v>3.5</v>
      </c>
      <c r="I128" s="217"/>
      <c r="J128" s="213"/>
      <c r="K128" s="213"/>
      <c r="L128" s="218"/>
      <c r="M128" s="219"/>
      <c r="N128" s="220"/>
      <c r="O128" s="220"/>
      <c r="P128" s="220"/>
      <c r="Q128" s="220"/>
      <c r="R128" s="220"/>
      <c r="S128" s="220"/>
      <c r="T128" s="221"/>
      <c r="AT128" s="222" t="s">
        <v>163</v>
      </c>
      <c r="AU128" s="222" t="s">
        <v>85</v>
      </c>
      <c r="AV128" s="14" t="s">
        <v>161</v>
      </c>
      <c r="AW128" s="14" t="s">
        <v>31</v>
      </c>
      <c r="AX128" s="14" t="s">
        <v>83</v>
      </c>
      <c r="AY128" s="222" t="s">
        <v>153</v>
      </c>
    </row>
    <row r="129" spans="1:65" s="2" customFormat="1" ht="24">
      <c r="A129" s="34"/>
      <c r="B129" s="35"/>
      <c r="C129" s="186" t="s">
        <v>175</v>
      </c>
      <c r="D129" s="186" t="s">
        <v>155</v>
      </c>
      <c r="E129" s="187" t="s">
        <v>537</v>
      </c>
      <c r="F129" s="188" t="s">
        <v>538</v>
      </c>
      <c r="G129" s="189" t="s">
        <v>178</v>
      </c>
      <c r="H129" s="190">
        <v>2.5</v>
      </c>
      <c r="I129" s="191"/>
      <c r="J129" s="192">
        <f>ROUND(I129*H129,2)</f>
        <v>0</v>
      </c>
      <c r="K129" s="188" t="s">
        <v>159</v>
      </c>
      <c r="L129" s="193"/>
      <c r="M129" s="194" t="s">
        <v>1</v>
      </c>
      <c r="N129" s="195" t="s">
        <v>40</v>
      </c>
      <c r="O129" s="71"/>
      <c r="P129" s="196">
        <f>O129*H129</f>
        <v>0</v>
      </c>
      <c r="Q129" s="196">
        <v>1</v>
      </c>
      <c r="R129" s="196">
        <f>Q129*H129</f>
        <v>2.5</v>
      </c>
      <c r="S129" s="196">
        <v>0</v>
      </c>
      <c r="T129" s="197">
        <f>S129*H129</f>
        <v>0</v>
      </c>
      <c r="U129" s="34"/>
      <c r="V129" s="34"/>
      <c r="W129" s="34"/>
      <c r="X129" s="34"/>
      <c r="Y129" s="34"/>
      <c r="Z129" s="34"/>
      <c r="AA129" s="34"/>
      <c r="AB129" s="34"/>
      <c r="AC129" s="34"/>
      <c r="AD129" s="34"/>
      <c r="AE129" s="34"/>
      <c r="AR129" s="198" t="s">
        <v>160</v>
      </c>
      <c r="AT129" s="198" t="s">
        <v>155</v>
      </c>
      <c r="AU129" s="198" t="s">
        <v>85</v>
      </c>
      <c r="AY129" s="17" t="s">
        <v>153</v>
      </c>
      <c r="BE129" s="199">
        <f>IF(N129="základní",J129,0)</f>
        <v>0</v>
      </c>
      <c r="BF129" s="199">
        <f>IF(N129="snížená",J129,0)</f>
        <v>0</v>
      </c>
      <c r="BG129" s="199">
        <f>IF(N129="zákl. přenesená",J129,0)</f>
        <v>0</v>
      </c>
      <c r="BH129" s="199">
        <f>IF(N129="sníž. přenesená",J129,0)</f>
        <v>0</v>
      </c>
      <c r="BI129" s="199">
        <f>IF(N129="nulová",J129,0)</f>
        <v>0</v>
      </c>
      <c r="BJ129" s="17" t="s">
        <v>83</v>
      </c>
      <c r="BK129" s="199">
        <f>ROUND(I129*H129,2)</f>
        <v>0</v>
      </c>
      <c r="BL129" s="17" t="s">
        <v>161</v>
      </c>
      <c r="BM129" s="198" t="s">
        <v>952</v>
      </c>
    </row>
    <row r="130" spans="1:65" s="13" customFormat="1" ht="11.25">
      <c r="B130" s="200"/>
      <c r="C130" s="201"/>
      <c r="D130" s="202" t="s">
        <v>163</v>
      </c>
      <c r="E130" s="203" t="s">
        <v>1</v>
      </c>
      <c r="F130" s="204" t="s">
        <v>953</v>
      </c>
      <c r="G130" s="201"/>
      <c r="H130" s="205">
        <v>2.5</v>
      </c>
      <c r="I130" s="206"/>
      <c r="J130" s="201"/>
      <c r="K130" s="201"/>
      <c r="L130" s="207"/>
      <c r="M130" s="208"/>
      <c r="N130" s="209"/>
      <c r="O130" s="209"/>
      <c r="P130" s="209"/>
      <c r="Q130" s="209"/>
      <c r="R130" s="209"/>
      <c r="S130" s="209"/>
      <c r="T130" s="210"/>
      <c r="AT130" s="211" t="s">
        <v>163</v>
      </c>
      <c r="AU130" s="211" t="s">
        <v>85</v>
      </c>
      <c r="AV130" s="13" t="s">
        <v>85</v>
      </c>
      <c r="AW130" s="13" t="s">
        <v>31</v>
      </c>
      <c r="AX130" s="13" t="s">
        <v>75</v>
      </c>
      <c r="AY130" s="211" t="s">
        <v>153</v>
      </c>
    </row>
    <row r="131" spans="1:65" s="14" customFormat="1" ht="11.25">
      <c r="B131" s="212"/>
      <c r="C131" s="213"/>
      <c r="D131" s="202" t="s">
        <v>163</v>
      </c>
      <c r="E131" s="214" t="s">
        <v>1</v>
      </c>
      <c r="F131" s="215" t="s">
        <v>167</v>
      </c>
      <c r="G131" s="213"/>
      <c r="H131" s="216">
        <v>2.5</v>
      </c>
      <c r="I131" s="217"/>
      <c r="J131" s="213"/>
      <c r="K131" s="213"/>
      <c r="L131" s="218"/>
      <c r="M131" s="219"/>
      <c r="N131" s="220"/>
      <c r="O131" s="220"/>
      <c r="P131" s="220"/>
      <c r="Q131" s="220"/>
      <c r="R131" s="220"/>
      <c r="S131" s="220"/>
      <c r="T131" s="221"/>
      <c r="AT131" s="222" t="s">
        <v>163</v>
      </c>
      <c r="AU131" s="222" t="s">
        <v>85</v>
      </c>
      <c r="AV131" s="14" t="s">
        <v>161</v>
      </c>
      <c r="AW131" s="14" t="s">
        <v>31</v>
      </c>
      <c r="AX131" s="14" t="s">
        <v>83</v>
      </c>
      <c r="AY131" s="222" t="s">
        <v>153</v>
      </c>
    </row>
    <row r="132" spans="1:65" s="2" customFormat="1" ht="16.5" customHeight="1">
      <c r="A132" s="34"/>
      <c r="B132" s="35"/>
      <c r="C132" s="186" t="s">
        <v>161</v>
      </c>
      <c r="D132" s="186" t="s">
        <v>155</v>
      </c>
      <c r="E132" s="187" t="s">
        <v>547</v>
      </c>
      <c r="F132" s="188" t="s">
        <v>548</v>
      </c>
      <c r="G132" s="189" t="s">
        <v>549</v>
      </c>
      <c r="H132" s="190">
        <v>2</v>
      </c>
      <c r="I132" s="191"/>
      <c r="J132" s="192">
        <f>ROUND(I132*H132,2)</f>
        <v>0</v>
      </c>
      <c r="K132" s="188" t="s">
        <v>159</v>
      </c>
      <c r="L132" s="193"/>
      <c r="M132" s="194" t="s">
        <v>1</v>
      </c>
      <c r="N132" s="195" t="s">
        <v>40</v>
      </c>
      <c r="O132" s="71"/>
      <c r="P132" s="196">
        <f>O132*H132</f>
        <v>0</v>
      </c>
      <c r="Q132" s="196">
        <v>0</v>
      </c>
      <c r="R132" s="196">
        <f>Q132*H132</f>
        <v>0</v>
      </c>
      <c r="S132" s="196">
        <v>0</v>
      </c>
      <c r="T132" s="197">
        <f>S132*H132</f>
        <v>0</v>
      </c>
      <c r="U132" s="34"/>
      <c r="V132" s="34"/>
      <c r="W132" s="34"/>
      <c r="X132" s="34"/>
      <c r="Y132" s="34"/>
      <c r="Z132" s="34"/>
      <c r="AA132" s="34"/>
      <c r="AB132" s="34"/>
      <c r="AC132" s="34"/>
      <c r="AD132" s="34"/>
      <c r="AE132" s="34"/>
      <c r="AR132" s="198" t="s">
        <v>160</v>
      </c>
      <c r="AT132" s="198" t="s">
        <v>155</v>
      </c>
      <c r="AU132" s="198" t="s">
        <v>85</v>
      </c>
      <c r="AY132" s="17" t="s">
        <v>153</v>
      </c>
      <c r="BE132" s="199">
        <f>IF(N132="základní",J132,0)</f>
        <v>0</v>
      </c>
      <c r="BF132" s="199">
        <f>IF(N132="snížená",J132,0)</f>
        <v>0</v>
      </c>
      <c r="BG132" s="199">
        <f>IF(N132="zákl. přenesená",J132,0)</f>
        <v>0</v>
      </c>
      <c r="BH132" s="199">
        <f>IF(N132="sníž. přenesená",J132,0)</f>
        <v>0</v>
      </c>
      <c r="BI132" s="199">
        <f>IF(N132="nulová",J132,0)</f>
        <v>0</v>
      </c>
      <c r="BJ132" s="17" t="s">
        <v>83</v>
      </c>
      <c r="BK132" s="199">
        <f>ROUND(I132*H132,2)</f>
        <v>0</v>
      </c>
      <c r="BL132" s="17" t="s">
        <v>161</v>
      </c>
      <c r="BM132" s="198" t="s">
        <v>954</v>
      </c>
    </row>
    <row r="133" spans="1:65" s="13" customFormat="1" ht="11.25">
      <c r="B133" s="200"/>
      <c r="C133" s="201"/>
      <c r="D133" s="202" t="s">
        <v>163</v>
      </c>
      <c r="E133" s="203" t="s">
        <v>1</v>
      </c>
      <c r="F133" s="204" t="s">
        <v>85</v>
      </c>
      <c r="G133" s="201"/>
      <c r="H133" s="205">
        <v>2</v>
      </c>
      <c r="I133" s="206"/>
      <c r="J133" s="201"/>
      <c r="K133" s="201"/>
      <c r="L133" s="207"/>
      <c r="M133" s="208"/>
      <c r="N133" s="209"/>
      <c r="O133" s="209"/>
      <c r="P133" s="209"/>
      <c r="Q133" s="209"/>
      <c r="R133" s="209"/>
      <c r="S133" s="209"/>
      <c r="T133" s="210"/>
      <c r="AT133" s="211" t="s">
        <v>163</v>
      </c>
      <c r="AU133" s="211" t="s">
        <v>85</v>
      </c>
      <c r="AV133" s="13" t="s">
        <v>85</v>
      </c>
      <c r="AW133" s="13" t="s">
        <v>31</v>
      </c>
      <c r="AX133" s="13" t="s">
        <v>75</v>
      </c>
      <c r="AY133" s="211" t="s">
        <v>153</v>
      </c>
    </row>
    <row r="134" spans="1:65" s="14" customFormat="1" ht="11.25">
      <c r="B134" s="212"/>
      <c r="C134" s="213"/>
      <c r="D134" s="202" t="s">
        <v>163</v>
      </c>
      <c r="E134" s="214" t="s">
        <v>1</v>
      </c>
      <c r="F134" s="215" t="s">
        <v>167</v>
      </c>
      <c r="G134" s="213"/>
      <c r="H134" s="216">
        <v>2</v>
      </c>
      <c r="I134" s="217"/>
      <c r="J134" s="213"/>
      <c r="K134" s="213"/>
      <c r="L134" s="218"/>
      <c r="M134" s="219"/>
      <c r="N134" s="220"/>
      <c r="O134" s="220"/>
      <c r="P134" s="220"/>
      <c r="Q134" s="220"/>
      <c r="R134" s="220"/>
      <c r="S134" s="220"/>
      <c r="T134" s="221"/>
      <c r="AT134" s="222" t="s">
        <v>163</v>
      </c>
      <c r="AU134" s="222" t="s">
        <v>85</v>
      </c>
      <c r="AV134" s="14" t="s">
        <v>161</v>
      </c>
      <c r="AW134" s="14" t="s">
        <v>31</v>
      </c>
      <c r="AX134" s="14" t="s">
        <v>83</v>
      </c>
      <c r="AY134" s="222" t="s">
        <v>153</v>
      </c>
    </row>
    <row r="135" spans="1:65" s="12" customFormat="1" ht="22.9" customHeight="1">
      <c r="B135" s="170"/>
      <c r="C135" s="171"/>
      <c r="D135" s="172" t="s">
        <v>74</v>
      </c>
      <c r="E135" s="184" t="s">
        <v>183</v>
      </c>
      <c r="F135" s="184" t="s">
        <v>184</v>
      </c>
      <c r="G135" s="171"/>
      <c r="H135" s="171"/>
      <c r="I135" s="174"/>
      <c r="J135" s="185">
        <f>BK135</f>
        <v>0</v>
      </c>
      <c r="K135" s="171"/>
      <c r="L135" s="176"/>
      <c r="M135" s="177"/>
      <c r="N135" s="178"/>
      <c r="O135" s="178"/>
      <c r="P135" s="179">
        <f>SUM(P136:P163)</f>
        <v>0</v>
      </c>
      <c r="Q135" s="178"/>
      <c r="R135" s="179">
        <f>SUM(R136:R163)</f>
        <v>0</v>
      </c>
      <c r="S135" s="178"/>
      <c r="T135" s="180">
        <f>SUM(T136:T163)</f>
        <v>0</v>
      </c>
      <c r="AR135" s="181" t="s">
        <v>83</v>
      </c>
      <c r="AT135" s="182" t="s">
        <v>74</v>
      </c>
      <c r="AU135" s="182" t="s">
        <v>83</v>
      </c>
      <c r="AY135" s="181" t="s">
        <v>153</v>
      </c>
      <c r="BK135" s="183">
        <f>SUM(BK136:BK163)</f>
        <v>0</v>
      </c>
    </row>
    <row r="136" spans="1:65" s="2" customFormat="1" ht="48">
      <c r="A136" s="34"/>
      <c r="B136" s="35"/>
      <c r="C136" s="233" t="s">
        <v>183</v>
      </c>
      <c r="D136" s="233" t="s">
        <v>185</v>
      </c>
      <c r="E136" s="234" t="s">
        <v>955</v>
      </c>
      <c r="F136" s="235" t="s">
        <v>956</v>
      </c>
      <c r="G136" s="236" t="s">
        <v>158</v>
      </c>
      <c r="H136" s="237">
        <v>10</v>
      </c>
      <c r="I136" s="238"/>
      <c r="J136" s="239">
        <f>ROUND(I136*H136,2)</f>
        <v>0</v>
      </c>
      <c r="K136" s="235" t="s">
        <v>159</v>
      </c>
      <c r="L136" s="39"/>
      <c r="M136" s="240" t="s">
        <v>1</v>
      </c>
      <c r="N136" s="241" t="s">
        <v>40</v>
      </c>
      <c r="O136" s="71"/>
      <c r="P136" s="196">
        <f>O136*H136</f>
        <v>0</v>
      </c>
      <c r="Q136" s="196">
        <v>0</v>
      </c>
      <c r="R136" s="196">
        <f>Q136*H136</f>
        <v>0</v>
      </c>
      <c r="S136" s="196">
        <v>0</v>
      </c>
      <c r="T136" s="197">
        <f>S136*H136</f>
        <v>0</v>
      </c>
      <c r="U136" s="34"/>
      <c r="V136" s="34"/>
      <c r="W136" s="34"/>
      <c r="X136" s="34"/>
      <c r="Y136" s="34"/>
      <c r="Z136" s="34"/>
      <c r="AA136" s="34"/>
      <c r="AB136" s="34"/>
      <c r="AC136" s="34"/>
      <c r="AD136" s="34"/>
      <c r="AE136" s="34"/>
      <c r="AR136" s="198" t="s">
        <v>161</v>
      </c>
      <c r="AT136" s="198" t="s">
        <v>185</v>
      </c>
      <c r="AU136" s="198" t="s">
        <v>85</v>
      </c>
      <c r="AY136" s="17" t="s">
        <v>153</v>
      </c>
      <c r="BE136" s="199">
        <f>IF(N136="základní",J136,0)</f>
        <v>0</v>
      </c>
      <c r="BF136" s="199">
        <f>IF(N136="snížená",J136,0)</f>
        <v>0</v>
      </c>
      <c r="BG136" s="199">
        <f>IF(N136="zákl. přenesená",J136,0)</f>
        <v>0</v>
      </c>
      <c r="BH136" s="199">
        <f>IF(N136="sníž. přenesená",J136,0)</f>
        <v>0</v>
      </c>
      <c r="BI136" s="199">
        <f>IF(N136="nulová",J136,0)</f>
        <v>0</v>
      </c>
      <c r="BJ136" s="17" t="s">
        <v>83</v>
      </c>
      <c r="BK136" s="199">
        <f>ROUND(I136*H136,2)</f>
        <v>0</v>
      </c>
      <c r="BL136" s="17" t="s">
        <v>161</v>
      </c>
      <c r="BM136" s="198" t="s">
        <v>957</v>
      </c>
    </row>
    <row r="137" spans="1:65" s="2" customFormat="1" ht="29.25">
      <c r="A137" s="34"/>
      <c r="B137" s="35"/>
      <c r="C137" s="36"/>
      <c r="D137" s="202" t="s">
        <v>190</v>
      </c>
      <c r="E137" s="36"/>
      <c r="F137" s="242" t="s">
        <v>958</v>
      </c>
      <c r="G137" s="36"/>
      <c r="H137" s="36"/>
      <c r="I137" s="243"/>
      <c r="J137" s="36"/>
      <c r="K137" s="36"/>
      <c r="L137" s="39"/>
      <c r="M137" s="244"/>
      <c r="N137" s="245"/>
      <c r="O137" s="71"/>
      <c r="P137" s="71"/>
      <c r="Q137" s="71"/>
      <c r="R137" s="71"/>
      <c r="S137" s="71"/>
      <c r="T137" s="72"/>
      <c r="U137" s="34"/>
      <c r="V137" s="34"/>
      <c r="W137" s="34"/>
      <c r="X137" s="34"/>
      <c r="Y137" s="34"/>
      <c r="Z137" s="34"/>
      <c r="AA137" s="34"/>
      <c r="AB137" s="34"/>
      <c r="AC137" s="34"/>
      <c r="AD137" s="34"/>
      <c r="AE137" s="34"/>
      <c r="AT137" s="17" t="s">
        <v>190</v>
      </c>
      <c r="AU137" s="17" t="s">
        <v>85</v>
      </c>
    </row>
    <row r="138" spans="1:65" s="13" customFormat="1" ht="11.25">
      <c r="B138" s="200"/>
      <c r="C138" s="201"/>
      <c r="D138" s="202" t="s">
        <v>163</v>
      </c>
      <c r="E138" s="203" t="s">
        <v>1</v>
      </c>
      <c r="F138" s="204" t="s">
        <v>225</v>
      </c>
      <c r="G138" s="201"/>
      <c r="H138" s="205">
        <v>10</v>
      </c>
      <c r="I138" s="206"/>
      <c r="J138" s="201"/>
      <c r="K138" s="201"/>
      <c r="L138" s="207"/>
      <c r="M138" s="208"/>
      <c r="N138" s="209"/>
      <c r="O138" s="209"/>
      <c r="P138" s="209"/>
      <c r="Q138" s="209"/>
      <c r="R138" s="209"/>
      <c r="S138" s="209"/>
      <c r="T138" s="210"/>
      <c r="AT138" s="211" t="s">
        <v>163</v>
      </c>
      <c r="AU138" s="211" t="s">
        <v>85</v>
      </c>
      <c r="AV138" s="13" t="s">
        <v>85</v>
      </c>
      <c r="AW138" s="13" t="s">
        <v>31</v>
      </c>
      <c r="AX138" s="13" t="s">
        <v>75</v>
      </c>
      <c r="AY138" s="211" t="s">
        <v>153</v>
      </c>
    </row>
    <row r="139" spans="1:65" s="14" customFormat="1" ht="11.25">
      <c r="B139" s="212"/>
      <c r="C139" s="213"/>
      <c r="D139" s="202" t="s">
        <v>163</v>
      </c>
      <c r="E139" s="214" t="s">
        <v>1</v>
      </c>
      <c r="F139" s="215" t="s">
        <v>167</v>
      </c>
      <c r="G139" s="213"/>
      <c r="H139" s="216">
        <v>10</v>
      </c>
      <c r="I139" s="217"/>
      <c r="J139" s="213"/>
      <c r="K139" s="213"/>
      <c r="L139" s="218"/>
      <c r="M139" s="219"/>
      <c r="N139" s="220"/>
      <c r="O139" s="220"/>
      <c r="P139" s="220"/>
      <c r="Q139" s="220"/>
      <c r="R139" s="220"/>
      <c r="S139" s="220"/>
      <c r="T139" s="221"/>
      <c r="AT139" s="222" t="s">
        <v>163</v>
      </c>
      <c r="AU139" s="222" t="s">
        <v>85</v>
      </c>
      <c r="AV139" s="14" t="s">
        <v>161</v>
      </c>
      <c r="AW139" s="14" t="s">
        <v>31</v>
      </c>
      <c r="AX139" s="14" t="s">
        <v>83</v>
      </c>
      <c r="AY139" s="222" t="s">
        <v>153</v>
      </c>
    </row>
    <row r="140" spans="1:65" s="2" customFormat="1" ht="48">
      <c r="A140" s="34"/>
      <c r="B140" s="35"/>
      <c r="C140" s="233" t="s">
        <v>201</v>
      </c>
      <c r="D140" s="233" t="s">
        <v>185</v>
      </c>
      <c r="E140" s="234" t="s">
        <v>959</v>
      </c>
      <c r="F140" s="235" t="s">
        <v>960</v>
      </c>
      <c r="G140" s="236" t="s">
        <v>158</v>
      </c>
      <c r="H140" s="237">
        <v>2</v>
      </c>
      <c r="I140" s="238"/>
      <c r="J140" s="239">
        <f>ROUND(I140*H140,2)</f>
        <v>0</v>
      </c>
      <c r="K140" s="235" t="s">
        <v>159</v>
      </c>
      <c r="L140" s="39"/>
      <c r="M140" s="240" t="s">
        <v>1</v>
      </c>
      <c r="N140" s="241" t="s">
        <v>40</v>
      </c>
      <c r="O140" s="71"/>
      <c r="P140" s="196">
        <f>O140*H140</f>
        <v>0</v>
      </c>
      <c r="Q140" s="196">
        <v>0</v>
      </c>
      <c r="R140" s="196">
        <f>Q140*H140</f>
        <v>0</v>
      </c>
      <c r="S140" s="196">
        <v>0</v>
      </c>
      <c r="T140" s="197">
        <f>S140*H140</f>
        <v>0</v>
      </c>
      <c r="U140" s="34"/>
      <c r="V140" s="34"/>
      <c r="W140" s="34"/>
      <c r="X140" s="34"/>
      <c r="Y140" s="34"/>
      <c r="Z140" s="34"/>
      <c r="AA140" s="34"/>
      <c r="AB140" s="34"/>
      <c r="AC140" s="34"/>
      <c r="AD140" s="34"/>
      <c r="AE140" s="34"/>
      <c r="AR140" s="198" t="s">
        <v>161</v>
      </c>
      <c r="AT140" s="198" t="s">
        <v>185</v>
      </c>
      <c r="AU140" s="198" t="s">
        <v>85</v>
      </c>
      <c r="AY140" s="17" t="s">
        <v>153</v>
      </c>
      <c r="BE140" s="199">
        <f>IF(N140="základní",J140,0)</f>
        <v>0</v>
      </c>
      <c r="BF140" s="199">
        <f>IF(N140="snížená",J140,0)</f>
        <v>0</v>
      </c>
      <c r="BG140" s="199">
        <f>IF(N140="zákl. přenesená",J140,0)</f>
        <v>0</v>
      </c>
      <c r="BH140" s="199">
        <f>IF(N140="sníž. přenesená",J140,0)</f>
        <v>0</v>
      </c>
      <c r="BI140" s="199">
        <f>IF(N140="nulová",J140,0)</f>
        <v>0</v>
      </c>
      <c r="BJ140" s="17" t="s">
        <v>83</v>
      </c>
      <c r="BK140" s="199">
        <f>ROUND(I140*H140,2)</f>
        <v>0</v>
      </c>
      <c r="BL140" s="17" t="s">
        <v>161</v>
      </c>
      <c r="BM140" s="198" t="s">
        <v>961</v>
      </c>
    </row>
    <row r="141" spans="1:65" s="2" customFormat="1" ht="29.25">
      <c r="A141" s="34"/>
      <c r="B141" s="35"/>
      <c r="C141" s="36"/>
      <c r="D141" s="202" t="s">
        <v>190</v>
      </c>
      <c r="E141" s="36"/>
      <c r="F141" s="242" t="s">
        <v>958</v>
      </c>
      <c r="G141" s="36"/>
      <c r="H141" s="36"/>
      <c r="I141" s="243"/>
      <c r="J141" s="36"/>
      <c r="K141" s="36"/>
      <c r="L141" s="39"/>
      <c r="M141" s="244"/>
      <c r="N141" s="245"/>
      <c r="O141" s="71"/>
      <c r="P141" s="71"/>
      <c r="Q141" s="71"/>
      <c r="R141" s="71"/>
      <c r="S141" s="71"/>
      <c r="T141" s="72"/>
      <c r="U141" s="34"/>
      <c r="V141" s="34"/>
      <c r="W141" s="34"/>
      <c r="X141" s="34"/>
      <c r="Y141" s="34"/>
      <c r="Z141" s="34"/>
      <c r="AA141" s="34"/>
      <c r="AB141" s="34"/>
      <c r="AC141" s="34"/>
      <c r="AD141" s="34"/>
      <c r="AE141" s="34"/>
      <c r="AT141" s="17" t="s">
        <v>190</v>
      </c>
      <c r="AU141" s="17" t="s">
        <v>85</v>
      </c>
    </row>
    <row r="142" spans="1:65" s="13" customFormat="1" ht="11.25">
      <c r="B142" s="200"/>
      <c r="C142" s="201"/>
      <c r="D142" s="202" t="s">
        <v>163</v>
      </c>
      <c r="E142" s="203" t="s">
        <v>1</v>
      </c>
      <c r="F142" s="204" t="s">
        <v>85</v>
      </c>
      <c r="G142" s="201"/>
      <c r="H142" s="205">
        <v>2</v>
      </c>
      <c r="I142" s="206"/>
      <c r="J142" s="201"/>
      <c r="K142" s="201"/>
      <c r="L142" s="207"/>
      <c r="M142" s="208"/>
      <c r="N142" s="209"/>
      <c r="O142" s="209"/>
      <c r="P142" s="209"/>
      <c r="Q142" s="209"/>
      <c r="R142" s="209"/>
      <c r="S142" s="209"/>
      <c r="T142" s="210"/>
      <c r="AT142" s="211" t="s">
        <v>163</v>
      </c>
      <c r="AU142" s="211" t="s">
        <v>85</v>
      </c>
      <c r="AV142" s="13" t="s">
        <v>85</v>
      </c>
      <c r="AW142" s="13" t="s">
        <v>31</v>
      </c>
      <c r="AX142" s="13" t="s">
        <v>75</v>
      </c>
      <c r="AY142" s="211" t="s">
        <v>153</v>
      </c>
    </row>
    <row r="143" spans="1:65" s="14" customFormat="1" ht="11.25">
      <c r="B143" s="212"/>
      <c r="C143" s="213"/>
      <c r="D143" s="202" t="s">
        <v>163</v>
      </c>
      <c r="E143" s="214" t="s">
        <v>1</v>
      </c>
      <c r="F143" s="215" t="s">
        <v>167</v>
      </c>
      <c r="G143" s="213"/>
      <c r="H143" s="216">
        <v>2</v>
      </c>
      <c r="I143" s="217"/>
      <c r="J143" s="213"/>
      <c r="K143" s="213"/>
      <c r="L143" s="218"/>
      <c r="M143" s="219"/>
      <c r="N143" s="220"/>
      <c r="O143" s="220"/>
      <c r="P143" s="220"/>
      <c r="Q143" s="220"/>
      <c r="R143" s="220"/>
      <c r="S143" s="220"/>
      <c r="T143" s="221"/>
      <c r="AT143" s="222" t="s">
        <v>163</v>
      </c>
      <c r="AU143" s="222" t="s">
        <v>85</v>
      </c>
      <c r="AV143" s="14" t="s">
        <v>161</v>
      </c>
      <c r="AW143" s="14" t="s">
        <v>31</v>
      </c>
      <c r="AX143" s="14" t="s">
        <v>83</v>
      </c>
      <c r="AY143" s="222" t="s">
        <v>153</v>
      </c>
    </row>
    <row r="144" spans="1:65" s="2" customFormat="1" ht="55.5" customHeight="1">
      <c r="A144" s="34"/>
      <c r="B144" s="35"/>
      <c r="C144" s="233" t="s">
        <v>206</v>
      </c>
      <c r="D144" s="233" t="s">
        <v>185</v>
      </c>
      <c r="E144" s="234" t="s">
        <v>962</v>
      </c>
      <c r="F144" s="235" t="s">
        <v>963</v>
      </c>
      <c r="G144" s="236" t="s">
        <v>158</v>
      </c>
      <c r="H144" s="237">
        <v>10</v>
      </c>
      <c r="I144" s="238"/>
      <c r="J144" s="239">
        <f>ROUND(I144*H144,2)</f>
        <v>0</v>
      </c>
      <c r="K144" s="235" t="s">
        <v>159</v>
      </c>
      <c r="L144" s="39"/>
      <c r="M144" s="240" t="s">
        <v>1</v>
      </c>
      <c r="N144" s="241" t="s">
        <v>40</v>
      </c>
      <c r="O144" s="71"/>
      <c r="P144" s="196">
        <f>O144*H144</f>
        <v>0</v>
      </c>
      <c r="Q144" s="196">
        <v>0</v>
      </c>
      <c r="R144" s="196">
        <f>Q144*H144</f>
        <v>0</v>
      </c>
      <c r="S144" s="196">
        <v>0</v>
      </c>
      <c r="T144" s="197">
        <f>S144*H144</f>
        <v>0</v>
      </c>
      <c r="U144" s="34"/>
      <c r="V144" s="34"/>
      <c r="W144" s="34"/>
      <c r="X144" s="34"/>
      <c r="Y144" s="34"/>
      <c r="Z144" s="34"/>
      <c r="AA144" s="34"/>
      <c r="AB144" s="34"/>
      <c r="AC144" s="34"/>
      <c r="AD144" s="34"/>
      <c r="AE144" s="34"/>
      <c r="AR144" s="198" t="s">
        <v>161</v>
      </c>
      <c r="AT144" s="198" t="s">
        <v>185</v>
      </c>
      <c r="AU144" s="198" t="s">
        <v>85</v>
      </c>
      <c r="AY144" s="17" t="s">
        <v>153</v>
      </c>
      <c r="BE144" s="199">
        <f>IF(N144="základní",J144,0)</f>
        <v>0</v>
      </c>
      <c r="BF144" s="199">
        <f>IF(N144="snížená",J144,0)</f>
        <v>0</v>
      </c>
      <c r="BG144" s="199">
        <f>IF(N144="zákl. přenesená",J144,0)</f>
        <v>0</v>
      </c>
      <c r="BH144" s="199">
        <f>IF(N144="sníž. přenesená",J144,0)</f>
        <v>0</v>
      </c>
      <c r="BI144" s="199">
        <f>IF(N144="nulová",J144,0)</f>
        <v>0</v>
      </c>
      <c r="BJ144" s="17" t="s">
        <v>83</v>
      </c>
      <c r="BK144" s="199">
        <f>ROUND(I144*H144,2)</f>
        <v>0</v>
      </c>
      <c r="BL144" s="17" t="s">
        <v>161</v>
      </c>
      <c r="BM144" s="198" t="s">
        <v>964</v>
      </c>
    </row>
    <row r="145" spans="1:65" s="2" customFormat="1" ht="29.25">
      <c r="A145" s="34"/>
      <c r="B145" s="35"/>
      <c r="C145" s="36"/>
      <c r="D145" s="202" t="s">
        <v>190</v>
      </c>
      <c r="E145" s="36"/>
      <c r="F145" s="242" t="s">
        <v>965</v>
      </c>
      <c r="G145" s="36"/>
      <c r="H145" s="36"/>
      <c r="I145" s="243"/>
      <c r="J145" s="36"/>
      <c r="K145" s="36"/>
      <c r="L145" s="39"/>
      <c r="M145" s="244"/>
      <c r="N145" s="245"/>
      <c r="O145" s="71"/>
      <c r="P145" s="71"/>
      <c r="Q145" s="71"/>
      <c r="R145" s="71"/>
      <c r="S145" s="71"/>
      <c r="T145" s="72"/>
      <c r="U145" s="34"/>
      <c r="V145" s="34"/>
      <c r="W145" s="34"/>
      <c r="X145" s="34"/>
      <c r="Y145" s="34"/>
      <c r="Z145" s="34"/>
      <c r="AA145" s="34"/>
      <c r="AB145" s="34"/>
      <c r="AC145" s="34"/>
      <c r="AD145" s="34"/>
      <c r="AE145" s="34"/>
      <c r="AT145" s="17" t="s">
        <v>190</v>
      </c>
      <c r="AU145" s="17" t="s">
        <v>85</v>
      </c>
    </row>
    <row r="146" spans="1:65" s="13" customFormat="1" ht="11.25">
      <c r="B146" s="200"/>
      <c r="C146" s="201"/>
      <c r="D146" s="202" t="s">
        <v>163</v>
      </c>
      <c r="E146" s="203" t="s">
        <v>1</v>
      </c>
      <c r="F146" s="204" t="s">
        <v>225</v>
      </c>
      <c r="G146" s="201"/>
      <c r="H146" s="205">
        <v>10</v>
      </c>
      <c r="I146" s="206"/>
      <c r="J146" s="201"/>
      <c r="K146" s="201"/>
      <c r="L146" s="207"/>
      <c r="M146" s="208"/>
      <c r="N146" s="209"/>
      <c r="O146" s="209"/>
      <c r="P146" s="209"/>
      <c r="Q146" s="209"/>
      <c r="R146" s="209"/>
      <c r="S146" s="209"/>
      <c r="T146" s="210"/>
      <c r="AT146" s="211" t="s">
        <v>163</v>
      </c>
      <c r="AU146" s="211" t="s">
        <v>85</v>
      </c>
      <c r="AV146" s="13" t="s">
        <v>85</v>
      </c>
      <c r="AW146" s="13" t="s">
        <v>31</v>
      </c>
      <c r="AX146" s="13" t="s">
        <v>75</v>
      </c>
      <c r="AY146" s="211" t="s">
        <v>153</v>
      </c>
    </row>
    <row r="147" spans="1:65" s="14" customFormat="1" ht="11.25">
      <c r="B147" s="212"/>
      <c r="C147" s="213"/>
      <c r="D147" s="202" t="s">
        <v>163</v>
      </c>
      <c r="E147" s="214" t="s">
        <v>1</v>
      </c>
      <c r="F147" s="215" t="s">
        <v>167</v>
      </c>
      <c r="G147" s="213"/>
      <c r="H147" s="216">
        <v>10</v>
      </c>
      <c r="I147" s="217"/>
      <c r="J147" s="213"/>
      <c r="K147" s="213"/>
      <c r="L147" s="218"/>
      <c r="M147" s="219"/>
      <c r="N147" s="220"/>
      <c r="O147" s="220"/>
      <c r="P147" s="220"/>
      <c r="Q147" s="220"/>
      <c r="R147" s="220"/>
      <c r="S147" s="220"/>
      <c r="T147" s="221"/>
      <c r="AT147" s="222" t="s">
        <v>163</v>
      </c>
      <c r="AU147" s="222" t="s">
        <v>85</v>
      </c>
      <c r="AV147" s="14" t="s">
        <v>161</v>
      </c>
      <c r="AW147" s="14" t="s">
        <v>31</v>
      </c>
      <c r="AX147" s="14" t="s">
        <v>83</v>
      </c>
      <c r="AY147" s="222" t="s">
        <v>153</v>
      </c>
    </row>
    <row r="148" spans="1:65" s="2" customFormat="1" ht="55.5" customHeight="1">
      <c r="A148" s="34"/>
      <c r="B148" s="35"/>
      <c r="C148" s="233" t="s">
        <v>160</v>
      </c>
      <c r="D148" s="233" t="s">
        <v>185</v>
      </c>
      <c r="E148" s="234" t="s">
        <v>966</v>
      </c>
      <c r="F148" s="235" t="s">
        <v>967</v>
      </c>
      <c r="G148" s="236" t="s">
        <v>158</v>
      </c>
      <c r="H148" s="237">
        <v>2</v>
      </c>
      <c r="I148" s="238"/>
      <c r="J148" s="239">
        <f>ROUND(I148*H148,2)</f>
        <v>0</v>
      </c>
      <c r="K148" s="235" t="s">
        <v>159</v>
      </c>
      <c r="L148" s="39"/>
      <c r="M148" s="240" t="s">
        <v>1</v>
      </c>
      <c r="N148" s="241" t="s">
        <v>40</v>
      </c>
      <c r="O148" s="71"/>
      <c r="P148" s="196">
        <f>O148*H148</f>
        <v>0</v>
      </c>
      <c r="Q148" s="196">
        <v>0</v>
      </c>
      <c r="R148" s="196">
        <f>Q148*H148</f>
        <v>0</v>
      </c>
      <c r="S148" s="196">
        <v>0</v>
      </c>
      <c r="T148" s="197">
        <f>S148*H148</f>
        <v>0</v>
      </c>
      <c r="U148" s="34"/>
      <c r="V148" s="34"/>
      <c r="W148" s="34"/>
      <c r="X148" s="34"/>
      <c r="Y148" s="34"/>
      <c r="Z148" s="34"/>
      <c r="AA148" s="34"/>
      <c r="AB148" s="34"/>
      <c r="AC148" s="34"/>
      <c r="AD148" s="34"/>
      <c r="AE148" s="34"/>
      <c r="AR148" s="198" t="s">
        <v>161</v>
      </c>
      <c r="AT148" s="198" t="s">
        <v>185</v>
      </c>
      <c r="AU148" s="198" t="s">
        <v>85</v>
      </c>
      <c r="AY148" s="17" t="s">
        <v>153</v>
      </c>
      <c r="BE148" s="199">
        <f>IF(N148="základní",J148,0)</f>
        <v>0</v>
      </c>
      <c r="BF148" s="199">
        <f>IF(N148="snížená",J148,0)</f>
        <v>0</v>
      </c>
      <c r="BG148" s="199">
        <f>IF(N148="zákl. přenesená",J148,0)</f>
        <v>0</v>
      </c>
      <c r="BH148" s="199">
        <f>IF(N148="sníž. přenesená",J148,0)</f>
        <v>0</v>
      </c>
      <c r="BI148" s="199">
        <f>IF(N148="nulová",J148,0)</f>
        <v>0</v>
      </c>
      <c r="BJ148" s="17" t="s">
        <v>83</v>
      </c>
      <c r="BK148" s="199">
        <f>ROUND(I148*H148,2)</f>
        <v>0</v>
      </c>
      <c r="BL148" s="17" t="s">
        <v>161</v>
      </c>
      <c r="BM148" s="198" t="s">
        <v>968</v>
      </c>
    </row>
    <row r="149" spans="1:65" s="2" customFormat="1" ht="29.25">
      <c r="A149" s="34"/>
      <c r="B149" s="35"/>
      <c r="C149" s="36"/>
      <c r="D149" s="202" t="s">
        <v>190</v>
      </c>
      <c r="E149" s="36"/>
      <c r="F149" s="242" t="s">
        <v>965</v>
      </c>
      <c r="G149" s="36"/>
      <c r="H149" s="36"/>
      <c r="I149" s="243"/>
      <c r="J149" s="36"/>
      <c r="K149" s="36"/>
      <c r="L149" s="39"/>
      <c r="M149" s="244"/>
      <c r="N149" s="245"/>
      <c r="O149" s="71"/>
      <c r="P149" s="71"/>
      <c r="Q149" s="71"/>
      <c r="R149" s="71"/>
      <c r="S149" s="71"/>
      <c r="T149" s="72"/>
      <c r="U149" s="34"/>
      <c r="V149" s="34"/>
      <c r="W149" s="34"/>
      <c r="X149" s="34"/>
      <c r="Y149" s="34"/>
      <c r="Z149" s="34"/>
      <c r="AA149" s="34"/>
      <c r="AB149" s="34"/>
      <c r="AC149" s="34"/>
      <c r="AD149" s="34"/>
      <c r="AE149" s="34"/>
      <c r="AT149" s="17" t="s">
        <v>190</v>
      </c>
      <c r="AU149" s="17" t="s">
        <v>85</v>
      </c>
    </row>
    <row r="150" spans="1:65" s="13" customFormat="1" ht="11.25">
      <c r="B150" s="200"/>
      <c r="C150" s="201"/>
      <c r="D150" s="202" t="s">
        <v>163</v>
      </c>
      <c r="E150" s="203" t="s">
        <v>1</v>
      </c>
      <c r="F150" s="204" t="s">
        <v>85</v>
      </c>
      <c r="G150" s="201"/>
      <c r="H150" s="205">
        <v>2</v>
      </c>
      <c r="I150" s="206"/>
      <c r="J150" s="201"/>
      <c r="K150" s="201"/>
      <c r="L150" s="207"/>
      <c r="M150" s="208"/>
      <c r="N150" s="209"/>
      <c r="O150" s="209"/>
      <c r="P150" s="209"/>
      <c r="Q150" s="209"/>
      <c r="R150" s="209"/>
      <c r="S150" s="209"/>
      <c r="T150" s="210"/>
      <c r="AT150" s="211" t="s">
        <v>163</v>
      </c>
      <c r="AU150" s="211" t="s">
        <v>85</v>
      </c>
      <c r="AV150" s="13" t="s">
        <v>85</v>
      </c>
      <c r="AW150" s="13" t="s">
        <v>31</v>
      </c>
      <c r="AX150" s="13" t="s">
        <v>75</v>
      </c>
      <c r="AY150" s="211" t="s">
        <v>153</v>
      </c>
    </row>
    <row r="151" spans="1:65" s="14" customFormat="1" ht="11.25">
      <c r="B151" s="212"/>
      <c r="C151" s="213"/>
      <c r="D151" s="202" t="s">
        <v>163</v>
      </c>
      <c r="E151" s="214" t="s">
        <v>1</v>
      </c>
      <c r="F151" s="215" t="s">
        <v>167</v>
      </c>
      <c r="G151" s="213"/>
      <c r="H151" s="216">
        <v>2</v>
      </c>
      <c r="I151" s="217"/>
      <c r="J151" s="213"/>
      <c r="K151" s="213"/>
      <c r="L151" s="218"/>
      <c r="M151" s="219"/>
      <c r="N151" s="220"/>
      <c r="O151" s="220"/>
      <c r="P151" s="220"/>
      <c r="Q151" s="220"/>
      <c r="R151" s="220"/>
      <c r="S151" s="220"/>
      <c r="T151" s="221"/>
      <c r="AT151" s="222" t="s">
        <v>163</v>
      </c>
      <c r="AU151" s="222" t="s">
        <v>85</v>
      </c>
      <c r="AV151" s="14" t="s">
        <v>161</v>
      </c>
      <c r="AW151" s="14" t="s">
        <v>31</v>
      </c>
      <c r="AX151" s="14" t="s">
        <v>83</v>
      </c>
      <c r="AY151" s="222" t="s">
        <v>153</v>
      </c>
    </row>
    <row r="152" spans="1:65" s="2" customFormat="1" ht="36">
      <c r="A152" s="34"/>
      <c r="B152" s="35"/>
      <c r="C152" s="233" t="s">
        <v>219</v>
      </c>
      <c r="D152" s="233" t="s">
        <v>185</v>
      </c>
      <c r="E152" s="234" t="s">
        <v>969</v>
      </c>
      <c r="F152" s="235" t="s">
        <v>970</v>
      </c>
      <c r="G152" s="236" t="s">
        <v>209</v>
      </c>
      <c r="H152" s="237">
        <v>10</v>
      </c>
      <c r="I152" s="238"/>
      <c r="J152" s="239">
        <f>ROUND(I152*H152,2)</f>
        <v>0</v>
      </c>
      <c r="K152" s="235" t="s">
        <v>159</v>
      </c>
      <c r="L152" s="39"/>
      <c r="M152" s="240" t="s">
        <v>1</v>
      </c>
      <c r="N152" s="241" t="s">
        <v>40</v>
      </c>
      <c r="O152" s="71"/>
      <c r="P152" s="196">
        <f>O152*H152</f>
        <v>0</v>
      </c>
      <c r="Q152" s="196">
        <v>0</v>
      </c>
      <c r="R152" s="196">
        <f>Q152*H152</f>
        <v>0</v>
      </c>
      <c r="S152" s="196">
        <v>0</v>
      </c>
      <c r="T152" s="197">
        <f>S152*H152</f>
        <v>0</v>
      </c>
      <c r="U152" s="34"/>
      <c r="V152" s="34"/>
      <c r="W152" s="34"/>
      <c r="X152" s="34"/>
      <c r="Y152" s="34"/>
      <c r="Z152" s="34"/>
      <c r="AA152" s="34"/>
      <c r="AB152" s="34"/>
      <c r="AC152" s="34"/>
      <c r="AD152" s="34"/>
      <c r="AE152" s="34"/>
      <c r="AR152" s="198" t="s">
        <v>161</v>
      </c>
      <c r="AT152" s="198" t="s">
        <v>185</v>
      </c>
      <c r="AU152" s="198" t="s">
        <v>85</v>
      </c>
      <c r="AY152" s="17" t="s">
        <v>153</v>
      </c>
      <c r="BE152" s="199">
        <f>IF(N152="základní",J152,0)</f>
        <v>0</v>
      </c>
      <c r="BF152" s="199">
        <f>IF(N152="snížená",J152,0)</f>
        <v>0</v>
      </c>
      <c r="BG152" s="199">
        <f>IF(N152="zákl. přenesená",J152,0)</f>
        <v>0</v>
      </c>
      <c r="BH152" s="199">
        <f>IF(N152="sníž. přenesená",J152,0)</f>
        <v>0</v>
      </c>
      <c r="BI152" s="199">
        <f>IF(N152="nulová",J152,0)</f>
        <v>0</v>
      </c>
      <c r="BJ152" s="17" t="s">
        <v>83</v>
      </c>
      <c r="BK152" s="199">
        <f>ROUND(I152*H152,2)</f>
        <v>0</v>
      </c>
      <c r="BL152" s="17" t="s">
        <v>161</v>
      </c>
      <c r="BM152" s="198" t="s">
        <v>971</v>
      </c>
    </row>
    <row r="153" spans="1:65" s="2" customFormat="1" ht="19.5">
      <c r="A153" s="34"/>
      <c r="B153" s="35"/>
      <c r="C153" s="36"/>
      <c r="D153" s="202" t="s">
        <v>190</v>
      </c>
      <c r="E153" s="36"/>
      <c r="F153" s="242" t="s">
        <v>615</v>
      </c>
      <c r="G153" s="36"/>
      <c r="H153" s="36"/>
      <c r="I153" s="243"/>
      <c r="J153" s="36"/>
      <c r="K153" s="36"/>
      <c r="L153" s="39"/>
      <c r="M153" s="244"/>
      <c r="N153" s="245"/>
      <c r="O153" s="71"/>
      <c r="P153" s="71"/>
      <c r="Q153" s="71"/>
      <c r="R153" s="71"/>
      <c r="S153" s="71"/>
      <c r="T153" s="72"/>
      <c r="U153" s="34"/>
      <c r="V153" s="34"/>
      <c r="W153" s="34"/>
      <c r="X153" s="34"/>
      <c r="Y153" s="34"/>
      <c r="Z153" s="34"/>
      <c r="AA153" s="34"/>
      <c r="AB153" s="34"/>
      <c r="AC153" s="34"/>
      <c r="AD153" s="34"/>
      <c r="AE153" s="34"/>
      <c r="AT153" s="17" t="s">
        <v>190</v>
      </c>
      <c r="AU153" s="17" t="s">
        <v>85</v>
      </c>
    </row>
    <row r="154" spans="1:65" s="13" customFormat="1" ht="11.25">
      <c r="B154" s="200"/>
      <c r="C154" s="201"/>
      <c r="D154" s="202" t="s">
        <v>163</v>
      </c>
      <c r="E154" s="203" t="s">
        <v>1</v>
      </c>
      <c r="F154" s="204" t="s">
        <v>972</v>
      </c>
      <c r="G154" s="201"/>
      <c r="H154" s="205">
        <v>10</v>
      </c>
      <c r="I154" s="206"/>
      <c r="J154" s="201"/>
      <c r="K154" s="201"/>
      <c r="L154" s="207"/>
      <c r="M154" s="208"/>
      <c r="N154" s="209"/>
      <c r="O154" s="209"/>
      <c r="P154" s="209"/>
      <c r="Q154" s="209"/>
      <c r="R154" s="209"/>
      <c r="S154" s="209"/>
      <c r="T154" s="210"/>
      <c r="AT154" s="211" t="s">
        <v>163</v>
      </c>
      <c r="AU154" s="211" t="s">
        <v>85</v>
      </c>
      <c r="AV154" s="13" t="s">
        <v>85</v>
      </c>
      <c r="AW154" s="13" t="s">
        <v>31</v>
      </c>
      <c r="AX154" s="13" t="s">
        <v>75</v>
      </c>
      <c r="AY154" s="211" t="s">
        <v>153</v>
      </c>
    </row>
    <row r="155" spans="1:65" s="14" customFormat="1" ht="11.25">
      <c r="B155" s="212"/>
      <c r="C155" s="213"/>
      <c r="D155" s="202" t="s">
        <v>163</v>
      </c>
      <c r="E155" s="214" t="s">
        <v>1</v>
      </c>
      <c r="F155" s="215" t="s">
        <v>167</v>
      </c>
      <c r="G155" s="213"/>
      <c r="H155" s="216">
        <v>10</v>
      </c>
      <c r="I155" s="217"/>
      <c r="J155" s="213"/>
      <c r="K155" s="213"/>
      <c r="L155" s="218"/>
      <c r="M155" s="219"/>
      <c r="N155" s="220"/>
      <c r="O155" s="220"/>
      <c r="P155" s="220"/>
      <c r="Q155" s="220"/>
      <c r="R155" s="220"/>
      <c r="S155" s="220"/>
      <c r="T155" s="221"/>
      <c r="AT155" s="222" t="s">
        <v>163</v>
      </c>
      <c r="AU155" s="222" t="s">
        <v>85</v>
      </c>
      <c r="AV155" s="14" t="s">
        <v>161</v>
      </c>
      <c r="AW155" s="14" t="s">
        <v>31</v>
      </c>
      <c r="AX155" s="14" t="s">
        <v>83</v>
      </c>
      <c r="AY155" s="222" t="s">
        <v>153</v>
      </c>
    </row>
    <row r="156" spans="1:65" s="2" customFormat="1" ht="55.5" customHeight="1">
      <c r="A156" s="34"/>
      <c r="B156" s="35"/>
      <c r="C156" s="233" t="s">
        <v>225</v>
      </c>
      <c r="D156" s="233" t="s">
        <v>185</v>
      </c>
      <c r="E156" s="234" t="s">
        <v>973</v>
      </c>
      <c r="F156" s="235" t="s">
        <v>974</v>
      </c>
      <c r="G156" s="236" t="s">
        <v>262</v>
      </c>
      <c r="H156" s="237">
        <v>20</v>
      </c>
      <c r="I156" s="238"/>
      <c r="J156" s="239">
        <f>ROUND(I156*H156,2)</f>
        <v>0</v>
      </c>
      <c r="K156" s="235" t="s">
        <v>159</v>
      </c>
      <c r="L156" s="39"/>
      <c r="M156" s="240" t="s">
        <v>1</v>
      </c>
      <c r="N156" s="241" t="s">
        <v>40</v>
      </c>
      <c r="O156" s="71"/>
      <c r="P156" s="196">
        <f>O156*H156</f>
        <v>0</v>
      </c>
      <c r="Q156" s="196">
        <v>0</v>
      </c>
      <c r="R156" s="196">
        <f>Q156*H156</f>
        <v>0</v>
      </c>
      <c r="S156" s="196">
        <v>0</v>
      </c>
      <c r="T156" s="197">
        <f>S156*H156</f>
        <v>0</v>
      </c>
      <c r="U156" s="34"/>
      <c r="V156" s="34"/>
      <c r="W156" s="34"/>
      <c r="X156" s="34"/>
      <c r="Y156" s="34"/>
      <c r="Z156" s="34"/>
      <c r="AA156" s="34"/>
      <c r="AB156" s="34"/>
      <c r="AC156" s="34"/>
      <c r="AD156" s="34"/>
      <c r="AE156" s="34"/>
      <c r="AR156" s="198" t="s">
        <v>161</v>
      </c>
      <c r="AT156" s="198" t="s">
        <v>185</v>
      </c>
      <c r="AU156" s="198" t="s">
        <v>85</v>
      </c>
      <c r="AY156" s="17" t="s">
        <v>153</v>
      </c>
      <c r="BE156" s="199">
        <f>IF(N156="základní",J156,0)</f>
        <v>0</v>
      </c>
      <c r="BF156" s="199">
        <f>IF(N156="snížená",J156,0)</f>
        <v>0</v>
      </c>
      <c r="BG156" s="199">
        <f>IF(N156="zákl. přenesená",J156,0)</f>
        <v>0</v>
      </c>
      <c r="BH156" s="199">
        <f>IF(N156="sníž. přenesená",J156,0)</f>
        <v>0</v>
      </c>
      <c r="BI156" s="199">
        <f>IF(N156="nulová",J156,0)</f>
        <v>0</v>
      </c>
      <c r="BJ156" s="17" t="s">
        <v>83</v>
      </c>
      <c r="BK156" s="199">
        <f>ROUND(I156*H156,2)</f>
        <v>0</v>
      </c>
      <c r="BL156" s="17" t="s">
        <v>161</v>
      </c>
      <c r="BM156" s="198" t="s">
        <v>975</v>
      </c>
    </row>
    <row r="157" spans="1:65" s="2" customFormat="1" ht="29.25">
      <c r="A157" s="34"/>
      <c r="B157" s="35"/>
      <c r="C157" s="36"/>
      <c r="D157" s="202" t="s">
        <v>190</v>
      </c>
      <c r="E157" s="36"/>
      <c r="F157" s="242" t="s">
        <v>596</v>
      </c>
      <c r="G157" s="36"/>
      <c r="H157" s="36"/>
      <c r="I157" s="243"/>
      <c r="J157" s="36"/>
      <c r="K157" s="36"/>
      <c r="L157" s="39"/>
      <c r="M157" s="244"/>
      <c r="N157" s="245"/>
      <c r="O157" s="71"/>
      <c r="P157" s="71"/>
      <c r="Q157" s="71"/>
      <c r="R157" s="71"/>
      <c r="S157" s="71"/>
      <c r="T157" s="72"/>
      <c r="U157" s="34"/>
      <c r="V157" s="34"/>
      <c r="W157" s="34"/>
      <c r="X157" s="34"/>
      <c r="Y157" s="34"/>
      <c r="Z157" s="34"/>
      <c r="AA157" s="34"/>
      <c r="AB157" s="34"/>
      <c r="AC157" s="34"/>
      <c r="AD157" s="34"/>
      <c r="AE157" s="34"/>
      <c r="AT157" s="17" t="s">
        <v>190</v>
      </c>
      <c r="AU157" s="17" t="s">
        <v>85</v>
      </c>
    </row>
    <row r="158" spans="1:65" s="13" customFormat="1" ht="11.25">
      <c r="B158" s="200"/>
      <c r="C158" s="201"/>
      <c r="D158" s="202" t="s">
        <v>163</v>
      </c>
      <c r="E158" s="203" t="s">
        <v>1</v>
      </c>
      <c r="F158" s="204" t="s">
        <v>976</v>
      </c>
      <c r="G158" s="201"/>
      <c r="H158" s="205">
        <v>20</v>
      </c>
      <c r="I158" s="206"/>
      <c r="J158" s="201"/>
      <c r="K158" s="201"/>
      <c r="L158" s="207"/>
      <c r="M158" s="208"/>
      <c r="N158" s="209"/>
      <c r="O158" s="209"/>
      <c r="P158" s="209"/>
      <c r="Q158" s="209"/>
      <c r="R158" s="209"/>
      <c r="S158" s="209"/>
      <c r="T158" s="210"/>
      <c r="AT158" s="211" t="s">
        <v>163</v>
      </c>
      <c r="AU158" s="211" t="s">
        <v>85</v>
      </c>
      <c r="AV158" s="13" t="s">
        <v>85</v>
      </c>
      <c r="AW158" s="13" t="s">
        <v>31</v>
      </c>
      <c r="AX158" s="13" t="s">
        <v>75</v>
      </c>
      <c r="AY158" s="211" t="s">
        <v>153</v>
      </c>
    </row>
    <row r="159" spans="1:65" s="14" customFormat="1" ht="11.25">
      <c r="B159" s="212"/>
      <c r="C159" s="213"/>
      <c r="D159" s="202" t="s">
        <v>163</v>
      </c>
      <c r="E159" s="214" t="s">
        <v>1</v>
      </c>
      <c r="F159" s="215" t="s">
        <v>167</v>
      </c>
      <c r="G159" s="213"/>
      <c r="H159" s="216">
        <v>20</v>
      </c>
      <c r="I159" s="217"/>
      <c r="J159" s="213"/>
      <c r="K159" s="213"/>
      <c r="L159" s="218"/>
      <c r="M159" s="219"/>
      <c r="N159" s="220"/>
      <c r="O159" s="220"/>
      <c r="P159" s="220"/>
      <c r="Q159" s="220"/>
      <c r="R159" s="220"/>
      <c r="S159" s="220"/>
      <c r="T159" s="221"/>
      <c r="AT159" s="222" t="s">
        <v>163</v>
      </c>
      <c r="AU159" s="222" t="s">
        <v>85</v>
      </c>
      <c r="AV159" s="14" t="s">
        <v>161</v>
      </c>
      <c r="AW159" s="14" t="s">
        <v>31</v>
      </c>
      <c r="AX159" s="14" t="s">
        <v>83</v>
      </c>
      <c r="AY159" s="222" t="s">
        <v>153</v>
      </c>
    </row>
    <row r="160" spans="1:65" s="2" customFormat="1" ht="78" customHeight="1">
      <c r="A160" s="34"/>
      <c r="B160" s="35"/>
      <c r="C160" s="233" t="s">
        <v>230</v>
      </c>
      <c r="D160" s="233" t="s">
        <v>185</v>
      </c>
      <c r="E160" s="234" t="s">
        <v>977</v>
      </c>
      <c r="F160" s="235" t="s">
        <v>978</v>
      </c>
      <c r="G160" s="236" t="s">
        <v>262</v>
      </c>
      <c r="H160" s="237">
        <v>20</v>
      </c>
      <c r="I160" s="238"/>
      <c r="J160" s="239">
        <f>ROUND(I160*H160,2)</f>
        <v>0</v>
      </c>
      <c r="K160" s="235" t="s">
        <v>159</v>
      </c>
      <c r="L160" s="39"/>
      <c r="M160" s="240" t="s">
        <v>1</v>
      </c>
      <c r="N160" s="241" t="s">
        <v>40</v>
      </c>
      <c r="O160" s="71"/>
      <c r="P160" s="196">
        <f>O160*H160</f>
        <v>0</v>
      </c>
      <c r="Q160" s="196">
        <v>0</v>
      </c>
      <c r="R160" s="196">
        <f>Q160*H160</f>
        <v>0</v>
      </c>
      <c r="S160" s="196">
        <v>0</v>
      </c>
      <c r="T160" s="197">
        <f>S160*H160</f>
        <v>0</v>
      </c>
      <c r="U160" s="34"/>
      <c r="V160" s="34"/>
      <c r="W160" s="34"/>
      <c r="X160" s="34"/>
      <c r="Y160" s="34"/>
      <c r="Z160" s="34"/>
      <c r="AA160" s="34"/>
      <c r="AB160" s="34"/>
      <c r="AC160" s="34"/>
      <c r="AD160" s="34"/>
      <c r="AE160" s="34"/>
      <c r="AR160" s="198" t="s">
        <v>161</v>
      </c>
      <c r="AT160" s="198" t="s">
        <v>185</v>
      </c>
      <c r="AU160" s="198" t="s">
        <v>85</v>
      </c>
      <c r="AY160" s="17" t="s">
        <v>153</v>
      </c>
      <c r="BE160" s="199">
        <f>IF(N160="základní",J160,0)</f>
        <v>0</v>
      </c>
      <c r="BF160" s="199">
        <f>IF(N160="snížená",J160,0)</f>
        <v>0</v>
      </c>
      <c r="BG160" s="199">
        <f>IF(N160="zákl. přenesená",J160,0)</f>
        <v>0</v>
      </c>
      <c r="BH160" s="199">
        <f>IF(N160="sníž. přenesená",J160,0)</f>
        <v>0</v>
      </c>
      <c r="BI160" s="199">
        <f>IF(N160="nulová",J160,0)</f>
        <v>0</v>
      </c>
      <c r="BJ160" s="17" t="s">
        <v>83</v>
      </c>
      <c r="BK160" s="199">
        <f>ROUND(I160*H160,2)</f>
        <v>0</v>
      </c>
      <c r="BL160" s="17" t="s">
        <v>161</v>
      </c>
      <c r="BM160" s="198" t="s">
        <v>979</v>
      </c>
    </row>
    <row r="161" spans="1:65" s="2" customFormat="1" ht="39">
      <c r="A161" s="34"/>
      <c r="B161" s="35"/>
      <c r="C161" s="36"/>
      <c r="D161" s="202" t="s">
        <v>190</v>
      </c>
      <c r="E161" s="36"/>
      <c r="F161" s="242" t="s">
        <v>980</v>
      </c>
      <c r="G161" s="36"/>
      <c r="H161" s="36"/>
      <c r="I161" s="243"/>
      <c r="J161" s="36"/>
      <c r="K161" s="36"/>
      <c r="L161" s="39"/>
      <c r="M161" s="244"/>
      <c r="N161" s="245"/>
      <c r="O161" s="71"/>
      <c r="P161" s="71"/>
      <c r="Q161" s="71"/>
      <c r="R161" s="71"/>
      <c r="S161" s="71"/>
      <c r="T161" s="72"/>
      <c r="U161" s="34"/>
      <c r="V161" s="34"/>
      <c r="W161" s="34"/>
      <c r="X161" s="34"/>
      <c r="Y161" s="34"/>
      <c r="Z161" s="34"/>
      <c r="AA161" s="34"/>
      <c r="AB161" s="34"/>
      <c r="AC161" s="34"/>
      <c r="AD161" s="34"/>
      <c r="AE161" s="34"/>
      <c r="AT161" s="17" t="s">
        <v>190</v>
      </c>
      <c r="AU161" s="17" t="s">
        <v>85</v>
      </c>
    </row>
    <row r="162" spans="1:65" s="13" customFormat="1" ht="11.25">
      <c r="B162" s="200"/>
      <c r="C162" s="201"/>
      <c r="D162" s="202" t="s">
        <v>163</v>
      </c>
      <c r="E162" s="203" t="s">
        <v>1</v>
      </c>
      <c r="F162" s="204" t="s">
        <v>976</v>
      </c>
      <c r="G162" s="201"/>
      <c r="H162" s="205">
        <v>20</v>
      </c>
      <c r="I162" s="206"/>
      <c r="J162" s="201"/>
      <c r="K162" s="201"/>
      <c r="L162" s="207"/>
      <c r="M162" s="208"/>
      <c r="N162" s="209"/>
      <c r="O162" s="209"/>
      <c r="P162" s="209"/>
      <c r="Q162" s="209"/>
      <c r="R162" s="209"/>
      <c r="S162" s="209"/>
      <c r="T162" s="210"/>
      <c r="AT162" s="211" t="s">
        <v>163</v>
      </c>
      <c r="AU162" s="211" t="s">
        <v>85</v>
      </c>
      <c r="AV162" s="13" t="s">
        <v>85</v>
      </c>
      <c r="AW162" s="13" t="s">
        <v>31</v>
      </c>
      <c r="AX162" s="13" t="s">
        <v>75</v>
      </c>
      <c r="AY162" s="211" t="s">
        <v>153</v>
      </c>
    </row>
    <row r="163" spans="1:65" s="14" customFormat="1" ht="11.25">
      <c r="B163" s="212"/>
      <c r="C163" s="213"/>
      <c r="D163" s="202" t="s">
        <v>163</v>
      </c>
      <c r="E163" s="214" t="s">
        <v>1</v>
      </c>
      <c r="F163" s="215" t="s">
        <v>167</v>
      </c>
      <c r="G163" s="213"/>
      <c r="H163" s="216">
        <v>20</v>
      </c>
      <c r="I163" s="217"/>
      <c r="J163" s="213"/>
      <c r="K163" s="213"/>
      <c r="L163" s="218"/>
      <c r="M163" s="219"/>
      <c r="N163" s="220"/>
      <c r="O163" s="220"/>
      <c r="P163" s="220"/>
      <c r="Q163" s="220"/>
      <c r="R163" s="220"/>
      <c r="S163" s="220"/>
      <c r="T163" s="221"/>
      <c r="AT163" s="222" t="s">
        <v>163</v>
      </c>
      <c r="AU163" s="222" t="s">
        <v>85</v>
      </c>
      <c r="AV163" s="14" t="s">
        <v>161</v>
      </c>
      <c r="AW163" s="14" t="s">
        <v>31</v>
      </c>
      <c r="AX163" s="14" t="s">
        <v>83</v>
      </c>
      <c r="AY163" s="222" t="s">
        <v>153</v>
      </c>
    </row>
    <row r="164" spans="1:65" s="12" customFormat="1" ht="22.9" customHeight="1">
      <c r="B164" s="170"/>
      <c r="C164" s="171"/>
      <c r="D164" s="172" t="s">
        <v>74</v>
      </c>
      <c r="E164" s="184" t="s">
        <v>279</v>
      </c>
      <c r="F164" s="184" t="s">
        <v>280</v>
      </c>
      <c r="G164" s="171"/>
      <c r="H164" s="171"/>
      <c r="I164" s="174"/>
      <c r="J164" s="185">
        <f>BK164</f>
        <v>0</v>
      </c>
      <c r="K164" s="171"/>
      <c r="L164" s="176"/>
      <c r="M164" s="177"/>
      <c r="N164" s="178"/>
      <c r="O164" s="178"/>
      <c r="P164" s="179">
        <f>SUM(P165:P185)</f>
        <v>0</v>
      </c>
      <c r="Q164" s="178"/>
      <c r="R164" s="179">
        <f>SUM(R165:R185)</f>
        <v>0</v>
      </c>
      <c r="S164" s="178"/>
      <c r="T164" s="180">
        <f>SUM(T165:T185)</f>
        <v>0</v>
      </c>
      <c r="AR164" s="181" t="s">
        <v>161</v>
      </c>
      <c r="AT164" s="182" t="s">
        <v>74</v>
      </c>
      <c r="AU164" s="182" t="s">
        <v>83</v>
      </c>
      <c r="AY164" s="181" t="s">
        <v>153</v>
      </c>
      <c r="BK164" s="183">
        <f>SUM(BK165:BK185)</f>
        <v>0</v>
      </c>
    </row>
    <row r="165" spans="1:65" s="2" customFormat="1" ht="128.65" customHeight="1">
      <c r="A165" s="34"/>
      <c r="B165" s="35"/>
      <c r="C165" s="233" t="s">
        <v>236</v>
      </c>
      <c r="D165" s="233" t="s">
        <v>185</v>
      </c>
      <c r="E165" s="234" t="s">
        <v>649</v>
      </c>
      <c r="F165" s="235" t="s">
        <v>650</v>
      </c>
      <c r="G165" s="236" t="s">
        <v>178</v>
      </c>
      <c r="H165" s="237">
        <v>10</v>
      </c>
      <c r="I165" s="238"/>
      <c r="J165" s="239">
        <f>ROUND(I165*H165,2)</f>
        <v>0</v>
      </c>
      <c r="K165" s="235" t="s">
        <v>159</v>
      </c>
      <c r="L165" s="39"/>
      <c r="M165" s="240" t="s">
        <v>1</v>
      </c>
      <c r="N165" s="241" t="s">
        <v>40</v>
      </c>
      <c r="O165" s="71"/>
      <c r="P165" s="196">
        <f>O165*H165</f>
        <v>0</v>
      </c>
      <c r="Q165" s="196">
        <v>0</v>
      </c>
      <c r="R165" s="196">
        <f>Q165*H165</f>
        <v>0</v>
      </c>
      <c r="S165" s="196">
        <v>0</v>
      </c>
      <c r="T165" s="197">
        <f>S165*H165</f>
        <v>0</v>
      </c>
      <c r="U165" s="34"/>
      <c r="V165" s="34"/>
      <c r="W165" s="34"/>
      <c r="X165" s="34"/>
      <c r="Y165" s="34"/>
      <c r="Z165" s="34"/>
      <c r="AA165" s="34"/>
      <c r="AB165" s="34"/>
      <c r="AC165" s="34"/>
      <c r="AD165" s="34"/>
      <c r="AE165" s="34"/>
      <c r="AR165" s="198" t="s">
        <v>284</v>
      </c>
      <c r="AT165" s="198" t="s">
        <v>185</v>
      </c>
      <c r="AU165" s="198" t="s">
        <v>85</v>
      </c>
      <c r="AY165" s="17" t="s">
        <v>153</v>
      </c>
      <c r="BE165" s="199">
        <f>IF(N165="základní",J165,0)</f>
        <v>0</v>
      </c>
      <c r="BF165" s="199">
        <f>IF(N165="snížená",J165,0)</f>
        <v>0</v>
      </c>
      <c r="BG165" s="199">
        <f>IF(N165="zákl. přenesená",J165,0)</f>
        <v>0</v>
      </c>
      <c r="BH165" s="199">
        <f>IF(N165="sníž. přenesená",J165,0)</f>
        <v>0</v>
      </c>
      <c r="BI165" s="199">
        <f>IF(N165="nulová",J165,0)</f>
        <v>0</v>
      </c>
      <c r="BJ165" s="17" t="s">
        <v>83</v>
      </c>
      <c r="BK165" s="199">
        <f>ROUND(I165*H165,2)</f>
        <v>0</v>
      </c>
      <c r="BL165" s="17" t="s">
        <v>284</v>
      </c>
      <c r="BM165" s="198" t="s">
        <v>981</v>
      </c>
    </row>
    <row r="166" spans="1:65" s="2" customFormat="1" ht="58.5">
      <c r="A166" s="34"/>
      <c r="B166" s="35"/>
      <c r="C166" s="36"/>
      <c r="D166" s="202" t="s">
        <v>190</v>
      </c>
      <c r="E166" s="36"/>
      <c r="F166" s="242" t="s">
        <v>294</v>
      </c>
      <c r="G166" s="36"/>
      <c r="H166" s="36"/>
      <c r="I166" s="243"/>
      <c r="J166" s="36"/>
      <c r="K166" s="36"/>
      <c r="L166" s="39"/>
      <c r="M166" s="244"/>
      <c r="N166" s="245"/>
      <c r="O166" s="71"/>
      <c r="P166" s="71"/>
      <c r="Q166" s="71"/>
      <c r="R166" s="71"/>
      <c r="S166" s="71"/>
      <c r="T166" s="72"/>
      <c r="U166" s="34"/>
      <c r="V166" s="34"/>
      <c r="W166" s="34"/>
      <c r="X166" s="34"/>
      <c r="Y166" s="34"/>
      <c r="Z166" s="34"/>
      <c r="AA166" s="34"/>
      <c r="AB166" s="34"/>
      <c r="AC166" s="34"/>
      <c r="AD166" s="34"/>
      <c r="AE166" s="34"/>
      <c r="AT166" s="17" t="s">
        <v>190</v>
      </c>
      <c r="AU166" s="17" t="s">
        <v>85</v>
      </c>
    </row>
    <row r="167" spans="1:65" s="15" customFormat="1" ht="11.25">
      <c r="B167" s="223"/>
      <c r="C167" s="224"/>
      <c r="D167" s="202" t="s">
        <v>163</v>
      </c>
      <c r="E167" s="225" t="s">
        <v>1</v>
      </c>
      <c r="F167" s="226" t="s">
        <v>652</v>
      </c>
      <c r="G167" s="224"/>
      <c r="H167" s="225" t="s">
        <v>1</v>
      </c>
      <c r="I167" s="227"/>
      <c r="J167" s="224"/>
      <c r="K167" s="224"/>
      <c r="L167" s="228"/>
      <c r="M167" s="229"/>
      <c r="N167" s="230"/>
      <c r="O167" s="230"/>
      <c r="P167" s="230"/>
      <c r="Q167" s="230"/>
      <c r="R167" s="230"/>
      <c r="S167" s="230"/>
      <c r="T167" s="231"/>
      <c r="AT167" s="232" t="s">
        <v>163</v>
      </c>
      <c r="AU167" s="232" t="s">
        <v>85</v>
      </c>
      <c r="AV167" s="15" t="s">
        <v>83</v>
      </c>
      <c r="AW167" s="15" t="s">
        <v>31</v>
      </c>
      <c r="AX167" s="15" t="s">
        <v>75</v>
      </c>
      <c r="AY167" s="232" t="s">
        <v>153</v>
      </c>
    </row>
    <row r="168" spans="1:65" s="13" customFormat="1" ht="11.25">
      <c r="B168" s="200"/>
      <c r="C168" s="201"/>
      <c r="D168" s="202" t="s">
        <v>163</v>
      </c>
      <c r="E168" s="203" t="s">
        <v>1</v>
      </c>
      <c r="F168" s="204" t="s">
        <v>982</v>
      </c>
      <c r="G168" s="201"/>
      <c r="H168" s="205">
        <v>10</v>
      </c>
      <c r="I168" s="206"/>
      <c r="J168" s="201"/>
      <c r="K168" s="201"/>
      <c r="L168" s="207"/>
      <c r="M168" s="208"/>
      <c r="N168" s="209"/>
      <c r="O168" s="209"/>
      <c r="P168" s="209"/>
      <c r="Q168" s="209"/>
      <c r="R168" s="209"/>
      <c r="S168" s="209"/>
      <c r="T168" s="210"/>
      <c r="AT168" s="211" t="s">
        <v>163</v>
      </c>
      <c r="AU168" s="211" t="s">
        <v>85</v>
      </c>
      <c r="AV168" s="13" t="s">
        <v>85</v>
      </c>
      <c r="AW168" s="13" t="s">
        <v>31</v>
      </c>
      <c r="AX168" s="13" t="s">
        <v>75</v>
      </c>
      <c r="AY168" s="211" t="s">
        <v>153</v>
      </c>
    </row>
    <row r="169" spans="1:65" s="14" customFormat="1" ht="11.25">
      <c r="B169" s="212"/>
      <c r="C169" s="213"/>
      <c r="D169" s="202" t="s">
        <v>163</v>
      </c>
      <c r="E169" s="214" t="s">
        <v>1</v>
      </c>
      <c r="F169" s="215" t="s">
        <v>167</v>
      </c>
      <c r="G169" s="213"/>
      <c r="H169" s="216">
        <v>10</v>
      </c>
      <c r="I169" s="217"/>
      <c r="J169" s="213"/>
      <c r="K169" s="213"/>
      <c r="L169" s="218"/>
      <c r="M169" s="219"/>
      <c r="N169" s="220"/>
      <c r="O169" s="220"/>
      <c r="P169" s="220"/>
      <c r="Q169" s="220"/>
      <c r="R169" s="220"/>
      <c r="S169" s="220"/>
      <c r="T169" s="221"/>
      <c r="AT169" s="222" t="s">
        <v>163</v>
      </c>
      <c r="AU169" s="222" t="s">
        <v>85</v>
      </c>
      <c r="AV169" s="14" t="s">
        <v>161</v>
      </c>
      <c r="AW169" s="14" t="s">
        <v>31</v>
      </c>
      <c r="AX169" s="14" t="s">
        <v>83</v>
      </c>
      <c r="AY169" s="222" t="s">
        <v>153</v>
      </c>
    </row>
    <row r="170" spans="1:65" s="2" customFormat="1" ht="156.75" customHeight="1">
      <c r="A170" s="34"/>
      <c r="B170" s="35"/>
      <c r="C170" s="233" t="s">
        <v>243</v>
      </c>
      <c r="D170" s="233" t="s">
        <v>185</v>
      </c>
      <c r="E170" s="234" t="s">
        <v>656</v>
      </c>
      <c r="F170" s="235" t="s">
        <v>657</v>
      </c>
      <c r="G170" s="236" t="s">
        <v>178</v>
      </c>
      <c r="H170" s="237">
        <v>10.002000000000001</v>
      </c>
      <c r="I170" s="238"/>
      <c r="J170" s="239">
        <f>ROUND(I170*H170,2)</f>
        <v>0</v>
      </c>
      <c r="K170" s="235" t="s">
        <v>159</v>
      </c>
      <c r="L170" s="39"/>
      <c r="M170" s="240" t="s">
        <v>1</v>
      </c>
      <c r="N170" s="241" t="s">
        <v>40</v>
      </c>
      <c r="O170" s="71"/>
      <c r="P170" s="196">
        <f>O170*H170</f>
        <v>0</v>
      </c>
      <c r="Q170" s="196">
        <v>0</v>
      </c>
      <c r="R170" s="196">
        <f>Q170*H170</f>
        <v>0</v>
      </c>
      <c r="S170" s="196">
        <v>0</v>
      </c>
      <c r="T170" s="197">
        <f>S170*H170</f>
        <v>0</v>
      </c>
      <c r="U170" s="34"/>
      <c r="V170" s="34"/>
      <c r="W170" s="34"/>
      <c r="X170" s="34"/>
      <c r="Y170" s="34"/>
      <c r="Z170" s="34"/>
      <c r="AA170" s="34"/>
      <c r="AB170" s="34"/>
      <c r="AC170" s="34"/>
      <c r="AD170" s="34"/>
      <c r="AE170" s="34"/>
      <c r="AR170" s="198" t="s">
        <v>284</v>
      </c>
      <c r="AT170" s="198" t="s">
        <v>185</v>
      </c>
      <c r="AU170" s="198" t="s">
        <v>85</v>
      </c>
      <c r="AY170" s="17" t="s">
        <v>153</v>
      </c>
      <c r="BE170" s="199">
        <f>IF(N170="základní",J170,0)</f>
        <v>0</v>
      </c>
      <c r="BF170" s="199">
        <f>IF(N170="snížená",J170,0)</f>
        <v>0</v>
      </c>
      <c r="BG170" s="199">
        <f>IF(N170="zákl. přenesená",J170,0)</f>
        <v>0</v>
      </c>
      <c r="BH170" s="199">
        <f>IF(N170="sníž. přenesená",J170,0)</f>
        <v>0</v>
      </c>
      <c r="BI170" s="199">
        <f>IF(N170="nulová",J170,0)</f>
        <v>0</v>
      </c>
      <c r="BJ170" s="17" t="s">
        <v>83</v>
      </c>
      <c r="BK170" s="199">
        <f>ROUND(I170*H170,2)</f>
        <v>0</v>
      </c>
      <c r="BL170" s="17" t="s">
        <v>284</v>
      </c>
      <c r="BM170" s="198" t="s">
        <v>983</v>
      </c>
    </row>
    <row r="171" spans="1:65" s="2" customFormat="1" ht="87.75">
      <c r="A171" s="34"/>
      <c r="B171" s="35"/>
      <c r="C171" s="36"/>
      <c r="D171" s="202" t="s">
        <v>190</v>
      </c>
      <c r="E171" s="36"/>
      <c r="F171" s="242" t="s">
        <v>300</v>
      </c>
      <c r="G171" s="36"/>
      <c r="H171" s="36"/>
      <c r="I171" s="243"/>
      <c r="J171" s="36"/>
      <c r="K171" s="36"/>
      <c r="L171" s="39"/>
      <c r="M171" s="244"/>
      <c r="N171" s="245"/>
      <c r="O171" s="71"/>
      <c r="P171" s="71"/>
      <c r="Q171" s="71"/>
      <c r="R171" s="71"/>
      <c r="S171" s="71"/>
      <c r="T171" s="72"/>
      <c r="U171" s="34"/>
      <c r="V171" s="34"/>
      <c r="W171" s="34"/>
      <c r="X171" s="34"/>
      <c r="Y171" s="34"/>
      <c r="Z171" s="34"/>
      <c r="AA171" s="34"/>
      <c r="AB171" s="34"/>
      <c r="AC171" s="34"/>
      <c r="AD171" s="34"/>
      <c r="AE171" s="34"/>
      <c r="AT171" s="17" t="s">
        <v>190</v>
      </c>
      <c r="AU171" s="17" t="s">
        <v>85</v>
      </c>
    </row>
    <row r="172" spans="1:65" s="15" customFormat="1" ht="11.25">
      <c r="B172" s="223"/>
      <c r="C172" s="224"/>
      <c r="D172" s="202" t="s">
        <v>163</v>
      </c>
      <c r="E172" s="225" t="s">
        <v>1</v>
      </c>
      <c r="F172" s="226" t="s">
        <v>659</v>
      </c>
      <c r="G172" s="224"/>
      <c r="H172" s="225" t="s">
        <v>1</v>
      </c>
      <c r="I172" s="227"/>
      <c r="J172" s="224"/>
      <c r="K172" s="224"/>
      <c r="L172" s="228"/>
      <c r="M172" s="229"/>
      <c r="N172" s="230"/>
      <c r="O172" s="230"/>
      <c r="P172" s="230"/>
      <c r="Q172" s="230"/>
      <c r="R172" s="230"/>
      <c r="S172" s="230"/>
      <c r="T172" s="231"/>
      <c r="AT172" s="232" t="s">
        <v>163</v>
      </c>
      <c r="AU172" s="232" t="s">
        <v>85</v>
      </c>
      <c r="AV172" s="15" t="s">
        <v>83</v>
      </c>
      <c r="AW172" s="15" t="s">
        <v>31</v>
      </c>
      <c r="AX172" s="15" t="s">
        <v>75</v>
      </c>
      <c r="AY172" s="232" t="s">
        <v>153</v>
      </c>
    </row>
    <row r="173" spans="1:65" s="13" customFormat="1" ht="11.25">
      <c r="B173" s="200"/>
      <c r="C173" s="201"/>
      <c r="D173" s="202" t="s">
        <v>163</v>
      </c>
      <c r="E173" s="203" t="s">
        <v>1</v>
      </c>
      <c r="F173" s="204" t="s">
        <v>225</v>
      </c>
      <c r="G173" s="201"/>
      <c r="H173" s="205">
        <v>10</v>
      </c>
      <c r="I173" s="206"/>
      <c r="J173" s="201"/>
      <c r="K173" s="201"/>
      <c r="L173" s="207"/>
      <c r="M173" s="208"/>
      <c r="N173" s="209"/>
      <c r="O173" s="209"/>
      <c r="P173" s="209"/>
      <c r="Q173" s="209"/>
      <c r="R173" s="209"/>
      <c r="S173" s="209"/>
      <c r="T173" s="210"/>
      <c r="AT173" s="211" t="s">
        <v>163</v>
      </c>
      <c r="AU173" s="211" t="s">
        <v>85</v>
      </c>
      <c r="AV173" s="13" t="s">
        <v>85</v>
      </c>
      <c r="AW173" s="13" t="s">
        <v>31</v>
      </c>
      <c r="AX173" s="13" t="s">
        <v>75</v>
      </c>
      <c r="AY173" s="211" t="s">
        <v>153</v>
      </c>
    </row>
    <row r="174" spans="1:65" s="15" customFormat="1" ht="11.25">
      <c r="B174" s="223"/>
      <c r="C174" s="224"/>
      <c r="D174" s="202" t="s">
        <v>163</v>
      </c>
      <c r="E174" s="225" t="s">
        <v>1</v>
      </c>
      <c r="F174" s="226" t="s">
        <v>661</v>
      </c>
      <c r="G174" s="224"/>
      <c r="H174" s="225" t="s">
        <v>1</v>
      </c>
      <c r="I174" s="227"/>
      <c r="J174" s="224"/>
      <c r="K174" s="224"/>
      <c r="L174" s="228"/>
      <c r="M174" s="229"/>
      <c r="N174" s="230"/>
      <c r="O174" s="230"/>
      <c r="P174" s="230"/>
      <c r="Q174" s="230"/>
      <c r="R174" s="230"/>
      <c r="S174" s="230"/>
      <c r="T174" s="231"/>
      <c r="AT174" s="232" t="s">
        <v>163</v>
      </c>
      <c r="AU174" s="232" t="s">
        <v>85</v>
      </c>
      <c r="AV174" s="15" t="s">
        <v>83</v>
      </c>
      <c r="AW174" s="15" t="s">
        <v>31</v>
      </c>
      <c r="AX174" s="15" t="s">
        <v>75</v>
      </c>
      <c r="AY174" s="232" t="s">
        <v>153</v>
      </c>
    </row>
    <row r="175" spans="1:65" s="13" customFormat="1" ht="11.25">
      <c r="B175" s="200"/>
      <c r="C175" s="201"/>
      <c r="D175" s="202" t="s">
        <v>163</v>
      </c>
      <c r="E175" s="203" t="s">
        <v>1</v>
      </c>
      <c r="F175" s="204" t="s">
        <v>984</v>
      </c>
      <c r="G175" s="201"/>
      <c r="H175" s="205">
        <v>2E-3</v>
      </c>
      <c r="I175" s="206"/>
      <c r="J175" s="201"/>
      <c r="K175" s="201"/>
      <c r="L175" s="207"/>
      <c r="M175" s="208"/>
      <c r="N175" s="209"/>
      <c r="O175" s="209"/>
      <c r="P175" s="209"/>
      <c r="Q175" s="209"/>
      <c r="R175" s="209"/>
      <c r="S175" s="209"/>
      <c r="T175" s="210"/>
      <c r="AT175" s="211" t="s">
        <v>163</v>
      </c>
      <c r="AU175" s="211" t="s">
        <v>85</v>
      </c>
      <c r="AV175" s="13" t="s">
        <v>85</v>
      </c>
      <c r="AW175" s="13" t="s">
        <v>31</v>
      </c>
      <c r="AX175" s="13" t="s">
        <v>75</v>
      </c>
      <c r="AY175" s="211" t="s">
        <v>153</v>
      </c>
    </row>
    <row r="176" spans="1:65" s="14" customFormat="1" ht="11.25">
      <c r="B176" s="212"/>
      <c r="C176" s="213"/>
      <c r="D176" s="202" t="s">
        <v>163</v>
      </c>
      <c r="E176" s="214" t="s">
        <v>1</v>
      </c>
      <c r="F176" s="215" t="s">
        <v>167</v>
      </c>
      <c r="G176" s="213"/>
      <c r="H176" s="216">
        <v>10.002000000000001</v>
      </c>
      <c r="I176" s="217"/>
      <c r="J176" s="213"/>
      <c r="K176" s="213"/>
      <c r="L176" s="218"/>
      <c r="M176" s="219"/>
      <c r="N176" s="220"/>
      <c r="O176" s="220"/>
      <c r="P176" s="220"/>
      <c r="Q176" s="220"/>
      <c r="R176" s="220"/>
      <c r="S176" s="220"/>
      <c r="T176" s="221"/>
      <c r="AT176" s="222" t="s">
        <v>163</v>
      </c>
      <c r="AU176" s="222" t="s">
        <v>85</v>
      </c>
      <c r="AV176" s="14" t="s">
        <v>161</v>
      </c>
      <c r="AW176" s="14" t="s">
        <v>31</v>
      </c>
      <c r="AX176" s="14" t="s">
        <v>83</v>
      </c>
      <c r="AY176" s="222" t="s">
        <v>153</v>
      </c>
    </row>
    <row r="177" spans="1:65" s="2" customFormat="1" ht="90" customHeight="1">
      <c r="A177" s="34"/>
      <c r="B177" s="35"/>
      <c r="C177" s="233" t="s">
        <v>250</v>
      </c>
      <c r="D177" s="233" t="s">
        <v>185</v>
      </c>
      <c r="E177" s="234" t="s">
        <v>675</v>
      </c>
      <c r="F177" s="235" t="s">
        <v>676</v>
      </c>
      <c r="G177" s="236" t="s">
        <v>178</v>
      </c>
      <c r="H177" s="237">
        <v>10</v>
      </c>
      <c r="I177" s="238"/>
      <c r="J177" s="239">
        <f>ROUND(I177*H177,2)</f>
        <v>0</v>
      </c>
      <c r="K177" s="235" t="s">
        <v>159</v>
      </c>
      <c r="L177" s="39"/>
      <c r="M177" s="240" t="s">
        <v>1</v>
      </c>
      <c r="N177" s="241" t="s">
        <v>40</v>
      </c>
      <c r="O177" s="71"/>
      <c r="P177" s="196">
        <f>O177*H177</f>
        <v>0</v>
      </c>
      <c r="Q177" s="196">
        <v>0</v>
      </c>
      <c r="R177" s="196">
        <f>Q177*H177</f>
        <v>0</v>
      </c>
      <c r="S177" s="196">
        <v>0</v>
      </c>
      <c r="T177" s="197">
        <f>S177*H177</f>
        <v>0</v>
      </c>
      <c r="U177" s="34"/>
      <c r="V177" s="34"/>
      <c r="W177" s="34"/>
      <c r="X177" s="34"/>
      <c r="Y177" s="34"/>
      <c r="Z177" s="34"/>
      <c r="AA177" s="34"/>
      <c r="AB177" s="34"/>
      <c r="AC177" s="34"/>
      <c r="AD177" s="34"/>
      <c r="AE177" s="34"/>
      <c r="AR177" s="198" t="s">
        <v>284</v>
      </c>
      <c r="AT177" s="198" t="s">
        <v>185</v>
      </c>
      <c r="AU177" s="198" t="s">
        <v>85</v>
      </c>
      <c r="AY177" s="17" t="s">
        <v>153</v>
      </c>
      <c r="BE177" s="199">
        <f>IF(N177="základní",J177,0)</f>
        <v>0</v>
      </c>
      <c r="BF177" s="199">
        <f>IF(N177="snížená",J177,0)</f>
        <v>0</v>
      </c>
      <c r="BG177" s="199">
        <f>IF(N177="zákl. přenesená",J177,0)</f>
        <v>0</v>
      </c>
      <c r="BH177" s="199">
        <f>IF(N177="sníž. přenesená",J177,0)</f>
        <v>0</v>
      </c>
      <c r="BI177" s="199">
        <f>IF(N177="nulová",J177,0)</f>
        <v>0</v>
      </c>
      <c r="BJ177" s="17" t="s">
        <v>83</v>
      </c>
      <c r="BK177" s="199">
        <f>ROUND(I177*H177,2)</f>
        <v>0</v>
      </c>
      <c r="BL177" s="17" t="s">
        <v>284</v>
      </c>
      <c r="BM177" s="198" t="s">
        <v>985</v>
      </c>
    </row>
    <row r="178" spans="1:65" s="2" customFormat="1" ht="58.5">
      <c r="A178" s="34"/>
      <c r="B178" s="35"/>
      <c r="C178" s="36"/>
      <c r="D178" s="202" t="s">
        <v>190</v>
      </c>
      <c r="E178" s="36"/>
      <c r="F178" s="242" t="s">
        <v>319</v>
      </c>
      <c r="G178" s="36"/>
      <c r="H178" s="36"/>
      <c r="I178" s="243"/>
      <c r="J178" s="36"/>
      <c r="K178" s="36"/>
      <c r="L178" s="39"/>
      <c r="M178" s="244"/>
      <c r="N178" s="245"/>
      <c r="O178" s="71"/>
      <c r="P178" s="71"/>
      <c r="Q178" s="71"/>
      <c r="R178" s="71"/>
      <c r="S178" s="71"/>
      <c r="T178" s="72"/>
      <c r="U178" s="34"/>
      <c r="V178" s="34"/>
      <c r="W178" s="34"/>
      <c r="X178" s="34"/>
      <c r="Y178" s="34"/>
      <c r="Z178" s="34"/>
      <c r="AA178" s="34"/>
      <c r="AB178" s="34"/>
      <c r="AC178" s="34"/>
      <c r="AD178" s="34"/>
      <c r="AE178" s="34"/>
      <c r="AT178" s="17" t="s">
        <v>190</v>
      </c>
      <c r="AU178" s="17" t="s">
        <v>85</v>
      </c>
    </row>
    <row r="179" spans="1:65" s="15" customFormat="1" ht="11.25">
      <c r="B179" s="223"/>
      <c r="C179" s="224"/>
      <c r="D179" s="202" t="s">
        <v>163</v>
      </c>
      <c r="E179" s="225" t="s">
        <v>1</v>
      </c>
      <c r="F179" s="226" t="s">
        <v>678</v>
      </c>
      <c r="G179" s="224"/>
      <c r="H179" s="225" t="s">
        <v>1</v>
      </c>
      <c r="I179" s="227"/>
      <c r="J179" s="224"/>
      <c r="K179" s="224"/>
      <c r="L179" s="228"/>
      <c r="M179" s="229"/>
      <c r="N179" s="230"/>
      <c r="O179" s="230"/>
      <c r="P179" s="230"/>
      <c r="Q179" s="230"/>
      <c r="R179" s="230"/>
      <c r="S179" s="230"/>
      <c r="T179" s="231"/>
      <c r="AT179" s="232" t="s">
        <v>163</v>
      </c>
      <c r="AU179" s="232" t="s">
        <v>85</v>
      </c>
      <c r="AV179" s="15" t="s">
        <v>83</v>
      </c>
      <c r="AW179" s="15" t="s">
        <v>31</v>
      </c>
      <c r="AX179" s="15" t="s">
        <v>75</v>
      </c>
      <c r="AY179" s="232" t="s">
        <v>153</v>
      </c>
    </row>
    <row r="180" spans="1:65" s="13" customFormat="1" ht="11.25">
      <c r="B180" s="200"/>
      <c r="C180" s="201"/>
      <c r="D180" s="202" t="s">
        <v>163</v>
      </c>
      <c r="E180" s="203" t="s">
        <v>1</v>
      </c>
      <c r="F180" s="204" t="s">
        <v>982</v>
      </c>
      <c r="G180" s="201"/>
      <c r="H180" s="205">
        <v>10</v>
      </c>
      <c r="I180" s="206"/>
      <c r="J180" s="201"/>
      <c r="K180" s="201"/>
      <c r="L180" s="207"/>
      <c r="M180" s="208"/>
      <c r="N180" s="209"/>
      <c r="O180" s="209"/>
      <c r="P180" s="209"/>
      <c r="Q180" s="209"/>
      <c r="R180" s="209"/>
      <c r="S180" s="209"/>
      <c r="T180" s="210"/>
      <c r="AT180" s="211" t="s">
        <v>163</v>
      </c>
      <c r="AU180" s="211" t="s">
        <v>85</v>
      </c>
      <c r="AV180" s="13" t="s">
        <v>85</v>
      </c>
      <c r="AW180" s="13" t="s">
        <v>31</v>
      </c>
      <c r="AX180" s="13" t="s">
        <v>75</v>
      </c>
      <c r="AY180" s="211" t="s">
        <v>153</v>
      </c>
    </row>
    <row r="181" spans="1:65" s="14" customFormat="1" ht="11.25">
      <c r="B181" s="212"/>
      <c r="C181" s="213"/>
      <c r="D181" s="202" t="s">
        <v>163</v>
      </c>
      <c r="E181" s="214" t="s">
        <v>1</v>
      </c>
      <c r="F181" s="215" t="s">
        <v>167</v>
      </c>
      <c r="G181" s="213"/>
      <c r="H181" s="216">
        <v>10</v>
      </c>
      <c r="I181" s="217"/>
      <c r="J181" s="213"/>
      <c r="K181" s="213"/>
      <c r="L181" s="218"/>
      <c r="M181" s="219"/>
      <c r="N181" s="220"/>
      <c r="O181" s="220"/>
      <c r="P181" s="220"/>
      <c r="Q181" s="220"/>
      <c r="R181" s="220"/>
      <c r="S181" s="220"/>
      <c r="T181" s="221"/>
      <c r="AT181" s="222" t="s">
        <v>163</v>
      </c>
      <c r="AU181" s="222" t="s">
        <v>85</v>
      </c>
      <c r="AV181" s="14" t="s">
        <v>161</v>
      </c>
      <c r="AW181" s="14" t="s">
        <v>31</v>
      </c>
      <c r="AX181" s="14" t="s">
        <v>83</v>
      </c>
      <c r="AY181" s="222" t="s">
        <v>153</v>
      </c>
    </row>
    <row r="182" spans="1:65" s="2" customFormat="1" ht="24">
      <c r="A182" s="34"/>
      <c r="B182" s="35"/>
      <c r="C182" s="233" t="s">
        <v>8</v>
      </c>
      <c r="D182" s="233" t="s">
        <v>185</v>
      </c>
      <c r="E182" s="234" t="s">
        <v>683</v>
      </c>
      <c r="F182" s="235" t="s">
        <v>684</v>
      </c>
      <c r="G182" s="236" t="s">
        <v>158</v>
      </c>
      <c r="H182" s="237">
        <v>1</v>
      </c>
      <c r="I182" s="238"/>
      <c r="J182" s="239">
        <f>ROUND(I182*H182,2)</f>
        <v>0</v>
      </c>
      <c r="K182" s="235" t="s">
        <v>159</v>
      </c>
      <c r="L182" s="39"/>
      <c r="M182" s="240" t="s">
        <v>1</v>
      </c>
      <c r="N182" s="241" t="s">
        <v>40</v>
      </c>
      <c r="O182" s="71"/>
      <c r="P182" s="196">
        <f>O182*H182</f>
        <v>0</v>
      </c>
      <c r="Q182" s="196">
        <v>0</v>
      </c>
      <c r="R182" s="196">
        <f>Q182*H182</f>
        <v>0</v>
      </c>
      <c r="S182" s="196">
        <v>0</v>
      </c>
      <c r="T182" s="197">
        <f>S182*H182</f>
        <v>0</v>
      </c>
      <c r="U182" s="34"/>
      <c r="V182" s="34"/>
      <c r="W182" s="34"/>
      <c r="X182" s="34"/>
      <c r="Y182" s="34"/>
      <c r="Z182" s="34"/>
      <c r="AA182" s="34"/>
      <c r="AB182" s="34"/>
      <c r="AC182" s="34"/>
      <c r="AD182" s="34"/>
      <c r="AE182" s="34"/>
      <c r="AR182" s="198" t="s">
        <v>161</v>
      </c>
      <c r="AT182" s="198" t="s">
        <v>185</v>
      </c>
      <c r="AU182" s="198" t="s">
        <v>85</v>
      </c>
      <c r="AY182" s="17" t="s">
        <v>153</v>
      </c>
      <c r="BE182" s="199">
        <f>IF(N182="základní",J182,0)</f>
        <v>0</v>
      </c>
      <c r="BF182" s="199">
        <f>IF(N182="snížená",J182,0)</f>
        <v>0</v>
      </c>
      <c r="BG182" s="199">
        <f>IF(N182="zákl. přenesená",J182,0)</f>
        <v>0</v>
      </c>
      <c r="BH182" s="199">
        <f>IF(N182="sníž. přenesená",J182,0)</f>
        <v>0</v>
      </c>
      <c r="BI182" s="199">
        <f>IF(N182="nulová",J182,0)</f>
        <v>0</v>
      </c>
      <c r="BJ182" s="17" t="s">
        <v>83</v>
      </c>
      <c r="BK182" s="199">
        <f>ROUND(I182*H182,2)</f>
        <v>0</v>
      </c>
      <c r="BL182" s="17" t="s">
        <v>161</v>
      </c>
      <c r="BM182" s="198" t="s">
        <v>986</v>
      </c>
    </row>
    <row r="183" spans="1:65" s="15" customFormat="1" ht="22.5">
      <c r="B183" s="223"/>
      <c r="C183" s="224"/>
      <c r="D183" s="202" t="s">
        <v>163</v>
      </c>
      <c r="E183" s="225" t="s">
        <v>1</v>
      </c>
      <c r="F183" s="226" t="s">
        <v>686</v>
      </c>
      <c r="G183" s="224"/>
      <c r="H183" s="225" t="s">
        <v>1</v>
      </c>
      <c r="I183" s="227"/>
      <c r="J183" s="224"/>
      <c r="K183" s="224"/>
      <c r="L183" s="228"/>
      <c r="M183" s="229"/>
      <c r="N183" s="230"/>
      <c r="O183" s="230"/>
      <c r="P183" s="230"/>
      <c r="Q183" s="230"/>
      <c r="R183" s="230"/>
      <c r="S183" s="230"/>
      <c r="T183" s="231"/>
      <c r="AT183" s="232" t="s">
        <v>163</v>
      </c>
      <c r="AU183" s="232" t="s">
        <v>85</v>
      </c>
      <c r="AV183" s="15" t="s">
        <v>83</v>
      </c>
      <c r="AW183" s="15" t="s">
        <v>31</v>
      </c>
      <c r="AX183" s="15" t="s">
        <v>75</v>
      </c>
      <c r="AY183" s="232" t="s">
        <v>153</v>
      </c>
    </row>
    <row r="184" spans="1:65" s="13" customFormat="1" ht="11.25">
      <c r="B184" s="200"/>
      <c r="C184" s="201"/>
      <c r="D184" s="202" t="s">
        <v>163</v>
      </c>
      <c r="E184" s="203" t="s">
        <v>1</v>
      </c>
      <c r="F184" s="204" t="s">
        <v>83</v>
      </c>
      <c r="G184" s="201"/>
      <c r="H184" s="205">
        <v>1</v>
      </c>
      <c r="I184" s="206"/>
      <c r="J184" s="201"/>
      <c r="K184" s="201"/>
      <c r="L184" s="207"/>
      <c r="M184" s="208"/>
      <c r="N184" s="209"/>
      <c r="O184" s="209"/>
      <c r="P184" s="209"/>
      <c r="Q184" s="209"/>
      <c r="R184" s="209"/>
      <c r="S184" s="209"/>
      <c r="T184" s="210"/>
      <c r="AT184" s="211" t="s">
        <v>163</v>
      </c>
      <c r="AU184" s="211" t="s">
        <v>85</v>
      </c>
      <c r="AV184" s="13" t="s">
        <v>85</v>
      </c>
      <c r="AW184" s="13" t="s">
        <v>31</v>
      </c>
      <c r="AX184" s="13" t="s">
        <v>75</v>
      </c>
      <c r="AY184" s="211" t="s">
        <v>153</v>
      </c>
    </row>
    <row r="185" spans="1:65" s="14" customFormat="1" ht="11.25">
      <c r="B185" s="212"/>
      <c r="C185" s="213"/>
      <c r="D185" s="202" t="s">
        <v>163</v>
      </c>
      <c r="E185" s="214" t="s">
        <v>1</v>
      </c>
      <c r="F185" s="215" t="s">
        <v>167</v>
      </c>
      <c r="G185" s="213"/>
      <c r="H185" s="216">
        <v>1</v>
      </c>
      <c r="I185" s="217"/>
      <c r="J185" s="213"/>
      <c r="K185" s="213"/>
      <c r="L185" s="218"/>
      <c r="M185" s="246"/>
      <c r="N185" s="247"/>
      <c r="O185" s="247"/>
      <c r="P185" s="247"/>
      <c r="Q185" s="247"/>
      <c r="R185" s="247"/>
      <c r="S185" s="247"/>
      <c r="T185" s="248"/>
      <c r="AT185" s="222" t="s">
        <v>163</v>
      </c>
      <c r="AU185" s="222" t="s">
        <v>85</v>
      </c>
      <c r="AV185" s="14" t="s">
        <v>161</v>
      </c>
      <c r="AW185" s="14" t="s">
        <v>31</v>
      </c>
      <c r="AX185" s="14" t="s">
        <v>83</v>
      </c>
      <c r="AY185" s="222" t="s">
        <v>153</v>
      </c>
    </row>
    <row r="186" spans="1:65" s="2" customFormat="1" ht="6.95" customHeight="1">
      <c r="A186" s="34"/>
      <c r="B186" s="54"/>
      <c r="C186" s="55"/>
      <c r="D186" s="55"/>
      <c r="E186" s="55"/>
      <c r="F186" s="55"/>
      <c r="G186" s="55"/>
      <c r="H186" s="55"/>
      <c r="I186" s="55"/>
      <c r="J186" s="55"/>
      <c r="K186" s="55"/>
      <c r="L186" s="39"/>
      <c r="M186" s="34"/>
      <c r="O186" s="34"/>
      <c r="P186" s="34"/>
      <c r="Q186" s="34"/>
      <c r="R186" s="34"/>
      <c r="S186" s="34"/>
      <c r="T186" s="34"/>
      <c r="U186" s="34"/>
      <c r="V186" s="34"/>
      <c r="W186" s="34"/>
      <c r="X186" s="34"/>
      <c r="Y186" s="34"/>
      <c r="Z186" s="34"/>
      <c r="AA186" s="34"/>
      <c r="AB186" s="34"/>
      <c r="AC186" s="34"/>
      <c r="AD186" s="34"/>
      <c r="AE186" s="34"/>
    </row>
  </sheetData>
  <sheetProtection algorithmName="SHA-512" hashValue="406d++ZU5FwBZwR/ndr3m9q7EjD0QcUba/D1aic6e9pwa1VOeaw0fuBbdYYwVXCVrxJ7mH88kNYGqPHryLSrJQ==" saltValue="fvn8SIdQbNIHr3P1GnkthSbOYabdWv9Y0z9D1HNuzUEQcaPqIIxi045VbMp7135JhIX9s2FRUXmr2+UnNSxh7w==" spinCount="100000" sheet="1" objects="1" scenarios="1" formatColumns="0" formatRows="0" autoFilter="0"/>
  <autoFilter ref="C119:K185"/>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66"/>
  <sheetViews>
    <sheetView showGridLines="0" topLeftCell="A109"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5"/>
      <c r="M2" s="275"/>
      <c r="N2" s="275"/>
      <c r="O2" s="275"/>
      <c r="P2" s="275"/>
      <c r="Q2" s="275"/>
      <c r="R2" s="275"/>
      <c r="S2" s="275"/>
      <c r="T2" s="275"/>
      <c r="U2" s="275"/>
      <c r="V2" s="275"/>
      <c r="AT2" s="17" t="s">
        <v>115</v>
      </c>
    </row>
    <row r="3" spans="1:46" s="1" customFormat="1" ht="6.95" hidden="1" customHeight="1">
      <c r="B3" s="108"/>
      <c r="C3" s="109"/>
      <c r="D3" s="109"/>
      <c r="E3" s="109"/>
      <c r="F3" s="109"/>
      <c r="G3" s="109"/>
      <c r="H3" s="109"/>
      <c r="I3" s="109"/>
      <c r="J3" s="109"/>
      <c r="K3" s="109"/>
      <c r="L3" s="20"/>
      <c r="AT3" s="17" t="s">
        <v>85</v>
      </c>
    </row>
    <row r="4" spans="1:46" s="1" customFormat="1" ht="24.95" hidden="1" customHeight="1">
      <c r="B4" s="20"/>
      <c r="D4" s="110" t="s">
        <v>125</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0" t="str">
        <f>'Rekapitulace stavby'!K6</f>
        <v>Oprava trati v úseku Kladno - Krupá</v>
      </c>
      <c r="F7" s="291"/>
      <c r="G7" s="291"/>
      <c r="H7" s="291"/>
      <c r="L7" s="20"/>
    </row>
    <row r="8" spans="1:46" s="2" customFormat="1" ht="12" hidden="1" customHeight="1">
      <c r="A8" s="34"/>
      <c r="B8" s="39"/>
      <c r="C8" s="34"/>
      <c r="D8" s="112" t="s">
        <v>126</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292" t="s">
        <v>987</v>
      </c>
      <c r="F9" s="293"/>
      <c r="G9" s="293"/>
      <c r="H9" s="293"/>
      <c r="I9" s="34"/>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2" t="s">
        <v>20</v>
      </c>
      <c r="E12" s="34"/>
      <c r="F12" s="113" t="s">
        <v>21</v>
      </c>
      <c r="G12" s="34"/>
      <c r="H12" s="34"/>
      <c r="I12" s="112" t="s">
        <v>22</v>
      </c>
      <c r="J12" s="114" t="str">
        <f>'Rekapitulace stavby'!AN8</f>
        <v>22. 2. 2021</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stavby'!E14</f>
        <v>Vyplň údaj</v>
      </c>
      <c r="F18" s="295"/>
      <c r="G18" s="295"/>
      <c r="H18" s="295"/>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15"/>
      <c r="B27" s="116"/>
      <c r="C27" s="115"/>
      <c r="D27" s="115"/>
      <c r="E27" s="296" t="s">
        <v>1</v>
      </c>
      <c r="F27" s="296"/>
      <c r="G27" s="296"/>
      <c r="H27" s="296"/>
      <c r="I27" s="115"/>
      <c r="J27" s="115"/>
      <c r="K27" s="115"/>
      <c r="L27" s="117"/>
      <c r="S27" s="115"/>
      <c r="T27" s="115"/>
      <c r="U27" s="115"/>
      <c r="V27" s="115"/>
      <c r="W27" s="115"/>
      <c r="X27" s="115"/>
      <c r="Y27" s="115"/>
      <c r="Z27" s="115"/>
      <c r="AA27" s="115"/>
      <c r="AB27" s="115"/>
      <c r="AC27" s="115"/>
      <c r="AD27" s="115"/>
      <c r="AE27" s="115"/>
    </row>
    <row r="28" spans="1:31" s="2" customFormat="1" ht="6.95"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hidden="1" customHeight="1">
      <c r="A30" s="34"/>
      <c r="B30" s="39"/>
      <c r="C30" s="34"/>
      <c r="D30" s="119" t="s">
        <v>35</v>
      </c>
      <c r="E30" s="34"/>
      <c r="F30" s="34"/>
      <c r="G30" s="34"/>
      <c r="H30" s="34"/>
      <c r="I30" s="34"/>
      <c r="J30" s="120">
        <f>ROUND(J120,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2" t="s">
        <v>39</v>
      </c>
      <c r="E33" s="112" t="s">
        <v>40</v>
      </c>
      <c r="F33" s="123">
        <f>ROUND((SUM(BE120:BE165)),  2)</f>
        <v>0</v>
      </c>
      <c r="G33" s="34"/>
      <c r="H33" s="34"/>
      <c r="I33" s="124">
        <v>0.21</v>
      </c>
      <c r="J33" s="123">
        <f>ROUND(((SUM(BE120:BE165))*I33),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2" t="s">
        <v>41</v>
      </c>
      <c r="F34" s="123">
        <f>ROUND((SUM(BF120:BF165)),  2)</f>
        <v>0</v>
      </c>
      <c r="G34" s="34"/>
      <c r="H34" s="34"/>
      <c r="I34" s="124">
        <v>0.15</v>
      </c>
      <c r="J34" s="123">
        <f>ROUND(((SUM(BF120:BF165))*I34),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42</v>
      </c>
      <c r="F35" s="123">
        <f>ROUND((SUM(BG120:BG165)),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43</v>
      </c>
      <c r="F36" s="123">
        <f>ROUND((SUM(BH120:BH165)),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44</v>
      </c>
      <c r="F37" s="123">
        <f>ROUND((SUM(BI120:BI165)),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2" t="s">
        <v>48</v>
      </c>
      <c r="E50" s="133"/>
      <c r="F50" s="133"/>
      <c r="G50" s="132" t="s">
        <v>49</v>
      </c>
      <c r="H50" s="133"/>
      <c r="I50" s="133"/>
      <c r="J50" s="133"/>
      <c r="K50" s="133"/>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idden="1">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idden="1">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idden="1">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5" hidden="1"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hidden="1"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hidden="1" customHeight="1">
      <c r="A82" s="34"/>
      <c r="B82" s="35"/>
      <c r="C82" s="23" t="s">
        <v>128</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hidden="1"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hidden="1" customHeight="1">
      <c r="A85" s="34"/>
      <c r="B85" s="35"/>
      <c r="C85" s="36"/>
      <c r="D85" s="36"/>
      <c r="E85" s="297" t="str">
        <f>E7</f>
        <v>Oprava trati v úseku Kladno - Krupá</v>
      </c>
      <c r="F85" s="298"/>
      <c r="G85" s="298"/>
      <c r="H85" s="298"/>
      <c r="I85" s="36"/>
      <c r="J85" s="36"/>
      <c r="K85" s="36"/>
      <c r="L85" s="51"/>
      <c r="S85" s="34"/>
      <c r="T85" s="34"/>
      <c r="U85" s="34"/>
      <c r="V85" s="34"/>
      <c r="W85" s="34"/>
      <c r="X85" s="34"/>
      <c r="Y85" s="34"/>
      <c r="Z85" s="34"/>
      <c r="AA85" s="34"/>
      <c r="AB85" s="34"/>
      <c r="AC85" s="34"/>
      <c r="AD85" s="34"/>
      <c r="AE85" s="34"/>
    </row>
    <row r="86" spans="1:47" s="2" customFormat="1" ht="12" hidden="1" customHeight="1">
      <c r="A86" s="34"/>
      <c r="B86" s="35"/>
      <c r="C86" s="29" t="s">
        <v>126</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hidden="1" customHeight="1">
      <c r="A87" s="34"/>
      <c r="B87" s="35"/>
      <c r="C87" s="36"/>
      <c r="D87" s="36"/>
      <c r="E87" s="253" t="str">
        <f>E9</f>
        <v>SO 11 - přejezd P39</v>
      </c>
      <c r="F87" s="299"/>
      <c r="G87" s="299"/>
      <c r="H87" s="299"/>
      <c r="I87" s="36"/>
      <c r="J87" s="36"/>
      <c r="K87" s="36"/>
      <c r="L87" s="51"/>
      <c r="S87" s="34"/>
      <c r="T87" s="34"/>
      <c r="U87" s="34"/>
      <c r="V87" s="34"/>
      <c r="W87" s="34"/>
      <c r="X87" s="34"/>
      <c r="Y87" s="34"/>
      <c r="Z87" s="34"/>
      <c r="AA87" s="34"/>
      <c r="AB87" s="34"/>
      <c r="AC87" s="34"/>
      <c r="AD87" s="34"/>
      <c r="AE87" s="34"/>
    </row>
    <row r="88" spans="1:47" s="2" customFormat="1" ht="6.95" hidden="1"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c r="A89" s="34"/>
      <c r="B89" s="35"/>
      <c r="C89" s="29" t="s">
        <v>20</v>
      </c>
      <c r="D89" s="36"/>
      <c r="E89" s="36"/>
      <c r="F89" s="27" t="str">
        <f>F12</f>
        <v xml:space="preserve"> </v>
      </c>
      <c r="G89" s="36"/>
      <c r="H89" s="36"/>
      <c r="I89" s="29" t="s">
        <v>22</v>
      </c>
      <c r="J89" s="66" t="str">
        <f>IF(J12="","",J12)</f>
        <v>22. 2. 2021</v>
      </c>
      <c r="K89" s="36"/>
      <c r="L89" s="51"/>
      <c r="S89" s="34"/>
      <c r="T89" s="34"/>
      <c r="U89" s="34"/>
      <c r="V89" s="34"/>
      <c r="W89" s="34"/>
      <c r="X89" s="34"/>
      <c r="Y89" s="34"/>
      <c r="Z89" s="34"/>
      <c r="AA89" s="34"/>
      <c r="AB89" s="34"/>
      <c r="AC89" s="34"/>
      <c r="AD89" s="34"/>
      <c r="AE89" s="34"/>
    </row>
    <row r="90" spans="1:47" s="2" customFormat="1" ht="6.95" hidden="1"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hidden="1" customHeight="1">
      <c r="A91" s="34"/>
      <c r="B91" s="35"/>
      <c r="C91" s="29" t="s">
        <v>24</v>
      </c>
      <c r="D91" s="36"/>
      <c r="E91" s="36"/>
      <c r="F91" s="27" t="str">
        <f>E15</f>
        <v>Ing. Aleš Bednář</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2" hidden="1" customHeight="1">
      <c r="A92" s="34"/>
      <c r="B92" s="35"/>
      <c r="C92" s="29" t="s">
        <v>28</v>
      </c>
      <c r="D92" s="36"/>
      <c r="E92" s="36"/>
      <c r="F92" s="27" t="str">
        <f>IF(E18="","",E18)</f>
        <v>Vyplň údaj</v>
      </c>
      <c r="G92" s="36"/>
      <c r="H92" s="36"/>
      <c r="I92" s="29" t="s">
        <v>32</v>
      </c>
      <c r="J92" s="32" t="str">
        <f>E24</f>
        <v>Lukáš Kot</v>
      </c>
      <c r="K92" s="36"/>
      <c r="L92" s="51"/>
      <c r="S92" s="34"/>
      <c r="T92" s="34"/>
      <c r="U92" s="34"/>
      <c r="V92" s="34"/>
      <c r="W92" s="34"/>
      <c r="X92" s="34"/>
      <c r="Y92" s="34"/>
      <c r="Z92" s="34"/>
      <c r="AA92" s="34"/>
      <c r="AB92" s="34"/>
      <c r="AC92" s="34"/>
      <c r="AD92" s="34"/>
      <c r="AE92" s="34"/>
    </row>
    <row r="93" spans="1:47" s="2" customFormat="1" ht="10.35" hidden="1"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c r="A94" s="34"/>
      <c r="B94" s="35"/>
      <c r="C94" s="143" t="s">
        <v>129</v>
      </c>
      <c r="D94" s="144"/>
      <c r="E94" s="144"/>
      <c r="F94" s="144"/>
      <c r="G94" s="144"/>
      <c r="H94" s="144"/>
      <c r="I94" s="144"/>
      <c r="J94" s="145" t="s">
        <v>130</v>
      </c>
      <c r="K94" s="144"/>
      <c r="L94" s="51"/>
      <c r="S94" s="34"/>
      <c r="T94" s="34"/>
      <c r="U94" s="34"/>
      <c r="V94" s="34"/>
      <c r="W94" s="34"/>
      <c r="X94" s="34"/>
      <c r="Y94" s="34"/>
      <c r="Z94" s="34"/>
      <c r="AA94" s="34"/>
      <c r="AB94" s="34"/>
      <c r="AC94" s="34"/>
      <c r="AD94" s="34"/>
      <c r="AE94" s="34"/>
    </row>
    <row r="95" spans="1:47" s="2" customFormat="1" ht="10.35" hidden="1"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hidden="1" customHeight="1">
      <c r="A96" s="34"/>
      <c r="B96" s="35"/>
      <c r="C96" s="146" t="s">
        <v>131</v>
      </c>
      <c r="D96" s="36"/>
      <c r="E96" s="36"/>
      <c r="F96" s="36"/>
      <c r="G96" s="36"/>
      <c r="H96" s="36"/>
      <c r="I96" s="36"/>
      <c r="J96" s="84">
        <f>J120</f>
        <v>0</v>
      </c>
      <c r="K96" s="36"/>
      <c r="L96" s="51"/>
      <c r="S96" s="34"/>
      <c r="T96" s="34"/>
      <c r="U96" s="34"/>
      <c r="V96" s="34"/>
      <c r="W96" s="34"/>
      <c r="X96" s="34"/>
      <c r="Y96" s="34"/>
      <c r="Z96" s="34"/>
      <c r="AA96" s="34"/>
      <c r="AB96" s="34"/>
      <c r="AC96" s="34"/>
      <c r="AD96" s="34"/>
      <c r="AE96" s="34"/>
      <c r="AU96" s="17" t="s">
        <v>132</v>
      </c>
    </row>
    <row r="97" spans="1:31" s="9" customFormat="1" ht="24.95" hidden="1" customHeight="1">
      <c r="B97" s="147"/>
      <c r="C97" s="148"/>
      <c r="D97" s="149" t="s">
        <v>133</v>
      </c>
      <c r="E97" s="150"/>
      <c r="F97" s="150"/>
      <c r="G97" s="150"/>
      <c r="H97" s="150"/>
      <c r="I97" s="150"/>
      <c r="J97" s="151">
        <f>J121</f>
        <v>0</v>
      </c>
      <c r="K97" s="148"/>
      <c r="L97" s="152"/>
    </row>
    <row r="98" spans="1:31" s="10" customFormat="1" ht="19.899999999999999" hidden="1" customHeight="1">
      <c r="B98" s="153"/>
      <c r="C98" s="154"/>
      <c r="D98" s="155" t="s">
        <v>135</v>
      </c>
      <c r="E98" s="156"/>
      <c r="F98" s="156"/>
      <c r="G98" s="156"/>
      <c r="H98" s="156"/>
      <c r="I98" s="156"/>
      <c r="J98" s="157">
        <f>J122</f>
        <v>0</v>
      </c>
      <c r="K98" s="154"/>
      <c r="L98" s="158"/>
    </row>
    <row r="99" spans="1:31" s="10" customFormat="1" ht="19.899999999999999" hidden="1" customHeight="1">
      <c r="B99" s="153"/>
      <c r="C99" s="154"/>
      <c r="D99" s="155" t="s">
        <v>136</v>
      </c>
      <c r="E99" s="156"/>
      <c r="F99" s="156"/>
      <c r="G99" s="156"/>
      <c r="H99" s="156"/>
      <c r="I99" s="156"/>
      <c r="J99" s="157">
        <f>J126</f>
        <v>0</v>
      </c>
      <c r="K99" s="154"/>
      <c r="L99" s="158"/>
    </row>
    <row r="100" spans="1:31" s="10" customFormat="1" ht="19.899999999999999" hidden="1" customHeight="1">
      <c r="B100" s="153"/>
      <c r="C100" s="154"/>
      <c r="D100" s="155" t="s">
        <v>137</v>
      </c>
      <c r="E100" s="156"/>
      <c r="F100" s="156"/>
      <c r="G100" s="156"/>
      <c r="H100" s="156"/>
      <c r="I100" s="156"/>
      <c r="J100" s="157">
        <f>J156</f>
        <v>0</v>
      </c>
      <c r="K100" s="154"/>
      <c r="L100" s="158"/>
    </row>
    <row r="101" spans="1:31" s="2" customFormat="1" ht="21.75" hidden="1" customHeight="1">
      <c r="A101" s="34"/>
      <c r="B101" s="35"/>
      <c r="C101" s="36"/>
      <c r="D101" s="36"/>
      <c r="E101" s="36"/>
      <c r="F101" s="36"/>
      <c r="G101" s="36"/>
      <c r="H101" s="36"/>
      <c r="I101" s="36"/>
      <c r="J101" s="36"/>
      <c r="K101" s="36"/>
      <c r="L101" s="51"/>
      <c r="S101" s="34"/>
      <c r="T101" s="34"/>
      <c r="U101" s="34"/>
      <c r="V101" s="34"/>
      <c r="W101" s="34"/>
      <c r="X101" s="34"/>
      <c r="Y101" s="34"/>
      <c r="Z101" s="34"/>
      <c r="AA101" s="34"/>
      <c r="AB101" s="34"/>
      <c r="AC101" s="34"/>
      <c r="AD101" s="34"/>
      <c r="AE101" s="34"/>
    </row>
    <row r="102" spans="1:31" s="2" customFormat="1" ht="6.95" hidden="1" customHeight="1">
      <c r="A102" s="34"/>
      <c r="B102" s="54"/>
      <c r="C102" s="55"/>
      <c r="D102" s="55"/>
      <c r="E102" s="55"/>
      <c r="F102" s="55"/>
      <c r="G102" s="55"/>
      <c r="H102" s="55"/>
      <c r="I102" s="55"/>
      <c r="J102" s="55"/>
      <c r="K102" s="55"/>
      <c r="L102" s="51"/>
      <c r="S102" s="34"/>
      <c r="T102" s="34"/>
      <c r="U102" s="34"/>
      <c r="V102" s="34"/>
      <c r="W102" s="34"/>
      <c r="X102" s="34"/>
      <c r="Y102" s="34"/>
      <c r="Z102" s="34"/>
      <c r="AA102" s="34"/>
      <c r="AB102" s="34"/>
      <c r="AC102" s="34"/>
      <c r="AD102" s="34"/>
      <c r="AE102" s="34"/>
    </row>
    <row r="103" spans="1:31" ht="11.25" hidden="1"/>
    <row r="104" spans="1:31" ht="11.25" hidden="1"/>
    <row r="105" spans="1:31" ht="11.25" hidden="1"/>
    <row r="106" spans="1:31" s="2" customFormat="1" ht="6.95" customHeight="1">
      <c r="A106" s="34"/>
      <c r="B106" s="56"/>
      <c r="C106" s="57"/>
      <c r="D106" s="57"/>
      <c r="E106" s="57"/>
      <c r="F106" s="57"/>
      <c r="G106" s="57"/>
      <c r="H106" s="57"/>
      <c r="I106" s="57"/>
      <c r="J106" s="57"/>
      <c r="K106" s="57"/>
      <c r="L106" s="51"/>
      <c r="S106" s="34"/>
      <c r="T106" s="34"/>
      <c r="U106" s="34"/>
      <c r="V106" s="34"/>
      <c r="W106" s="34"/>
      <c r="X106" s="34"/>
      <c r="Y106" s="34"/>
      <c r="Z106" s="34"/>
      <c r="AA106" s="34"/>
      <c r="AB106" s="34"/>
      <c r="AC106" s="34"/>
      <c r="AD106" s="34"/>
      <c r="AE106" s="34"/>
    </row>
    <row r="107" spans="1:31" s="2" customFormat="1" ht="24.95" customHeight="1">
      <c r="A107" s="34"/>
      <c r="B107" s="35"/>
      <c r="C107" s="23" t="s">
        <v>138</v>
      </c>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6.95" customHeight="1">
      <c r="A108" s="34"/>
      <c r="B108" s="35"/>
      <c r="C108" s="36"/>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2" customHeight="1">
      <c r="A109" s="34"/>
      <c r="B109" s="35"/>
      <c r="C109" s="29" t="s">
        <v>16</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6.5" customHeight="1">
      <c r="A110" s="34"/>
      <c r="B110" s="35"/>
      <c r="C110" s="36"/>
      <c r="D110" s="36"/>
      <c r="E110" s="297" t="str">
        <f>E7</f>
        <v>Oprava trati v úseku Kladno - Krupá</v>
      </c>
      <c r="F110" s="298"/>
      <c r="G110" s="298"/>
      <c r="H110" s="298"/>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126</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6.5" customHeight="1">
      <c r="A112" s="34"/>
      <c r="B112" s="35"/>
      <c r="C112" s="36"/>
      <c r="D112" s="36"/>
      <c r="E112" s="253" t="str">
        <f>E9</f>
        <v>SO 11 - přejezd P39</v>
      </c>
      <c r="F112" s="299"/>
      <c r="G112" s="299"/>
      <c r="H112" s="299"/>
      <c r="I112" s="36"/>
      <c r="J112" s="36"/>
      <c r="K112" s="36"/>
      <c r="L112" s="51"/>
      <c r="S112" s="34"/>
      <c r="T112" s="34"/>
      <c r="U112" s="34"/>
      <c r="V112" s="34"/>
      <c r="W112" s="34"/>
      <c r="X112" s="34"/>
      <c r="Y112" s="34"/>
      <c r="Z112" s="34"/>
      <c r="AA112" s="34"/>
      <c r="AB112" s="34"/>
      <c r="AC112" s="34"/>
      <c r="AD112" s="34"/>
      <c r="AE112" s="34"/>
    </row>
    <row r="113" spans="1:65" s="2" customFormat="1" ht="6.95" customHeight="1">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9" t="s">
        <v>20</v>
      </c>
      <c r="D114" s="36"/>
      <c r="E114" s="36"/>
      <c r="F114" s="27" t="str">
        <f>F12</f>
        <v xml:space="preserve"> </v>
      </c>
      <c r="G114" s="36"/>
      <c r="H114" s="36"/>
      <c r="I114" s="29" t="s">
        <v>22</v>
      </c>
      <c r="J114" s="66" t="str">
        <f>IF(J12="","",J12)</f>
        <v>22. 2. 2021</v>
      </c>
      <c r="K114" s="36"/>
      <c r="L114" s="51"/>
      <c r="S114" s="34"/>
      <c r="T114" s="34"/>
      <c r="U114" s="34"/>
      <c r="V114" s="34"/>
      <c r="W114" s="34"/>
      <c r="X114" s="34"/>
      <c r="Y114" s="34"/>
      <c r="Z114" s="34"/>
      <c r="AA114" s="34"/>
      <c r="AB114" s="34"/>
      <c r="AC114" s="34"/>
      <c r="AD114" s="34"/>
      <c r="AE114" s="34"/>
    </row>
    <row r="115" spans="1:65" s="2" customFormat="1" ht="6.9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5.2" customHeight="1">
      <c r="A116" s="34"/>
      <c r="B116" s="35"/>
      <c r="C116" s="29" t="s">
        <v>24</v>
      </c>
      <c r="D116" s="36"/>
      <c r="E116" s="36"/>
      <c r="F116" s="27" t="str">
        <f>E15</f>
        <v>Ing. Aleš Bednář</v>
      </c>
      <c r="G116" s="36"/>
      <c r="H116" s="36"/>
      <c r="I116" s="29" t="s">
        <v>30</v>
      </c>
      <c r="J116" s="32" t="str">
        <f>E21</f>
        <v xml:space="preserve"> </v>
      </c>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28</v>
      </c>
      <c r="D117" s="36"/>
      <c r="E117" s="36"/>
      <c r="F117" s="27" t="str">
        <f>IF(E18="","",E18)</f>
        <v>Vyplň údaj</v>
      </c>
      <c r="G117" s="36"/>
      <c r="H117" s="36"/>
      <c r="I117" s="29" t="s">
        <v>32</v>
      </c>
      <c r="J117" s="32" t="str">
        <f>E24</f>
        <v>Lukáš Kot</v>
      </c>
      <c r="K117" s="36"/>
      <c r="L117" s="51"/>
      <c r="S117" s="34"/>
      <c r="T117" s="34"/>
      <c r="U117" s="34"/>
      <c r="V117" s="34"/>
      <c r="W117" s="34"/>
      <c r="X117" s="34"/>
      <c r="Y117" s="34"/>
      <c r="Z117" s="34"/>
      <c r="AA117" s="34"/>
      <c r="AB117" s="34"/>
      <c r="AC117" s="34"/>
      <c r="AD117" s="34"/>
      <c r="AE117" s="34"/>
    </row>
    <row r="118" spans="1:65" s="2" customFormat="1" ht="10.3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11" customFormat="1" ht="29.25" customHeight="1">
      <c r="A119" s="159"/>
      <c r="B119" s="160"/>
      <c r="C119" s="161" t="s">
        <v>139</v>
      </c>
      <c r="D119" s="162" t="s">
        <v>60</v>
      </c>
      <c r="E119" s="162" t="s">
        <v>56</v>
      </c>
      <c r="F119" s="162" t="s">
        <v>57</v>
      </c>
      <c r="G119" s="162" t="s">
        <v>140</v>
      </c>
      <c r="H119" s="162" t="s">
        <v>141</v>
      </c>
      <c r="I119" s="162" t="s">
        <v>142</v>
      </c>
      <c r="J119" s="162" t="s">
        <v>130</v>
      </c>
      <c r="K119" s="163" t="s">
        <v>143</v>
      </c>
      <c r="L119" s="164"/>
      <c r="M119" s="75" t="s">
        <v>1</v>
      </c>
      <c r="N119" s="76" t="s">
        <v>39</v>
      </c>
      <c r="O119" s="76" t="s">
        <v>144</v>
      </c>
      <c r="P119" s="76" t="s">
        <v>145</v>
      </c>
      <c r="Q119" s="76" t="s">
        <v>146</v>
      </c>
      <c r="R119" s="76" t="s">
        <v>147</v>
      </c>
      <c r="S119" s="76" t="s">
        <v>148</v>
      </c>
      <c r="T119" s="77" t="s">
        <v>149</v>
      </c>
      <c r="U119" s="159"/>
      <c r="V119" s="159"/>
      <c r="W119" s="159"/>
      <c r="X119" s="159"/>
      <c r="Y119" s="159"/>
      <c r="Z119" s="159"/>
      <c r="AA119" s="159"/>
      <c r="AB119" s="159"/>
      <c r="AC119" s="159"/>
      <c r="AD119" s="159"/>
      <c r="AE119" s="159"/>
    </row>
    <row r="120" spans="1:65" s="2" customFormat="1" ht="22.9" customHeight="1">
      <c r="A120" s="34"/>
      <c r="B120" s="35"/>
      <c r="C120" s="82" t="s">
        <v>150</v>
      </c>
      <c r="D120" s="36"/>
      <c r="E120" s="36"/>
      <c r="F120" s="36"/>
      <c r="G120" s="36"/>
      <c r="H120" s="36"/>
      <c r="I120" s="36"/>
      <c r="J120" s="165">
        <f>BK120</f>
        <v>0</v>
      </c>
      <c r="K120" s="36"/>
      <c r="L120" s="39"/>
      <c r="M120" s="78"/>
      <c r="N120" s="166"/>
      <c r="O120" s="79"/>
      <c r="P120" s="167">
        <f>P121</f>
        <v>0</v>
      </c>
      <c r="Q120" s="79"/>
      <c r="R120" s="167">
        <f>R121</f>
        <v>1.8</v>
      </c>
      <c r="S120" s="79"/>
      <c r="T120" s="168">
        <f>T121</f>
        <v>0</v>
      </c>
      <c r="U120" s="34"/>
      <c r="V120" s="34"/>
      <c r="W120" s="34"/>
      <c r="X120" s="34"/>
      <c r="Y120" s="34"/>
      <c r="Z120" s="34"/>
      <c r="AA120" s="34"/>
      <c r="AB120" s="34"/>
      <c r="AC120" s="34"/>
      <c r="AD120" s="34"/>
      <c r="AE120" s="34"/>
      <c r="AT120" s="17" t="s">
        <v>74</v>
      </c>
      <c r="AU120" s="17" t="s">
        <v>132</v>
      </c>
      <c r="BK120" s="169">
        <f>BK121</f>
        <v>0</v>
      </c>
    </row>
    <row r="121" spans="1:65" s="12" customFormat="1" ht="25.9" customHeight="1">
      <c r="B121" s="170"/>
      <c r="C121" s="171"/>
      <c r="D121" s="172" t="s">
        <v>74</v>
      </c>
      <c r="E121" s="173" t="s">
        <v>151</v>
      </c>
      <c r="F121" s="173" t="s">
        <v>152</v>
      </c>
      <c r="G121" s="171"/>
      <c r="H121" s="171"/>
      <c r="I121" s="174"/>
      <c r="J121" s="175">
        <f>BK121</f>
        <v>0</v>
      </c>
      <c r="K121" s="171"/>
      <c r="L121" s="176"/>
      <c r="M121" s="177"/>
      <c r="N121" s="178"/>
      <c r="O121" s="178"/>
      <c r="P121" s="179">
        <f>P122+P126+P156</f>
        <v>0</v>
      </c>
      <c r="Q121" s="178"/>
      <c r="R121" s="179">
        <f>R122+R126+R156</f>
        <v>1.8</v>
      </c>
      <c r="S121" s="178"/>
      <c r="T121" s="180">
        <f>T122+T126+T156</f>
        <v>0</v>
      </c>
      <c r="AR121" s="181" t="s">
        <v>83</v>
      </c>
      <c r="AT121" s="182" t="s">
        <v>74</v>
      </c>
      <c r="AU121" s="182" t="s">
        <v>75</v>
      </c>
      <c r="AY121" s="181" t="s">
        <v>153</v>
      </c>
      <c r="BK121" s="183">
        <f>BK122+BK126+BK156</f>
        <v>0</v>
      </c>
    </row>
    <row r="122" spans="1:65" s="12" customFormat="1" ht="22.9" customHeight="1">
      <c r="B122" s="170"/>
      <c r="C122" s="171"/>
      <c r="D122" s="172" t="s">
        <v>74</v>
      </c>
      <c r="E122" s="184" t="s">
        <v>85</v>
      </c>
      <c r="F122" s="184" t="s">
        <v>174</v>
      </c>
      <c r="G122" s="171"/>
      <c r="H122" s="171"/>
      <c r="I122" s="174"/>
      <c r="J122" s="185">
        <f>BK122</f>
        <v>0</v>
      </c>
      <c r="K122" s="171"/>
      <c r="L122" s="176"/>
      <c r="M122" s="177"/>
      <c r="N122" s="178"/>
      <c r="O122" s="178"/>
      <c r="P122" s="179">
        <f>SUM(P123:P125)</f>
        <v>0</v>
      </c>
      <c r="Q122" s="178"/>
      <c r="R122" s="179">
        <f>SUM(R123:R125)</f>
        <v>1.8</v>
      </c>
      <c r="S122" s="178"/>
      <c r="T122" s="180">
        <f>SUM(T123:T125)</f>
        <v>0</v>
      </c>
      <c r="AR122" s="181" t="s">
        <v>83</v>
      </c>
      <c r="AT122" s="182" t="s">
        <v>74</v>
      </c>
      <c r="AU122" s="182" t="s">
        <v>83</v>
      </c>
      <c r="AY122" s="181" t="s">
        <v>153</v>
      </c>
      <c r="BK122" s="183">
        <f>SUM(BK123:BK125)</f>
        <v>0</v>
      </c>
    </row>
    <row r="123" spans="1:65" s="2" customFormat="1" ht="16.5" customHeight="1">
      <c r="A123" s="34"/>
      <c r="B123" s="35"/>
      <c r="C123" s="186" t="s">
        <v>83</v>
      </c>
      <c r="D123" s="186" t="s">
        <v>155</v>
      </c>
      <c r="E123" s="187" t="s">
        <v>569</v>
      </c>
      <c r="F123" s="188" t="s">
        <v>570</v>
      </c>
      <c r="G123" s="189" t="s">
        <v>178</v>
      </c>
      <c r="H123" s="190">
        <v>1.8</v>
      </c>
      <c r="I123" s="191"/>
      <c r="J123" s="192">
        <f>ROUND(I123*H123,2)</f>
        <v>0</v>
      </c>
      <c r="K123" s="188" t="s">
        <v>159</v>
      </c>
      <c r="L123" s="193"/>
      <c r="M123" s="194" t="s">
        <v>1</v>
      </c>
      <c r="N123" s="195" t="s">
        <v>40</v>
      </c>
      <c r="O123" s="71"/>
      <c r="P123" s="196">
        <f>O123*H123</f>
        <v>0</v>
      </c>
      <c r="Q123" s="196">
        <v>1</v>
      </c>
      <c r="R123" s="196">
        <f>Q123*H123</f>
        <v>1.8</v>
      </c>
      <c r="S123" s="196">
        <v>0</v>
      </c>
      <c r="T123" s="197">
        <f>S123*H123</f>
        <v>0</v>
      </c>
      <c r="U123" s="34"/>
      <c r="V123" s="34"/>
      <c r="W123" s="34"/>
      <c r="X123" s="34"/>
      <c r="Y123" s="34"/>
      <c r="Z123" s="34"/>
      <c r="AA123" s="34"/>
      <c r="AB123" s="34"/>
      <c r="AC123" s="34"/>
      <c r="AD123" s="34"/>
      <c r="AE123" s="34"/>
      <c r="AR123" s="198" t="s">
        <v>160</v>
      </c>
      <c r="AT123" s="198" t="s">
        <v>155</v>
      </c>
      <c r="AU123" s="198" t="s">
        <v>85</v>
      </c>
      <c r="AY123" s="17" t="s">
        <v>153</v>
      </c>
      <c r="BE123" s="199">
        <f>IF(N123="základní",J123,0)</f>
        <v>0</v>
      </c>
      <c r="BF123" s="199">
        <f>IF(N123="snížená",J123,0)</f>
        <v>0</v>
      </c>
      <c r="BG123" s="199">
        <f>IF(N123="zákl. přenesená",J123,0)</f>
        <v>0</v>
      </c>
      <c r="BH123" s="199">
        <f>IF(N123="sníž. přenesená",J123,0)</f>
        <v>0</v>
      </c>
      <c r="BI123" s="199">
        <f>IF(N123="nulová",J123,0)</f>
        <v>0</v>
      </c>
      <c r="BJ123" s="17" t="s">
        <v>83</v>
      </c>
      <c r="BK123" s="199">
        <f>ROUND(I123*H123,2)</f>
        <v>0</v>
      </c>
      <c r="BL123" s="17" t="s">
        <v>161</v>
      </c>
      <c r="BM123" s="198" t="s">
        <v>988</v>
      </c>
    </row>
    <row r="124" spans="1:65" s="13" customFormat="1" ht="11.25">
      <c r="B124" s="200"/>
      <c r="C124" s="201"/>
      <c r="D124" s="202" t="s">
        <v>163</v>
      </c>
      <c r="E124" s="203" t="s">
        <v>1</v>
      </c>
      <c r="F124" s="204" t="s">
        <v>989</v>
      </c>
      <c r="G124" s="201"/>
      <c r="H124" s="205">
        <v>1.8</v>
      </c>
      <c r="I124" s="206"/>
      <c r="J124" s="201"/>
      <c r="K124" s="201"/>
      <c r="L124" s="207"/>
      <c r="M124" s="208"/>
      <c r="N124" s="209"/>
      <c r="O124" s="209"/>
      <c r="P124" s="209"/>
      <c r="Q124" s="209"/>
      <c r="R124" s="209"/>
      <c r="S124" s="209"/>
      <c r="T124" s="210"/>
      <c r="AT124" s="211" t="s">
        <v>163</v>
      </c>
      <c r="AU124" s="211" t="s">
        <v>85</v>
      </c>
      <c r="AV124" s="13" t="s">
        <v>85</v>
      </c>
      <c r="AW124" s="13" t="s">
        <v>31</v>
      </c>
      <c r="AX124" s="13" t="s">
        <v>75</v>
      </c>
      <c r="AY124" s="211" t="s">
        <v>153</v>
      </c>
    </row>
    <row r="125" spans="1:65" s="14" customFormat="1" ht="11.25">
      <c r="B125" s="212"/>
      <c r="C125" s="213"/>
      <c r="D125" s="202" t="s">
        <v>163</v>
      </c>
      <c r="E125" s="214" t="s">
        <v>1</v>
      </c>
      <c r="F125" s="215" t="s">
        <v>167</v>
      </c>
      <c r="G125" s="213"/>
      <c r="H125" s="216">
        <v>1.8</v>
      </c>
      <c r="I125" s="217"/>
      <c r="J125" s="213"/>
      <c r="K125" s="213"/>
      <c r="L125" s="218"/>
      <c r="M125" s="219"/>
      <c r="N125" s="220"/>
      <c r="O125" s="220"/>
      <c r="P125" s="220"/>
      <c r="Q125" s="220"/>
      <c r="R125" s="220"/>
      <c r="S125" s="220"/>
      <c r="T125" s="221"/>
      <c r="AT125" s="222" t="s">
        <v>163</v>
      </c>
      <c r="AU125" s="222" t="s">
        <v>85</v>
      </c>
      <c r="AV125" s="14" t="s">
        <v>161</v>
      </c>
      <c r="AW125" s="14" t="s">
        <v>31</v>
      </c>
      <c r="AX125" s="14" t="s">
        <v>83</v>
      </c>
      <c r="AY125" s="222" t="s">
        <v>153</v>
      </c>
    </row>
    <row r="126" spans="1:65" s="12" customFormat="1" ht="22.9" customHeight="1">
      <c r="B126" s="170"/>
      <c r="C126" s="171"/>
      <c r="D126" s="172" t="s">
        <v>74</v>
      </c>
      <c r="E126" s="184" t="s">
        <v>183</v>
      </c>
      <c r="F126" s="184" t="s">
        <v>184</v>
      </c>
      <c r="G126" s="171"/>
      <c r="H126" s="171"/>
      <c r="I126" s="174"/>
      <c r="J126" s="185">
        <f>BK126</f>
        <v>0</v>
      </c>
      <c r="K126" s="171"/>
      <c r="L126" s="176"/>
      <c r="M126" s="177"/>
      <c r="N126" s="178"/>
      <c r="O126" s="178"/>
      <c r="P126" s="179">
        <f>SUM(P127:P155)</f>
        <v>0</v>
      </c>
      <c r="Q126" s="178"/>
      <c r="R126" s="179">
        <f>SUM(R127:R155)</f>
        <v>0</v>
      </c>
      <c r="S126" s="178"/>
      <c r="T126" s="180">
        <f>SUM(T127:T155)</f>
        <v>0</v>
      </c>
      <c r="AR126" s="181" t="s">
        <v>83</v>
      </c>
      <c r="AT126" s="182" t="s">
        <v>74</v>
      </c>
      <c r="AU126" s="182" t="s">
        <v>83</v>
      </c>
      <c r="AY126" s="181" t="s">
        <v>153</v>
      </c>
      <c r="BK126" s="183">
        <f>SUM(BK127:BK155)</f>
        <v>0</v>
      </c>
    </row>
    <row r="127" spans="1:65" s="2" customFormat="1" ht="48">
      <c r="A127" s="34"/>
      <c r="B127" s="35"/>
      <c r="C127" s="233" t="s">
        <v>85</v>
      </c>
      <c r="D127" s="233" t="s">
        <v>185</v>
      </c>
      <c r="E127" s="234" t="s">
        <v>990</v>
      </c>
      <c r="F127" s="235" t="s">
        <v>991</v>
      </c>
      <c r="G127" s="236" t="s">
        <v>158</v>
      </c>
      <c r="H127" s="237">
        <v>8</v>
      </c>
      <c r="I127" s="238"/>
      <c r="J127" s="239">
        <f>ROUND(I127*H127,2)</f>
        <v>0</v>
      </c>
      <c r="K127" s="235" t="s">
        <v>159</v>
      </c>
      <c r="L127" s="39"/>
      <c r="M127" s="240" t="s">
        <v>1</v>
      </c>
      <c r="N127" s="241" t="s">
        <v>40</v>
      </c>
      <c r="O127" s="71"/>
      <c r="P127" s="196">
        <f>O127*H127</f>
        <v>0</v>
      </c>
      <c r="Q127" s="196">
        <v>0</v>
      </c>
      <c r="R127" s="196">
        <f>Q127*H127</f>
        <v>0</v>
      </c>
      <c r="S127" s="196">
        <v>0</v>
      </c>
      <c r="T127" s="197">
        <f>S127*H127</f>
        <v>0</v>
      </c>
      <c r="U127" s="34"/>
      <c r="V127" s="34"/>
      <c r="W127" s="34"/>
      <c r="X127" s="34"/>
      <c r="Y127" s="34"/>
      <c r="Z127" s="34"/>
      <c r="AA127" s="34"/>
      <c r="AB127" s="34"/>
      <c r="AC127" s="34"/>
      <c r="AD127" s="34"/>
      <c r="AE127" s="34"/>
      <c r="AR127" s="198" t="s">
        <v>161</v>
      </c>
      <c r="AT127" s="198" t="s">
        <v>185</v>
      </c>
      <c r="AU127" s="198" t="s">
        <v>85</v>
      </c>
      <c r="AY127" s="17" t="s">
        <v>153</v>
      </c>
      <c r="BE127" s="199">
        <f>IF(N127="základní",J127,0)</f>
        <v>0</v>
      </c>
      <c r="BF127" s="199">
        <f>IF(N127="snížená",J127,0)</f>
        <v>0</v>
      </c>
      <c r="BG127" s="199">
        <f>IF(N127="zákl. přenesená",J127,0)</f>
        <v>0</v>
      </c>
      <c r="BH127" s="199">
        <f>IF(N127="sníž. přenesená",J127,0)</f>
        <v>0</v>
      </c>
      <c r="BI127" s="199">
        <f>IF(N127="nulová",J127,0)</f>
        <v>0</v>
      </c>
      <c r="BJ127" s="17" t="s">
        <v>83</v>
      </c>
      <c r="BK127" s="199">
        <f>ROUND(I127*H127,2)</f>
        <v>0</v>
      </c>
      <c r="BL127" s="17" t="s">
        <v>161</v>
      </c>
      <c r="BM127" s="198" t="s">
        <v>992</v>
      </c>
    </row>
    <row r="128" spans="1:65" s="2" customFormat="1" ht="29.25">
      <c r="A128" s="34"/>
      <c r="B128" s="35"/>
      <c r="C128" s="36"/>
      <c r="D128" s="202" t="s">
        <v>190</v>
      </c>
      <c r="E128" s="36"/>
      <c r="F128" s="242" t="s">
        <v>958</v>
      </c>
      <c r="G128" s="36"/>
      <c r="H128" s="36"/>
      <c r="I128" s="243"/>
      <c r="J128" s="36"/>
      <c r="K128" s="36"/>
      <c r="L128" s="39"/>
      <c r="M128" s="244"/>
      <c r="N128" s="245"/>
      <c r="O128" s="71"/>
      <c r="P128" s="71"/>
      <c r="Q128" s="71"/>
      <c r="R128" s="71"/>
      <c r="S128" s="71"/>
      <c r="T128" s="72"/>
      <c r="U128" s="34"/>
      <c r="V128" s="34"/>
      <c r="W128" s="34"/>
      <c r="X128" s="34"/>
      <c r="Y128" s="34"/>
      <c r="Z128" s="34"/>
      <c r="AA128" s="34"/>
      <c r="AB128" s="34"/>
      <c r="AC128" s="34"/>
      <c r="AD128" s="34"/>
      <c r="AE128" s="34"/>
      <c r="AT128" s="17" t="s">
        <v>190</v>
      </c>
      <c r="AU128" s="17" t="s">
        <v>85</v>
      </c>
    </row>
    <row r="129" spans="1:65" s="13" customFormat="1" ht="11.25">
      <c r="B129" s="200"/>
      <c r="C129" s="201"/>
      <c r="D129" s="202" t="s">
        <v>163</v>
      </c>
      <c r="E129" s="203" t="s">
        <v>1</v>
      </c>
      <c r="F129" s="204" t="s">
        <v>160</v>
      </c>
      <c r="G129" s="201"/>
      <c r="H129" s="205">
        <v>8</v>
      </c>
      <c r="I129" s="206"/>
      <c r="J129" s="201"/>
      <c r="K129" s="201"/>
      <c r="L129" s="207"/>
      <c r="M129" s="208"/>
      <c r="N129" s="209"/>
      <c r="O129" s="209"/>
      <c r="P129" s="209"/>
      <c r="Q129" s="209"/>
      <c r="R129" s="209"/>
      <c r="S129" s="209"/>
      <c r="T129" s="210"/>
      <c r="AT129" s="211" t="s">
        <v>163</v>
      </c>
      <c r="AU129" s="211" t="s">
        <v>85</v>
      </c>
      <c r="AV129" s="13" t="s">
        <v>85</v>
      </c>
      <c r="AW129" s="13" t="s">
        <v>31</v>
      </c>
      <c r="AX129" s="13" t="s">
        <v>75</v>
      </c>
      <c r="AY129" s="211" t="s">
        <v>153</v>
      </c>
    </row>
    <row r="130" spans="1:65" s="14" customFormat="1" ht="11.25">
      <c r="B130" s="212"/>
      <c r="C130" s="213"/>
      <c r="D130" s="202" t="s">
        <v>163</v>
      </c>
      <c r="E130" s="214" t="s">
        <v>1</v>
      </c>
      <c r="F130" s="215" t="s">
        <v>167</v>
      </c>
      <c r="G130" s="213"/>
      <c r="H130" s="216">
        <v>8</v>
      </c>
      <c r="I130" s="217"/>
      <c r="J130" s="213"/>
      <c r="K130" s="213"/>
      <c r="L130" s="218"/>
      <c r="M130" s="219"/>
      <c r="N130" s="220"/>
      <c r="O130" s="220"/>
      <c r="P130" s="220"/>
      <c r="Q130" s="220"/>
      <c r="R130" s="220"/>
      <c r="S130" s="220"/>
      <c r="T130" s="221"/>
      <c r="AT130" s="222" t="s">
        <v>163</v>
      </c>
      <c r="AU130" s="222" t="s">
        <v>85</v>
      </c>
      <c r="AV130" s="14" t="s">
        <v>161</v>
      </c>
      <c r="AW130" s="14" t="s">
        <v>31</v>
      </c>
      <c r="AX130" s="14" t="s">
        <v>83</v>
      </c>
      <c r="AY130" s="222" t="s">
        <v>153</v>
      </c>
    </row>
    <row r="131" spans="1:65" s="2" customFormat="1" ht="48">
      <c r="A131" s="34"/>
      <c r="B131" s="35"/>
      <c r="C131" s="233" t="s">
        <v>175</v>
      </c>
      <c r="D131" s="233" t="s">
        <v>185</v>
      </c>
      <c r="E131" s="234" t="s">
        <v>955</v>
      </c>
      <c r="F131" s="235" t="s">
        <v>956</v>
      </c>
      <c r="G131" s="236" t="s">
        <v>158</v>
      </c>
      <c r="H131" s="237">
        <v>4</v>
      </c>
      <c r="I131" s="238"/>
      <c r="J131" s="239">
        <f>ROUND(I131*H131,2)</f>
        <v>0</v>
      </c>
      <c r="K131" s="235" t="s">
        <v>159</v>
      </c>
      <c r="L131" s="39"/>
      <c r="M131" s="240" t="s">
        <v>1</v>
      </c>
      <c r="N131" s="241" t="s">
        <v>40</v>
      </c>
      <c r="O131" s="71"/>
      <c r="P131" s="196">
        <f>O131*H131</f>
        <v>0</v>
      </c>
      <c r="Q131" s="196">
        <v>0</v>
      </c>
      <c r="R131" s="196">
        <f>Q131*H131</f>
        <v>0</v>
      </c>
      <c r="S131" s="196">
        <v>0</v>
      </c>
      <c r="T131" s="197">
        <f>S131*H131</f>
        <v>0</v>
      </c>
      <c r="U131" s="34"/>
      <c r="V131" s="34"/>
      <c r="W131" s="34"/>
      <c r="X131" s="34"/>
      <c r="Y131" s="34"/>
      <c r="Z131" s="34"/>
      <c r="AA131" s="34"/>
      <c r="AB131" s="34"/>
      <c r="AC131" s="34"/>
      <c r="AD131" s="34"/>
      <c r="AE131" s="34"/>
      <c r="AR131" s="198" t="s">
        <v>161</v>
      </c>
      <c r="AT131" s="198" t="s">
        <v>185</v>
      </c>
      <c r="AU131" s="198" t="s">
        <v>85</v>
      </c>
      <c r="AY131" s="17" t="s">
        <v>153</v>
      </c>
      <c r="BE131" s="199">
        <f>IF(N131="základní",J131,0)</f>
        <v>0</v>
      </c>
      <c r="BF131" s="199">
        <f>IF(N131="snížená",J131,0)</f>
        <v>0</v>
      </c>
      <c r="BG131" s="199">
        <f>IF(N131="zákl. přenesená",J131,0)</f>
        <v>0</v>
      </c>
      <c r="BH131" s="199">
        <f>IF(N131="sníž. přenesená",J131,0)</f>
        <v>0</v>
      </c>
      <c r="BI131" s="199">
        <f>IF(N131="nulová",J131,0)</f>
        <v>0</v>
      </c>
      <c r="BJ131" s="17" t="s">
        <v>83</v>
      </c>
      <c r="BK131" s="199">
        <f>ROUND(I131*H131,2)</f>
        <v>0</v>
      </c>
      <c r="BL131" s="17" t="s">
        <v>161</v>
      </c>
      <c r="BM131" s="198" t="s">
        <v>993</v>
      </c>
    </row>
    <row r="132" spans="1:65" s="2" customFormat="1" ht="29.25">
      <c r="A132" s="34"/>
      <c r="B132" s="35"/>
      <c r="C132" s="36"/>
      <c r="D132" s="202" t="s">
        <v>190</v>
      </c>
      <c r="E132" s="36"/>
      <c r="F132" s="242" t="s">
        <v>958</v>
      </c>
      <c r="G132" s="36"/>
      <c r="H132" s="36"/>
      <c r="I132" s="243"/>
      <c r="J132" s="36"/>
      <c r="K132" s="36"/>
      <c r="L132" s="39"/>
      <c r="M132" s="244"/>
      <c r="N132" s="245"/>
      <c r="O132" s="71"/>
      <c r="P132" s="71"/>
      <c r="Q132" s="71"/>
      <c r="R132" s="71"/>
      <c r="S132" s="71"/>
      <c r="T132" s="72"/>
      <c r="U132" s="34"/>
      <c r="V132" s="34"/>
      <c r="W132" s="34"/>
      <c r="X132" s="34"/>
      <c r="Y132" s="34"/>
      <c r="Z132" s="34"/>
      <c r="AA132" s="34"/>
      <c r="AB132" s="34"/>
      <c r="AC132" s="34"/>
      <c r="AD132" s="34"/>
      <c r="AE132" s="34"/>
      <c r="AT132" s="17" t="s">
        <v>190</v>
      </c>
      <c r="AU132" s="17" t="s">
        <v>85</v>
      </c>
    </row>
    <row r="133" spans="1:65" s="13" customFormat="1" ht="11.25">
      <c r="B133" s="200"/>
      <c r="C133" s="201"/>
      <c r="D133" s="202" t="s">
        <v>163</v>
      </c>
      <c r="E133" s="203" t="s">
        <v>1</v>
      </c>
      <c r="F133" s="204" t="s">
        <v>161</v>
      </c>
      <c r="G133" s="201"/>
      <c r="H133" s="205">
        <v>4</v>
      </c>
      <c r="I133" s="206"/>
      <c r="J133" s="201"/>
      <c r="K133" s="201"/>
      <c r="L133" s="207"/>
      <c r="M133" s="208"/>
      <c r="N133" s="209"/>
      <c r="O133" s="209"/>
      <c r="P133" s="209"/>
      <c r="Q133" s="209"/>
      <c r="R133" s="209"/>
      <c r="S133" s="209"/>
      <c r="T133" s="210"/>
      <c r="AT133" s="211" t="s">
        <v>163</v>
      </c>
      <c r="AU133" s="211" t="s">
        <v>85</v>
      </c>
      <c r="AV133" s="13" t="s">
        <v>85</v>
      </c>
      <c r="AW133" s="13" t="s">
        <v>31</v>
      </c>
      <c r="AX133" s="13" t="s">
        <v>75</v>
      </c>
      <c r="AY133" s="211" t="s">
        <v>153</v>
      </c>
    </row>
    <row r="134" spans="1:65" s="14" customFormat="1" ht="11.25">
      <c r="B134" s="212"/>
      <c r="C134" s="213"/>
      <c r="D134" s="202" t="s">
        <v>163</v>
      </c>
      <c r="E134" s="214" t="s">
        <v>1</v>
      </c>
      <c r="F134" s="215" t="s">
        <v>167</v>
      </c>
      <c r="G134" s="213"/>
      <c r="H134" s="216">
        <v>4</v>
      </c>
      <c r="I134" s="217"/>
      <c r="J134" s="213"/>
      <c r="K134" s="213"/>
      <c r="L134" s="218"/>
      <c r="M134" s="219"/>
      <c r="N134" s="220"/>
      <c r="O134" s="220"/>
      <c r="P134" s="220"/>
      <c r="Q134" s="220"/>
      <c r="R134" s="220"/>
      <c r="S134" s="220"/>
      <c r="T134" s="221"/>
      <c r="AT134" s="222" t="s">
        <v>163</v>
      </c>
      <c r="AU134" s="222" t="s">
        <v>85</v>
      </c>
      <c r="AV134" s="14" t="s">
        <v>161</v>
      </c>
      <c r="AW134" s="14" t="s">
        <v>31</v>
      </c>
      <c r="AX134" s="14" t="s">
        <v>83</v>
      </c>
      <c r="AY134" s="222" t="s">
        <v>153</v>
      </c>
    </row>
    <row r="135" spans="1:65" s="2" customFormat="1" ht="48">
      <c r="A135" s="34"/>
      <c r="B135" s="35"/>
      <c r="C135" s="233" t="s">
        <v>161</v>
      </c>
      <c r="D135" s="233" t="s">
        <v>185</v>
      </c>
      <c r="E135" s="234" t="s">
        <v>959</v>
      </c>
      <c r="F135" s="235" t="s">
        <v>960</v>
      </c>
      <c r="G135" s="236" t="s">
        <v>158</v>
      </c>
      <c r="H135" s="237">
        <v>2</v>
      </c>
      <c r="I135" s="238"/>
      <c r="J135" s="239">
        <f>ROUND(I135*H135,2)</f>
        <v>0</v>
      </c>
      <c r="K135" s="235" t="s">
        <v>159</v>
      </c>
      <c r="L135" s="39"/>
      <c r="M135" s="240" t="s">
        <v>1</v>
      </c>
      <c r="N135" s="241" t="s">
        <v>40</v>
      </c>
      <c r="O135" s="71"/>
      <c r="P135" s="196">
        <f>O135*H135</f>
        <v>0</v>
      </c>
      <c r="Q135" s="196">
        <v>0</v>
      </c>
      <c r="R135" s="196">
        <f>Q135*H135</f>
        <v>0</v>
      </c>
      <c r="S135" s="196">
        <v>0</v>
      </c>
      <c r="T135" s="197">
        <f>S135*H135</f>
        <v>0</v>
      </c>
      <c r="U135" s="34"/>
      <c r="V135" s="34"/>
      <c r="W135" s="34"/>
      <c r="X135" s="34"/>
      <c r="Y135" s="34"/>
      <c r="Z135" s="34"/>
      <c r="AA135" s="34"/>
      <c r="AB135" s="34"/>
      <c r="AC135" s="34"/>
      <c r="AD135" s="34"/>
      <c r="AE135" s="34"/>
      <c r="AR135" s="198" t="s">
        <v>161</v>
      </c>
      <c r="AT135" s="198" t="s">
        <v>185</v>
      </c>
      <c r="AU135" s="198" t="s">
        <v>85</v>
      </c>
      <c r="AY135" s="17" t="s">
        <v>153</v>
      </c>
      <c r="BE135" s="199">
        <f>IF(N135="základní",J135,0)</f>
        <v>0</v>
      </c>
      <c r="BF135" s="199">
        <f>IF(N135="snížená",J135,0)</f>
        <v>0</v>
      </c>
      <c r="BG135" s="199">
        <f>IF(N135="zákl. přenesená",J135,0)</f>
        <v>0</v>
      </c>
      <c r="BH135" s="199">
        <f>IF(N135="sníž. přenesená",J135,0)</f>
        <v>0</v>
      </c>
      <c r="BI135" s="199">
        <f>IF(N135="nulová",J135,0)</f>
        <v>0</v>
      </c>
      <c r="BJ135" s="17" t="s">
        <v>83</v>
      </c>
      <c r="BK135" s="199">
        <f>ROUND(I135*H135,2)</f>
        <v>0</v>
      </c>
      <c r="BL135" s="17" t="s">
        <v>161</v>
      </c>
      <c r="BM135" s="198" t="s">
        <v>994</v>
      </c>
    </row>
    <row r="136" spans="1:65" s="2" customFormat="1" ht="29.25">
      <c r="A136" s="34"/>
      <c r="B136" s="35"/>
      <c r="C136" s="36"/>
      <c r="D136" s="202" t="s">
        <v>190</v>
      </c>
      <c r="E136" s="36"/>
      <c r="F136" s="242" t="s">
        <v>958</v>
      </c>
      <c r="G136" s="36"/>
      <c r="H136" s="36"/>
      <c r="I136" s="243"/>
      <c r="J136" s="36"/>
      <c r="K136" s="36"/>
      <c r="L136" s="39"/>
      <c r="M136" s="244"/>
      <c r="N136" s="245"/>
      <c r="O136" s="71"/>
      <c r="P136" s="71"/>
      <c r="Q136" s="71"/>
      <c r="R136" s="71"/>
      <c r="S136" s="71"/>
      <c r="T136" s="72"/>
      <c r="U136" s="34"/>
      <c r="V136" s="34"/>
      <c r="W136" s="34"/>
      <c r="X136" s="34"/>
      <c r="Y136" s="34"/>
      <c r="Z136" s="34"/>
      <c r="AA136" s="34"/>
      <c r="AB136" s="34"/>
      <c r="AC136" s="34"/>
      <c r="AD136" s="34"/>
      <c r="AE136" s="34"/>
      <c r="AT136" s="17" t="s">
        <v>190</v>
      </c>
      <c r="AU136" s="17" t="s">
        <v>85</v>
      </c>
    </row>
    <row r="137" spans="1:65" s="13" customFormat="1" ht="11.25">
      <c r="B137" s="200"/>
      <c r="C137" s="201"/>
      <c r="D137" s="202" t="s">
        <v>163</v>
      </c>
      <c r="E137" s="203" t="s">
        <v>1</v>
      </c>
      <c r="F137" s="204" t="s">
        <v>85</v>
      </c>
      <c r="G137" s="201"/>
      <c r="H137" s="205">
        <v>2</v>
      </c>
      <c r="I137" s="206"/>
      <c r="J137" s="201"/>
      <c r="K137" s="201"/>
      <c r="L137" s="207"/>
      <c r="M137" s="208"/>
      <c r="N137" s="209"/>
      <c r="O137" s="209"/>
      <c r="P137" s="209"/>
      <c r="Q137" s="209"/>
      <c r="R137" s="209"/>
      <c r="S137" s="209"/>
      <c r="T137" s="210"/>
      <c r="AT137" s="211" t="s">
        <v>163</v>
      </c>
      <c r="AU137" s="211" t="s">
        <v>85</v>
      </c>
      <c r="AV137" s="13" t="s">
        <v>85</v>
      </c>
      <c r="AW137" s="13" t="s">
        <v>31</v>
      </c>
      <c r="AX137" s="13" t="s">
        <v>75</v>
      </c>
      <c r="AY137" s="211" t="s">
        <v>153</v>
      </c>
    </row>
    <row r="138" spans="1:65" s="14" customFormat="1" ht="11.25">
      <c r="B138" s="212"/>
      <c r="C138" s="213"/>
      <c r="D138" s="202" t="s">
        <v>163</v>
      </c>
      <c r="E138" s="214" t="s">
        <v>1</v>
      </c>
      <c r="F138" s="215" t="s">
        <v>167</v>
      </c>
      <c r="G138" s="213"/>
      <c r="H138" s="216">
        <v>2</v>
      </c>
      <c r="I138" s="217"/>
      <c r="J138" s="213"/>
      <c r="K138" s="213"/>
      <c r="L138" s="218"/>
      <c r="M138" s="219"/>
      <c r="N138" s="220"/>
      <c r="O138" s="220"/>
      <c r="P138" s="220"/>
      <c r="Q138" s="220"/>
      <c r="R138" s="220"/>
      <c r="S138" s="220"/>
      <c r="T138" s="221"/>
      <c r="AT138" s="222" t="s">
        <v>163</v>
      </c>
      <c r="AU138" s="222" t="s">
        <v>85</v>
      </c>
      <c r="AV138" s="14" t="s">
        <v>161</v>
      </c>
      <c r="AW138" s="14" t="s">
        <v>31</v>
      </c>
      <c r="AX138" s="14" t="s">
        <v>83</v>
      </c>
      <c r="AY138" s="222" t="s">
        <v>153</v>
      </c>
    </row>
    <row r="139" spans="1:65" s="2" customFormat="1" ht="55.5" customHeight="1">
      <c r="A139" s="34"/>
      <c r="B139" s="35"/>
      <c r="C139" s="233" t="s">
        <v>183</v>
      </c>
      <c r="D139" s="233" t="s">
        <v>185</v>
      </c>
      <c r="E139" s="234" t="s">
        <v>995</v>
      </c>
      <c r="F139" s="235" t="s">
        <v>996</v>
      </c>
      <c r="G139" s="236" t="s">
        <v>158</v>
      </c>
      <c r="H139" s="237">
        <v>8</v>
      </c>
      <c r="I139" s="238"/>
      <c r="J139" s="239">
        <f>ROUND(I139*H139,2)</f>
        <v>0</v>
      </c>
      <c r="K139" s="235" t="s">
        <v>159</v>
      </c>
      <c r="L139" s="39"/>
      <c r="M139" s="240" t="s">
        <v>1</v>
      </c>
      <c r="N139" s="241" t="s">
        <v>40</v>
      </c>
      <c r="O139" s="71"/>
      <c r="P139" s="196">
        <f>O139*H139</f>
        <v>0</v>
      </c>
      <c r="Q139" s="196">
        <v>0</v>
      </c>
      <c r="R139" s="196">
        <f>Q139*H139</f>
        <v>0</v>
      </c>
      <c r="S139" s="196">
        <v>0</v>
      </c>
      <c r="T139" s="197">
        <f>S139*H139</f>
        <v>0</v>
      </c>
      <c r="U139" s="34"/>
      <c r="V139" s="34"/>
      <c r="W139" s="34"/>
      <c r="X139" s="34"/>
      <c r="Y139" s="34"/>
      <c r="Z139" s="34"/>
      <c r="AA139" s="34"/>
      <c r="AB139" s="34"/>
      <c r="AC139" s="34"/>
      <c r="AD139" s="34"/>
      <c r="AE139" s="34"/>
      <c r="AR139" s="198" t="s">
        <v>161</v>
      </c>
      <c r="AT139" s="198" t="s">
        <v>185</v>
      </c>
      <c r="AU139" s="198" t="s">
        <v>85</v>
      </c>
      <c r="AY139" s="17" t="s">
        <v>153</v>
      </c>
      <c r="BE139" s="199">
        <f>IF(N139="základní",J139,0)</f>
        <v>0</v>
      </c>
      <c r="BF139" s="199">
        <f>IF(N139="snížená",J139,0)</f>
        <v>0</v>
      </c>
      <c r="BG139" s="199">
        <f>IF(N139="zákl. přenesená",J139,0)</f>
        <v>0</v>
      </c>
      <c r="BH139" s="199">
        <f>IF(N139="sníž. přenesená",J139,0)</f>
        <v>0</v>
      </c>
      <c r="BI139" s="199">
        <f>IF(N139="nulová",J139,0)</f>
        <v>0</v>
      </c>
      <c r="BJ139" s="17" t="s">
        <v>83</v>
      </c>
      <c r="BK139" s="199">
        <f>ROUND(I139*H139,2)</f>
        <v>0</v>
      </c>
      <c r="BL139" s="17" t="s">
        <v>161</v>
      </c>
      <c r="BM139" s="198" t="s">
        <v>997</v>
      </c>
    </row>
    <row r="140" spans="1:65" s="2" customFormat="1" ht="29.25">
      <c r="A140" s="34"/>
      <c r="B140" s="35"/>
      <c r="C140" s="36"/>
      <c r="D140" s="202" t="s">
        <v>190</v>
      </c>
      <c r="E140" s="36"/>
      <c r="F140" s="242" t="s">
        <v>965</v>
      </c>
      <c r="G140" s="36"/>
      <c r="H140" s="36"/>
      <c r="I140" s="243"/>
      <c r="J140" s="36"/>
      <c r="K140" s="36"/>
      <c r="L140" s="39"/>
      <c r="M140" s="244"/>
      <c r="N140" s="245"/>
      <c r="O140" s="71"/>
      <c r="P140" s="71"/>
      <c r="Q140" s="71"/>
      <c r="R140" s="71"/>
      <c r="S140" s="71"/>
      <c r="T140" s="72"/>
      <c r="U140" s="34"/>
      <c r="V140" s="34"/>
      <c r="W140" s="34"/>
      <c r="X140" s="34"/>
      <c r="Y140" s="34"/>
      <c r="Z140" s="34"/>
      <c r="AA140" s="34"/>
      <c r="AB140" s="34"/>
      <c r="AC140" s="34"/>
      <c r="AD140" s="34"/>
      <c r="AE140" s="34"/>
      <c r="AT140" s="17" t="s">
        <v>190</v>
      </c>
      <c r="AU140" s="17" t="s">
        <v>85</v>
      </c>
    </row>
    <row r="141" spans="1:65" s="13" customFormat="1" ht="11.25">
      <c r="B141" s="200"/>
      <c r="C141" s="201"/>
      <c r="D141" s="202" t="s">
        <v>163</v>
      </c>
      <c r="E141" s="203" t="s">
        <v>1</v>
      </c>
      <c r="F141" s="204" t="s">
        <v>160</v>
      </c>
      <c r="G141" s="201"/>
      <c r="H141" s="205">
        <v>8</v>
      </c>
      <c r="I141" s="206"/>
      <c r="J141" s="201"/>
      <c r="K141" s="201"/>
      <c r="L141" s="207"/>
      <c r="M141" s="208"/>
      <c r="N141" s="209"/>
      <c r="O141" s="209"/>
      <c r="P141" s="209"/>
      <c r="Q141" s="209"/>
      <c r="R141" s="209"/>
      <c r="S141" s="209"/>
      <c r="T141" s="210"/>
      <c r="AT141" s="211" t="s">
        <v>163</v>
      </c>
      <c r="AU141" s="211" t="s">
        <v>85</v>
      </c>
      <c r="AV141" s="13" t="s">
        <v>85</v>
      </c>
      <c r="AW141" s="13" t="s">
        <v>31</v>
      </c>
      <c r="AX141" s="13" t="s">
        <v>75</v>
      </c>
      <c r="AY141" s="211" t="s">
        <v>153</v>
      </c>
    </row>
    <row r="142" spans="1:65" s="14" customFormat="1" ht="11.25">
      <c r="B142" s="212"/>
      <c r="C142" s="213"/>
      <c r="D142" s="202" t="s">
        <v>163</v>
      </c>
      <c r="E142" s="214" t="s">
        <v>1</v>
      </c>
      <c r="F142" s="215" t="s">
        <v>167</v>
      </c>
      <c r="G142" s="213"/>
      <c r="H142" s="216">
        <v>8</v>
      </c>
      <c r="I142" s="217"/>
      <c r="J142" s="213"/>
      <c r="K142" s="213"/>
      <c r="L142" s="218"/>
      <c r="M142" s="219"/>
      <c r="N142" s="220"/>
      <c r="O142" s="220"/>
      <c r="P142" s="220"/>
      <c r="Q142" s="220"/>
      <c r="R142" s="220"/>
      <c r="S142" s="220"/>
      <c r="T142" s="221"/>
      <c r="AT142" s="222" t="s">
        <v>163</v>
      </c>
      <c r="AU142" s="222" t="s">
        <v>85</v>
      </c>
      <c r="AV142" s="14" t="s">
        <v>161</v>
      </c>
      <c r="AW142" s="14" t="s">
        <v>31</v>
      </c>
      <c r="AX142" s="14" t="s">
        <v>83</v>
      </c>
      <c r="AY142" s="222" t="s">
        <v>153</v>
      </c>
    </row>
    <row r="143" spans="1:65" s="2" customFormat="1" ht="55.5" customHeight="1">
      <c r="A143" s="34"/>
      <c r="B143" s="35"/>
      <c r="C143" s="233" t="s">
        <v>201</v>
      </c>
      <c r="D143" s="233" t="s">
        <v>185</v>
      </c>
      <c r="E143" s="234" t="s">
        <v>962</v>
      </c>
      <c r="F143" s="235" t="s">
        <v>963</v>
      </c>
      <c r="G143" s="236" t="s">
        <v>158</v>
      </c>
      <c r="H143" s="237">
        <v>4</v>
      </c>
      <c r="I143" s="238"/>
      <c r="J143" s="239">
        <f>ROUND(I143*H143,2)</f>
        <v>0</v>
      </c>
      <c r="K143" s="235" t="s">
        <v>159</v>
      </c>
      <c r="L143" s="39"/>
      <c r="M143" s="240" t="s">
        <v>1</v>
      </c>
      <c r="N143" s="241" t="s">
        <v>40</v>
      </c>
      <c r="O143" s="71"/>
      <c r="P143" s="196">
        <f>O143*H143</f>
        <v>0</v>
      </c>
      <c r="Q143" s="196">
        <v>0</v>
      </c>
      <c r="R143" s="196">
        <f>Q143*H143</f>
        <v>0</v>
      </c>
      <c r="S143" s="196">
        <v>0</v>
      </c>
      <c r="T143" s="197">
        <f>S143*H143</f>
        <v>0</v>
      </c>
      <c r="U143" s="34"/>
      <c r="V143" s="34"/>
      <c r="W143" s="34"/>
      <c r="X143" s="34"/>
      <c r="Y143" s="34"/>
      <c r="Z143" s="34"/>
      <c r="AA143" s="34"/>
      <c r="AB143" s="34"/>
      <c r="AC143" s="34"/>
      <c r="AD143" s="34"/>
      <c r="AE143" s="34"/>
      <c r="AR143" s="198" t="s">
        <v>161</v>
      </c>
      <c r="AT143" s="198" t="s">
        <v>185</v>
      </c>
      <c r="AU143" s="198" t="s">
        <v>85</v>
      </c>
      <c r="AY143" s="17" t="s">
        <v>153</v>
      </c>
      <c r="BE143" s="199">
        <f>IF(N143="základní",J143,0)</f>
        <v>0</v>
      </c>
      <c r="BF143" s="199">
        <f>IF(N143="snížená",J143,0)</f>
        <v>0</v>
      </c>
      <c r="BG143" s="199">
        <f>IF(N143="zákl. přenesená",J143,0)</f>
        <v>0</v>
      </c>
      <c r="BH143" s="199">
        <f>IF(N143="sníž. přenesená",J143,0)</f>
        <v>0</v>
      </c>
      <c r="BI143" s="199">
        <f>IF(N143="nulová",J143,0)</f>
        <v>0</v>
      </c>
      <c r="BJ143" s="17" t="s">
        <v>83</v>
      </c>
      <c r="BK143" s="199">
        <f>ROUND(I143*H143,2)</f>
        <v>0</v>
      </c>
      <c r="BL143" s="17" t="s">
        <v>161</v>
      </c>
      <c r="BM143" s="198" t="s">
        <v>998</v>
      </c>
    </row>
    <row r="144" spans="1:65" s="2" customFormat="1" ht="29.25">
      <c r="A144" s="34"/>
      <c r="B144" s="35"/>
      <c r="C144" s="36"/>
      <c r="D144" s="202" t="s">
        <v>190</v>
      </c>
      <c r="E144" s="36"/>
      <c r="F144" s="242" t="s">
        <v>965</v>
      </c>
      <c r="G144" s="36"/>
      <c r="H144" s="36"/>
      <c r="I144" s="243"/>
      <c r="J144" s="36"/>
      <c r="K144" s="36"/>
      <c r="L144" s="39"/>
      <c r="M144" s="244"/>
      <c r="N144" s="245"/>
      <c r="O144" s="71"/>
      <c r="P144" s="71"/>
      <c r="Q144" s="71"/>
      <c r="R144" s="71"/>
      <c r="S144" s="71"/>
      <c r="T144" s="72"/>
      <c r="U144" s="34"/>
      <c r="V144" s="34"/>
      <c r="W144" s="34"/>
      <c r="X144" s="34"/>
      <c r="Y144" s="34"/>
      <c r="Z144" s="34"/>
      <c r="AA144" s="34"/>
      <c r="AB144" s="34"/>
      <c r="AC144" s="34"/>
      <c r="AD144" s="34"/>
      <c r="AE144" s="34"/>
      <c r="AT144" s="17" t="s">
        <v>190</v>
      </c>
      <c r="AU144" s="17" t="s">
        <v>85</v>
      </c>
    </row>
    <row r="145" spans="1:65" s="13" customFormat="1" ht="11.25">
      <c r="B145" s="200"/>
      <c r="C145" s="201"/>
      <c r="D145" s="202" t="s">
        <v>163</v>
      </c>
      <c r="E145" s="203" t="s">
        <v>1</v>
      </c>
      <c r="F145" s="204" t="s">
        <v>161</v>
      </c>
      <c r="G145" s="201"/>
      <c r="H145" s="205">
        <v>4</v>
      </c>
      <c r="I145" s="206"/>
      <c r="J145" s="201"/>
      <c r="K145" s="201"/>
      <c r="L145" s="207"/>
      <c r="M145" s="208"/>
      <c r="N145" s="209"/>
      <c r="O145" s="209"/>
      <c r="P145" s="209"/>
      <c r="Q145" s="209"/>
      <c r="R145" s="209"/>
      <c r="S145" s="209"/>
      <c r="T145" s="210"/>
      <c r="AT145" s="211" t="s">
        <v>163</v>
      </c>
      <c r="AU145" s="211" t="s">
        <v>85</v>
      </c>
      <c r="AV145" s="13" t="s">
        <v>85</v>
      </c>
      <c r="AW145" s="13" t="s">
        <v>31</v>
      </c>
      <c r="AX145" s="13" t="s">
        <v>75</v>
      </c>
      <c r="AY145" s="211" t="s">
        <v>153</v>
      </c>
    </row>
    <row r="146" spans="1:65" s="14" customFormat="1" ht="11.25">
      <c r="B146" s="212"/>
      <c r="C146" s="213"/>
      <c r="D146" s="202" t="s">
        <v>163</v>
      </c>
      <c r="E146" s="214" t="s">
        <v>1</v>
      </c>
      <c r="F146" s="215" t="s">
        <v>167</v>
      </c>
      <c r="G146" s="213"/>
      <c r="H146" s="216">
        <v>4</v>
      </c>
      <c r="I146" s="217"/>
      <c r="J146" s="213"/>
      <c r="K146" s="213"/>
      <c r="L146" s="218"/>
      <c r="M146" s="219"/>
      <c r="N146" s="220"/>
      <c r="O146" s="220"/>
      <c r="P146" s="220"/>
      <c r="Q146" s="220"/>
      <c r="R146" s="220"/>
      <c r="S146" s="220"/>
      <c r="T146" s="221"/>
      <c r="AT146" s="222" t="s">
        <v>163</v>
      </c>
      <c r="AU146" s="222" t="s">
        <v>85</v>
      </c>
      <c r="AV146" s="14" t="s">
        <v>161</v>
      </c>
      <c r="AW146" s="14" t="s">
        <v>31</v>
      </c>
      <c r="AX146" s="14" t="s">
        <v>83</v>
      </c>
      <c r="AY146" s="222" t="s">
        <v>153</v>
      </c>
    </row>
    <row r="147" spans="1:65" s="2" customFormat="1" ht="55.5" customHeight="1">
      <c r="A147" s="34"/>
      <c r="B147" s="35"/>
      <c r="C147" s="233" t="s">
        <v>206</v>
      </c>
      <c r="D147" s="233" t="s">
        <v>185</v>
      </c>
      <c r="E147" s="234" t="s">
        <v>966</v>
      </c>
      <c r="F147" s="235" t="s">
        <v>967</v>
      </c>
      <c r="G147" s="236" t="s">
        <v>158</v>
      </c>
      <c r="H147" s="237">
        <v>2</v>
      </c>
      <c r="I147" s="238"/>
      <c r="J147" s="239">
        <f>ROUND(I147*H147,2)</f>
        <v>0</v>
      </c>
      <c r="K147" s="235" t="s">
        <v>159</v>
      </c>
      <c r="L147" s="39"/>
      <c r="M147" s="240" t="s">
        <v>1</v>
      </c>
      <c r="N147" s="241" t="s">
        <v>40</v>
      </c>
      <c r="O147" s="71"/>
      <c r="P147" s="196">
        <f>O147*H147</f>
        <v>0</v>
      </c>
      <c r="Q147" s="196">
        <v>0</v>
      </c>
      <c r="R147" s="196">
        <f>Q147*H147</f>
        <v>0</v>
      </c>
      <c r="S147" s="196">
        <v>0</v>
      </c>
      <c r="T147" s="197">
        <f>S147*H147</f>
        <v>0</v>
      </c>
      <c r="U147" s="34"/>
      <c r="V147" s="34"/>
      <c r="W147" s="34"/>
      <c r="X147" s="34"/>
      <c r="Y147" s="34"/>
      <c r="Z147" s="34"/>
      <c r="AA147" s="34"/>
      <c r="AB147" s="34"/>
      <c r="AC147" s="34"/>
      <c r="AD147" s="34"/>
      <c r="AE147" s="34"/>
      <c r="AR147" s="198" t="s">
        <v>161</v>
      </c>
      <c r="AT147" s="198" t="s">
        <v>185</v>
      </c>
      <c r="AU147" s="198" t="s">
        <v>85</v>
      </c>
      <c r="AY147" s="17" t="s">
        <v>153</v>
      </c>
      <c r="BE147" s="199">
        <f>IF(N147="základní",J147,0)</f>
        <v>0</v>
      </c>
      <c r="BF147" s="199">
        <f>IF(N147="snížená",J147,0)</f>
        <v>0</v>
      </c>
      <c r="BG147" s="199">
        <f>IF(N147="zákl. přenesená",J147,0)</f>
        <v>0</v>
      </c>
      <c r="BH147" s="199">
        <f>IF(N147="sníž. přenesená",J147,0)</f>
        <v>0</v>
      </c>
      <c r="BI147" s="199">
        <f>IF(N147="nulová",J147,0)</f>
        <v>0</v>
      </c>
      <c r="BJ147" s="17" t="s">
        <v>83</v>
      </c>
      <c r="BK147" s="199">
        <f>ROUND(I147*H147,2)</f>
        <v>0</v>
      </c>
      <c r="BL147" s="17" t="s">
        <v>161</v>
      </c>
      <c r="BM147" s="198" t="s">
        <v>999</v>
      </c>
    </row>
    <row r="148" spans="1:65" s="2" customFormat="1" ht="29.25">
      <c r="A148" s="34"/>
      <c r="B148" s="35"/>
      <c r="C148" s="36"/>
      <c r="D148" s="202" t="s">
        <v>190</v>
      </c>
      <c r="E148" s="36"/>
      <c r="F148" s="242" t="s">
        <v>965</v>
      </c>
      <c r="G148" s="36"/>
      <c r="H148" s="36"/>
      <c r="I148" s="243"/>
      <c r="J148" s="36"/>
      <c r="K148" s="36"/>
      <c r="L148" s="39"/>
      <c r="M148" s="244"/>
      <c r="N148" s="245"/>
      <c r="O148" s="71"/>
      <c r="P148" s="71"/>
      <c r="Q148" s="71"/>
      <c r="R148" s="71"/>
      <c r="S148" s="71"/>
      <c r="T148" s="72"/>
      <c r="U148" s="34"/>
      <c r="V148" s="34"/>
      <c r="W148" s="34"/>
      <c r="X148" s="34"/>
      <c r="Y148" s="34"/>
      <c r="Z148" s="34"/>
      <c r="AA148" s="34"/>
      <c r="AB148" s="34"/>
      <c r="AC148" s="34"/>
      <c r="AD148" s="34"/>
      <c r="AE148" s="34"/>
      <c r="AT148" s="17" t="s">
        <v>190</v>
      </c>
      <c r="AU148" s="17" t="s">
        <v>85</v>
      </c>
    </row>
    <row r="149" spans="1:65" s="13" customFormat="1" ht="11.25">
      <c r="B149" s="200"/>
      <c r="C149" s="201"/>
      <c r="D149" s="202" t="s">
        <v>163</v>
      </c>
      <c r="E149" s="203" t="s">
        <v>1</v>
      </c>
      <c r="F149" s="204" t="s">
        <v>85</v>
      </c>
      <c r="G149" s="201"/>
      <c r="H149" s="205">
        <v>2</v>
      </c>
      <c r="I149" s="206"/>
      <c r="J149" s="201"/>
      <c r="K149" s="201"/>
      <c r="L149" s="207"/>
      <c r="M149" s="208"/>
      <c r="N149" s="209"/>
      <c r="O149" s="209"/>
      <c r="P149" s="209"/>
      <c r="Q149" s="209"/>
      <c r="R149" s="209"/>
      <c r="S149" s="209"/>
      <c r="T149" s="210"/>
      <c r="AT149" s="211" t="s">
        <v>163</v>
      </c>
      <c r="AU149" s="211" t="s">
        <v>85</v>
      </c>
      <c r="AV149" s="13" t="s">
        <v>85</v>
      </c>
      <c r="AW149" s="13" t="s">
        <v>31</v>
      </c>
      <c r="AX149" s="13" t="s">
        <v>75</v>
      </c>
      <c r="AY149" s="211" t="s">
        <v>153</v>
      </c>
    </row>
    <row r="150" spans="1:65" s="14" customFormat="1" ht="11.25">
      <c r="B150" s="212"/>
      <c r="C150" s="213"/>
      <c r="D150" s="202" t="s">
        <v>163</v>
      </c>
      <c r="E150" s="214" t="s">
        <v>1</v>
      </c>
      <c r="F150" s="215" t="s">
        <v>167</v>
      </c>
      <c r="G150" s="213"/>
      <c r="H150" s="216">
        <v>2</v>
      </c>
      <c r="I150" s="217"/>
      <c r="J150" s="213"/>
      <c r="K150" s="213"/>
      <c r="L150" s="218"/>
      <c r="M150" s="219"/>
      <c r="N150" s="220"/>
      <c r="O150" s="220"/>
      <c r="P150" s="220"/>
      <c r="Q150" s="220"/>
      <c r="R150" s="220"/>
      <c r="S150" s="220"/>
      <c r="T150" s="221"/>
      <c r="AT150" s="222" t="s">
        <v>163</v>
      </c>
      <c r="AU150" s="222" t="s">
        <v>85</v>
      </c>
      <c r="AV150" s="14" t="s">
        <v>161</v>
      </c>
      <c r="AW150" s="14" t="s">
        <v>31</v>
      </c>
      <c r="AX150" s="14" t="s">
        <v>83</v>
      </c>
      <c r="AY150" s="222" t="s">
        <v>153</v>
      </c>
    </row>
    <row r="151" spans="1:65" s="2" customFormat="1" ht="66.75" customHeight="1">
      <c r="A151" s="34"/>
      <c r="B151" s="35"/>
      <c r="C151" s="233" t="s">
        <v>160</v>
      </c>
      <c r="D151" s="233" t="s">
        <v>185</v>
      </c>
      <c r="E151" s="234" t="s">
        <v>1000</v>
      </c>
      <c r="F151" s="235" t="s">
        <v>1001</v>
      </c>
      <c r="G151" s="236" t="s">
        <v>262</v>
      </c>
      <c r="H151" s="237">
        <v>15</v>
      </c>
      <c r="I151" s="238"/>
      <c r="J151" s="239">
        <f>ROUND(I151*H151,2)</f>
        <v>0</v>
      </c>
      <c r="K151" s="235" t="s">
        <v>159</v>
      </c>
      <c r="L151" s="39"/>
      <c r="M151" s="240" t="s">
        <v>1</v>
      </c>
      <c r="N151" s="241" t="s">
        <v>40</v>
      </c>
      <c r="O151" s="71"/>
      <c r="P151" s="196">
        <f>O151*H151</f>
        <v>0</v>
      </c>
      <c r="Q151" s="196">
        <v>0</v>
      </c>
      <c r="R151" s="196">
        <f>Q151*H151</f>
        <v>0</v>
      </c>
      <c r="S151" s="196">
        <v>0</v>
      </c>
      <c r="T151" s="197">
        <f>S151*H151</f>
        <v>0</v>
      </c>
      <c r="U151" s="34"/>
      <c r="V151" s="34"/>
      <c r="W151" s="34"/>
      <c r="X151" s="34"/>
      <c r="Y151" s="34"/>
      <c r="Z151" s="34"/>
      <c r="AA151" s="34"/>
      <c r="AB151" s="34"/>
      <c r="AC151" s="34"/>
      <c r="AD151" s="34"/>
      <c r="AE151" s="34"/>
      <c r="AR151" s="198" t="s">
        <v>161</v>
      </c>
      <c r="AT151" s="198" t="s">
        <v>185</v>
      </c>
      <c r="AU151" s="198" t="s">
        <v>85</v>
      </c>
      <c r="AY151" s="17" t="s">
        <v>153</v>
      </c>
      <c r="BE151" s="199">
        <f>IF(N151="základní",J151,0)</f>
        <v>0</v>
      </c>
      <c r="BF151" s="199">
        <f>IF(N151="snížená",J151,0)</f>
        <v>0</v>
      </c>
      <c r="BG151" s="199">
        <f>IF(N151="zákl. přenesená",J151,0)</f>
        <v>0</v>
      </c>
      <c r="BH151" s="199">
        <f>IF(N151="sníž. přenesená",J151,0)</f>
        <v>0</v>
      </c>
      <c r="BI151" s="199">
        <f>IF(N151="nulová",J151,0)</f>
        <v>0</v>
      </c>
      <c r="BJ151" s="17" t="s">
        <v>83</v>
      </c>
      <c r="BK151" s="199">
        <f>ROUND(I151*H151,2)</f>
        <v>0</v>
      </c>
      <c r="BL151" s="17" t="s">
        <v>161</v>
      </c>
      <c r="BM151" s="198" t="s">
        <v>1002</v>
      </c>
    </row>
    <row r="152" spans="1:65" s="2" customFormat="1" ht="39">
      <c r="A152" s="34"/>
      <c r="B152" s="35"/>
      <c r="C152" s="36"/>
      <c r="D152" s="202" t="s">
        <v>190</v>
      </c>
      <c r="E152" s="36"/>
      <c r="F152" s="242" t="s">
        <v>1003</v>
      </c>
      <c r="G152" s="36"/>
      <c r="H152" s="36"/>
      <c r="I152" s="243"/>
      <c r="J152" s="36"/>
      <c r="K152" s="36"/>
      <c r="L152" s="39"/>
      <c r="M152" s="244"/>
      <c r="N152" s="245"/>
      <c r="O152" s="71"/>
      <c r="P152" s="71"/>
      <c r="Q152" s="71"/>
      <c r="R152" s="71"/>
      <c r="S152" s="71"/>
      <c r="T152" s="72"/>
      <c r="U152" s="34"/>
      <c r="V152" s="34"/>
      <c r="W152" s="34"/>
      <c r="X152" s="34"/>
      <c r="Y152" s="34"/>
      <c r="Z152" s="34"/>
      <c r="AA152" s="34"/>
      <c r="AB152" s="34"/>
      <c r="AC152" s="34"/>
      <c r="AD152" s="34"/>
      <c r="AE152" s="34"/>
      <c r="AT152" s="17" t="s">
        <v>190</v>
      </c>
      <c r="AU152" s="17" t="s">
        <v>85</v>
      </c>
    </row>
    <row r="153" spans="1:65" s="15" customFormat="1" ht="11.25">
      <c r="B153" s="223"/>
      <c r="C153" s="224"/>
      <c r="D153" s="202" t="s">
        <v>163</v>
      </c>
      <c r="E153" s="225" t="s">
        <v>1</v>
      </c>
      <c r="F153" s="226" t="s">
        <v>1004</v>
      </c>
      <c r="G153" s="224"/>
      <c r="H153" s="225" t="s">
        <v>1</v>
      </c>
      <c r="I153" s="227"/>
      <c r="J153" s="224"/>
      <c r="K153" s="224"/>
      <c r="L153" s="228"/>
      <c r="M153" s="229"/>
      <c r="N153" s="230"/>
      <c r="O153" s="230"/>
      <c r="P153" s="230"/>
      <c r="Q153" s="230"/>
      <c r="R153" s="230"/>
      <c r="S153" s="230"/>
      <c r="T153" s="231"/>
      <c r="AT153" s="232" t="s">
        <v>163</v>
      </c>
      <c r="AU153" s="232" t="s">
        <v>85</v>
      </c>
      <c r="AV153" s="15" t="s">
        <v>83</v>
      </c>
      <c r="AW153" s="15" t="s">
        <v>31</v>
      </c>
      <c r="AX153" s="15" t="s">
        <v>75</v>
      </c>
      <c r="AY153" s="232" t="s">
        <v>153</v>
      </c>
    </row>
    <row r="154" spans="1:65" s="13" customFormat="1" ht="11.25">
      <c r="B154" s="200"/>
      <c r="C154" s="201"/>
      <c r="D154" s="202" t="s">
        <v>163</v>
      </c>
      <c r="E154" s="203" t="s">
        <v>1</v>
      </c>
      <c r="F154" s="204" t="s">
        <v>8</v>
      </c>
      <c r="G154" s="201"/>
      <c r="H154" s="205">
        <v>15</v>
      </c>
      <c r="I154" s="206"/>
      <c r="J154" s="201"/>
      <c r="K154" s="201"/>
      <c r="L154" s="207"/>
      <c r="M154" s="208"/>
      <c r="N154" s="209"/>
      <c r="O154" s="209"/>
      <c r="P154" s="209"/>
      <c r="Q154" s="209"/>
      <c r="R154" s="209"/>
      <c r="S154" s="209"/>
      <c r="T154" s="210"/>
      <c r="AT154" s="211" t="s">
        <v>163</v>
      </c>
      <c r="AU154" s="211" t="s">
        <v>85</v>
      </c>
      <c r="AV154" s="13" t="s">
        <v>85</v>
      </c>
      <c r="AW154" s="13" t="s">
        <v>31</v>
      </c>
      <c r="AX154" s="13" t="s">
        <v>75</v>
      </c>
      <c r="AY154" s="211" t="s">
        <v>153</v>
      </c>
    </row>
    <row r="155" spans="1:65" s="14" customFormat="1" ht="11.25">
      <c r="B155" s="212"/>
      <c r="C155" s="213"/>
      <c r="D155" s="202" t="s">
        <v>163</v>
      </c>
      <c r="E155" s="214" t="s">
        <v>1</v>
      </c>
      <c r="F155" s="215" t="s">
        <v>167</v>
      </c>
      <c r="G155" s="213"/>
      <c r="H155" s="216">
        <v>15</v>
      </c>
      <c r="I155" s="217"/>
      <c r="J155" s="213"/>
      <c r="K155" s="213"/>
      <c r="L155" s="218"/>
      <c r="M155" s="219"/>
      <c r="N155" s="220"/>
      <c r="O155" s="220"/>
      <c r="P155" s="220"/>
      <c r="Q155" s="220"/>
      <c r="R155" s="220"/>
      <c r="S155" s="220"/>
      <c r="T155" s="221"/>
      <c r="AT155" s="222" t="s">
        <v>163</v>
      </c>
      <c r="AU155" s="222" t="s">
        <v>85</v>
      </c>
      <c r="AV155" s="14" t="s">
        <v>161</v>
      </c>
      <c r="AW155" s="14" t="s">
        <v>31</v>
      </c>
      <c r="AX155" s="14" t="s">
        <v>83</v>
      </c>
      <c r="AY155" s="222" t="s">
        <v>153</v>
      </c>
    </row>
    <row r="156" spans="1:65" s="12" customFormat="1" ht="22.9" customHeight="1">
      <c r="B156" s="170"/>
      <c r="C156" s="171"/>
      <c r="D156" s="172" t="s">
        <v>74</v>
      </c>
      <c r="E156" s="184" t="s">
        <v>279</v>
      </c>
      <c r="F156" s="184" t="s">
        <v>280</v>
      </c>
      <c r="G156" s="171"/>
      <c r="H156" s="171"/>
      <c r="I156" s="174"/>
      <c r="J156" s="185">
        <f>BK156</f>
        <v>0</v>
      </c>
      <c r="K156" s="171"/>
      <c r="L156" s="176"/>
      <c r="M156" s="177"/>
      <c r="N156" s="178"/>
      <c r="O156" s="178"/>
      <c r="P156" s="179">
        <f>SUM(P157:P165)</f>
        <v>0</v>
      </c>
      <c r="Q156" s="178"/>
      <c r="R156" s="179">
        <f>SUM(R157:R165)</f>
        <v>0</v>
      </c>
      <c r="S156" s="178"/>
      <c r="T156" s="180">
        <f>SUM(T157:T165)</f>
        <v>0</v>
      </c>
      <c r="AR156" s="181" t="s">
        <v>161</v>
      </c>
      <c r="AT156" s="182" t="s">
        <v>74</v>
      </c>
      <c r="AU156" s="182" t="s">
        <v>83</v>
      </c>
      <c r="AY156" s="181" t="s">
        <v>153</v>
      </c>
      <c r="BK156" s="183">
        <f>SUM(BK157:BK165)</f>
        <v>0</v>
      </c>
    </row>
    <row r="157" spans="1:65" s="2" customFormat="1" ht="156.75" customHeight="1">
      <c r="A157" s="34"/>
      <c r="B157" s="35"/>
      <c r="C157" s="233" t="s">
        <v>219</v>
      </c>
      <c r="D157" s="233" t="s">
        <v>185</v>
      </c>
      <c r="E157" s="234" t="s">
        <v>297</v>
      </c>
      <c r="F157" s="235" t="s">
        <v>298</v>
      </c>
      <c r="G157" s="236" t="s">
        <v>178</v>
      </c>
      <c r="H157" s="237">
        <v>1.8</v>
      </c>
      <c r="I157" s="238"/>
      <c r="J157" s="239">
        <f>ROUND(I157*H157,2)</f>
        <v>0</v>
      </c>
      <c r="K157" s="235" t="s">
        <v>159</v>
      </c>
      <c r="L157" s="39"/>
      <c r="M157" s="240" t="s">
        <v>1</v>
      </c>
      <c r="N157" s="241" t="s">
        <v>40</v>
      </c>
      <c r="O157" s="71"/>
      <c r="P157" s="196">
        <f>O157*H157</f>
        <v>0</v>
      </c>
      <c r="Q157" s="196">
        <v>0</v>
      </c>
      <c r="R157" s="196">
        <f>Q157*H157</f>
        <v>0</v>
      </c>
      <c r="S157" s="196">
        <v>0</v>
      </c>
      <c r="T157" s="197">
        <f>S157*H157</f>
        <v>0</v>
      </c>
      <c r="U157" s="34"/>
      <c r="V157" s="34"/>
      <c r="W157" s="34"/>
      <c r="X157" s="34"/>
      <c r="Y157" s="34"/>
      <c r="Z157" s="34"/>
      <c r="AA157" s="34"/>
      <c r="AB157" s="34"/>
      <c r="AC157" s="34"/>
      <c r="AD157" s="34"/>
      <c r="AE157" s="34"/>
      <c r="AR157" s="198" t="s">
        <v>284</v>
      </c>
      <c r="AT157" s="198" t="s">
        <v>185</v>
      </c>
      <c r="AU157" s="198" t="s">
        <v>85</v>
      </c>
      <c r="AY157" s="17" t="s">
        <v>153</v>
      </c>
      <c r="BE157" s="199">
        <f>IF(N157="základní",J157,0)</f>
        <v>0</v>
      </c>
      <c r="BF157" s="199">
        <f>IF(N157="snížená",J157,0)</f>
        <v>0</v>
      </c>
      <c r="BG157" s="199">
        <f>IF(N157="zákl. přenesená",J157,0)</f>
        <v>0</v>
      </c>
      <c r="BH157" s="199">
        <f>IF(N157="sníž. přenesená",J157,0)</f>
        <v>0</v>
      </c>
      <c r="BI157" s="199">
        <f>IF(N157="nulová",J157,0)</f>
        <v>0</v>
      </c>
      <c r="BJ157" s="17" t="s">
        <v>83</v>
      </c>
      <c r="BK157" s="199">
        <f>ROUND(I157*H157,2)</f>
        <v>0</v>
      </c>
      <c r="BL157" s="17" t="s">
        <v>284</v>
      </c>
      <c r="BM157" s="198" t="s">
        <v>1005</v>
      </c>
    </row>
    <row r="158" spans="1:65" s="2" customFormat="1" ht="87.75">
      <c r="A158" s="34"/>
      <c r="B158" s="35"/>
      <c r="C158" s="36"/>
      <c r="D158" s="202" t="s">
        <v>190</v>
      </c>
      <c r="E158" s="36"/>
      <c r="F158" s="242" t="s">
        <v>300</v>
      </c>
      <c r="G158" s="36"/>
      <c r="H158" s="36"/>
      <c r="I158" s="243"/>
      <c r="J158" s="36"/>
      <c r="K158" s="36"/>
      <c r="L158" s="39"/>
      <c r="M158" s="244"/>
      <c r="N158" s="245"/>
      <c r="O158" s="71"/>
      <c r="P158" s="71"/>
      <c r="Q158" s="71"/>
      <c r="R158" s="71"/>
      <c r="S158" s="71"/>
      <c r="T158" s="72"/>
      <c r="U158" s="34"/>
      <c r="V158" s="34"/>
      <c r="W158" s="34"/>
      <c r="X158" s="34"/>
      <c r="Y158" s="34"/>
      <c r="Z158" s="34"/>
      <c r="AA158" s="34"/>
      <c r="AB158" s="34"/>
      <c r="AC158" s="34"/>
      <c r="AD158" s="34"/>
      <c r="AE158" s="34"/>
      <c r="AT158" s="17" t="s">
        <v>190</v>
      </c>
      <c r="AU158" s="17" t="s">
        <v>85</v>
      </c>
    </row>
    <row r="159" spans="1:65" s="15" customFormat="1" ht="11.25">
      <c r="B159" s="223"/>
      <c r="C159" s="224"/>
      <c r="D159" s="202" t="s">
        <v>163</v>
      </c>
      <c r="E159" s="225" t="s">
        <v>1</v>
      </c>
      <c r="F159" s="226" t="s">
        <v>1006</v>
      </c>
      <c r="G159" s="224"/>
      <c r="H159" s="225" t="s">
        <v>1</v>
      </c>
      <c r="I159" s="227"/>
      <c r="J159" s="224"/>
      <c r="K159" s="224"/>
      <c r="L159" s="228"/>
      <c r="M159" s="229"/>
      <c r="N159" s="230"/>
      <c r="O159" s="230"/>
      <c r="P159" s="230"/>
      <c r="Q159" s="230"/>
      <c r="R159" s="230"/>
      <c r="S159" s="230"/>
      <c r="T159" s="231"/>
      <c r="AT159" s="232" t="s">
        <v>163</v>
      </c>
      <c r="AU159" s="232" t="s">
        <v>85</v>
      </c>
      <c r="AV159" s="15" t="s">
        <v>83</v>
      </c>
      <c r="AW159" s="15" t="s">
        <v>31</v>
      </c>
      <c r="AX159" s="15" t="s">
        <v>75</v>
      </c>
      <c r="AY159" s="232" t="s">
        <v>153</v>
      </c>
    </row>
    <row r="160" spans="1:65" s="13" customFormat="1" ht="11.25">
      <c r="B160" s="200"/>
      <c r="C160" s="201"/>
      <c r="D160" s="202" t="s">
        <v>163</v>
      </c>
      <c r="E160" s="203" t="s">
        <v>1</v>
      </c>
      <c r="F160" s="204" t="s">
        <v>989</v>
      </c>
      <c r="G160" s="201"/>
      <c r="H160" s="205">
        <v>1.8</v>
      </c>
      <c r="I160" s="206"/>
      <c r="J160" s="201"/>
      <c r="K160" s="201"/>
      <c r="L160" s="207"/>
      <c r="M160" s="208"/>
      <c r="N160" s="209"/>
      <c r="O160" s="209"/>
      <c r="P160" s="209"/>
      <c r="Q160" s="209"/>
      <c r="R160" s="209"/>
      <c r="S160" s="209"/>
      <c r="T160" s="210"/>
      <c r="AT160" s="211" t="s">
        <v>163</v>
      </c>
      <c r="AU160" s="211" t="s">
        <v>85</v>
      </c>
      <c r="AV160" s="13" t="s">
        <v>85</v>
      </c>
      <c r="AW160" s="13" t="s">
        <v>31</v>
      </c>
      <c r="AX160" s="13" t="s">
        <v>75</v>
      </c>
      <c r="AY160" s="211" t="s">
        <v>153</v>
      </c>
    </row>
    <row r="161" spans="1:65" s="14" customFormat="1" ht="11.25">
      <c r="B161" s="212"/>
      <c r="C161" s="213"/>
      <c r="D161" s="202" t="s">
        <v>163</v>
      </c>
      <c r="E161" s="214" t="s">
        <v>1</v>
      </c>
      <c r="F161" s="215" t="s">
        <v>167</v>
      </c>
      <c r="G161" s="213"/>
      <c r="H161" s="216">
        <v>1.8</v>
      </c>
      <c r="I161" s="217"/>
      <c r="J161" s="213"/>
      <c r="K161" s="213"/>
      <c r="L161" s="218"/>
      <c r="M161" s="219"/>
      <c r="N161" s="220"/>
      <c r="O161" s="220"/>
      <c r="P161" s="220"/>
      <c r="Q161" s="220"/>
      <c r="R161" s="220"/>
      <c r="S161" s="220"/>
      <c r="T161" s="221"/>
      <c r="AT161" s="222" t="s">
        <v>163</v>
      </c>
      <c r="AU161" s="222" t="s">
        <v>85</v>
      </c>
      <c r="AV161" s="14" t="s">
        <v>161</v>
      </c>
      <c r="AW161" s="14" t="s">
        <v>31</v>
      </c>
      <c r="AX161" s="14" t="s">
        <v>83</v>
      </c>
      <c r="AY161" s="222" t="s">
        <v>153</v>
      </c>
    </row>
    <row r="162" spans="1:65" s="2" customFormat="1" ht="24">
      <c r="A162" s="34"/>
      <c r="B162" s="35"/>
      <c r="C162" s="233" t="s">
        <v>225</v>
      </c>
      <c r="D162" s="233" t="s">
        <v>185</v>
      </c>
      <c r="E162" s="234" t="s">
        <v>683</v>
      </c>
      <c r="F162" s="235" t="s">
        <v>684</v>
      </c>
      <c r="G162" s="236" t="s">
        <v>158</v>
      </c>
      <c r="H162" s="237">
        <v>1</v>
      </c>
      <c r="I162" s="238"/>
      <c r="J162" s="239">
        <f>ROUND(I162*H162,2)</f>
        <v>0</v>
      </c>
      <c r="K162" s="235" t="s">
        <v>159</v>
      </c>
      <c r="L162" s="39"/>
      <c r="M162" s="240" t="s">
        <v>1</v>
      </c>
      <c r="N162" s="241" t="s">
        <v>40</v>
      </c>
      <c r="O162" s="71"/>
      <c r="P162" s="196">
        <f>O162*H162</f>
        <v>0</v>
      </c>
      <c r="Q162" s="196">
        <v>0</v>
      </c>
      <c r="R162" s="196">
        <f>Q162*H162</f>
        <v>0</v>
      </c>
      <c r="S162" s="196">
        <v>0</v>
      </c>
      <c r="T162" s="197">
        <f>S162*H162</f>
        <v>0</v>
      </c>
      <c r="U162" s="34"/>
      <c r="V162" s="34"/>
      <c r="W162" s="34"/>
      <c r="X162" s="34"/>
      <c r="Y162" s="34"/>
      <c r="Z162" s="34"/>
      <c r="AA162" s="34"/>
      <c r="AB162" s="34"/>
      <c r="AC162" s="34"/>
      <c r="AD162" s="34"/>
      <c r="AE162" s="34"/>
      <c r="AR162" s="198" t="s">
        <v>161</v>
      </c>
      <c r="AT162" s="198" t="s">
        <v>185</v>
      </c>
      <c r="AU162" s="198" t="s">
        <v>85</v>
      </c>
      <c r="AY162" s="17" t="s">
        <v>153</v>
      </c>
      <c r="BE162" s="199">
        <f>IF(N162="základní",J162,0)</f>
        <v>0</v>
      </c>
      <c r="BF162" s="199">
        <f>IF(N162="snížená",J162,0)</f>
        <v>0</v>
      </c>
      <c r="BG162" s="199">
        <f>IF(N162="zákl. přenesená",J162,0)</f>
        <v>0</v>
      </c>
      <c r="BH162" s="199">
        <f>IF(N162="sníž. přenesená",J162,0)</f>
        <v>0</v>
      </c>
      <c r="BI162" s="199">
        <f>IF(N162="nulová",J162,0)</f>
        <v>0</v>
      </c>
      <c r="BJ162" s="17" t="s">
        <v>83</v>
      </c>
      <c r="BK162" s="199">
        <f>ROUND(I162*H162,2)</f>
        <v>0</v>
      </c>
      <c r="BL162" s="17" t="s">
        <v>161</v>
      </c>
      <c r="BM162" s="198" t="s">
        <v>1007</v>
      </c>
    </row>
    <row r="163" spans="1:65" s="15" customFormat="1" ht="22.5">
      <c r="B163" s="223"/>
      <c r="C163" s="224"/>
      <c r="D163" s="202" t="s">
        <v>163</v>
      </c>
      <c r="E163" s="225" t="s">
        <v>1</v>
      </c>
      <c r="F163" s="226" t="s">
        <v>686</v>
      </c>
      <c r="G163" s="224"/>
      <c r="H163" s="225" t="s">
        <v>1</v>
      </c>
      <c r="I163" s="227"/>
      <c r="J163" s="224"/>
      <c r="K163" s="224"/>
      <c r="L163" s="228"/>
      <c r="M163" s="229"/>
      <c r="N163" s="230"/>
      <c r="O163" s="230"/>
      <c r="P163" s="230"/>
      <c r="Q163" s="230"/>
      <c r="R163" s="230"/>
      <c r="S163" s="230"/>
      <c r="T163" s="231"/>
      <c r="AT163" s="232" t="s">
        <v>163</v>
      </c>
      <c r="AU163" s="232" t="s">
        <v>85</v>
      </c>
      <c r="AV163" s="15" t="s">
        <v>83</v>
      </c>
      <c r="AW163" s="15" t="s">
        <v>31</v>
      </c>
      <c r="AX163" s="15" t="s">
        <v>75</v>
      </c>
      <c r="AY163" s="232" t="s">
        <v>153</v>
      </c>
    </row>
    <row r="164" spans="1:65" s="13" customFormat="1" ht="11.25">
      <c r="B164" s="200"/>
      <c r="C164" s="201"/>
      <c r="D164" s="202" t="s">
        <v>163</v>
      </c>
      <c r="E164" s="203" t="s">
        <v>1</v>
      </c>
      <c r="F164" s="204" t="s">
        <v>83</v>
      </c>
      <c r="G164" s="201"/>
      <c r="H164" s="205">
        <v>1</v>
      </c>
      <c r="I164" s="206"/>
      <c r="J164" s="201"/>
      <c r="K164" s="201"/>
      <c r="L164" s="207"/>
      <c r="M164" s="208"/>
      <c r="N164" s="209"/>
      <c r="O164" s="209"/>
      <c r="P164" s="209"/>
      <c r="Q164" s="209"/>
      <c r="R164" s="209"/>
      <c r="S164" s="209"/>
      <c r="T164" s="210"/>
      <c r="AT164" s="211" t="s">
        <v>163</v>
      </c>
      <c r="AU164" s="211" t="s">
        <v>85</v>
      </c>
      <c r="AV164" s="13" t="s">
        <v>85</v>
      </c>
      <c r="AW164" s="13" t="s">
        <v>31</v>
      </c>
      <c r="AX164" s="13" t="s">
        <v>75</v>
      </c>
      <c r="AY164" s="211" t="s">
        <v>153</v>
      </c>
    </row>
    <row r="165" spans="1:65" s="14" customFormat="1" ht="11.25">
      <c r="B165" s="212"/>
      <c r="C165" s="213"/>
      <c r="D165" s="202" t="s">
        <v>163</v>
      </c>
      <c r="E165" s="214" t="s">
        <v>1</v>
      </c>
      <c r="F165" s="215" t="s">
        <v>167</v>
      </c>
      <c r="G165" s="213"/>
      <c r="H165" s="216">
        <v>1</v>
      </c>
      <c r="I165" s="217"/>
      <c r="J165" s="213"/>
      <c r="K165" s="213"/>
      <c r="L165" s="218"/>
      <c r="M165" s="246"/>
      <c r="N165" s="247"/>
      <c r="O165" s="247"/>
      <c r="P165" s="247"/>
      <c r="Q165" s="247"/>
      <c r="R165" s="247"/>
      <c r="S165" s="247"/>
      <c r="T165" s="248"/>
      <c r="AT165" s="222" t="s">
        <v>163</v>
      </c>
      <c r="AU165" s="222" t="s">
        <v>85</v>
      </c>
      <c r="AV165" s="14" t="s">
        <v>161</v>
      </c>
      <c r="AW165" s="14" t="s">
        <v>31</v>
      </c>
      <c r="AX165" s="14" t="s">
        <v>83</v>
      </c>
      <c r="AY165" s="222" t="s">
        <v>153</v>
      </c>
    </row>
    <row r="166" spans="1:65" s="2" customFormat="1" ht="6.95" customHeight="1">
      <c r="A166" s="34"/>
      <c r="B166" s="54"/>
      <c r="C166" s="55"/>
      <c r="D166" s="55"/>
      <c r="E166" s="55"/>
      <c r="F166" s="55"/>
      <c r="G166" s="55"/>
      <c r="H166" s="55"/>
      <c r="I166" s="55"/>
      <c r="J166" s="55"/>
      <c r="K166" s="55"/>
      <c r="L166" s="39"/>
      <c r="M166" s="34"/>
      <c r="O166" s="34"/>
      <c r="P166" s="34"/>
      <c r="Q166" s="34"/>
      <c r="R166" s="34"/>
      <c r="S166" s="34"/>
      <c r="T166" s="34"/>
      <c r="U166" s="34"/>
      <c r="V166" s="34"/>
      <c r="W166" s="34"/>
      <c r="X166" s="34"/>
      <c r="Y166" s="34"/>
      <c r="Z166" s="34"/>
      <c r="AA166" s="34"/>
      <c r="AB166" s="34"/>
      <c r="AC166" s="34"/>
      <c r="AD166" s="34"/>
      <c r="AE166" s="34"/>
    </row>
  </sheetData>
  <sheetProtection algorithmName="SHA-512" hashValue="iHvys+4iU6j//WC2e2/15HGfzCLu+xlCa5DxyIuLeO7tEae95d9vSLH3wpOMORGVYV8ANP48MtQ7xA8/Mh7Y1Q==" saltValue="XGCTiR7jDQ0vgh8LPFkkJHsLn9uQtLmP8H60pX7v7yUq0tJGrdeHIVYfJ/yOZSUzqUbt2gj7SiP54nNh1Hz8wg==" spinCount="100000" sheet="1" objects="1" scenarios="1" formatColumns="0" formatRows="0" autoFilter="0"/>
  <autoFilter ref="C119:K165"/>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07"/>
  <sheetViews>
    <sheetView showGridLines="0" topLeftCell="A109"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5"/>
      <c r="M2" s="275"/>
      <c r="N2" s="275"/>
      <c r="O2" s="275"/>
      <c r="P2" s="275"/>
      <c r="Q2" s="275"/>
      <c r="R2" s="275"/>
      <c r="S2" s="275"/>
      <c r="T2" s="275"/>
      <c r="U2" s="275"/>
      <c r="V2" s="275"/>
      <c r="AT2" s="17" t="s">
        <v>118</v>
      </c>
    </row>
    <row r="3" spans="1:46" s="1" customFormat="1" ht="6.95" hidden="1" customHeight="1">
      <c r="B3" s="108"/>
      <c r="C3" s="109"/>
      <c r="D3" s="109"/>
      <c r="E3" s="109"/>
      <c r="F3" s="109"/>
      <c r="G3" s="109"/>
      <c r="H3" s="109"/>
      <c r="I3" s="109"/>
      <c r="J3" s="109"/>
      <c r="K3" s="109"/>
      <c r="L3" s="20"/>
      <c r="AT3" s="17" t="s">
        <v>85</v>
      </c>
    </row>
    <row r="4" spans="1:46" s="1" customFormat="1" ht="24.95" hidden="1" customHeight="1">
      <c r="B4" s="20"/>
      <c r="D4" s="110" t="s">
        <v>125</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0" t="str">
        <f>'Rekapitulace stavby'!K6</f>
        <v>Oprava trati v úseku Kladno - Krupá</v>
      </c>
      <c r="F7" s="291"/>
      <c r="G7" s="291"/>
      <c r="H7" s="291"/>
      <c r="L7" s="20"/>
    </row>
    <row r="8" spans="1:46" s="2" customFormat="1" ht="12" hidden="1" customHeight="1">
      <c r="A8" s="34"/>
      <c r="B8" s="39"/>
      <c r="C8" s="34"/>
      <c r="D8" s="112" t="s">
        <v>126</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292" t="s">
        <v>1008</v>
      </c>
      <c r="F9" s="293"/>
      <c r="G9" s="293"/>
      <c r="H9" s="293"/>
      <c r="I9" s="34"/>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2" t="s">
        <v>20</v>
      </c>
      <c r="E12" s="34"/>
      <c r="F12" s="113" t="s">
        <v>21</v>
      </c>
      <c r="G12" s="34"/>
      <c r="H12" s="34"/>
      <c r="I12" s="112" t="s">
        <v>22</v>
      </c>
      <c r="J12" s="114" t="str">
        <f>'Rekapitulace stavby'!AN8</f>
        <v>22. 2. 2021</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stavby'!E14</f>
        <v>Vyplň údaj</v>
      </c>
      <c r="F18" s="295"/>
      <c r="G18" s="295"/>
      <c r="H18" s="295"/>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15"/>
      <c r="B27" s="116"/>
      <c r="C27" s="115"/>
      <c r="D27" s="115"/>
      <c r="E27" s="296" t="s">
        <v>1</v>
      </c>
      <c r="F27" s="296"/>
      <c r="G27" s="296"/>
      <c r="H27" s="296"/>
      <c r="I27" s="115"/>
      <c r="J27" s="115"/>
      <c r="K27" s="115"/>
      <c r="L27" s="117"/>
      <c r="S27" s="115"/>
      <c r="T27" s="115"/>
      <c r="U27" s="115"/>
      <c r="V27" s="115"/>
      <c r="W27" s="115"/>
      <c r="X27" s="115"/>
      <c r="Y27" s="115"/>
      <c r="Z27" s="115"/>
      <c r="AA27" s="115"/>
      <c r="AB27" s="115"/>
      <c r="AC27" s="115"/>
      <c r="AD27" s="115"/>
      <c r="AE27" s="115"/>
    </row>
    <row r="28" spans="1:31" s="2" customFormat="1" ht="6.95"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hidden="1" customHeight="1">
      <c r="A30" s="34"/>
      <c r="B30" s="39"/>
      <c r="C30" s="34"/>
      <c r="D30" s="119" t="s">
        <v>35</v>
      </c>
      <c r="E30" s="34"/>
      <c r="F30" s="34"/>
      <c r="G30" s="34"/>
      <c r="H30" s="34"/>
      <c r="I30" s="34"/>
      <c r="J30" s="120">
        <f>ROUND(J120,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2" t="s">
        <v>39</v>
      </c>
      <c r="E33" s="112" t="s">
        <v>40</v>
      </c>
      <c r="F33" s="123">
        <f>ROUND((SUM(BE120:BE206)),  2)</f>
        <v>0</v>
      </c>
      <c r="G33" s="34"/>
      <c r="H33" s="34"/>
      <c r="I33" s="124">
        <v>0.21</v>
      </c>
      <c r="J33" s="123">
        <f>ROUND(((SUM(BE120:BE206))*I33),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2" t="s">
        <v>41</v>
      </c>
      <c r="F34" s="123">
        <f>ROUND((SUM(BF120:BF206)),  2)</f>
        <v>0</v>
      </c>
      <c r="G34" s="34"/>
      <c r="H34" s="34"/>
      <c r="I34" s="124">
        <v>0.15</v>
      </c>
      <c r="J34" s="123">
        <f>ROUND(((SUM(BF120:BF206))*I34),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42</v>
      </c>
      <c r="F35" s="123">
        <f>ROUND((SUM(BG120:BG206)),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43</v>
      </c>
      <c r="F36" s="123">
        <f>ROUND((SUM(BH120:BH206)),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44</v>
      </c>
      <c r="F37" s="123">
        <f>ROUND((SUM(BI120:BI206)),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2" t="s">
        <v>48</v>
      </c>
      <c r="E50" s="133"/>
      <c r="F50" s="133"/>
      <c r="G50" s="132" t="s">
        <v>49</v>
      </c>
      <c r="H50" s="133"/>
      <c r="I50" s="133"/>
      <c r="J50" s="133"/>
      <c r="K50" s="133"/>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idden="1">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idden="1">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idden="1">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5" hidden="1"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hidden="1"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hidden="1" customHeight="1">
      <c r="A82" s="34"/>
      <c r="B82" s="35"/>
      <c r="C82" s="23" t="s">
        <v>128</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hidden="1"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hidden="1" customHeight="1">
      <c r="A85" s="34"/>
      <c r="B85" s="35"/>
      <c r="C85" s="36"/>
      <c r="D85" s="36"/>
      <c r="E85" s="297" t="str">
        <f>E7</f>
        <v>Oprava trati v úseku Kladno - Krupá</v>
      </c>
      <c r="F85" s="298"/>
      <c r="G85" s="298"/>
      <c r="H85" s="298"/>
      <c r="I85" s="36"/>
      <c r="J85" s="36"/>
      <c r="K85" s="36"/>
      <c r="L85" s="51"/>
      <c r="S85" s="34"/>
      <c r="T85" s="34"/>
      <c r="U85" s="34"/>
      <c r="V85" s="34"/>
      <c r="W85" s="34"/>
      <c r="X85" s="34"/>
      <c r="Y85" s="34"/>
      <c r="Z85" s="34"/>
      <c r="AA85" s="34"/>
      <c r="AB85" s="34"/>
      <c r="AC85" s="34"/>
      <c r="AD85" s="34"/>
      <c r="AE85" s="34"/>
    </row>
    <row r="86" spans="1:47" s="2" customFormat="1" ht="12" hidden="1" customHeight="1">
      <c r="A86" s="34"/>
      <c r="B86" s="35"/>
      <c r="C86" s="29" t="s">
        <v>126</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hidden="1" customHeight="1">
      <c r="A87" s="34"/>
      <c r="B87" s="35"/>
      <c r="C87" s="36"/>
      <c r="D87" s="36"/>
      <c r="E87" s="253" t="str">
        <f>E9</f>
        <v>SO 12 - nástupiště z. Kladno Rozdělov</v>
      </c>
      <c r="F87" s="299"/>
      <c r="G87" s="299"/>
      <c r="H87" s="299"/>
      <c r="I87" s="36"/>
      <c r="J87" s="36"/>
      <c r="K87" s="36"/>
      <c r="L87" s="51"/>
      <c r="S87" s="34"/>
      <c r="T87" s="34"/>
      <c r="U87" s="34"/>
      <c r="V87" s="34"/>
      <c r="W87" s="34"/>
      <c r="X87" s="34"/>
      <c r="Y87" s="34"/>
      <c r="Z87" s="34"/>
      <c r="AA87" s="34"/>
      <c r="AB87" s="34"/>
      <c r="AC87" s="34"/>
      <c r="AD87" s="34"/>
      <c r="AE87" s="34"/>
    </row>
    <row r="88" spans="1:47" s="2" customFormat="1" ht="6.95" hidden="1"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c r="A89" s="34"/>
      <c r="B89" s="35"/>
      <c r="C89" s="29" t="s">
        <v>20</v>
      </c>
      <c r="D89" s="36"/>
      <c r="E89" s="36"/>
      <c r="F89" s="27" t="str">
        <f>F12</f>
        <v xml:space="preserve"> </v>
      </c>
      <c r="G89" s="36"/>
      <c r="H89" s="36"/>
      <c r="I89" s="29" t="s">
        <v>22</v>
      </c>
      <c r="J89" s="66" t="str">
        <f>IF(J12="","",J12)</f>
        <v>22. 2. 2021</v>
      </c>
      <c r="K89" s="36"/>
      <c r="L89" s="51"/>
      <c r="S89" s="34"/>
      <c r="T89" s="34"/>
      <c r="U89" s="34"/>
      <c r="V89" s="34"/>
      <c r="W89" s="34"/>
      <c r="X89" s="34"/>
      <c r="Y89" s="34"/>
      <c r="Z89" s="34"/>
      <c r="AA89" s="34"/>
      <c r="AB89" s="34"/>
      <c r="AC89" s="34"/>
      <c r="AD89" s="34"/>
      <c r="AE89" s="34"/>
    </row>
    <row r="90" spans="1:47" s="2" customFormat="1" ht="6.95" hidden="1"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hidden="1" customHeight="1">
      <c r="A91" s="34"/>
      <c r="B91" s="35"/>
      <c r="C91" s="29" t="s">
        <v>24</v>
      </c>
      <c r="D91" s="36"/>
      <c r="E91" s="36"/>
      <c r="F91" s="27" t="str">
        <f>E15</f>
        <v>Ing. Aleš Bednář</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2" hidden="1" customHeight="1">
      <c r="A92" s="34"/>
      <c r="B92" s="35"/>
      <c r="C92" s="29" t="s">
        <v>28</v>
      </c>
      <c r="D92" s="36"/>
      <c r="E92" s="36"/>
      <c r="F92" s="27" t="str">
        <f>IF(E18="","",E18)</f>
        <v>Vyplň údaj</v>
      </c>
      <c r="G92" s="36"/>
      <c r="H92" s="36"/>
      <c r="I92" s="29" t="s">
        <v>32</v>
      </c>
      <c r="J92" s="32" t="str">
        <f>E24</f>
        <v>Lukáš Kot</v>
      </c>
      <c r="K92" s="36"/>
      <c r="L92" s="51"/>
      <c r="S92" s="34"/>
      <c r="T92" s="34"/>
      <c r="U92" s="34"/>
      <c r="V92" s="34"/>
      <c r="W92" s="34"/>
      <c r="X92" s="34"/>
      <c r="Y92" s="34"/>
      <c r="Z92" s="34"/>
      <c r="AA92" s="34"/>
      <c r="AB92" s="34"/>
      <c r="AC92" s="34"/>
      <c r="AD92" s="34"/>
      <c r="AE92" s="34"/>
    </row>
    <row r="93" spans="1:47" s="2" customFormat="1" ht="10.35" hidden="1"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c r="A94" s="34"/>
      <c r="B94" s="35"/>
      <c r="C94" s="143" t="s">
        <v>129</v>
      </c>
      <c r="D94" s="144"/>
      <c r="E94" s="144"/>
      <c r="F94" s="144"/>
      <c r="G94" s="144"/>
      <c r="H94" s="144"/>
      <c r="I94" s="144"/>
      <c r="J94" s="145" t="s">
        <v>130</v>
      </c>
      <c r="K94" s="144"/>
      <c r="L94" s="51"/>
      <c r="S94" s="34"/>
      <c r="T94" s="34"/>
      <c r="U94" s="34"/>
      <c r="V94" s="34"/>
      <c r="W94" s="34"/>
      <c r="X94" s="34"/>
      <c r="Y94" s="34"/>
      <c r="Z94" s="34"/>
      <c r="AA94" s="34"/>
      <c r="AB94" s="34"/>
      <c r="AC94" s="34"/>
      <c r="AD94" s="34"/>
      <c r="AE94" s="34"/>
    </row>
    <row r="95" spans="1:47" s="2" customFormat="1" ht="10.35" hidden="1"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hidden="1" customHeight="1">
      <c r="A96" s="34"/>
      <c r="B96" s="35"/>
      <c r="C96" s="146" t="s">
        <v>131</v>
      </c>
      <c r="D96" s="36"/>
      <c r="E96" s="36"/>
      <c r="F96" s="36"/>
      <c r="G96" s="36"/>
      <c r="H96" s="36"/>
      <c r="I96" s="36"/>
      <c r="J96" s="84">
        <f>J120</f>
        <v>0</v>
      </c>
      <c r="K96" s="36"/>
      <c r="L96" s="51"/>
      <c r="S96" s="34"/>
      <c r="T96" s="34"/>
      <c r="U96" s="34"/>
      <c r="V96" s="34"/>
      <c r="W96" s="34"/>
      <c r="X96" s="34"/>
      <c r="Y96" s="34"/>
      <c r="Z96" s="34"/>
      <c r="AA96" s="34"/>
      <c r="AB96" s="34"/>
      <c r="AC96" s="34"/>
      <c r="AD96" s="34"/>
      <c r="AE96" s="34"/>
      <c r="AU96" s="17" t="s">
        <v>132</v>
      </c>
    </row>
    <row r="97" spans="1:31" s="9" customFormat="1" ht="24.95" hidden="1" customHeight="1">
      <c r="B97" s="147"/>
      <c r="C97" s="148"/>
      <c r="D97" s="149" t="s">
        <v>133</v>
      </c>
      <c r="E97" s="150"/>
      <c r="F97" s="150"/>
      <c r="G97" s="150"/>
      <c r="H97" s="150"/>
      <c r="I97" s="150"/>
      <c r="J97" s="151">
        <f>J121</f>
        <v>0</v>
      </c>
      <c r="K97" s="148"/>
      <c r="L97" s="152"/>
    </row>
    <row r="98" spans="1:31" s="10" customFormat="1" ht="19.899999999999999" hidden="1" customHeight="1">
      <c r="B98" s="153"/>
      <c r="C98" s="154"/>
      <c r="D98" s="155" t="s">
        <v>135</v>
      </c>
      <c r="E98" s="156"/>
      <c r="F98" s="156"/>
      <c r="G98" s="156"/>
      <c r="H98" s="156"/>
      <c r="I98" s="156"/>
      <c r="J98" s="157">
        <f>J122</f>
        <v>0</v>
      </c>
      <c r="K98" s="154"/>
      <c r="L98" s="158"/>
    </row>
    <row r="99" spans="1:31" s="10" customFormat="1" ht="19.899999999999999" hidden="1" customHeight="1">
      <c r="B99" s="153"/>
      <c r="C99" s="154"/>
      <c r="D99" s="155" t="s">
        <v>136</v>
      </c>
      <c r="E99" s="156"/>
      <c r="F99" s="156"/>
      <c r="G99" s="156"/>
      <c r="H99" s="156"/>
      <c r="I99" s="156"/>
      <c r="J99" s="157">
        <f>J163</f>
        <v>0</v>
      </c>
      <c r="K99" s="154"/>
      <c r="L99" s="158"/>
    </row>
    <row r="100" spans="1:31" s="10" customFormat="1" ht="19.899999999999999" hidden="1" customHeight="1">
      <c r="B100" s="153"/>
      <c r="C100" s="154"/>
      <c r="D100" s="155" t="s">
        <v>137</v>
      </c>
      <c r="E100" s="156"/>
      <c r="F100" s="156"/>
      <c r="G100" s="156"/>
      <c r="H100" s="156"/>
      <c r="I100" s="156"/>
      <c r="J100" s="157">
        <f>J191</f>
        <v>0</v>
      </c>
      <c r="K100" s="154"/>
      <c r="L100" s="158"/>
    </row>
    <row r="101" spans="1:31" s="2" customFormat="1" ht="21.75" hidden="1" customHeight="1">
      <c r="A101" s="34"/>
      <c r="B101" s="35"/>
      <c r="C101" s="36"/>
      <c r="D101" s="36"/>
      <c r="E101" s="36"/>
      <c r="F101" s="36"/>
      <c r="G101" s="36"/>
      <c r="H101" s="36"/>
      <c r="I101" s="36"/>
      <c r="J101" s="36"/>
      <c r="K101" s="36"/>
      <c r="L101" s="51"/>
      <c r="S101" s="34"/>
      <c r="T101" s="34"/>
      <c r="U101" s="34"/>
      <c r="V101" s="34"/>
      <c r="W101" s="34"/>
      <c r="X101" s="34"/>
      <c r="Y101" s="34"/>
      <c r="Z101" s="34"/>
      <c r="AA101" s="34"/>
      <c r="AB101" s="34"/>
      <c r="AC101" s="34"/>
      <c r="AD101" s="34"/>
      <c r="AE101" s="34"/>
    </row>
    <row r="102" spans="1:31" s="2" customFormat="1" ht="6.95" hidden="1" customHeight="1">
      <c r="A102" s="34"/>
      <c r="B102" s="54"/>
      <c r="C102" s="55"/>
      <c r="D102" s="55"/>
      <c r="E102" s="55"/>
      <c r="F102" s="55"/>
      <c r="G102" s="55"/>
      <c r="H102" s="55"/>
      <c r="I102" s="55"/>
      <c r="J102" s="55"/>
      <c r="K102" s="55"/>
      <c r="L102" s="51"/>
      <c r="S102" s="34"/>
      <c r="T102" s="34"/>
      <c r="U102" s="34"/>
      <c r="V102" s="34"/>
      <c r="W102" s="34"/>
      <c r="X102" s="34"/>
      <c r="Y102" s="34"/>
      <c r="Z102" s="34"/>
      <c r="AA102" s="34"/>
      <c r="AB102" s="34"/>
      <c r="AC102" s="34"/>
      <c r="AD102" s="34"/>
      <c r="AE102" s="34"/>
    </row>
    <row r="103" spans="1:31" ht="11.25" hidden="1"/>
    <row r="104" spans="1:31" ht="11.25" hidden="1"/>
    <row r="105" spans="1:31" ht="11.25" hidden="1"/>
    <row r="106" spans="1:31" s="2" customFormat="1" ht="6.95" customHeight="1">
      <c r="A106" s="34"/>
      <c r="B106" s="56"/>
      <c r="C106" s="57"/>
      <c r="D106" s="57"/>
      <c r="E106" s="57"/>
      <c r="F106" s="57"/>
      <c r="G106" s="57"/>
      <c r="H106" s="57"/>
      <c r="I106" s="57"/>
      <c r="J106" s="57"/>
      <c r="K106" s="57"/>
      <c r="L106" s="51"/>
      <c r="S106" s="34"/>
      <c r="T106" s="34"/>
      <c r="U106" s="34"/>
      <c r="V106" s="34"/>
      <c r="W106" s="34"/>
      <c r="X106" s="34"/>
      <c r="Y106" s="34"/>
      <c r="Z106" s="34"/>
      <c r="AA106" s="34"/>
      <c r="AB106" s="34"/>
      <c r="AC106" s="34"/>
      <c r="AD106" s="34"/>
      <c r="AE106" s="34"/>
    </row>
    <row r="107" spans="1:31" s="2" customFormat="1" ht="24.95" customHeight="1">
      <c r="A107" s="34"/>
      <c r="B107" s="35"/>
      <c r="C107" s="23" t="s">
        <v>138</v>
      </c>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6.95" customHeight="1">
      <c r="A108" s="34"/>
      <c r="B108" s="35"/>
      <c r="C108" s="36"/>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2" customHeight="1">
      <c r="A109" s="34"/>
      <c r="B109" s="35"/>
      <c r="C109" s="29" t="s">
        <v>16</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6.5" customHeight="1">
      <c r="A110" s="34"/>
      <c r="B110" s="35"/>
      <c r="C110" s="36"/>
      <c r="D110" s="36"/>
      <c r="E110" s="297" t="str">
        <f>E7</f>
        <v>Oprava trati v úseku Kladno - Krupá</v>
      </c>
      <c r="F110" s="298"/>
      <c r="G110" s="298"/>
      <c r="H110" s="298"/>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126</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6.5" customHeight="1">
      <c r="A112" s="34"/>
      <c r="B112" s="35"/>
      <c r="C112" s="36"/>
      <c r="D112" s="36"/>
      <c r="E112" s="253" t="str">
        <f>E9</f>
        <v>SO 12 - nástupiště z. Kladno Rozdělov</v>
      </c>
      <c r="F112" s="299"/>
      <c r="G112" s="299"/>
      <c r="H112" s="299"/>
      <c r="I112" s="36"/>
      <c r="J112" s="36"/>
      <c r="K112" s="36"/>
      <c r="L112" s="51"/>
      <c r="S112" s="34"/>
      <c r="T112" s="34"/>
      <c r="U112" s="34"/>
      <c r="V112" s="34"/>
      <c r="W112" s="34"/>
      <c r="X112" s="34"/>
      <c r="Y112" s="34"/>
      <c r="Z112" s="34"/>
      <c r="AA112" s="34"/>
      <c r="AB112" s="34"/>
      <c r="AC112" s="34"/>
      <c r="AD112" s="34"/>
      <c r="AE112" s="34"/>
    </row>
    <row r="113" spans="1:65" s="2" customFormat="1" ht="6.95" customHeight="1">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9" t="s">
        <v>20</v>
      </c>
      <c r="D114" s="36"/>
      <c r="E114" s="36"/>
      <c r="F114" s="27" t="str">
        <f>F12</f>
        <v xml:space="preserve"> </v>
      </c>
      <c r="G114" s="36"/>
      <c r="H114" s="36"/>
      <c r="I114" s="29" t="s">
        <v>22</v>
      </c>
      <c r="J114" s="66" t="str">
        <f>IF(J12="","",J12)</f>
        <v>22. 2. 2021</v>
      </c>
      <c r="K114" s="36"/>
      <c r="L114" s="51"/>
      <c r="S114" s="34"/>
      <c r="T114" s="34"/>
      <c r="U114" s="34"/>
      <c r="V114" s="34"/>
      <c r="W114" s="34"/>
      <c r="X114" s="34"/>
      <c r="Y114" s="34"/>
      <c r="Z114" s="34"/>
      <c r="AA114" s="34"/>
      <c r="AB114" s="34"/>
      <c r="AC114" s="34"/>
      <c r="AD114" s="34"/>
      <c r="AE114" s="34"/>
    </row>
    <row r="115" spans="1:65" s="2" customFormat="1" ht="6.9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5.2" customHeight="1">
      <c r="A116" s="34"/>
      <c r="B116" s="35"/>
      <c r="C116" s="29" t="s">
        <v>24</v>
      </c>
      <c r="D116" s="36"/>
      <c r="E116" s="36"/>
      <c r="F116" s="27" t="str">
        <f>E15</f>
        <v>Ing. Aleš Bednář</v>
      </c>
      <c r="G116" s="36"/>
      <c r="H116" s="36"/>
      <c r="I116" s="29" t="s">
        <v>30</v>
      </c>
      <c r="J116" s="32" t="str">
        <f>E21</f>
        <v xml:space="preserve"> </v>
      </c>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28</v>
      </c>
      <c r="D117" s="36"/>
      <c r="E117" s="36"/>
      <c r="F117" s="27" t="str">
        <f>IF(E18="","",E18)</f>
        <v>Vyplň údaj</v>
      </c>
      <c r="G117" s="36"/>
      <c r="H117" s="36"/>
      <c r="I117" s="29" t="s">
        <v>32</v>
      </c>
      <c r="J117" s="32" t="str">
        <f>E24</f>
        <v>Lukáš Kot</v>
      </c>
      <c r="K117" s="36"/>
      <c r="L117" s="51"/>
      <c r="S117" s="34"/>
      <c r="T117" s="34"/>
      <c r="U117" s="34"/>
      <c r="V117" s="34"/>
      <c r="W117" s="34"/>
      <c r="X117" s="34"/>
      <c r="Y117" s="34"/>
      <c r="Z117" s="34"/>
      <c r="AA117" s="34"/>
      <c r="AB117" s="34"/>
      <c r="AC117" s="34"/>
      <c r="AD117" s="34"/>
      <c r="AE117" s="34"/>
    </row>
    <row r="118" spans="1:65" s="2" customFormat="1" ht="10.3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11" customFormat="1" ht="29.25" customHeight="1">
      <c r="A119" s="159"/>
      <c r="B119" s="160"/>
      <c r="C119" s="161" t="s">
        <v>139</v>
      </c>
      <c r="D119" s="162" t="s">
        <v>60</v>
      </c>
      <c r="E119" s="162" t="s">
        <v>56</v>
      </c>
      <c r="F119" s="162" t="s">
        <v>57</v>
      </c>
      <c r="G119" s="162" t="s">
        <v>140</v>
      </c>
      <c r="H119" s="162" t="s">
        <v>141</v>
      </c>
      <c r="I119" s="162" t="s">
        <v>142</v>
      </c>
      <c r="J119" s="162" t="s">
        <v>130</v>
      </c>
      <c r="K119" s="163" t="s">
        <v>143</v>
      </c>
      <c r="L119" s="164"/>
      <c r="M119" s="75" t="s">
        <v>1</v>
      </c>
      <c r="N119" s="76" t="s">
        <v>39</v>
      </c>
      <c r="O119" s="76" t="s">
        <v>144</v>
      </c>
      <c r="P119" s="76" t="s">
        <v>145</v>
      </c>
      <c r="Q119" s="76" t="s">
        <v>146</v>
      </c>
      <c r="R119" s="76" t="s">
        <v>147</v>
      </c>
      <c r="S119" s="76" t="s">
        <v>148</v>
      </c>
      <c r="T119" s="77" t="s">
        <v>149</v>
      </c>
      <c r="U119" s="159"/>
      <c r="V119" s="159"/>
      <c r="W119" s="159"/>
      <c r="X119" s="159"/>
      <c r="Y119" s="159"/>
      <c r="Z119" s="159"/>
      <c r="AA119" s="159"/>
      <c r="AB119" s="159"/>
      <c r="AC119" s="159"/>
      <c r="AD119" s="159"/>
      <c r="AE119" s="159"/>
    </row>
    <row r="120" spans="1:65" s="2" customFormat="1" ht="22.9" customHeight="1">
      <c r="A120" s="34"/>
      <c r="B120" s="35"/>
      <c r="C120" s="82" t="s">
        <v>150</v>
      </c>
      <c r="D120" s="36"/>
      <c r="E120" s="36"/>
      <c r="F120" s="36"/>
      <c r="G120" s="36"/>
      <c r="H120" s="36"/>
      <c r="I120" s="36"/>
      <c r="J120" s="165">
        <f>BK120</f>
        <v>0</v>
      </c>
      <c r="K120" s="36"/>
      <c r="L120" s="39"/>
      <c r="M120" s="78"/>
      <c r="N120" s="166"/>
      <c r="O120" s="79"/>
      <c r="P120" s="167">
        <f>P121</f>
        <v>0</v>
      </c>
      <c r="Q120" s="79"/>
      <c r="R120" s="167">
        <f>R121</f>
        <v>125.0343</v>
      </c>
      <c r="S120" s="79"/>
      <c r="T120" s="168">
        <f>T121</f>
        <v>0</v>
      </c>
      <c r="U120" s="34"/>
      <c r="V120" s="34"/>
      <c r="W120" s="34"/>
      <c r="X120" s="34"/>
      <c r="Y120" s="34"/>
      <c r="Z120" s="34"/>
      <c r="AA120" s="34"/>
      <c r="AB120" s="34"/>
      <c r="AC120" s="34"/>
      <c r="AD120" s="34"/>
      <c r="AE120" s="34"/>
      <c r="AT120" s="17" t="s">
        <v>74</v>
      </c>
      <c r="AU120" s="17" t="s">
        <v>132</v>
      </c>
      <c r="BK120" s="169">
        <f>BK121</f>
        <v>0</v>
      </c>
    </row>
    <row r="121" spans="1:65" s="12" customFormat="1" ht="25.9" customHeight="1">
      <c r="B121" s="170"/>
      <c r="C121" s="171"/>
      <c r="D121" s="172" t="s">
        <v>74</v>
      </c>
      <c r="E121" s="173" t="s">
        <v>151</v>
      </c>
      <c r="F121" s="173" t="s">
        <v>152</v>
      </c>
      <c r="G121" s="171"/>
      <c r="H121" s="171"/>
      <c r="I121" s="174"/>
      <c r="J121" s="175">
        <f>BK121</f>
        <v>0</v>
      </c>
      <c r="K121" s="171"/>
      <c r="L121" s="176"/>
      <c r="M121" s="177"/>
      <c r="N121" s="178"/>
      <c r="O121" s="178"/>
      <c r="P121" s="179">
        <f>P122+P163+P191</f>
        <v>0</v>
      </c>
      <c r="Q121" s="178"/>
      <c r="R121" s="179">
        <f>R122+R163+R191</f>
        <v>125.0343</v>
      </c>
      <c r="S121" s="178"/>
      <c r="T121" s="180">
        <f>T122+T163+T191</f>
        <v>0</v>
      </c>
      <c r="AR121" s="181" t="s">
        <v>83</v>
      </c>
      <c r="AT121" s="182" t="s">
        <v>74</v>
      </c>
      <c r="AU121" s="182" t="s">
        <v>75</v>
      </c>
      <c r="AY121" s="181" t="s">
        <v>153</v>
      </c>
      <c r="BK121" s="183">
        <f>BK122+BK163+BK191</f>
        <v>0</v>
      </c>
    </row>
    <row r="122" spans="1:65" s="12" customFormat="1" ht="22.9" customHeight="1">
      <c r="B122" s="170"/>
      <c r="C122" s="171"/>
      <c r="D122" s="172" t="s">
        <v>74</v>
      </c>
      <c r="E122" s="184" t="s">
        <v>85</v>
      </c>
      <c r="F122" s="184" t="s">
        <v>174</v>
      </c>
      <c r="G122" s="171"/>
      <c r="H122" s="171"/>
      <c r="I122" s="174"/>
      <c r="J122" s="185">
        <f>BK122</f>
        <v>0</v>
      </c>
      <c r="K122" s="171"/>
      <c r="L122" s="176"/>
      <c r="M122" s="177"/>
      <c r="N122" s="178"/>
      <c r="O122" s="178"/>
      <c r="P122" s="179">
        <f>SUM(P123:P162)</f>
        <v>0</v>
      </c>
      <c r="Q122" s="178"/>
      <c r="R122" s="179">
        <f>SUM(R123:R162)</f>
        <v>125.0343</v>
      </c>
      <c r="S122" s="178"/>
      <c r="T122" s="180">
        <f>SUM(T123:T162)</f>
        <v>0</v>
      </c>
      <c r="AR122" s="181" t="s">
        <v>83</v>
      </c>
      <c r="AT122" s="182" t="s">
        <v>74</v>
      </c>
      <c r="AU122" s="182" t="s">
        <v>83</v>
      </c>
      <c r="AY122" s="181" t="s">
        <v>153</v>
      </c>
      <c r="BK122" s="183">
        <f>SUM(BK123:BK162)</f>
        <v>0</v>
      </c>
    </row>
    <row r="123" spans="1:65" s="2" customFormat="1" ht="16.5" customHeight="1">
      <c r="A123" s="34"/>
      <c r="B123" s="35"/>
      <c r="C123" s="186" t="s">
        <v>83</v>
      </c>
      <c r="D123" s="186" t="s">
        <v>155</v>
      </c>
      <c r="E123" s="187" t="s">
        <v>1009</v>
      </c>
      <c r="F123" s="188" t="s">
        <v>1010</v>
      </c>
      <c r="G123" s="189" t="s">
        <v>158</v>
      </c>
      <c r="H123" s="190">
        <v>98</v>
      </c>
      <c r="I123" s="191"/>
      <c r="J123" s="192">
        <f>ROUND(I123*H123,2)</f>
        <v>0</v>
      </c>
      <c r="K123" s="188" t="s">
        <v>159</v>
      </c>
      <c r="L123" s="193"/>
      <c r="M123" s="194" t="s">
        <v>1</v>
      </c>
      <c r="N123" s="195" t="s">
        <v>40</v>
      </c>
      <c r="O123" s="71"/>
      <c r="P123" s="196">
        <f>O123*H123</f>
        <v>0</v>
      </c>
      <c r="Q123" s="196">
        <v>0.17399999999999999</v>
      </c>
      <c r="R123" s="196">
        <f>Q123*H123</f>
        <v>17.052</v>
      </c>
      <c r="S123" s="196">
        <v>0</v>
      </c>
      <c r="T123" s="197">
        <f>S123*H123</f>
        <v>0</v>
      </c>
      <c r="U123" s="34"/>
      <c r="V123" s="34"/>
      <c r="W123" s="34"/>
      <c r="X123" s="34"/>
      <c r="Y123" s="34"/>
      <c r="Z123" s="34"/>
      <c r="AA123" s="34"/>
      <c r="AB123" s="34"/>
      <c r="AC123" s="34"/>
      <c r="AD123" s="34"/>
      <c r="AE123" s="34"/>
      <c r="AR123" s="198" t="s">
        <v>160</v>
      </c>
      <c r="AT123" s="198" t="s">
        <v>155</v>
      </c>
      <c r="AU123" s="198" t="s">
        <v>85</v>
      </c>
      <c r="AY123" s="17" t="s">
        <v>153</v>
      </c>
      <c r="BE123" s="199">
        <f>IF(N123="základní",J123,0)</f>
        <v>0</v>
      </c>
      <c r="BF123" s="199">
        <f>IF(N123="snížená",J123,0)</f>
        <v>0</v>
      </c>
      <c r="BG123" s="199">
        <f>IF(N123="zákl. přenesená",J123,0)</f>
        <v>0</v>
      </c>
      <c r="BH123" s="199">
        <f>IF(N123="sníž. přenesená",J123,0)</f>
        <v>0</v>
      </c>
      <c r="BI123" s="199">
        <f>IF(N123="nulová",J123,0)</f>
        <v>0</v>
      </c>
      <c r="BJ123" s="17" t="s">
        <v>83</v>
      </c>
      <c r="BK123" s="199">
        <f>ROUND(I123*H123,2)</f>
        <v>0</v>
      </c>
      <c r="BL123" s="17" t="s">
        <v>161</v>
      </c>
      <c r="BM123" s="198" t="s">
        <v>1011</v>
      </c>
    </row>
    <row r="124" spans="1:65" s="15" customFormat="1" ht="11.25">
      <c r="B124" s="223"/>
      <c r="C124" s="224"/>
      <c r="D124" s="202" t="s">
        <v>163</v>
      </c>
      <c r="E124" s="225" t="s">
        <v>1</v>
      </c>
      <c r="F124" s="226" t="s">
        <v>1012</v>
      </c>
      <c r="G124" s="224"/>
      <c r="H124" s="225" t="s">
        <v>1</v>
      </c>
      <c r="I124" s="227"/>
      <c r="J124" s="224"/>
      <c r="K124" s="224"/>
      <c r="L124" s="228"/>
      <c r="M124" s="229"/>
      <c r="N124" s="230"/>
      <c r="O124" s="230"/>
      <c r="P124" s="230"/>
      <c r="Q124" s="230"/>
      <c r="R124" s="230"/>
      <c r="S124" s="230"/>
      <c r="T124" s="231"/>
      <c r="AT124" s="232" t="s">
        <v>163</v>
      </c>
      <c r="AU124" s="232" t="s">
        <v>85</v>
      </c>
      <c r="AV124" s="15" t="s">
        <v>83</v>
      </c>
      <c r="AW124" s="15" t="s">
        <v>31</v>
      </c>
      <c r="AX124" s="15" t="s">
        <v>75</v>
      </c>
      <c r="AY124" s="232" t="s">
        <v>153</v>
      </c>
    </row>
    <row r="125" spans="1:65" s="13" customFormat="1" ht="11.25">
      <c r="B125" s="200"/>
      <c r="C125" s="201"/>
      <c r="D125" s="202" t="s">
        <v>163</v>
      </c>
      <c r="E125" s="203" t="s">
        <v>1</v>
      </c>
      <c r="F125" s="204" t="s">
        <v>206</v>
      </c>
      <c r="G125" s="201"/>
      <c r="H125" s="205">
        <v>7</v>
      </c>
      <c r="I125" s="206"/>
      <c r="J125" s="201"/>
      <c r="K125" s="201"/>
      <c r="L125" s="207"/>
      <c r="M125" s="208"/>
      <c r="N125" s="209"/>
      <c r="O125" s="209"/>
      <c r="P125" s="209"/>
      <c r="Q125" s="209"/>
      <c r="R125" s="209"/>
      <c r="S125" s="209"/>
      <c r="T125" s="210"/>
      <c r="AT125" s="211" t="s">
        <v>163</v>
      </c>
      <c r="AU125" s="211" t="s">
        <v>85</v>
      </c>
      <c r="AV125" s="13" t="s">
        <v>85</v>
      </c>
      <c r="AW125" s="13" t="s">
        <v>31</v>
      </c>
      <c r="AX125" s="13" t="s">
        <v>75</v>
      </c>
      <c r="AY125" s="211" t="s">
        <v>153</v>
      </c>
    </row>
    <row r="126" spans="1:65" s="15" customFormat="1" ht="22.5">
      <c r="B126" s="223"/>
      <c r="C126" s="224"/>
      <c r="D126" s="202" t="s">
        <v>163</v>
      </c>
      <c r="E126" s="225" t="s">
        <v>1</v>
      </c>
      <c r="F126" s="226" t="s">
        <v>1013</v>
      </c>
      <c r="G126" s="224"/>
      <c r="H126" s="225" t="s">
        <v>1</v>
      </c>
      <c r="I126" s="227"/>
      <c r="J126" s="224"/>
      <c r="K126" s="224"/>
      <c r="L126" s="228"/>
      <c r="M126" s="229"/>
      <c r="N126" s="230"/>
      <c r="O126" s="230"/>
      <c r="P126" s="230"/>
      <c r="Q126" s="230"/>
      <c r="R126" s="230"/>
      <c r="S126" s="230"/>
      <c r="T126" s="231"/>
      <c r="AT126" s="232" t="s">
        <v>163</v>
      </c>
      <c r="AU126" s="232" t="s">
        <v>85</v>
      </c>
      <c r="AV126" s="15" t="s">
        <v>83</v>
      </c>
      <c r="AW126" s="15" t="s">
        <v>31</v>
      </c>
      <c r="AX126" s="15" t="s">
        <v>75</v>
      </c>
      <c r="AY126" s="232" t="s">
        <v>153</v>
      </c>
    </row>
    <row r="127" spans="1:65" s="13" customFormat="1" ht="11.25">
      <c r="B127" s="200"/>
      <c r="C127" s="201"/>
      <c r="D127" s="202" t="s">
        <v>163</v>
      </c>
      <c r="E127" s="203" t="s">
        <v>1</v>
      </c>
      <c r="F127" s="204" t="s">
        <v>1014</v>
      </c>
      <c r="G127" s="201"/>
      <c r="H127" s="205">
        <v>91</v>
      </c>
      <c r="I127" s="206"/>
      <c r="J127" s="201"/>
      <c r="K127" s="201"/>
      <c r="L127" s="207"/>
      <c r="M127" s="208"/>
      <c r="N127" s="209"/>
      <c r="O127" s="209"/>
      <c r="P127" s="209"/>
      <c r="Q127" s="209"/>
      <c r="R127" s="209"/>
      <c r="S127" s="209"/>
      <c r="T127" s="210"/>
      <c r="AT127" s="211" t="s">
        <v>163</v>
      </c>
      <c r="AU127" s="211" t="s">
        <v>85</v>
      </c>
      <c r="AV127" s="13" t="s">
        <v>85</v>
      </c>
      <c r="AW127" s="13" t="s">
        <v>31</v>
      </c>
      <c r="AX127" s="13" t="s">
        <v>75</v>
      </c>
      <c r="AY127" s="211" t="s">
        <v>153</v>
      </c>
    </row>
    <row r="128" spans="1:65" s="14" customFormat="1" ht="11.25">
      <c r="B128" s="212"/>
      <c r="C128" s="213"/>
      <c r="D128" s="202" t="s">
        <v>163</v>
      </c>
      <c r="E128" s="214" t="s">
        <v>1</v>
      </c>
      <c r="F128" s="215" t="s">
        <v>167</v>
      </c>
      <c r="G128" s="213"/>
      <c r="H128" s="216">
        <v>98</v>
      </c>
      <c r="I128" s="217"/>
      <c r="J128" s="213"/>
      <c r="K128" s="213"/>
      <c r="L128" s="218"/>
      <c r="M128" s="219"/>
      <c r="N128" s="220"/>
      <c r="O128" s="220"/>
      <c r="P128" s="220"/>
      <c r="Q128" s="220"/>
      <c r="R128" s="220"/>
      <c r="S128" s="220"/>
      <c r="T128" s="221"/>
      <c r="AT128" s="222" t="s">
        <v>163</v>
      </c>
      <c r="AU128" s="222" t="s">
        <v>85</v>
      </c>
      <c r="AV128" s="14" t="s">
        <v>161</v>
      </c>
      <c r="AW128" s="14" t="s">
        <v>31</v>
      </c>
      <c r="AX128" s="14" t="s">
        <v>83</v>
      </c>
      <c r="AY128" s="222" t="s">
        <v>153</v>
      </c>
    </row>
    <row r="129" spans="1:65" s="2" customFormat="1" ht="16.5" customHeight="1">
      <c r="A129" s="34"/>
      <c r="B129" s="35"/>
      <c r="C129" s="186" t="s">
        <v>85</v>
      </c>
      <c r="D129" s="186" t="s">
        <v>155</v>
      </c>
      <c r="E129" s="187" t="s">
        <v>1015</v>
      </c>
      <c r="F129" s="188" t="s">
        <v>1016</v>
      </c>
      <c r="G129" s="189" t="s">
        <v>158</v>
      </c>
      <c r="H129" s="190">
        <v>12</v>
      </c>
      <c r="I129" s="191"/>
      <c r="J129" s="192">
        <f>ROUND(I129*H129,2)</f>
        <v>0</v>
      </c>
      <c r="K129" s="188" t="s">
        <v>159</v>
      </c>
      <c r="L129" s="193"/>
      <c r="M129" s="194" t="s">
        <v>1</v>
      </c>
      <c r="N129" s="195" t="s">
        <v>40</v>
      </c>
      <c r="O129" s="71"/>
      <c r="P129" s="196">
        <f>O129*H129</f>
        <v>0</v>
      </c>
      <c r="Q129" s="196">
        <v>0.13200000000000001</v>
      </c>
      <c r="R129" s="196">
        <f>Q129*H129</f>
        <v>1.5840000000000001</v>
      </c>
      <c r="S129" s="196">
        <v>0</v>
      </c>
      <c r="T129" s="197">
        <f>S129*H129</f>
        <v>0</v>
      </c>
      <c r="U129" s="34"/>
      <c r="V129" s="34"/>
      <c r="W129" s="34"/>
      <c r="X129" s="34"/>
      <c r="Y129" s="34"/>
      <c r="Z129" s="34"/>
      <c r="AA129" s="34"/>
      <c r="AB129" s="34"/>
      <c r="AC129" s="34"/>
      <c r="AD129" s="34"/>
      <c r="AE129" s="34"/>
      <c r="AR129" s="198" t="s">
        <v>160</v>
      </c>
      <c r="AT129" s="198" t="s">
        <v>155</v>
      </c>
      <c r="AU129" s="198" t="s">
        <v>85</v>
      </c>
      <c r="AY129" s="17" t="s">
        <v>153</v>
      </c>
      <c r="BE129" s="199">
        <f>IF(N129="základní",J129,0)</f>
        <v>0</v>
      </c>
      <c r="BF129" s="199">
        <f>IF(N129="snížená",J129,0)</f>
        <v>0</v>
      </c>
      <c r="BG129" s="199">
        <f>IF(N129="zákl. přenesená",J129,0)</f>
        <v>0</v>
      </c>
      <c r="BH129" s="199">
        <f>IF(N129="sníž. přenesená",J129,0)</f>
        <v>0</v>
      </c>
      <c r="BI129" s="199">
        <f>IF(N129="nulová",J129,0)</f>
        <v>0</v>
      </c>
      <c r="BJ129" s="17" t="s">
        <v>83</v>
      </c>
      <c r="BK129" s="199">
        <f>ROUND(I129*H129,2)</f>
        <v>0</v>
      </c>
      <c r="BL129" s="17" t="s">
        <v>161</v>
      </c>
      <c r="BM129" s="198" t="s">
        <v>1017</v>
      </c>
    </row>
    <row r="130" spans="1:65" s="15" customFormat="1" ht="11.25">
      <c r="B130" s="223"/>
      <c r="C130" s="224"/>
      <c r="D130" s="202" t="s">
        <v>163</v>
      </c>
      <c r="E130" s="225" t="s">
        <v>1</v>
      </c>
      <c r="F130" s="226" t="s">
        <v>1018</v>
      </c>
      <c r="G130" s="224"/>
      <c r="H130" s="225" t="s">
        <v>1</v>
      </c>
      <c r="I130" s="227"/>
      <c r="J130" s="224"/>
      <c r="K130" s="224"/>
      <c r="L130" s="228"/>
      <c r="M130" s="229"/>
      <c r="N130" s="230"/>
      <c r="O130" s="230"/>
      <c r="P130" s="230"/>
      <c r="Q130" s="230"/>
      <c r="R130" s="230"/>
      <c r="S130" s="230"/>
      <c r="T130" s="231"/>
      <c r="AT130" s="232" t="s">
        <v>163</v>
      </c>
      <c r="AU130" s="232" t="s">
        <v>85</v>
      </c>
      <c r="AV130" s="15" t="s">
        <v>83</v>
      </c>
      <c r="AW130" s="15" t="s">
        <v>31</v>
      </c>
      <c r="AX130" s="15" t="s">
        <v>75</v>
      </c>
      <c r="AY130" s="232" t="s">
        <v>153</v>
      </c>
    </row>
    <row r="131" spans="1:65" s="13" customFormat="1" ht="11.25">
      <c r="B131" s="200"/>
      <c r="C131" s="201"/>
      <c r="D131" s="202" t="s">
        <v>163</v>
      </c>
      <c r="E131" s="203" t="s">
        <v>1</v>
      </c>
      <c r="F131" s="204" t="s">
        <v>236</v>
      </c>
      <c r="G131" s="201"/>
      <c r="H131" s="205">
        <v>12</v>
      </c>
      <c r="I131" s="206"/>
      <c r="J131" s="201"/>
      <c r="K131" s="201"/>
      <c r="L131" s="207"/>
      <c r="M131" s="208"/>
      <c r="N131" s="209"/>
      <c r="O131" s="209"/>
      <c r="P131" s="209"/>
      <c r="Q131" s="209"/>
      <c r="R131" s="209"/>
      <c r="S131" s="209"/>
      <c r="T131" s="210"/>
      <c r="AT131" s="211" t="s">
        <v>163</v>
      </c>
      <c r="AU131" s="211" t="s">
        <v>85</v>
      </c>
      <c r="AV131" s="13" t="s">
        <v>85</v>
      </c>
      <c r="AW131" s="13" t="s">
        <v>31</v>
      </c>
      <c r="AX131" s="13" t="s">
        <v>75</v>
      </c>
      <c r="AY131" s="211" t="s">
        <v>153</v>
      </c>
    </row>
    <row r="132" spans="1:65" s="14" customFormat="1" ht="11.25">
      <c r="B132" s="212"/>
      <c r="C132" s="213"/>
      <c r="D132" s="202" t="s">
        <v>163</v>
      </c>
      <c r="E132" s="214" t="s">
        <v>1</v>
      </c>
      <c r="F132" s="215" t="s">
        <v>167</v>
      </c>
      <c r="G132" s="213"/>
      <c r="H132" s="216">
        <v>12</v>
      </c>
      <c r="I132" s="217"/>
      <c r="J132" s="213"/>
      <c r="K132" s="213"/>
      <c r="L132" s="218"/>
      <c r="M132" s="219"/>
      <c r="N132" s="220"/>
      <c r="O132" s="220"/>
      <c r="P132" s="220"/>
      <c r="Q132" s="220"/>
      <c r="R132" s="220"/>
      <c r="S132" s="220"/>
      <c r="T132" s="221"/>
      <c r="AT132" s="222" t="s">
        <v>163</v>
      </c>
      <c r="AU132" s="222" t="s">
        <v>85</v>
      </c>
      <c r="AV132" s="14" t="s">
        <v>161</v>
      </c>
      <c r="AW132" s="14" t="s">
        <v>31</v>
      </c>
      <c r="AX132" s="14" t="s">
        <v>83</v>
      </c>
      <c r="AY132" s="222" t="s">
        <v>153</v>
      </c>
    </row>
    <row r="133" spans="1:65" s="2" customFormat="1" ht="16.5" customHeight="1">
      <c r="A133" s="34"/>
      <c r="B133" s="35"/>
      <c r="C133" s="186" t="s">
        <v>175</v>
      </c>
      <c r="D133" s="186" t="s">
        <v>155</v>
      </c>
      <c r="E133" s="187" t="s">
        <v>1019</v>
      </c>
      <c r="F133" s="188" t="s">
        <v>1020</v>
      </c>
      <c r="G133" s="189" t="s">
        <v>158</v>
      </c>
      <c r="H133" s="190">
        <v>112</v>
      </c>
      <c r="I133" s="191"/>
      <c r="J133" s="192">
        <f>ROUND(I133*H133,2)</f>
        <v>0</v>
      </c>
      <c r="K133" s="188" t="s">
        <v>159</v>
      </c>
      <c r="L133" s="193"/>
      <c r="M133" s="194" t="s">
        <v>1</v>
      </c>
      <c r="N133" s="195" t="s">
        <v>40</v>
      </c>
      <c r="O133" s="71"/>
      <c r="P133" s="196">
        <f>O133*H133</f>
        <v>0</v>
      </c>
      <c r="Q133" s="196">
        <v>0.14899999999999999</v>
      </c>
      <c r="R133" s="196">
        <f>Q133*H133</f>
        <v>16.687999999999999</v>
      </c>
      <c r="S133" s="196">
        <v>0</v>
      </c>
      <c r="T133" s="197">
        <f>S133*H133</f>
        <v>0</v>
      </c>
      <c r="U133" s="34"/>
      <c r="V133" s="34"/>
      <c r="W133" s="34"/>
      <c r="X133" s="34"/>
      <c r="Y133" s="34"/>
      <c r="Z133" s="34"/>
      <c r="AA133" s="34"/>
      <c r="AB133" s="34"/>
      <c r="AC133" s="34"/>
      <c r="AD133" s="34"/>
      <c r="AE133" s="34"/>
      <c r="AR133" s="198" t="s">
        <v>160</v>
      </c>
      <c r="AT133" s="198" t="s">
        <v>155</v>
      </c>
      <c r="AU133" s="198" t="s">
        <v>85</v>
      </c>
      <c r="AY133" s="17" t="s">
        <v>153</v>
      </c>
      <c r="BE133" s="199">
        <f>IF(N133="základní",J133,0)</f>
        <v>0</v>
      </c>
      <c r="BF133" s="199">
        <f>IF(N133="snížená",J133,0)</f>
        <v>0</v>
      </c>
      <c r="BG133" s="199">
        <f>IF(N133="zákl. přenesená",J133,0)</f>
        <v>0</v>
      </c>
      <c r="BH133" s="199">
        <f>IF(N133="sníž. přenesená",J133,0)</f>
        <v>0</v>
      </c>
      <c r="BI133" s="199">
        <f>IF(N133="nulová",J133,0)</f>
        <v>0</v>
      </c>
      <c r="BJ133" s="17" t="s">
        <v>83</v>
      </c>
      <c r="BK133" s="199">
        <f>ROUND(I133*H133,2)</f>
        <v>0</v>
      </c>
      <c r="BL133" s="17" t="s">
        <v>161</v>
      </c>
      <c r="BM133" s="198" t="s">
        <v>1021</v>
      </c>
    </row>
    <row r="134" spans="1:65" s="15" customFormat="1" ht="22.5">
      <c r="B134" s="223"/>
      <c r="C134" s="224"/>
      <c r="D134" s="202" t="s">
        <v>163</v>
      </c>
      <c r="E134" s="225" t="s">
        <v>1</v>
      </c>
      <c r="F134" s="226" t="s">
        <v>1022</v>
      </c>
      <c r="G134" s="224"/>
      <c r="H134" s="225" t="s">
        <v>1</v>
      </c>
      <c r="I134" s="227"/>
      <c r="J134" s="224"/>
      <c r="K134" s="224"/>
      <c r="L134" s="228"/>
      <c r="M134" s="229"/>
      <c r="N134" s="230"/>
      <c r="O134" s="230"/>
      <c r="P134" s="230"/>
      <c r="Q134" s="230"/>
      <c r="R134" s="230"/>
      <c r="S134" s="230"/>
      <c r="T134" s="231"/>
      <c r="AT134" s="232" t="s">
        <v>163</v>
      </c>
      <c r="AU134" s="232" t="s">
        <v>85</v>
      </c>
      <c r="AV134" s="15" t="s">
        <v>83</v>
      </c>
      <c r="AW134" s="15" t="s">
        <v>31</v>
      </c>
      <c r="AX134" s="15" t="s">
        <v>75</v>
      </c>
      <c r="AY134" s="232" t="s">
        <v>153</v>
      </c>
    </row>
    <row r="135" spans="1:65" s="13" customFormat="1" ht="11.25">
      <c r="B135" s="200"/>
      <c r="C135" s="201"/>
      <c r="D135" s="202" t="s">
        <v>163</v>
      </c>
      <c r="E135" s="203" t="s">
        <v>1</v>
      </c>
      <c r="F135" s="204" t="s">
        <v>1023</v>
      </c>
      <c r="G135" s="201"/>
      <c r="H135" s="205">
        <v>109</v>
      </c>
      <c r="I135" s="206"/>
      <c r="J135" s="201"/>
      <c r="K135" s="201"/>
      <c r="L135" s="207"/>
      <c r="M135" s="208"/>
      <c r="N135" s="209"/>
      <c r="O135" s="209"/>
      <c r="P135" s="209"/>
      <c r="Q135" s="209"/>
      <c r="R135" s="209"/>
      <c r="S135" s="209"/>
      <c r="T135" s="210"/>
      <c r="AT135" s="211" t="s">
        <v>163</v>
      </c>
      <c r="AU135" s="211" t="s">
        <v>85</v>
      </c>
      <c r="AV135" s="13" t="s">
        <v>85</v>
      </c>
      <c r="AW135" s="13" t="s">
        <v>31</v>
      </c>
      <c r="AX135" s="13" t="s">
        <v>75</v>
      </c>
      <c r="AY135" s="211" t="s">
        <v>153</v>
      </c>
    </row>
    <row r="136" spans="1:65" s="15" customFormat="1" ht="11.25">
      <c r="B136" s="223"/>
      <c r="C136" s="224"/>
      <c r="D136" s="202" t="s">
        <v>163</v>
      </c>
      <c r="E136" s="225" t="s">
        <v>1</v>
      </c>
      <c r="F136" s="226" t="s">
        <v>1024</v>
      </c>
      <c r="G136" s="224"/>
      <c r="H136" s="225" t="s">
        <v>1</v>
      </c>
      <c r="I136" s="227"/>
      <c r="J136" s="224"/>
      <c r="K136" s="224"/>
      <c r="L136" s="228"/>
      <c r="M136" s="229"/>
      <c r="N136" s="230"/>
      <c r="O136" s="230"/>
      <c r="P136" s="230"/>
      <c r="Q136" s="230"/>
      <c r="R136" s="230"/>
      <c r="S136" s="230"/>
      <c r="T136" s="231"/>
      <c r="AT136" s="232" t="s">
        <v>163</v>
      </c>
      <c r="AU136" s="232" t="s">
        <v>85</v>
      </c>
      <c r="AV136" s="15" t="s">
        <v>83</v>
      </c>
      <c r="AW136" s="15" t="s">
        <v>31</v>
      </c>
      <c r="AX136" s="15" t="s">
        <v>75</v>
      </c>
      <c r="AY136" s="232" t="s">
        <v>153</v>
      </c>
    </row>
    <row r="137" spans="1:65" s="13" customFormat="1" ht="11.25">
      <c r="B137" s="200"/>
      <c r="C137" s="201"/>
      <c r="D137" s="202" t="s">
        <v>163</v>
      </c>
      <c r="E137" s="203" t="s">
        <v>1</v>
      </c>
      <c r="F137" s="204" t="s">
        <v>175</v>
      </c>
      <c r="G137" s="201"/>
      <c r="H137" s="205">
        <v>3</v>
      </c>
      <c r="I137" s="206"/>
      <c r="J137" s="201"/>
      <c r="K137" s="201"/>
      <c r="L137" s="207"/>
      <c r="M137" s="208"/>
      <c r="N137" s="209"/>
      <c r="O137" s="209"/>
      <c r="P137" s="209"/>
      <c r="Q137" s="209"/>
      <c r="R137" s="209"/>
      <c r="S137" s="209"/>
      <c r="T137" s="210"/>
      <c r="AT137" s="211" t="s">
        <v>163</v>
      </c>
      <c r="AU137" s="211" t="s">
        <v>85</v>
      </c>
      <c r="AV137" s="13" t="s">
        <v>85</v>
      </c>
      <c r="AW137" s="13" t="s">
        <v>31</v>
      </c>
      <c r="AX137" s="13" t="s">
        <v>75</v>
      </c>
      <c r="AY137" s="211" t="s">
        <v>153</v>
      </c>
    </row>
    <row r="138" spans="1:65" s="14" customFormat="1" ht="11.25">
      <c r="B138" s="212"/>
      <c r="C138" s="213"/>
      <c r="D138" s="202" t="s">
        <v>163</v>
      </c>
      <c r="E138" s="214" t="s">
        <v>1</v>
      </c>
      <c r="F138" s="215" t="s">
        <v>167</v>
      </c>
      <c r="G138" s="213"/>
      <c r="H138" s="216">
        <v>112</v>
      </c>
      <c r="I138" s="217"/>
      <c r="J138" s="213"/>
      <c r="K138" s="213"/>
      <c r="L138" s="218"/>
      <c r="M138" s="219"/>
      <c r="N138" s="220"/>
      <c r="O138" s="220"/>
      <c r="P138" s="220"/>
      <c r="Q138" s="220"/>
      <c r="R138" s="220"/>
      <c r="S138" s="220"/>
      <c r="T138" s="221"/>
      <c r="AT138" s="222" t="s">
        <v>163</v>
      </c>
      <c r="AU138" s="222" t="s">
        <v>85</v>
      </c>
      <c r="AV138" s="14" t="s">
        <v>161</v>
      </c>
      <c r="AW138" s="14" t="s">
        <v>31</v>
      </c>
      <c r="AX138" s="14" t="s">
        <v>83</v>
      </c>
      <c r="AY138" s="222" t="s">
        <v>153</v>
      </c>
    </row>
    <row r="139" spans="1:65" s="2" customFormat="1" ht="16.5" customHeight="1">
      <c r="A139" s="34"/>
      <c r="B139" s="35"/>
      <c r="C139" s="186" t="s">
        <v>161</v>
      </c>
      <c r="D139" s="186" t="s">
        <v>155</v>
      </c>
      <c r="E139" s="187" t="s">
        <v>1025</v>
      </c>
      <c r="F139" s="188" t="s">
        <v>1026</v>
      </c>
      <c r="G139" s="189" t="s">
        <v>158</v>
      </c>
      <c r="H139" s="190">
        <v>189</v>
      </c>
      <c r="I139" s="191"/>
      <c r="J139" s="192">
        <f>ROUND(I139*H139,2)</f>
        <v>0</v>
      </c>
      <c r="K139" s="188" t="s">
        <v>159</v>
      </c>
      <c r="L139" s="193"/>
      <c r="M139" s="194" t="s">
        <v>1</v>
      </c>
      <c r="N139" s="195" t="s">
        <v>40</v>
      </c>
      <c r="O139" s="71"/>
      <c r="P139" s="196">
        <f>O139*H139</f>
        <v>0</v>
      </c>
      <c r="Q139" s="196">
        <v>4.7E-2</v>
      </c>
      <c r="R139" s="196">
        <f>Q139*H139</f>
        <v>8.8830000000000009</v>
      </c>
      <c r="S139" s="196">
        <v>0</v>
      </c>
      <c r="T139" s="197">
        <f>S139*H139</f>
        <v>0</v>
      </c>
      <c r="U139" s="34"/>
      <c r="V139" s="34"/>
      <c r="W139" s="34"/>
      <c r="X139" s="34"/>
      <c r="Y139" s="34"/>
      <c r="Z139" s="34"/>
      <c r="AA139" s="34"/>
      <c r="AB139" s="34"/>
      <c r="AC139" s="34"/>
      <c r="AD139" s="34"/>
      <c r="AE139" s="34"/>
      <c r="AR139" s="198" t="s">
        <v>160</v>
      </c>
      <c r="AT139" s="198" t="s">
        <v>155</v>
      </c>
      <c r="AU139" s="198" t="s">
        <v>85</v>
      </c>
      <c r="AY139" s="17" t="s">
        <v>153</v>
      </c>
      <c r="BE139" s="199">
        <f>IF(N139="základní",J139,0)</f>
        <v>0</v>
      </c>
      <c r="BF139" s="199">
        <f>IF(N139="snížená",J139,0)</f>
        <v>0</v>
      </c>
      <c r="BG139" s="199">
        <f>IF(N139="zákl. přenesená",J139,0)</f>
        <v>0</v>
      </c>
      <c r="BH139" s="199">
        <f>IF(N139="sníž. přenesená",J139,0)</f>
        <v>0</v>
      </c>
      <c r="BI139" s="199">
        <f>IF(N139="nulová",J139,0)</f>
        <v>0</v>
      </c>
      <c r="BJ139" s="17" t="s">
        <v>83</v>
      </c>
      <c r="BK139" s="199">
        <f>ROUND(I139*H139,2)</f>
        <v>0</v>
      </c>
      <c r="BL139" s="17" t="s">
        <v>161</v>
      </c>
      <c r="BM139" s="198" t="s">
        <v>1027</v>
      </c>
    </row>
    <row r="140" spans="1:65" s="13" customFormat="1" ht="11.25">
      <c r="B140" s="200"/>
      <c r="C140" s="201"/>
      <c r="D140" s="202" t="s">
        <v>163</v>
      </c>
      <c r="E140" s="203" t="s">
        <v>1</v>
      </c>
      <c r="F140" s="204" t="s">
        <v>1028</v>
      </c>
      <c r="G140" s="201"/>
      <c r="H140" s="205">
        <v>186</v>
      </c>
      <c r="I140" s="206"/>
      <c r="J140" s="201"/>
      <c r="K140" s="201"/>
      <c r="L140" s="207"/>
      <c r="M140" s="208"/>
      <c r="N140" s="209"/>
      <c r="O140" s="209"/>
      <c r="P140" s="209"/>
      <c r="Q140" s="209"/>
      <c r="R140" s="209"/>
      <c r="S140" s="209"/>
      <c r="T140" s="210"/>
      <c r="AT140" s="211" t="s">
        <v>163</v>
      </c>
      <c r="AU140" s="211" t="s">
        <v>85</v>
      </c>
      <c r="AV140" s="13" t="s">
        <v>85</v>
      </c>
      <c r="AW140" s="13" t="s">
        <v>31</v>
      </c>
      <c r="AX140" s="13" t="s">
        <v>75</v>
      </c>
      <c r="AY140" s="211" t="s">
        <v>153</v>
      </c>
    </row>
    <row r="141" spans="1:65" s="13" customFormat="1" ht="11.25">
      <c r="B141" s="200"/>
      <c r="C141" s="201"/>
      <c r="D141" s="202" t="s">
        <v>163</v>
      </c>
      <c r="E141" s="203" t="s">
        <v>1</v>
      </c>
      <c r="F141" s="204" t="s">
        <v>1029</v>
      </c>
      <c r="G141" s="201"/>
      <c r="H141" s="205">
        <v>3</v>
      </c>
      <c r="I141" s="206"/>
      <c r="J141" s="201"/>
      <c r="K141" s="201"/>
      <c r="L141" s="207"/>
      <c r="M141" s="208"/>
      <c r="N141" s="209"/>
      <c r="O141" s="209"/>
      <c r="P141" s="209"/>
      <c r="Q141" s="209"/>
      <c r="R141" s="209"/>
      <c r="S141" s="209"/>
      <c r="T141" s="210"/>
      <c r="AT141" s="211" t="s">
        <v>163</v>
      </c>
      <c r="AU141" s="211" t="s">
        <v>85</v>
      </c>
      <c r="AV141" s="13" t="s">
        <v>85</v>
      </c>
      <c r="AW141" s="13" t="s">
        <v>31</v>
      </c>
      <c r="AX141" s="13" t="s">
        <v>75</v>
      </c>
      <c r="AY141" s="211" t="s">
        <v>153</v>
      </c>
    </row>
    <row r="142" spans="1:65" s="14" customFormat="1" ht="11.25">
      <c r="B142" s="212"/>
      <c r="C142" s="213"/>
      <c r="D142" s="202" t="s">
        <v>163</v>
      </c>
      <c r="E142" s="214" t="s">
        <v>1</v>
      </c>
      <c r="F142" s="215" t="s">
        <v>167</v>
      </c>
      <c r="G142" s="213"/>
      <c r="H142" s="216">
        <v>189</v>
      </c>
      <c r="I142" s="217"/>
      <c r="J142" s="213"/>
      <c r="K142" s="213"/>
      <c r="L142" s="218"/>
      <c r="M142" s="219"/>
      <c r="N142" s="220"/>
      <c r="O142" s="220"/>
      <c r="P142" s="220"/>
      <c r="Q142" s="220"/>
      <c r="R142" s="220"/>
      <c r="S142" s="220"/>
      <c r="T142" s="221"/>
      <c r="AT142" s="222" t="s">
        <v>163</v>
      </c>
      <c r="AU142" s="222" t="s">
        <v>85</v>
      </c>
      <c r="AV142" s="14" t="s">
        <v>161</v>
      </c>
      <c r="AW142" s="14" t="s">
        <v>31</v>
      </c>
      <c r="AX142" s="14" t="s">
        <v>83</v>
      </c>
      <c r="AY142" s="222" t="s">
        <v>153</v>
      </c>
    </row>
    <row r="143" spans="1:65" s="2" customFormat="1" ht="16.5" customHeight="1">
      <c r="A143" s="34"/>
      <c r="B143" s="35"/>
      <c r="C143" s="186" t="s">
        <v>183</v>
      </c>
      <c r="D143" s="186" t="s">
        <v>155</v>
      </c>
      <c r="E143" s="187" t="s">
        <v>1030</v>
      </c>
      <c r="F143" s="188" t="s">
        <v>1031</v>
      </c>
      <c r="G143" s="189" t="s">
        <v>178</v>
      </c>
      <c r="H143" s="190">
        <v>19.62</v>
      </c>
      <c r="I143" s="191"/>
      <c r="J143" s="192">
        <f>ROUND(I143*H143,2)</f>
        <v>0</v>
      </c>
      <c r="K143" s="188" t="s">
        <v>159</v>
      </c>
      <c r="L143" s="193"/>
      <c r="M143" s="194" t="s">
        <v>1</v>
      </c>
      <c r="N143" s="195" t="s">
        <v>40</v>
      </c>
      <c r="O143" s="71"/>
      <c r="P143" s="196">
        <f>O143*H143</f>
        <v>0</v>
      </c>
      <c r="Q143" s="196">
        <v>1</v>
      </c>
      <c r="R143" s="196">
        <f>Q143*H143</f>
        <v>19.62</v>
      </c>
      <c r="S143" s="196">
        <v>0</v>
      </c>
      <c r="T143" s="197">
        <f>S143*H143</f>
        <v>0</v>
      </c>
      <c r="U143" s="34"/>
      <c r="V143" s="34"/>
      <c r="W143" s="34"/>
      <c r="X143" s="34"/>
      <c r="Y143" s="34"/>
      <c r="Z143" s="34"/>
      <c r="AA143" s="34"/>
      <c r="AB143" s="34"/>
      <c r="AC143" s="34"/>
      <c r="AD143" s="34"/>
      <c r="AE143" s="34"/>
      <c r="AR143" s="198" t="s">
        <v>160</v>
      </c>
      <c r="AT143" s="198" t="s">
        <v>155</v>
      </c>
      <c r="AU143" s="198" t="s">
        <v>85</v>
      </c>
      <c r="AY143" s="17" t="s">
        <v>153</v>
      </c>
      <c r="BE143" s="199">
        <f>IF(N143="základní",J143,0)</f>
        <v>0</v>
      </c>
      <c r="BF143" s="199">
        <f>IF(N143="snížená",J143,0)</f>
        <v>0</v>
      </c>
      <c r="BG143" s="199">
        <f>IF(N143="zákl. přenesená",J143,0)</f>
        <v>0</v>
      </c>
      <c r="BH143" s="199">
        <f>IF(N143="sníž. přenesená",J143,0)</f>
        <v>0</v>
      </c>
      <c r="BI143" s="199">
        <f>IF(N143="nulová",J143,0)</f>
        <v>0</v>
      </c>
      <c r="BJ143" s="17" t="s">
        <v>83</v>
      </c>
      <c r="BK143" s="199">
        <f>ROUND(I143*H143,2)</f>
        <v>0</v>
      </c>
      <c r="BL143" s="17" t="s">
        <v>161</v>
      </c>
      <c r="BM143" s="198" t="s">
        <v>1032</v>
      </c>
    </row>
    <row r="144" spans="1:65" s="15" customFormat="1" ht="11.25">
      <c r="B144" s="223"/>
      <c r="C144" s="224"/>
      <c r="D144" s="202" t="s">
        <v>163</v>
      </c>
      <c r="E144" s="225" t="s">
        <v>1</v>
      </c>
      <c r="F144" s="226" t="s">
        <v>1033</v>
      </c>
      <c r="G144" s="224"/>
      <c r="H144" s="225" t="s">
        <v>1</v>
      </c>
      <c r="I144" s="227"/>
      <c r="J144" s="224"/>
      <c r="K144" s="224"/>
      <c r="L144" s="228"/>
      <c r="M144" s="229"/>
      <c r="N144" s="230"/>
      <c r="O144" s="230"/>
      <c r="P144" s="230"/>
      <c r="Q144" s="230"/>
      <c r="R144" s="230"/>
      <c r="S144" s="230"/>
      <c r="T144" s="231"/>
      <c r="AT144" s="232" t="s">
        <v>163</v>
      </c>
      <c r="AU144" s="232" t="s">
        <v>85</v>
      </c>
      <c r="AV144" s="15" t="s">
        <v>83</v>
      </c>
      <c r="AW144" s="15" t="s">
        <v>31</v>
      </c>
      <c r="AX144" s="15" t="s">
        <v>75</v>
      </c>
      <c r="AY144" s="232" t="s">
        <v>153</v>
      </c>
    </row>
    <row r="145" spans="1:65" s="13" customFormat="1" ht="11.25">
      <c r="B145" s="200"/>
      <c r="C145" s="201"/>
      <c r="D145" s="202" t="s">
        <v>163</v>
      </c>
      <c r="E145" s="203" t="s">
        <v>1</v>
      </c>
      <c r="F145" s="204" t="s">
        <v>1034</v>
      </c>
      <c r="G145" s="201"/>
      <c r="H145" s="205">
        <v>19.62</v>
      </c>
      <c r="I145" s="206"/>
      <c r="J145" s="201"/>
      <c r="K145" s="201"/>
      <c r="L145" s="207"/>
      <c r="M145" s="208"/>
      <c r="N145" s="209"/>
      <c r="O145" s="209"/>
      <c r="P145" s="209"/>
      <c r="Q145" s="209"/>
      <c r="R145" s="209"/>
      <c r="S145" s="209"/>
      <c r="T145" s="210"/>
      <c r="AT145" s="211" t="s">
        <v>163</v>
      </c>
      <c r="AU145" s="211" t="s">
        <v>85</v>
      </c>
      <c r="AV145" s="13" t="s">
        <v>85</v>
      </c>
      <c r="AW145" s="13" t="s">
        <v>31</v>
      </c>
      <c r="AX145" s="13" t="s">
        <v>75</v>
      </c>
      <c r="AY145" s="211" t="s">
        <v>153</v>
      </c>
    </row>
    <row r="146" spans="1:65" s="14" customFormat="1" ht="11.25">
      <c r="B146" s="212"/>
      <c r="C146" s="213"/>
      <c r="D146" s="202" t="s">
        <v>163</v>
      </c>
      <c r="E146" s="214" t="s">
        <v>1</v>
      </c>
      <c r="F146" s="215" t="s">
        <v>167</v>
      </c>
      <c r="G146" s="213"/>
      <c r="H146" s="216">
        <v>19.62</v>
      </c>
      <c r="I146" s="217"/>
      <c r="J146" s="213"/>
      <c r="K146" s="213"/>
      <c r="L146" s="218"/>
      <c r="M146" s="219"/>
      <c r="N146" s="220"/>
      <c r="O146" s="220"/>
      <c r="P146" s="220"/>
      <c r="Q146" s="220"/>
      <c r="R146" s="220"/>
      <c r="S146" s="220"/>
      <c r="T146" s="221"/>
      <c r="AT146" s="222" t="s">
        <v>163</v>
      </c>
      <c r="AU146" s="222" t="s">
        <v>85</v>
      </c>
      <c r="AV146" s="14" t="s">
        <v>161</v>
      </c>
      <c r="AW146" s="14" t="s">
        <v>31</v>
      </c>
      <c r="AX146" s="14" t="s">
        <v>83</v>
      </c>
      <c r="AY146" s="222" t="s">
        <v>153</v>
      </c>
    </row>
    <row r="147" spans="1:65" s="2" customFormat="1" ht="21.75" customHeight="1">
      <c r="A147" s="34"/>
      <c r="B147" s="35"/>
      <c r="C147" s="186" t="s">
        <v>201</v>
      </c>
      <c r="D147" s="186" t="s">
        <v>155</v>
      </c>
      <c r="E147" s="187" t="s">
        <v>1035</v>
      </c>
      <c r="F147" s="188" t="s">
        <v>1036</v>
      </c>
      <c r="G147" s="189" t="s">
        <v>196</v>
      </c>
      <c r="H147" s="190">
        <v>8.9499999999999993</v>
      </c>
      <c r="I147" s="191"/>
      <c r="J147" s="192">
        <f>ROUND(I147*H147,2)</f>
        <v>0</v>
      </c>
      <c r="K147" s="188" t="s">
        <v>159</v>
      </c>
      <c r="L147" s="193"/>
      <c r="M147" s="194" t="s">
        <v>1</v>
      </c>
      <c r="N147" s="195" t="s">
        <v>40</v>
      </c>
      <c r="O147" s="71"/>
      <c r="P147" s="196">
        <f>O147*H147</f>
        <v>0</v>
      </c>
      <c r="Q147" s="196">
        <v>2.234</v>
      </c>
      <c r="R147" s="196">
        <f>Q147*H147</f>
        <v>19.994299999999999</v>
      </c>
      <c r="S147" s="196">
        <v>0</v>
      </c>
      <c r="T147" s="197">
        <f>S147*H147</f>
        <v>0</v>
      </c>
      <c r="U147" s="34"/>
      <c r="V147" s="34"/>
      <c r="W147" s="34"/>
      <c r="X147" s="34"/>
      <c r="Y147" s="34"/>
      <c r="Z147" s="34"/>
      <c r="AA147" s="34"/>
      <c r="AB147" s="34"/>
      <c r="AC147" s="34"/>
      <c r="AD147" s="34"/>
      <c r="AE147" s="34"/>
      <c r="AR147" s="198" t="s">
        <v>160</v>
      </c>
      <c r="AT147" s="198" t="s">
        <v>155</v>
      </c>
      <c r="AU147" s="198" t="s">
        <v>85</v>
      </c>
      <c r="AY147" s="17" t="s">
        <v>153</v>
      </c>
      <c r="BE147" s="199">
        <f>IF(N147="základní",J147,0)</f>
        <v>0</v>
      </c>
      <c r="BF147" s="199">
        <f>IF(N147="snížená",J147,0)</f>
        <v>0</v>
      </c>
      <c r="BG147" s="199">
        <f>IF(N147="zákl. přenesená",J147,0)</f>
        <v>0</v>
      </c>
      <c r="BH147" s="199">
        <f>IF(N147="sníž. přenesená",J147,0)</f>
        <v>0</v>
      </c>
      <c r="BI147" s="199">
        <f>IF(N147="nulová",J147,0)</f>
        <v>0</v>
      </c>
      <c r="BJ147" s="17" t="s">
        <v>83</v>
      </c>
      <c r="BK147" s="199">
        <f>ROUND(I147*H147,2)</f>
        <v>0</v>
      </c>
      <c r="BL147" s="17" t="s">
        <v>161</v>
      </c>
      <c r="BM147" s="198" t="s">
        <v>1037</v>
      </c>
    </row>
    <row r="148" spans="1:65" s="15" customFormat="1" ht="11.25">
      <c r="B148" s="223"/>
      <c r="C148" s="224"/>
      <c r="D148" s="202" t="s">
        <v>163</v>
      </c>
      <c r="E148" s="225" t="s">
        <v>1</v>
      </c>
      <c r="F148" s="226" t="s">
        <v>1038</v>
      </c>
      <c r="G148" s="224"/>
      <c r="H148" s="225" t="s">
        <v>1</v>
      </c>
      <c r="I148" s="227"/>
      <c r="J148" s="224"/>
      <c r="K148" s="224"/>
      <c r="L148" s="228"/>
      <c r="M148" s="229"/>
      <c r="N148" s="230"/>
      <c r="O148" s="230"/>
      <c r="P148" s="230"/>
      <c r="Q148" s="230"/>
      <c r="R148" s="230"/>
      <c r="S148" s="230"/>
      <c r="T148" s="231"/>
      <c r="AT148" s="232" t="s">
        <v>163</v>
      </c>
      <c r="AU148" s="232" t="s">
        <v>85</v>
      </c>
      <c r="AV148" s="15" t="s">
        <v>83</v>
      </c>
      <c r="AW148" s="15" t="s">
        <v>31</v>
      </c>
      <c r="AX148" s="15" t="s">
        <v>75</v>
      </c>
      <c r="AY148" s="232" t="s">
        <v>153</v>
      </c>
    </row>
    <row r="149" spans="1:65" s="13" customFormat="1" ht="11.25">
      <c r="B149" s="200"/>
      <c r="C149" s="201"/>
      <c r="D149" s="202" t="s">
        <v>163</v>
      </c>
      <c r="E149" s="203" t="s">
        <v>1</v>
      </c>
      <c r="F149" s="204" t="s">
        <v>1039</v>
      </c>
      <c r="G149" s="201"/>
      <c r="H149" s="205">
        <v>5.45</v>
      </c>
      <c r="I149" s="206"/>
      <c r="J149" s="201"/>
      <c r="K149" s="201"/>
      <c r="L149" s="207"/>
      <c r="M149" s="208"/>
      <c r="N149" s="209"/>
      <c r="O149" s="209"/>
      <c r="P149" s="209"/>
      <c r="Q149" s="209"/>
      <c r="R149" s="209"/>
      <c r="S149" s="209"/>
      <c r="T149" s="210"/>
      <c r="AT149" s="211" t="s">
        <v>163</v>
      </c>
      <c r="AU149" s="211" t="s">
        <v>85</v>
      </c>
      <c r="AV149" s="13" t="s">
        <v>85</v>
      </c>
      <c r="AW149" s="13" t="s">
        <v>31</v>
      </c>
      <c r="AX149" s="13" t="s">
        <v>75</v>
      </c>
      <c r="AY149" s="211" t="s">
        <v>153</v>
      </c>
    </row>
    <row r="150" spans="1:65" s="13" customFormat="1" ht="11.25">
      <c r="B150" s="200"/>
      <c r="C150" s="201"/>
      <c r="D150" s="202" t="s">
        <v>163</v>
      </c>
      <c r="E150" s="203" t="s">
        <v>1</v>
      </c>
      <c r="F150" s="204" t="s">
        <v>1040</v>
      </c>
      <c r="G150" s="201"/>
      <c r="H150" s="205">
        <v>1.5</v>
      </c>
      <c r="I150" s="206"/>
      <c r="J150" s="201"/>
      <c r="K150" s="201"/>
      <c r="L150" s="207"/>
      <c r="M150" s="208"/>
      <c r="N150" s="209"/>
      <c r="O150" s="209"/>
      <c r="P150" s="209"/>
      <c r="Q150" s="209"/>
      <c r="R150" s="209"/>
      <c r="S150" s="209"/>
      <c r="T150" s="210"/>
      <c r="AT150" s="211" t="s">
        <v>163</v>
      </c>
      <c r="AU150" s="211" t="s">
        <v>85</v>
      </c>
      <c r="AV150" s="13" t="s">
        <v>85</v>
      </c>
      <c r="AW150" s="13" t="s">
        <v>31</v>
      </c>
      <c r="AX150" s="13" t="s">
        <v>75</v>
      </c>
      <c r="AY150" s="211" t="s">
        <v>153</v>
      </c>
    </row>
    <row r="151" spans="1:65" s="15" customFormat="1" ht="11.25">
      <c r="B151" s="223"/>
      <c r="C151" s="224"/>
      <c r="D151" s="202" t="s">
        <v>163</v>
      </c>
      <c r="E151" s="225" t="s">
        <v>1</v>
      </c>
      <c r="F151" s="226" t="s">
        <v>1041</v>
      </c>
      <c r="G151" s="224"/>
      <c r="H151" s="225" t="s">
        <v>1</v>
      </c>
      <c r="I151" s="227"/>
      <c r="J151" s="224"/>
      <c r="K151" s="224"/>
      <c r="L151" s="228"/>
      <c r="M151" s="229"/>
      <c r="N151" s="230"/>
      <c r="O151" s="230"/>
      <c r="P151" s="230"/>
      <c r="Q151" s="230"/>
      <c r="R151" s="230"/>
      <c r="S151" s="230"/>
      <c r="T151" s="231"/>
      <c r="AT151" s="232" t="s">
        <v>163</v>
      </c>
      <c r="AU151" s="232" t="s">
        <v>85</v>
      </c>
      <c r="AV151" s="15" t="s">
        <v>83</v>
      </c>
      <c r="AW151" s="15" t="s">
        <v>31</v>
      </c>
      <c r="AX151" s="15" t="s">
        <v>75</v>
      </c>
      <c r="AY151" s="232" t="s">
        <v>153</v>
      </c>
    </row>
    <row r="152" spans="1:65" s="13" customFormat="1" ht="11.25">
      <c r="B152" s="200"/>
      <c r="C152" s="201"/>
      <c r="D152" s="202" t="s">
        <v>163</v>
      </c>
      <c r="E152" s="203" t="s">
        <v>1</v>
      </c>
      <c r="F152" s="204" t="s">
        <v>1042</v>
      </c>
      <c r="G152" s="201"/>
      <c r="H152" s="205">
        <v>2</v>
      </c>
      <c r="I152" s="206"/>
      <c r="J152" s="201"/>
      <c r="K152" s="201"/>
      <c r="L152" s="207"/>
      <c r="M152" s="208"/>
      <c r="N152" s="209"/>
      <c r="O152" s="209"/>
      <c r="P152" s="209"/>
      <c r="Q152" s="209"/>
      <c r="R152" s="209"/>
      <c r="S152" s="209"/>
      <c r="T152" s="210"/>
      <c r="AT152" s="211" t="s">
        <v>163</v>
      </c>
      <c r="AU152" s="211" t="s">
        <v>85</v>
      </c>
      <c r="AV152" s="13" t="s">
        <v>85</v>
      </c>
      <c r="AW152" s="13" t="s">
        <v>31</v>
      </c>
      <c r="AX152" s="13" t="s">
        <v>75</v>
      </c>
      <c r="AY152" s="211" t="s">
        <v>153</v>
      </c>
    </row>
    <row r="153" spans="1:65" s="14" customFormat="1" ht="11.25">
      <c r="B153" s="212"/>
      <c r="C153" s="213"/>
      <c r="D153" s="202" t="s">
        <v>163</v>
      </c>
      <c r="E153" s="214" t="s">
        <v>1</v>
      </c>
      <c r="F153" s="215" t="s">
        <v>167</v>
      </c>
      <c r="G153" s="213"/>
      <c r="H153" s="216">
        <v>8.9499999999999993</v>
      </c>
      <c r="I153" s="217"/>
      <c r="J153" s="213"/>
      <c r="K153" s="213"/>
      <c r="L153" s="218"/>
      <c r="M153" s="219"/>
      <c r="N153" s="220"/>
      <c r="O153" s="220"/>
      <c r="P153" s="220"/>
      <c r="Q153" s="220"/>
      <c r="R153" s="220"/>
      <c r="S153" s="220"/>
      <c r="T153" s="221"/>
      <c r="AT153" s="222" t="s">
        <v>163</v>
      </c>
      <c r="AU153" s="222" t="s">
        <v>85</v>
      </c>
      <c r="AV153" s="14" t="s">
        <v>161</v>
      </c>
      <c r="AW153" s="14" t="s">
        <v>31</v>
      </c>
      <c r="AX153" s="14" t="s">
        <v>83</v>
      </c>
      <c r="AY153" s="222" t="s">
        <v>153</v>
      </c>
    </row>
    <row r="154" spans="1:65" s="2" customFormat="1" ht="16.5" customHeight="1">
      <c r="A154" s="34"/>
      <c r="B154" s="35"/>
      <c r="C154" s="186" t="s">
        <v>206</v>
      </c>
      <c r="D154" s="186" t="s">
        <v>155</v>
      </c>
      <c r="E154" s="187" t="s">
        <v>1043</v>
      </c>
      <c r="F154" s="188" t="s">
        <v>1044</v>
      </c>
      <c r="G154" s="189" t="s">
        <v>158</v>
      </c>
      <c r="H154" s="190">
        <v>100</v>
      </c>
      <c r="I154" s="191"/>
      <c r="J154" s="192">
        <f>ROUND(I154*H154,2)</f>
        <v>0</v>
      </c>
      <c r="K154" s="188" t="s">
        <v>159</v>
      </c>
      <c r="L154" s="193"/>
      <c r="M154" s="194" t="s">
        <v>1</v>
      </c>
      <c r="N154" s="195" t="s">
        <v>40</v>
      </c>
      <c r="O154" s="71"/>
      <c r="P154" s="196">
        <f>O154*H154</f>
        <v>0</v>
      </c>
      <c r="Q154" s="196">
        <v>5.8999999999999997E-2</v>
      </c>
      <c r="R154" s="196">
        <f>Q154*H154</f>
        <v>5.8999999999999995</v>
      </c>
      <c r="S154" s="196">
        <v>0</v>
      </c>
      <c r="T154" s="197">
        <f>S154*H154</f>
        <v>0</v>
      </c>
      <c r="U154" s="34"/>
      <c r="V154" s="34"/>
      <c r="W154" s="34"/>
      <c r="X154" s="34"/>
      <c r="Y154" s="34"/>
      <c r="Z154" s="34"/>
      <c r="AA154" s="34"/>
      <c r="AB154" s="34"/>
      <c r="AC154" s="34"/>
      <c r="AD154" s="34"/>
      <c r="AE154" s="34"/>
      <c r="AR154" s="198" t="s">
        <v>160</v>
      </c>
      <c r="AT154" s="198" t="s">
        <v>155</v>
      </c>
      <c r="AU154" s="198" t="s">
        <v>85</v>
      </c>
      <c r="AY154" s="17" t="s">
        <v>153</v>
      </c>
      <c r="BE154" s="199">
        <f>IF(N154="základní",J154,0)</f>
        <v>0</v>
      </c>
      <c r="BF154" s="199">
        <f>IF(N154="snížená",J154,0)</f>
        <v>0</v>
      </c>
      <c r="BG154" s="199">
        <f>IF(N154="zákl. přenesená",J154,0)</f>
        <v>0</v>
      </c>
      <c r="BH154" s="199">
        <f>IF(N154="sníž. přenesená",J154,0)</f>
        <v>0</v>
      </c>
      <c r="BI154" s="199">
        <f>IF(N154="nulová",J154,0)</f>
        <v>0</v>
      </c>
      <c r="BJ154" s="17" t="s">
        <v>83</v>
      </c>
      <c r="BK154" s="199">
        <f>ROUND(I154*H154,2)</f>
        <v>0</v>
      </c>
      <c r="BL154" s="17" t="s">
        <v>161</v>
      </c>
      <c r="BM154" s="198" t="s">
        <v>1045</v>
      </c>
    </row>
    <row r="155" spans="1:65" s="15" customFormat="1" ht="22.5">
      <c r="B155" s="223"/>
      <c r="C155" s="224"/>
      <c r="D155" s="202" t="s">
        <v>163</v>
      </c>
      <c r="E155" s="225" t="s">
        <v>1</v>
      </c>
      <c r="F155" s="226" t="s">
        <v>1046</v>
      </c>
      <c r="G155" s="224"/>
      <c r="H155" s="225" t="s">
        <v>1</v>
      </c>
      <c r="I155" s="227"/>
      <c r="J155" s="224"/>
      <c r="K155" s="224"/>
      <c r="L155" s="228"/>
      <c r="M155" s="229"/>
      <c r="N155" s="230"/>
      <c r="O155" s="230"/>
      <c r="P155" s="230"/>
      <c r="Q155" s="230"/>
      <c r="R155" s="230"/>
      <c r="S155" s="230"/>
      <c r="T155" s="231"/>
      <c r="AT155" s="232" t="s">
        <v>163</v>
      </c>
      <c r="AU155" s="232" t="s">
        <v>85</v>
      </c>
      <c r="AV155" s="15" t="s">
        <v>83</v>
      </c>
      <c r="AW155" s="15" t="s">
        <v>31</v>
      </c>
      <c r="AX155" s="15" t="s">
        <v>75</v>
      </c>
      <c r="AY155" s="232" t="s">
        <v>153</v>
      </c>
    </row>
    <row r="156" spans="1:65" s="13" customFormat="1" ht="11.25">
      <c r="B156" s="200"/>
      <c r="C156" s="201"/>
      <c r="D156" s="202" t="s">
        <v>163</v>
      </c>
      <c r="E156" s="203" t="s">
        <v>1</v>
      </c>
      <c r="F156" s="204" t="s">
        <v>437</v>
      </c>
      <c r="G156" s="201"/>
      <c r="H156" s="205">
        <v>100</v>
      </c>
      <c r="I156" s="206"/>
      <c r="J156" s="201"/>
      <c r="K156" s="201"/>
      <c r="L156" s="207"/>
      <c r="M156" s="208"/>
      <c r="N156" s="209"/>
      <c r="O156" s="209"/>
      <c r="P156" s="209"/>
      <c r="Q156" s="209"/>
      <c r="R156" s="209"/>
      <c r="S156" s="209"/>
      <c r="T156" s="210"/>
      <c r="AT156" s="211" t="s">
        <v>163</v>
      </c>
      <c r="AU156" s="211" t="s">
        <v>85</v>
      </c>
      <c r="AV156" s="13" t="s">
        <v>85</v>
      </c>
      <c r="AW156" s="13" t="s">
        <v>31</v>
      </c>
      <c r="AX156" s="13" t="s">
        <v>75</v>
      </c>
      <c r="AY156" s="211" t="s">
        <v>153</v>
      </c>
    </row>
    <row r="157" spans="1:65" s="14" customFormat="1" ht="11.25">
      <c r="B157" s="212"/>
      <c r="C157" s="213"/>
      <c r="D157" s="202" t="s">
        <v>163</v>
      </c>
      <c r="E157" s="214" t="s">
        <v>1</v>
      </c>
      <c r="F157" s="215" t="s">
        <v>167</v>
      </c>
      <c r="G157" s="213"/>
      <c r="H157" s="216">
        <v>100</v>
      </c>
      <c r="I157" s="217"/>
      <c r="J157" s="213"/>
      <c r="K157" s="213"/>
      <c r="L157" s="218"/>
      <c r="M157" s="219"/>
      <c r="N157" s="220"/>
      <c r="O157" s="220"/>
      <c r="P157" s="220"/>
      <c r="Q157" s="220"/>
      <c r="R157" s="220"/>
      <c r="S157" s="220"/>
      <c r="T157" s="221"/>
      <c r="AT157" s="222" t="s">
        <v>163</v>
      </c>
      <c r="AU157" s="222" t="s">
        <v>85</v>
      </c>
      <c r="AV157" s="14" t="s">
        <v>161</v>
      </c>
      <c r="AW157" s="14" t="s">
        <v>31</v>
      </c>
      <c r="AX157" s="14" t="s">
        <v>83</v>
      </c>
      <c r="AY157" s="222" t="s">
        <v>153</v>
      </c>
    </row>
    <row r="158" spans="1:65" s="2" customFormat="1" ht="24">
      <c r="A158" s="34"/>
      <c r="B158" s="35"/>
      <c r="C158" s="186" t="s">
        <v>160</v>
      </c>
      <c r="D158" s="186" t="s">
        <v>155</v>
      </c>
      <c r="E158" s="187" t="s">
        <v>537</v>
      </c>
      <c r="F158" s="188" t="s">
        <v>538</v>
      </c>
      <c r="G158" s="189" t="s">
        <v>178</v>
      </c>
      <c r="H158" s="190">
        <v>35.313000000000002</v>
      </c>
      <c r="I158" s="191"/>
      <c r="J158" s="192">
        <f>ROUND(I158*H158,2)</f>
        <v>0</v>
      </c>
      <c r="K158" s="188" t="s">
        <v>159</v>
      </c>
      <c r="L158" s="193"/>
      <c r="M158" s="194" t="s">
        <v>1</v>
      </c>
      <c r="N158" s="195" t="s">
        <v>40</v>
      </c>
      <c r="O158" s="71"/>
      <c r="P158" s="196">
        <f>O158*H158</f>
        <v>0</v>
      </c>
      <c r="Q158" s="196">
        <v>1</v>
      </c>
      <c r="R158" s="196">
        <f>Q158*H158</f>
        <v>35.313000000000002</v>
      </c>
      <c r="S158" s="196">
        <v>0</v>
      </c>
      <c r="T158" s="197">
        <f>S158*H158</f>
        <v>0</v>
      </c>
      <c r="U158" s="34"/>
      <c r="V158" s="34"/>
      <c r="W158" s="34"/>
      <c r="X158" s="34"/>
      <c r="Y158" s="34"/>
      <c r="Z158" s="34"/>
      <c r="AA158" s="34"/>
      <c r="AB158" s="34"/>
      <c r="AC158" s="34"/>
      <c r="AD158" s="34"/>
      <c r="AE158" s="34"/>
      <c r="AR158" s="198" t="s">
        <v>160</v>
      </c>
      <c r="AT158" s="198" t="s">
        <v>155</v>
      </c>
      <c r="AU158" s="198" t="s">
        <v>85</v>
      </c>
      <c r="AY158" s="17" t="s">
        <v>153</v>
      </c>
      <c r="BE158" s="199">
        <f>IF(N158="základní",J158,0)</f>
        <v>0</v>
      </c>
      <c r="BF158" s="199">
        <f>IF(N158="snížená",J158,0)</f>
        <v>0</v>
      </c>
      <c r="BG158" s="199">
        <f>IF(N158="zákl. přenesená",J158,0)</f>
        <v>0</v>
      </c>
      <c r="BH158" s="199">
        <f>IF(N158="sníž. přenesená",J158,0)</f>
        <v>0</v>
      </c>
      <c r="BI158" s="199">
        <f>IF(N158="nulová",J158,0)</f>
        <v>0</v>
      </c>
      <c r="BJ158" s="17" t="s">
        <v>83</v>
      </c>
      <c r="BK158" s="199">
        <f>ROUND(I158*H158,2)</f>
        <v>0</v>
      </c>
      <c r="BL158" s="17" t="s">
        <v>161</v>
      </c>
      <c r="BM158" s="198" t="s">
        <v>1047</v>
      </c>
    </row>
    <row r="159" spans="1:65" s="15" customFormat="1" ht="11.25">
      <c r="B159" s="223"/>
      <c r="C159" s="224"/>
      <c r="D159" s="202" t="s">
        <v>163</v>
      </c>
      <c r="E159" s="225" t="s">
        <v>1</v>
      </c>
      <c r="F159" s="226" t="s">
        <v>1048</v>
      </c>
      <c r="G159" s="224"/>
      <c r="H159" s="225" t="s">
        <v>1</v>
      </c>
      <c r="I159" s="227"/>
      <c r="J159" s="224"/>
      <c r="K159" s="224"/>
      <c r="L159" s="228"/>
      <c r="M159" s="229"/>
      <c r="N159" s="230"/>
      <c r="O159" s="230"/>
      <c r="P159" s="230"/>
      <c r="Q159" s="230"/>
      <c r="R159" s="230"/>
      <c r="S159" s="230"/>
      <c r="T159" s="231"/>
      <c r="AT159" s="232" t="s">
        <v>163</v>
      </c>
      <c r="AU159" s="232" t="s">
        <v>85</v>
      </c>
      <c r="AV159" s="15" t="s">
        <v>83</v>
      </c>
      <c r="AW159" s="15" t="s">
        <v>31</v>
      </c>
      <c r="AX159" s="15" t="s">
        <v>75</v>
      </c>
      <c r="AY159" s="232" t="s">
        <v>153</v>
      </c>
    </row>
    <row r="160" spans="1:65" s="13" customFormat="1" ht="11.25">
      <c r="B160" s="200"/>
      <c r="C160" s="201"/>
      <c r="D160" s="202" t="s">
        <v>163</v>
      </c>
      <c r="E160" s="203" t="s">
        <v>1</v>
      </c>
      <c r="F160" s="204" t="s">
        <v>1049</v>
      </c>
      <c r="G160" s="201"/>
      <c r="H160" s="205">
        <v>34.063000000000002</v>
      </c>
      <c r="I160" s="206"/>
      <c r="J160" s="201"/>
      <c r="K160" s="201"/>
      <c r="L160" s="207"/>
      <c r="M160" s="208"/>
      <c r="N160" s="209"/>
      <c r="O160" s="209"/>
      <c r="P160" s="209"/>
      <c r="Q160" s="209"/>
      <c r="R160" s="209"/>
      <c r="S160" s="209"/>
      <c r="T160" s="210"/>
      <c r="AT160" s="211" t="s">
        <v>163</v>
      </c>
      <c r="AU160" s="211" t="s">
        <v>85</v>
      </c>
      <c r="AV160" s="13" t="s">
        <v>85</v>
      </c>
      <c r="AW160" s="13" t="s">
        <v>31</v>
      </c>
      <c r="AX160" s="13" t="s">
        <v>75</v>
      </c>
      <c r="AY160" s="211" t="s">
        <v>153</v>
      </c>
    </row>
    <row r="161" spans="1:65" s="13" customFormat="1" ht="11.25">
      <c r="B161" s="200"/>
      <c r="C161" s="201"/>
      <c r="D161" s="202" t="s">
        <v>163</v>
      </c>
      <c r="E161" s="203" t="s">
        <v>1</v>
      </c>
      <c r="F161" s="204" t="s">
        <v>1050</v>
      </c>
      <c r="G161" s="201"/>
      <c r="H161" s="205">
        <v>1.25</v>
      </c>
      <c r="I161" s="206"/>
      <c r="J161" s="201"/>
      <c r="K161" s="201"/>
      <c r="L161" s="207"/>
      <c r="M161" s="208"/>
      <c r="N161" s="209"/>
      <c r="O161" s="209"/>
      <c r="P161" s="209"/>
      <c r="Q161" s="209"/>
      <c r="R161" s="209"/>
      <c r="S161" s="209"/>
      <c r="T161" s="210"/>
      <c r="AT161" s="211" t="s">
        <v>163</v>
      </c>
      <c r="AU161" s="211" t="s">
        <v>85</v>
      </c>
      <c r="AV161" s="13" t="s">
        <v>85</v>
      </c>
      <c r="AW161" s="13" t="s">
        <v>31</v>
      </c>
      <c r="AX161" s="13" t="s">
        <v>75</v>
      </c>
      <c r="AY161" s="211" t="s">
        <v>153</v>
      </c>
    </row>
    <row r="162" spans="1:65" s="14" customFormat="1" ht="11.25">
      <c r="B162" s="212"/>
      <c r="C162" s="213"/>
      <c r="D162" s="202" t="s">
        <v>163</v>
      </c>
      <c r="E162" s="214" t="s">
        <v>1</v>
      </c>
      <c r="F162" s="215" t="s">
        <v>167</v>
      </c>
      <c r="G162" s="213"/>
      <c r="H162" s="216">
        <v>35.313000000000002</v>
      </c>
      <c r="I162" s="217"/>
      <c r="J162" s="213"/>
      <c r="K162" s="213"/>
      <c r="L162" s="218"/>
      <c r="M162" s="219"/>
      <c r="N162" s="220"/>
      <c r="O162" s="220"/>
      <c r="P162" s="220"/>
      <c r="Q162" s="220"/>
      <c r="R162" s="220"/>
      <c r="S162" s="220"/>
      <c r="T162" s="221"/>
      <c r="AT162" s="222" t="s">
        <v>163</v>
      </c>
      <c r="AU162" s="222" t="s">
        <v>85</v>
      </c>
      <c r="AV162" s="14" t="s">
        <v>161</v>
      </c>
      <c r="AW162" s="14" t="s">
        <v>31</v>
      </c>
      <c r="AX162" s="14" t="s">
        <v>83</v>
      </c>
      <c r="AY162" s="222" t="s">
        <v>153</v>
      </c>
    </row>
    <row r="163" spans="1:65" s="12" customFormat="1" ht="22.9" customHeight="1">
      <c r="B163" s="170"/>
      <c r="C163" s="171"/>
      <c r="D163" s="172" t="s">
        <v>74</v>
      </c>
      <c r="E163" s="184" t="s">
        <v>183</v>
      </c>
      <c r="F163" s="184" t="s">
        <v>184</v>
      </c>
      <c r="G163" s="171"/>
      <c r="H163" s="171"/>
      <c r="I163" s="174"/>
      <c r="J163" s="185">
        <f>BK163</f>
        <v>0</v>
      </c>
      <c r="K163" s="171"/>
      <c r="L163" s="176"/>
      <c r="M163" s="177"/>
      <c r="N163" s="178"/>
      <c r="O163" s="178"/>
      <c r="P163" s="179">
        <f>SUM(P164:P190)</f>
        <v>0</v>
      </c>
      <c r="Q163" s="178"/>
      <c r="R163" s="179">
        <f>SUM(R164:R190)</f>
        <v>0</v>
      </c>
      <c r="S163" s="178"/>
      <c r="T163" s="180">
        <f>SUM(T164:T190)</f>
        <v>0</v>
      </c>
      <c r="AR163" s="181" t="s">
        <v>83</v>
      </c>
      <c r="AT163" s="182" t="s">
        <v>74</v>
      </c>
      <c r="AU163" s="182" t="s">
        <v>83</v>
      </c>
      <c r="AY163" s="181" t="s">
        <v>153</v>
      </c>
      <c r="BK163" s="183">
        <f>SUM(BK164:BK190)</f>
        <v>0</v>
      </c>
    </row>
    <row r="164" spans="1:65" s="2" customFormat="1" ht="72">
      <c r="A164" s="34"/>
      <c r="B164" s="35"/>
      <c r="C164" s="233" t="s">
        <v>219</v>
      </c>
      <c r="D164" s="233" t="s">
        <v>185</v>
      </c>
      <c r="E164" s="234" t="s">
        <v>1051</v>
      </c>
      <c r="F164" s="235" t="s">
        <v>1052</v>
      </c>
      <c r="G164" s="236" t="s">
        <v>262</v>
      </c>
      <c r="H164" s="237">
        <v>282.5</v>
      </c>
      <c r="I164" s="238"/>
      <c r="J164" s="239">
        <f>ROUND(I164*H164,2)</f>
        <v>0</v>
      </c>
      <c r="K164" s="235" t="s">
        <v>159</v>
      </c>
      <c r="L164" s="39"/>
      <c r="M164" s="240" t="s">
        <v>1</v>
      </c>
      <c r="N164" s="241" t="s">
        <v>40</v>
      </c>
      <c r="O164" s="71"/>
      <c r="P164" s="196">
        <f>O164*H164</f>
        <v>0</v>
      </c>
      <c r="Q164" s="196">
        <v>0</v>
      </c>
      <c r="R164" s="196">
        <f>Q164*H164</f>
        <v>0</v>
      </c>
      <c r="S164" s="196">
        <v>0</v>
      </c>
      <c r="T164" s="197">
        <f>S164*H164</f>
        <v>0</v>
      </c>
      <c r="U164" s="34"/>
      <c r="V164" s="34"/>
      <c r="W164" s="34"/>
      <c r="X164" s="34"/>
      <c r="Y164" s="34"/>
      <c r="Z164" s="34"/>
      <c r="AA164" s="34"/>
      <c r="AB164" s="34"/>
      <c r="AC164" s="34"/>
      <c r="AD164" s="34"/>
      <c r="AE164" s="34"/>
      <c r="AR164" s="198" t="s">
        <v>161</v>
      </c>
      <c r="AT164" s="198" t="s">
        <v>185</v>
      </c>
      <c r="AU164" s="198" t="s">
        <v>85</v>
      </c>
      <c r="AY164" s="17" t="s">
        <v>153</v>
      </c>
      <c r="BE164" s="199">
        <f>IF(N164="základní",J164,0)</f>
        <v>0</v>
      </c>
      <c r="BF164" s="199">
        <f>IF(N164="snížená",J164,0)</f>
        <v>0</v>
      </c>
      <c r="BG164" s="199">
        <f>IF(N164="zákl. přenesená",J164,0)</f>
        <v>0</v>
      </c>
      <c r="BH164" s="199">
        <f>IF(N164="sníž. přenesená",J164,0)</f>
        <v>0</v>
      </c>
      <c r="BI164" s="199">
        <f>IF(N164="nulová",J164,0)</f>
        <v>0</v>
      </c>
      <c r="BJ164" s="17" t="s">
        <v>83</v>
      </c>
      <c r="BK164" s="199">
        <f>ROUND(I164*H164,2)</f>
        <v>0</v>
      </c>
      <c r="BL164" s="17" t="s">
        <v>161</v>
      </c>
      <c r="BM164" s="198" t="s">
        <v>1053</v>
      </c>
    </row>
    <row r="165" spans="1:65" s="2" customFormat="1" ht="39">
      <c r="A165" s="34"/>
      <c r="B165" s="35"/>
      <c r="C165" s="36"/>
      <c r="D165" s="202" t="s">
        <v>190</v>
      </c>
      <c r="E165" s="36"/>
      <c r="F165" s="242" t="s">
        <v>980</v>
      </c>
      <c r="G165" s="36"/>
      <c r="H165" s="36"/>
      <c r="I165" s="243"/>
      <c r="J165" s="36"/>
      <c r="K165" s="36"/>
      <c r="L165" s="39"/>
      <c r="M165" s="244"/>
      <c r="N165" s="245"/>
      <c r="O165" s="71"/>
      <c r="P165" s="71"/>
      <c r="Q165" s="71"/>
      <c r="R165" s="71"/>
      <c r="S165" s="71"/>
      <c r="T165" s="72"/>
      <c r="U165" s="34"/>
      <c r="V165" s="34"/>
      <c r="W165" s="34"/>
      <c r="X165" s="34"/>
      <c r="Y165" s="34"/>
      <c r="Z165" s="34"/>
      <c r="AA165" s="34"/>
      <c r="AB165" s="34"/>
      <c r="AC165" s="34"/>
      <c r="AD165" s="34"/>
      <c r="AE165" s="34"/>
      <c r="AT165" s="17" t="s">
        <v>190</v>
      </c>
      <c r="AU165" s="17" t="s">
        <v>85</v>
      </c>
    </row>
    <row r="166" spans="1:65" s="15" customFormat="1" ht="11.25">
      <c r="B166" s="223"/>
      <c r="C166" s="224"/>
      <c r="D166" s="202" t="s">
        <v>163</v>
      </c>
      <c r="E166" s="225" t="s">
        <v>1</v>
      </c>
      <c r="F166" s="226" t="s">
        <v>1054</v>
      </c>
      <c r="G166" s="224"/>
      <c r="H166" s="225" t="s">
        <v>1</v>
      </c>
      <c r="I166" s="227"/>
      <c r="J166" s="224"/>
      <c r="K166" s="224"/>
      <c r="L166" s="228"/>
      <c r="M166" s="229"/>
      <c r="N166" s="230"/>
      <c r="O166" s="230"/>
      <c r="P166" s="230"/>
      <c r="Q166" s="230"/>
      <c r="R166" s="230"/>
      <c r="S166" s="230"/>
      <c r="T166" s="231"/>
      <c r="AT166" s="232" t="s">
        <v>163</v>
      </c>
      <c r="AU166" s="232" t="s">
        <v>85</v>
      </c>
      <c r="AV166" s="15" t="s">
        <v>83</v>
      </c>
      <c r="AW166" s="15" t="s">
        <v>31</v>
      </c>
      <c r="AX166" s="15" t="s">
        <v>75</v>
      </c>
      <c r="AY166" s="232" t="s">
        <v>153</v>
      </c>
    </row>
    <row r="167" spans="1:65" s="13" customFormat="1" ht="11.25">
      <c r="B167" s="200"/>
      <c r="C167" s="201"/>
      <c r="D167" s="202" t="s">
        <v>163</v>
      </c>
      <c r="E167" s="203" t="s">
        <v>1</v>
      </c>
      <c r="F167" s="204" t="s">
        <v>1055</v>
      </c>
      <c r="G167" s="201"/>
      <c r="H167" s="205">
        <v>272.5</v>
      </c>
      <c r="I167" s="206"/>
      <c r="J167" s="201"/>
      <c r="K167" s="201"/>
      <c r="L167" s="207"/>
      <c r="M167" s="208"/>
      <c r="N167" s="209"/>
      <c r="O167" s="209"/>
      <c r="P167" s="209"/>
      <c r="Q167" s="209"/>
      <c r="R167" s="209"/>
      <c r="S167" s="209"/>
      <c r="T167" s="210"/>
      <c r="AT167" s="211" t="s">
        <v>163</v>
      </c>
      <c r="AU167" s="211" t="s">
        <v>85</v>
      </c>
      <c r="AV167" s="13" t="s">
        <v>85</v>
      </c>
      <c r="AW167" s="13" t="s">
        <v>31</v>
      </c>
      <c r="AX167" s="13" t="s">
        <v>75</v>
      </c>
      <c r="AY167" s="211" t="s">
        <v>153</v>
      </c>
    </row>
    <row r="168" spans="1:65" s="13" customFormat="1" ht="11.25">
      <c r="B168" s="200"/>
      <c r="C168" s="201"/>
      <c r="D168" s="202" t="s">
        <v>163</v>
      </c>
      <c r="E168" s="203" t="s">
        <v>1</v>
      </c>
      <c r="F168" s="204" t="s">
        <v>225</v>
      </c>
      <c r="G168" s="201"/>
      <c r="H168" s="205">
        <v>10</v>
      </c>
      <c r="I168" s="206"/>
      <c r="J168" s="201"/>
      <c r="K168" s="201"/>
      <c r="L168" s="207"/>
      <c r="M168" s="208"/>
      <c r="N168" s="209"/>
      <c r="O168" s="209"/>
      <c r="P168" s="209"/>
      <c r="Q168" s="209"/>
      <c r="R168" s="209"/>
      <c r="S168" s="209"/>
      <c r="T168" s="210"/>
      <c r="AT168" s="211" t="s">
        <v>163</v>
      </c>
      <c r="AU168" s="211" t="s">
        <v>85</v>
      </c>
      <c r="AV168" s="13" t="s">
        <v>85</v>
      </c>
      <c r="AW168" s="13" t="s">
        <v>31</v>
      </c>
      <c r="AX168" s="13" t="s">
        <v>75</v>
      </c>
      <c r="AY168" s="211" t="s">
        <v>153</v>
      </c>
    </row>
    <row r="169" spans="1:65" s="14" customFormat="1" ht="11.25">
      <c r="B169" s="212"/>
      <c r="C169" s="213"/>
      <c r="D169" s="202" t="s">
        <v>163</v>
      </c>
      <c r="E169" s="214" t="s">
        <v>1</v>
      </c>
      <c r="F169" s="215" t="s">
        <v>167</v>
      </c>
      <c r="G169" s="213"/>
      <c r="H169" s="216">
        <v>282.5</v>
      </c>
      <c r="I169" s="217"/>
      <c r="J169" s="213"/>
      <c r="K169" s="213"/>
      <c r="L169" s="218"/>
      <c r="M169" s="219"/>
      <c r="N169" s="220"/>
      <c r="O169" s="220"/>
      <c r="P169" s="220"/>
      <c r="Q169" s="220"/>
      <c r="R169" s="220"/>
      <c r="S169" s="220"/>
      <c r="T169" s="221"/>
      <c r="AT169" s="222" t="s">
        <v>163</v>
      </c>
      <c r="AU169" s="222" t="s">
        <v>85</v>
      </c>
      <c r="AV169" s="14" t="s">
        <v>161</v>
      </c>
      <c r="AW169" s="14" t="s">
        <v>31</v>
      </c>
      <c r="AX169" s="14" t="s">
        <v>83</v>
      </c>
      <c r="AY169" s="222" t="s">
        <v>153</v>
      </c>
    </row>
    <row r="170" spans="1:65" s="2" customFormat="1" ht="55.5" customHeight="1">
      <c r="A170" s="34"/>
      <c r="B170" s="35"/>
      <c r="C170" s="233" t="s">
        <v>225</v>
      </c>
      <c r="D170" s="233" t="s">
        <v>185</v>
      </c>
      <c r="E170" s="234" t="s">
        <v>1056</v>
      </c>
      <c r="F170" s="235" t="s">
        <v>1057</v>
      </c>
      <c r="G170" s="236" t="s">
        <v>209</v>
      </c>
      <c r="H170" s="237">
        <v>100</v>
      </c>
      <c r="I170" s="238"/>
      <c r="J170" s="239">
        <f>ROUND(I170*H170,2)</f>
        <v>0</v>
      </c>
      <c r="K170" s="235" t="s">
        <v>159</v>
      </c>
      <c r="L170" s="39"/>
      <c r="M170" s="240" t="s">
        <v>1</v>
      </c>
      <c r="N170" s="241" t="s">
        <v>40</v>
      </c>
      <c r="O170" s="71"/>
      <c r="P170" s="196">
        <f>O170*H170</f>
        <v>0</v>
      </c>
      <c r="Q170" s="196">
        <v>0</v>
      </c>
      <c r="R170" s="196">
        <f>Q170*H170</f>
        <v>0</v>
      </c>
      <c r="S170" s="196">
        <v>0</v>
      </c>
      <c r="T170" s="197">
        <f>S170*H170</f>
        <v>0</v>
      </c>
      <c r="U170" s="34"/>
      <c r="V170" s="34"/>
      <c r="W170" s="34"/>
      <c r="X170" s="34"/>
      <c r="Y170" s="34"/>
      <c r="Z170" s="34"/>
      <c r="AA170" s="34"/>
      <c r="AB170" s="34"/>
      <c r="AC170" s="34"/>
      <c r="AD170" s="34"/>
      <c r="AE170" s="34"/>
      <c r="AR170" s="198" t="s">
        <v>161</v>
      </c>
      <c r="AT170" s="198" t="s">
        <v>185</v>
      </c>
      <c r="AU170" s="198" t="s">
        <v>85</v>
      </c>
      <c r="AY170" s="17" t="s">
        <v>153</v>
      </c>
      <c r="BE170" s="199">
        <f>IF(N170="základní",J170,0)</f>
        <v>0</v>
      </c>
      <c r="BF170" s="199">
        <f>IF(N170="snížená",J170,0)</f>
        <v>0</v>
      </c>
      <c r="BG170" s="199">
        <f>IF(N170="zákl. přenesená",J170,0)</f>
        <v>0</v>
      </c>
      <c r="BH170" s="199">
        <f>IF(N170="sníž. přenesená",J170,0)</f>
        <v>0</v>
      </c>
      <c r="BI170" s="199">
        <f>IF(N170="nulová",J170,0)</f>
        <v>0</v>
      </c>
      <c r="BJ170" s="17" t="s">
        <v>83</v>
      </c>
      <c r="BK170" s="199">
        <f>ROUND(I170*H170,2)</f>
        <v>0</v>
      </c>
      <c r="BL170" s="17" t="s">
        <v>161</v>
      </c>
      <c r="BM170" s="198" t="s">
        <v>1058</v>
      </c>
    </row>
    <row r="171" spans="1:65" s="2" customFormat="1" ht="39">
      <c r="A171" s="34"/>
      <c r="B171" s="35"/>
      <c r="C171" s="36"/>
      <c r="D171" s="202" t="s">
        <v>190</v>
      </c>
      <c r="E171" s="36"/>
      <c r="F171" s="242" t="s">
        <v>1059</v>
      </c>
      <c r="G171" s="36"/>
      <c r="H171" s="36"/>
      <c r="I171" s="243"/>
      <c r="J171" s="36"/>
      <c r="K171" s="36"/>
      <c r="L171" s="39"/>
      <c r="M171" s="244"/>
      <c r="N171" s="245"/>
      <c r="O171" s="71"/>
      <c r="P171" s="71"/>
      <c r="Q171" s="71"/>
      <c r="R171" s="71"/>
      <c r="S171" s="71"/>
      <c r="T171" s="72"/>
      <c r="U171" s="34"/>
      <c r="V171" s="34"/>
      <c r="W171" s="34"/>
      <c r="X171" s="34"/>
      <c r="Y171" s="34"/>
      <c r="Z171" s="34"/>
      <c r="AA171" s="34"/>
      <c r="AB171" s="34"/>
      <c r="AC171" s="34"/>
      <c r="AD171" s="34"/>
      <c r="AE171" s="34"/>
      <c r="AT171" s="17" t="s">
        <v>190</v>
      </c>
      <c r="AU171" s="17" t="s">
        <v>85</v>
      </c>
    </row>
    <row r="172" spans="1:65" s="15" customFormat="1" ht="22.5">
      <c r="B172" s="223"/>
      <c r="C172" s="224"/>
      <c r="D172" s="202" t="s">
        <v>163</v>
      </c>
      <c r="E172" s="225" t="s">
        <v>1</v>
      </c>
      <c r="F172" s="226" t="s">
        <v>1046</v>
      </c>
      <c r="G172" s="224"/>
      <c r="H172" s="225" t="s">
        <v>1</v>
      </c>
      <c r="I172" s="227"/>
      <c r="J172" s="224"/>
      <c r="K172" s="224"/>
      <c r="L172" s="228"/>
      <c r="M172" s="229"/>
      <c r="N172" s="230"/>
      <c r="O172" s="230"/>
      <c r="P172" s="230"/>
      <c r="Q172" s="230"/>
      <c r="R172" s="230"/>
      <c r="S172" s="230"/>
      <c r="T172" s="231"/>
      <c r="AT172" s="232" t="s">
        <v>163</v>
      </c>
      <c r="AU172" s="232" t="s">
        <v>85</v>
      </c>
      <c r="AV172" s="15" t="s">
        <v>83</v>
      </c>
      <c r="AW172" s="15" t="s">
        <v>31</v>
      </c>
      <c r="AX172" s="15" t="s">
        <v>75</v>
      </c>
      <c r="AY172" s="232" t="s">
        <v>153</v>
      </c>
    </row>
    <row r="173" spans="1:65" s="13" customFormat="1" ht="11.25">
      <c r="B173" s="200"/>
      <c r="C173" s="201"/>
      <c r="D173" s="202" t="s">
        <v>163</v>
      </c>
      <c r="E173" s="203" t="s">
        <v>1</v>
      </c>
      <c r="F173" s="204" t="s">
        <v>437</v>
      </c>
      <c r="G173" s="201"/>
      <c r="H173" s="205">
        <v>100</v>
      </c>
      <c r="I173" s="206"/>
      <c r="J173" s="201"/>
      <c r="K173" s="201"/>
      <c r="L173" s="207"/>
      <c r="M173" s="208"/>
      <c r="N173" s="209"/>
      <c r="O173" s="209"/>
      <c r="P173" s="209"/>
      <c r="Q173" s="209"/>
      <c r="R173" s="209"/>
      <c r="S173" s="209"/>
      <c r="T173" s="210"/>
      <c r="AT173" s="211" t="s">
        <v>163</v>
      </c>
      <c r="AU173" s="211" t="s">
        <v>85</v>
      </c>
      <c r="AV173" s="13" t="s">
        <v>85</v>
      </c>
      <c r="AW173" s="13" t="s">
        <v>31</v>
      </c>
      <c r="AX173" s="13" t="s">
        <v>75</v>
      </c>
      <c r="AY173" s="211" t="s">
        <v>153</v>
      </c>
    </row>
    <row r="174" spans="1:65" s="14" customFormat="1" ht="11.25">
      <c r="B174" s="212"/>
      <c r="C174" s="213"/>
      <c r="D174" s="202" t="s">
        <v>163</v>
      </c>
      <c r="E174" s="214" t="s">
        <v>1</v>
      </c>
      <c r="F174" s="215" t="s">
        <v>167</v>
      </c>
      <c r="G174" s="213"/>
      <c r="H174" s="216">
        <v>100</v>
      </c>
      <c r="I174" s="217"/>
      <c r="J174" s="213"/>
      <c r="K174" s="213"/>
      <c r="L174" s="218"/>
      <c r="M174" s="219"/>
      <c r="N174" s="220"/>
      <c r="O174" s="220"/>
      <c r="P174" s="220"/>
      <c r="Q174" s="220"/>
      <c r="R174" s="220"/>
      <c r="S174" s="220"/>
      <c r="T174" s="221"/>
      <c r="AT174" s="222" t="s">
        <v>163</v>
      </c>
      <c r="AU174" s="222" t="s">
        <v>85</v>
      </c>
      <c r="AV174" s="14" t="s">
        <v>161</v>
      </c>
      <c r="AW174" s="14" t="s">
        <v>31</v>
      </c>
      <c r="AX174" s="14" t="s">
        <v>83</v>
      </c>
      <c r="AY174" s="222" t="s">
        <v>153</v>
      </c>
    </row>
    <row r="175" spans="1:65" s="2" customFormat="1" ht="66.75" customHeight="1">
      <c r="A175" s="34"/>
      <c r="B175" s="35"/>
      <c r="C175" s="233" t="s">
        <v>230</v>
      </c>
      <c r="D175" s="233" t="s">
        <v>185</v>
      </c>
      <c r="E175" s="234" t="s">
        <v>1060</v>
      </c>
      <c r="F175" s="235" t="s">
        <v>1061</v>
      </c>
      <c r="G175" s="236" t="s">
        <v>209</v>
      </c>
      <c r="H175" s="237">
        <v>180</v>
      </c>
      <c r="I175" s="238"/>
      <c r="J175" s="239">
        <f>ROUND(I175*H175,2)</f>
        <v>0</v>
      </c>
      <c r="K175" s="235" t="s">
        <v>159</v>
      </c>
      <c r="L175" s="39"/>
      <c r="M175" s="240" t="s">
        <v>1</v>
      </c>
      <c r="N175" s="241" t="s">
        <v>40</v>
      </c>
      <c r="O175" s="71"/>
      <c r="P175" s="196">
        <f>O175*H175</f>
        <v>0</v>
      </c>
      <c r="Q175" s="196">
        <v>0</v>
      </c>
      <c r="R175" s="196">
        <f>Q175*H175</f>
        <v>0</v>
      </c>
      <c r="S175" s="196">
        <v>0</v>
      </c>
      <c r="T175" s="197">
        <f>S175*H175</f>
        <v>0</v>
      </c>
      <c r="U175" s="34"/>
      <c r="V175" s="34"/>
      <c r="W175" s="34"/>
      <c r="X175" s="34"/>
      <c r="Y175" s="34"/>
      <c r="Z175" s="34"/>
      <c r="AA175" s="34"/>
      <c r="AB175" s="34"/>
      <c r="AC175" s="34"/>
      <c r="AD175" s="34"/>
      <c r="AE175" s="34"/>
      <c r="AR175" s="198" t="s">
        <v>161</v>
      </c>
      <c r="AT175" s="198" t="s">
        <v>185</v>
      </c>
      <c r="AU175" s="198" t="s">
        <v>85</v>
      </c>
      <c r="AY175" s="17" t="s">
        <v>153</v>
      </c>
      <c r="BE175" s="199">
        <f>IF(N175="základní",J175,0)</f>
        <v>0</v>
      </c>
      <c r="BF175" s="199">
        <f>IF(N175="snížená",J175,0)</f>
        <v>0</v>
      </c>
      <c r="BG175" s="199">
        <f>IF(N175="zákl. přenesená",J175,0)</f>
        <v>0</v>
      </c>
      <c r="BH175" s="199">
        <f>IF(N175="sníž. přenesená",J175,0)</f>
        <v>0</v>
      </c>
      <c r="BI175" s="199">
        <f>IF(N175="nulová",J175,0)</f>
        <v>0</v>
      </c>
      <c r="BJ175" s="17" t="s">
        <v>83</v>
      </c>
      <c r="BK175" s="199">
        <f>ROUND(I175*H175,2)</f>
        <v>0</v>
      </c>
      <c r="BL175" s="17" t="s">
        <v>161</v>
      </c>
      <c r="BM175" s="198" t="s">
        <v>1062</v>
      </c>
    </row>
    <row r="176" spans="1:65" s="2" customFormat="1" ht="39">
      <c r="A176" s="34"/>
      <c r="B176" s="35"/>
      <c r="C176" s="36"/>
      <c r="D176" s="202" t="s">
        <v>190</v>
      </c>
      <c r="E176" s="36"/>
      <c r="F176" s="242" t="s">
        <v>1063</v>
      </c>
      <c r="G176" s="36"/>
      <c r="H176" s="36"/>
      <c r="I176" s="243"/>
      <c r="J176" s="36"/>
      <c r="K176" s="36"/>
      <c r="L176" s="39"/>
      <c r="M176" s="244"/>
      <c r="N176" s="245"/>
      <c r="O176" s="71"/>
      <c r="P176" s="71"/>
      <c r="Q176" s="71"/>
      <c r="R176" s="71"/>
      <c r="S176" s="71"/>
      <c r="T176" s="72"/>
      <c r="U176" s="34"/>
      <c r="V176" s="34"/>
      <c r="W176" s="34"/>
      <c r="X176" s="34"/>
      <c r="Y176" s="34"/>
      <c r="Z176" s="34"/>
      <c r="AA176" s="34"/>
      <c r="AB176" s="34"/>
      <c r="AC176" s="34"/>
      <c r="AD176" s="34"/>
      <c r="AE176" s="34"/>
      <c r="AT176" s="17" t="s">
        <v>190</v>
      </c>
      <c r="AU176" s="17" t="s">
        <v>85</v>
      </c>
    </row>
    <row r="177" spans="1:65" s="13" customFormat="1" ht="11.25">
      <c r="B177" s="200"/>
      <c r="C177" s="201"/>
      <c r="D177" s="202" t="s">
        <v>163</v>
      </c>
      <c r="E177" s="203" t="s">
        <v>1</v>
      </c>
      <c r="F177" s="204" t="s">
        <v>453</v>
      </c>
      <c r="G177" s="201"/>
      <c r="H177" s="205">
        <v>180</v>
      </c>
      <c r="I177" s="206"/>
      <c r="J177" s="201"/>
      <c r="K177" s="201"/>
      <c r="L177" s="207"/>
      <c r="M177" s="208"/>
      <c r="N177" s="209"/>
      <c r="O177" s="209"/>
      <c r="P177" s="209"/>
      <c r="Q177" s="209"/>
      <c r="R177" s="209"/>
      <c r="S177" s="209"/>
      <c r="T177" s="210"/>
      <c r="AT177" s="211" t="s">
        <v>163</v>
      </c>
      <c r="AU177" s="211" t="s">
        <v>85</v>
      </c>
      <c r="AV177" s="13" t="s">
        <v>85</v>
      </c>
      <c r="AW177" s="13" t="s">
        <v>31</v>
      </c>
      <c r="AX177" s="13" t="s">
        <v>75</v>
      </c>
      <c r="AY177" s="211" t="s">
        <v>153</v>
      </c>
    </row>
    <row r="178" spans="1:65" s="14" customFormat="1" ht="11.25">
      <c r="B178" s="212"/>
      <c r="C178" s="213"/>
      <c r="D178" s="202" t="s">
        <v>163</v>
      </c>
      <c r="E178" s="214" t="s">
        <v>1</v>
      </c>
      <c r="F178" s="215" t="s">
        <v>167</v>
      </c>
      <c r="G178" s="213"/>
      <c r="H178" s="216">
        <v>180</v>
      </c>
      <c r="I178" s="217"/>
      <c r="J178" s="213"/>
      <c r="K178" s="213"/>
      <c r="L178" s="218"/>
      <c r="M178" s="219"/>
      <c r="N178" s="220"/>
      <c r="O178" s="220"/>
      <c r="P178" s="220"/>
      <c r="Q178" s="220"/>
      <c r="R178" s="220"/>
      <c r="S178" s="220"/>
      <c r="T178" s="221"/>
      <c r="AT178" s="222" t="s">
        <v>163</v>
      </c>
      <c r="AU178" s="222" t="s">
        <v>85</v>
      </c>
      <c r="AV178" s="14" t="s">
        <v>161</v>
      </c>
      <c r="AW178" s="14" t="s">
        <v>31</v>
      </c>
      <c r="AX178" s="14" t="s">
        <v>83</v>
      </c>
      <c r="AY178" s="222" t="s">
        <v>153</v>
      </c>
    </row>
    <row r="179" spans="1:65" s="2" customFormat="1" ht="60">
      <c r="A179" s="34"/>
      <c r="B179" s="35"/>
      <c r="C179" s="233" t="s">
        <v>236</v>
      </c>
      <c r="D179" s="233" t="s">
        <v>185</v>
      </c>
      <c r="E179" s="234" t="s">
        <v>1064</v>
      </c>
      <c r="F179" s="235" t="s">
        <v>1065</v>
      </c>
      <c r="G179" s="236" t="s">
        <v>209</v>
      </c>
      <c r="H179" s="237">
        <v>109</v>
      </c>
      <c r="I179" s="238"/>
      <c r="J179" s="239">
        <f>ROUND(I179*H179,2)</f>
        <v>0</v>
      </c>
      <c r="K179" s="235" t="s">
        <v>159</v>
      </c>
      <c r="L179" s="39"/>
      <c r="M179" s="240" t="s">
        <v>1</v>
      </c>
      <c r="N179" s="241" t="s">
        <v>40</v>
      </c>
      <c r="O179" s="71"/>
      <c r="P179" s="196">
        <f>O179*H179</f>
        <v>0</v>
      </c>
      <c r="Q179" s="196">
        <v>0</v>
      </c>
      <c r="R179" s="196">
        <f>Q179*H179</f>
        <v>0</v>
      </c>
      <c r="S179" s="196">
        <v>0</v>
      </c>
      <c r="T179" s="197">
        <f>S179*H179</f>
        <v>0</v>
      </c>
      <c r="U179" s="34"/>
      <c r="V179" s="34"/>
      <c r="W179" s="34"/>
      <c r="X179" s="34"/>
      <c r="Y179" s="34"/>
      <c r="Z179" s="34"/>
      <c r="AA179" s="34"/>
      <c r="AB179" s="34"/>
      <c r="AC179" s="34"/>
      <c r="AD179" s="34"/>
      <c r="AE179" s="34"/>
      <c r="AR179" s="198" t="s">
        <v>161</v>
      </c>
      <c r="AT179" s="198" t="s">
        <v>185</v>
      </c>
      <c r="AU179" s="198" t="s">
        <v>85</v>
      </c>
      <c r="AY179" s="17" t="s">
        <v>153</v>
      </c>
      <c r="BE179" s="199">
        <f>IF(N179="základní",J179,0)</f>
        <v>0</v>
      </c>
      <c r="BF179" s="199">
        <f>IF(N179="snížená",J179,0)</f>
        <v>0</v>
      </c>
      <c r="BG179" s="199">
        <f>IF(N179="zákl. přenesená",J179,0)</f>
        <v>0</v>
      </c>
      <c r="BH179" s="199">
        <f>IF(N179="sníž. přenesená",J179,0)</f>
        <v>0</v>
      </c>
      <c r="BI179" s="199">
        <f>IF(N179="nulová",J179,0)</f>
        <v>0</v>
      </c>
      <c r="BJ179" s="17" t="s">
        <v>83</v>
      </c>
      <c r="BK179" s="199">
        <f>ROUND(I179*H179,2)</f>
        <v>0</v>
      </c>
      <c r="BL179" s="17" t="s">
        <v>161</v>
      </c>
      <c r="BM179" s="198" t="s">
        <v>1066</v>
      </c>
    </row>
    <row r="180" spans="1:65" s="2" customFormat="1" ht="39">
      <c r="A180" s="34"/>
      <c r="B180" s="35"/>
      <c r="C180" s="36"/>
      <c r="D180" s="202" t="s">
        <v>190</v>
      </c>
      <c r="E180" s="36"/>
      <c r="F180" s="242" t="s">
        <v>1067</v>
      </c>
      <c r="G180" s="36"/>
      <c r="H180" s="36"/>
      <c r="I180" s="243"/>
      <c r="J180" s="36"/>
      <c r="K180" s="36"/>
      <c r="L180" s="39"/>
      <c r="M180" s="244"/>
      <c r="N180" s="245"/>
      <c r="O180" s="71"/>
      <c r="P180" s="71"/>
      <c r="Q180" s="71"/>
      <c r="R180" s="71"/>
      <c r="S180" s="71"/>
      <c r="T180" s="72"/>
      <c r="U180" s="34"/>
      <c r="V180" s="34"/>
      <c r="W180" s="34"/>
      <c r="X180" s="34"/>
      <c r="Y180" s="34"/>
      <c r="Z180" s="34"/>
      <c r="AA180" s="34"/>
      <c r="AB180" s="34"/>
      <c r="AC180" s="34"/>
      <c r="AD180" s="34"/>
      <c r="AE180" s="34"/>
      <c r="AT180" s="17" t="s">
        <v>190</v>
      </c>
      <c r="AU180" s="17" t="s">
        <v>85</v>
      </c>
    </row>
    <row r="181" spans="1:65" s="15" customFormat="1" ht="22.5">
      <c r="B181" s="223"/>
      <c r="C181" s="224"/>
      <c r="D181" s="202" t="s">
        <v>163</v>
      </c>
      <c r="E181" s="225" t="s">
        <v>1</v>
      </c>
      <c r="F181" s="226" t="s">
        <v>1068</v>
      </c>
      <c r="G181" s="224"/>
      <c r="H181" s="225" t="s">
        <v>1</v>
      </c>
      <c r="I181" s="227"/>
      <c r="J181" s="224"/>
      <c r="K181" s="224"/>
      <c r="L181" s="228"/>
      <c r="M181" s="229"/>
      <c r="N181" s="230"/>
      <c r="O181" s="230"/>
      <c r="P181" s="230"/>
      <c r="Q181" s="230"/>
      <c r="R181" s="230"/>
      <c r="S181" s="230"/>
      <c r="T181" s="231"/>
      <c r="AT181" s="232" t="s">
        <v>163</v>
      </c>
      <c r="AU181" s="232" t="s">
        <v>85</v>
      </c>
      <c r="AV181" s="15" t="s">
        <v>83</v>
      </c>
      <c r="AW181" s="15" t="s">
        <v>31</v>
      </c>
      <c r="AX181" s="15" t="s">
        <v>75</v>
      </c>
      <c r="AY181" s="232" t="s">
        <v>153</v>
      </c>
    </row>
    <row r="182" spans="1:65" s="13" customFormat="1" ht="11.25">
      <c r="B182" s="200"/>
      <c r="C182" s="201"/>
      <c r="D182" s="202" t="s">
        <v>163</v>
      </c>
      <c r="E182" s="203" t="s">
        <v>1</v>
      </c>
      <c r="F182" s="204" t="s">
        <v>281</v>
      </c>
      <c r="G182" s="201"/>
      <c r="H182" s="205">
        <v>19</v>
      </c>
      <c r="I182" s="206"/>
      <c r="J182" s="201"/>
      <c r="K182" s="201"/>
      <c r="L182" s="207"/>
      <c r="M182" s="208"/>
      <c r="N182" s="209"/>
      <c r="O182" s="209"/>
      <c r="P182" s="209"/>
      <c r="Q182" s="209"/>
      <c r="R182" s="209"/>
      <c r="S182" s="209"/>
      <c r="T182" s="210"/>
      <c r="AT182" s="211" t="s">
        <v>163</v>
      </c>
      <c r="AU182" s="211" t="s">
        <v>85</v>
      </c>
      <c r="AV182" s="13" t="s">
        <v>85</v>
      </c>
      <c r="AW182" s="13" t="s">
        <v>31</v>
      </c>
      <c r="AX182" s="13" t="s">
        <v>75</v>
      </c>
      <c r="AY182" s="211" t="s">
        <v>153</v>
      </c>
    </row>
    <row r="183" spans="1:65" s="15" customFormat="1" ht="22.5">
      <c r="B183" s="223"/>
      <c r="C183" s="224"/>
      <c r="D183" s="202" t="s">
        <v>163</v>
      </c>
      <c r="E183" s="225" t="s">
        <v>1</v>
      </c>
      <c r="F183" s="226" t="s">
        <v>1013</v>
      </c>
      <c r="G183" s="224"/>
      <c r="H183" s="225" t="s">
        <v>1</v>
      </c>
      <c r="I183" s="227"/>
      <c r="J183" s="224"/>
      <c r="K183" s="224"/>
      <c r="L183" s="228"/>
      <c r="M183" s="229"/>
      <c r="N183" s="230"/>
      <c r="O183" s="230"/>
      <c r="P183" s="230"/>
      <c r="Q183" s="230"/>
      <c r="R183" s="230"/>
      <c r="S183" s="230"/>
      <c r="T183" s="231"/>
      <c r="AT183" s="232" t="s">
        <v>163</v>
      </c>
      <c r="AU183" s="232" t="s">
        <v>85</v>
      </c>
      <c r="AV183" s="15" t="s">
        <v>83</v>
      </c>
      <c r="AW183" s="15" t="s">
        <v>31</v>
      </c>
      <c r="AX183" s="15" t="s">
        <v>75</v>
      </c>
      <c r="AY183" s="232" t="s">
        <v>153</v>
      </c>
    </row>
    <row r="184" spans="1:65" s="13" customFormat="1" ht="11.25">
      <c r="B184" s="200"/>
      <c r="C184" s="201"/>
      <c r="D184" s="202" t="s">
        <v>163</v>
      </c>
      <c r="E184" s="203" t="s">
        <v>1</v>
      </c>
      <c r="F184" s="204" t="s">
        <v>224</v>
      </c>
      <c r="G184" s="201"/>
      <c r="H184" s="205">
        <v>90</v>
      </c>
      <c r="I184" s="206"/>
      <c r="J184" s="201"/>
      <c r="K184" s="201"/>
      <c r="L184" s="207"/>
      <c r="M184" s="208"/>
      <c r="N184" s="209"/>
      <c r="O184" s="209"/>
      <c r="P184" s="209"/>
      <c r="Q184" s="209"/>
      <c r="R184" s="209"/>
      <c r="S184" s="209"/>
      <c r="T184" s="210"/>
      <c r="AT184" s="211" t="s">
        <v>163</v>
      </c>
      <c r="AU184" s="211" t="s">
        <v>85</v>
      </c>
      <c r="AV184" s="13" t="s">
        <v>85</v>
      </c>
      <c r="AW184" s="13" t="s">
        <v>31</v>
      </c>
      <c r="AX184" s="13" t="s">
        <v>75</v>
      </c>
      <c r="AY184" s="211" t="s">
        <v>153</v>
      </c>
    </row>
    <row r="185" spans="1:65" s="14" customFormat="1" ht="11.25">
      <c r="B185" s="212"/>
      <c r="C185" s="213"/>
      <c r="D185" s="202" t="s">
        <v>163</v>
      </c>
      <c r="E185" s="214" t="s">
        <v>1</v>
      </c>
      <c r="F185" s="215" t="s">
        <v>167</v>
      </c>
      <c r="G185" s="213"/>
      <c r="H185" s="216">
        <v>109</v>
      </c>
      <c r="I185" s="217"/>
      <c r="J185" s="213"/>
      <c r="K185" s="213"/>
      <c r="L185" s="218"/>
      <c r="M185" s="219"/>
      <c r="N185" s="220"/>
      <c r="O185" s="220"/>
      <c r="P185" s="220"/>
      <c r="Q185" s="220"/>
      <c r="R185" s="220"/>
      <c r="S185" s="220"/>
      <c r="T185" s="221"/>
      <c r="AT185" s="222" t="s">
        <v>163</v>
      </c>
      <c r="AU185" s="222" t="s">
        <v>85</v>
      </c>
      <c r="AV185" s="14" t="s">
        <v>161</v>
      </c>
      <c r="AW185" s="14" t="s">
        <v>31</v>
      </c>
      <c r="AX185" s="14" t="s">
        <v>83</v>
      </c>
      <c r="AY185" s="222" t="s">
        <v>153</v>
      </c>
    </row>
    <row r="186" spans="1:65" s="2" customFormat="1" ht="66.75" customHeight="1">
      <c r="A186" s="34"/>
      <c r="B186" s="35"/>
      <c r="C186" s="233" t="s">
        <v>243</v>
      </c>
      <c r="D186" s="233" t="s">
        <v>185</v>
      </c>
      <c r="E186" s="234" t="s">
        <v>634</v>
      </c>
      <c r="F186" s="235" t="s">
        <v>635</v>
      </c>
      <c r="G186" s="236" t="s">
        <v>196</v>
      </c>
      <c r="H186" s="237">
        <v>306</v>
      </c>
      <c r="I186" s="238"/>
      <c r="J186" s="239">
        <f>ROUND(I186*H186,2)</f>
        <v>0</v>
      </c>
      <c r="K186" s="235" t="s">
        <v>159</v>
      </c>
      <c r="L186" s="39"/>
      <c r="M186" s="240" t="s">
        <v>1</v>
      </c>
      <c r="N186" s="241" t="s">
        <v>40</v>
      </c>
      <c r="O186" s="71"/>
      <c r="P186" s="196">
        <f>O186*H186</f>
        <v>0</v>
      </c>
      <c r="Q186" s="196">
        <v>0</v>
      </c>
      <c r="R186" s="196">
        <f>Q186*H186</f>
        <v>0</v>
      </c>
      <c r="S186" s="196">
        <v>0</v>
      </c>
      <c r="T186" s="197">
        <f>S186*H186</f>
        <v>0</v>
      </c>
      <c r="U186" s="34"/>
      <c r="V186" s="34"/>
      <c r="W186" s="34"/>
      <c r="X186" s="34"/>
      <c r="Y186" s="34"/>
      <c r="Z186" s="34"/>
      <c r="AA186" s="34"/>
      <c r="AB186" s="34"/>
      <c r="AC186" s="34"/>
      <c r="AD186" s="34"/>
      <c r="AE186" s="34"/>
      <c r="AR186" s="198" t="s">
        <v>161</v>
      </c>
      <c r="AT186" s="198" t="s">
        <v>185</v>
      </c>
      <c r="AU186" s="198" t="s">
        <v>85</v>
      </c>
      <c r="AY186" s="17" t="s">
        <v>153</v>
      </c>
      <c r="BE186" s="199">
        <f>IF(N186="základní",J186,0)</f>
        <v>0</v>
      </c>
      <c r="BF186" s="199">
        <f>IF(N186="snížená",J186,0)</f>
        <v>0</v>
      </c>
      <c r="BG186" s="199">
        <f>IF(N186="zákl. přenesená",J186,0)</f>
        <v>0</v>
      </c>
      <c r="BH186" s="199">
        <f>IF(N186="sníž. přenesená",J186,0)</f>
        <v>0</v>
      </c>
      <c r="BI186" s="199">
        <f>IF(N186="nulová",J186,0)</f>
        <v>0</v>
      </c>
      <c r="BJ186" s="17" t="s">
        <v>83</v>
      </c>
      <c r="BK186" s="199">
        <f>ROUND(I186*H186,2)</f>
        <v>0</v>
      </c>
      <c r="BL186" s="17" t="s">
        <v>161</v>
      </c>
      <c r="BM186" s="198" t="s">
        <v>1069</v>
      </c>
    </row>
    <row r="187" spans="1:65" s="2" customFormat="1" ht="29.25">
      <c r="A187" s="34"/>
      <c r="B187" s="35"/>
      <c r="C187" s="36"/>
      <c r="D187" s="202" t="s">
        <v>190</v>
      </c>
      <c r="E187" s="36"/>
      <c r="F187" s="242" t="s">
        <v>637</v>
      </c>
      <c r="G187" s="36"/>
      <c r="H187" s="36"/>
      <c r="I187" s="243"/>
      <c r="J187" s="36"/>
      <c r="K187" s="36"/>
      <c r="L187" s="39"/>
      <c r="M187" s="244"/>
      <c r="N187" s="245"/>
      <c r="O187" s="71"/>
      <c r="P187" s="71"/>
      <c r="Q187" s="71"/>
      <c r="R187" s="71"/>
      <c r="S187" s="71"/>
      <c r="T187" s="72"/>
      <c r="U187" s="34"/>
      <c r="V187" s="34"/>
      <c r="W187" s="34"/>
      <c r="X187" s="34"/>
      <c r="Y187" s="34"/>
      <c r="Z187" s="34"/>
      <c r="AA187" s="34"/>
      <c r="AB187" s="34"/>
      <c r="AC187" s="34"/>
      <c r="AD187" s="34"/>
      <c r="AE187" s="34"/>
      <c r="AT187" s="17" t="s">
        <v>190</v>
      </c>
      <c r="AU187" s="17" t="s">
        <v>85</v>
      </c>
    </row>
    <row r="188" spans="1:65" s="15" customFormat="1" ht="11.25">
      <c r="B188" s="223"/>
      <c r="C188" s="224"/>
      <c r="D188" s="202" t="s">
        <v>163</v>
      </c>
      <c r="E188" s="225" t="s">
        <v>1</v>
      </c>
      <c r="F188" s="226" t="s">
        <v>1070</v>
      </c>
      <c r="G188" s="224"/>
      <c r="H188" s="225" t="s">
        <v>1</v>
      </c>
      <c r="I188" s="227"/>
      <c r="J188" s="224"/>
      <c r="K188" s="224"/>
      <c r="L188" s="228"/>
      <c r="M188" s="229"/>
      <c r="N188" s="230"/>
      <c r="O188" s="230"/>
      <c r="P188" s="230"/>
      <c r="Q188" s="230"/>
      <c r="R188" s="230"/>
      <c r="S188" s="230"/>
      <c r="T188" s="231"/>
      <c r="AT188" s="232" t="s">
        <v>163</v>
      </c>
      <c r="AU188" s="232" t="s">
        <v>85</v>
      </c>
      <c r="AV188" s="15" t="s">
        <v>83</v>
      </c>
      <c r="AW188" s="15" t="s">
        <v>31</v>
      </c>
      <c r="AX188" s="15" t="s">
        <v>75</v>
      </c>
      <c r="AY188" s="232" t="s">
        <v>153</v>
      </c>
    </row>
    <row r="189" spans="1:65" s="13" customFormat="1" ht="11.25">
      <c r="B189" s="200"/>
      <c r="C189" s="201"/>
      <c r="D189" s="202" t="s">
        <v>163</v>
      </c>
      <c r="E189" s="203" t="s">
        <v>1</v>
      </c>
      <c r="F189" s="204" t="s">
        <v>1071</v>
      </c>
      <c r="G189" s="201"/>
      <c r="H189" s="205">
        <v>306</v>
      </c>
      <c r="I189" s="206"/>
      <c r="J189" s="201"/>
      <c r="K189" s="201"/>
      <c r="L189" s="207"/>
      <c r="M189" s="208"/>
      <c r="N189" s="209"/>
      <c r="O189" s="209"/>
      <c r="P189" s="209"/>
      <c r="Q189" s="209"/>
      <c r="R189" s="209"/>
      <c r="S189" s="209"/>
      <c r="T189" s="210"/>
      <c r="AT189" s="211" t="s">
        <v>163</v>
      </c>
      <c r="AU189" s="211" t="s">
        <v>85</v>
      </c>
      <c r="AV189" s="13" t="s">
        <v>85</v>
      </c>
      <c r="AW189" s="13" t="s">
        <v>31</v>
      </c>
      <c r="AX189" s="13" t="s">
        <v>75</v>
      </c>
      <c r="AY189" s="211" t="s">
        <v>153</v>
      </c>
    </row>
    <row r="190" spans="1:65" s="14" customFormat="1" ht="11.25">
      <c r="B190" s="212"/>
      <c r="C190" s="213"/>
      <c r="D190" s="202" t="s">
        <v>163</v>
      </c>
      <c r="E190" s="214" t="s">
        <v>1</v>
      </c>
      <c r="F190" s="215" t="s">
        <v>167</v>
      </c>
      <c r="G190" s="213"/>
      <c r="H190" s="216">
        <v>306</v>
      </c>
      <c r="I190" s="217"/>
      <c r="J190" s="213"/>
      <c r="K190" s="213"/>
      <c r="L190" s="218"/>
      <c r="M190" s="219"/>
      <c r="N190" s="220"/>
      <c r="O190" s="220"/>
      <c r="P190" s="220"/>
      <c r="Q190" s="220"/>
      <c r="R190" s="220"/>
      <c r="S190" s="220"/>
      <c r="T190" s="221"/>
      <c r="AT190" s="222" t="s">
        <v>163</v>
      </c>
      <c r="AU190" s="222" t="s">
        <v>85</v>
      </c>
      <c r="AV190" s="14" t="s">
        <v>161</v>
      </c>
      <c r="AW190" s="14" t="s">
        <v>31</v>
      </c>
      <c r="AX190" s="14" t="s">
        <v>83</v>
      </c>
      <c r="AY190" s="222" t="s">
        <v>153</v>
      </c>
    </row>
    <row r="191" spans="1:65" s="12" customFormat="1" ht="22.9" customHeight="1">
      <c r="B191" s="170"/>
      <c r="C191" s="171"/>
      <c r="D191" s="172" t="s">
        <v>74</v>
      </c>
      <c r="E191" s="184" t="s">
        <v>279</v>
      </c>
      <c r="F191" s="184" t="s">
        <v>280</v>
      </c>
      <c r="G191" s="171"/>
      <c r="H191" s="171"/>
      <c r="I191" s="174"/>
      <c r="J191" s="185">
        <f>BK191</f>
        <v>0</v>
      </c>
      <c r="K191" s="171"/>
      <c r="L191" s="176"/>
      <c r="M191" s="177"/>
      <c r="N191" s="178"/>
      <c r="O191" s="178"/>
      <c r="P191" s="179">
        <f>SUM(P192:P206)</f>
        <v>0</v>
      </c>
      <c r="Q191" s="178"/>
      <c r="R191" s="179">
        <f>SUM(R192:R206)</f>
        <v>0</v>
      </c>
      <c r="S191" s="178"/>
      <c r="T191" s="180">
        <f>SUM(T192:T206)</f>
        <v>0</v>
      </c>
      <c r="AR191" s="181" t="s">
        <v>161</v>
      </c>
      <c r="AT191" s="182" t="s">
        <v>74</v>
      </c>
      <c r="AU191" s="182" t="s">
        <v>83</v>
      </c>
      <c r="AY191" s="181" t="s">
        <v>153</v>
      </c>
      <c r="BK191" s="183">
        <f>SUM(BK192:BK206)</f>
        <v>0</v>
      </c>
    </row>
    <row r="192" spans="1:65" s="2" customFormat="1" ht="156.75" customHeight="1">
      <c r="A192" s="34"/>
      <c r="B192" s="35"/>
      <c r="C192" s="233" t="s">
        <v>250</v>
      </c>
      <c r="D192" s="233" t="s">
        <v>185</v>
      </c>
      <c r="E192" s="234" t="s">
        <v>656</v>
      </c>
      <c r="F192" s="235" t="s">
        <v>657</v>
      </c>
      <c r="G192" s="236" t="s">
        <v>178</v>
      </c>
      <c r="H192" s="237">
        <v>61.207000000000001</v>
      </c>
      <c r="I192" s="238"/>
      <c r="J192" s="239">
        <f>ROUND(I192*H192,2)</f>
        <v>0</v>
      </c>
      <c r="K192" s="235" t="s">
        <v>159</v>
      </c>
      <c r="L192" s="39"/>
      <c r="M192" s="240" t="s">
        <v>1</v>
      </c>
      <c r="N192" s="241" t="s">
        <v>40</v>
      </c>
      <c r="O192" s="71"/>
      <c r="P192" s="196">
        <f>O192*H192</f>
        <v>0</v>
      </c>
      <c r="Q192" s="196">
        <v>0</v>
      </c>
      <c r="R192" s="196">
        <f>Q192*H192</f>
        <v>0</v>
      </c>
      <c r="S192" s="196">
        <v>0</v>
      </c>
      <c r="T192" s="197">
        <f>S192*H192</f>
        <v>0</v>
      </c>
      <c r="U192" s="34"/>
      <c r="V192" s="34"/>
      <c r="W192" s="34"/>
      <c r="X192" s="34"/>
      <c r="Y192" s="34"/>
      <c r="Z192" s="34"/>
      <c r="AA192" s="34"/>
      <c r="AB192" s="34"/>
      <c r="AC192" s="34"/>
      <c r="AD192" s="34"/>
      <c r="AE192" s="34"/>
      <c r="AR192" s="198" t="s">
        <v>284</v>
      </c>
      <c r="AT192" s="198" t="s">
        <v>185</v>
      </c>
      <c r="AU192" s="198" t="s">
        <v>85</v>
      </c>
      <c r="AY192" s="17" t="s">
        <v>153</v>
      </c>
      <c r="BE192" s="199">
        <f>IF(N192="základní",J192,0)</f>
        <v>0</v>
      </c>
      <c r="BF192" s="199">
        <f>IF(N192="snížená",J192,0)</f>
        <v>0</v>
      </c>
      <c r="BG192" s="199">
        <f>IF(N192="zákl. přenesená",J192,0)</f>
        <v>0</v>
      </c>
      <c r="BH192" s="199">
        <f>IF(N192="sníž. přenesená",J192,0)</f>
        <v>0</v>
      </c>
      <c r="BI192" s="199">
        <f>IF(N192="nulová",J192,0)</f>
        <v>0</v>
      </c>
      <c r="BJ192" s="17" t="s">
        <v>83</v>
      </c>
      <c r="BK192" s="199">
        <f>ROUND(I192*H192,2)</f>
        <v>0</v>
      </c>
      <c r="BL192" s="17" t="s">
        <v>284</v>
      </c>
      <c r="BM192" s="198" t="s">
        <v>1072</v>
      </c>
    </row>
    <row r="193" spans="1:65" s="2" customFormat="1" ht="87.75">
      <c r="A193" s="34"/>
      <c r="B193" s="35"/>
      <c r="C193" s="36"/>
      <c r="D193" s="202" t="s">
        <v>190</v>
      </c>
      <c r="E193" s="36"/>
      <c r="F193" s="242" t="s">
        <v>300</v>
      </c>
      <c r="G193" s="36"/>
      <c r="H193" s="36"/>
      <c r="I193" s="243"/>
      <c r="J193" s="36"/>
      <c r="K193" s="36"/>
      <c r="L193" s="39"/>
      <c r="M193" s="244"/>
      <c r="N193" s="245"/>
      <c r="O193" s="71"/>
      <c r="P193" s="71"/>
      <c r="Q193" s="71"/>
      <c r="R193" s="71"/>
      <c r="S193" s="71"/>
      <c r="T193" s="72"/>
      <c r="U193" s="34"/>
      <c r="V193" s="34"/>
      <c r="W193" s="34"/>
      <c r="X193" s="34"/>
      <c r="Y193" s="34"/>
      <c r="Z193" s="34"/>
      <c r="AA193" s="34"/>
      <c r="AB193" s="34"/>
      <c r="AC193" s="34"/>
      <c r="AD193" s="34"/>
      <c r="AE193" s="34"/>
      <c r="AT193" s="17" t="s">
        <v>190</v>
      </c>
      <c r="AU193" s="17" t="s">
        <v>85</v>
      </c>
    </row>
    <row r="194" spans="1:65" s="15" customFormat="1" ht="11.25">
      <c r="B194" s="223"/>
      <c r="C194" s="224"/>
      <c r="D194" s="202" t="s">
        <v>163</v>
      </c>
      <c r="E194" s="225" t="s">
        <v>1</v>
      </c>
      <c r="F194" s="226" t="s">
        <v>1073</v>
      </c>
      <c r="G194" s="224"/>
      <c r="H194" s="225" t="s">
        <v>1</v>
      </c>
      <c r="I194" s="227"/>
      <c r="J194" s="224"/>
      <c r="K194" s="224"/>
      <c r="L194" s="228"/>
      <c r="M194" s="229"/>
      <c r="N194" s="230"/>
      <c r="O194" s="230"/>
      <c r="P194" s="230"/>
      <c r="Q194" s="230"/>
      <c r="R194" s="230"/>
      <c r="S194" s="230"/>
      <c r="T194" s="231"/>
      <c r="AT194" s="232" t="s">
        <v>163</v>
      </c>
      <c r="AU194" s="232" t="s">
        <v>85</v>
      </c>
      <c r="AV194" s="15" t="s">
        <v>83</v>
      </c>
      <c r="AW194" s="15" t="s">
        <v>31</v>
      </c>
      <c r="AX194" s="15" t="s">
        <v>75</v>
      </c>
      <c r="AY194" s="232" t="s">
        <v>153</v>
      </c>
    </row>
    <row r="195" spans="1:65" s="13" customFormat="1" ht="11.25">
      <c r="B195" s="200"/>
      <c r="C195" s="201"/>
      <c r="D195" s="202" t="s">
        <v>163</v>
      </c>
      <c r="E195" s="203" t="s">
        <v>1</v>
      </c>
      <c r="F195" s="204" t="s">
        <v>1074</v>
      </c>
      <c r="G195" s="201"/>
      <c r="H195" s="205">
        <v>61.207000000000001</v>
      </c>
      <c r="I195" s="206"/>
      <c r="J195" s="201"/>
      <c r="K195" s="201"/>
      <c r="L195" s="207"/>
      <c r="M195" s="208"/>
      <c r="N195" s="209"/>
      <c r="O195" s="209"/>
      <c r="P195" s="209"/>
      <c r="Q195" s="209"/>
      <c r="R195" s="209"/>
      <c r="S195" s="209"/>
      <c r="T195" s="210"/>
      <c r="AT195" s="211" t="s">
        <v>163</v>
      </c>
      <c r="AU195" s="211" t="s">
        <v>85</v>
      </c>
      <c r="AV195" s="13" t="s">
        <v>85</v>
      </c>
      <c r="AW195" s="13" t="s">
        <v>31</v>
      </c>
      <c r="AX195" s="13" t="s">
        <v>75</v>
      </c>
      <c r="AY195" s="211" t="s">
        <v>153</v>
      </c>
    </row>
    <row r="196" spans="1:65" s="14" customFormat="1" ht="11.25">
      <c r="B196" s="212"/>
      <c r="C196" s="213"/>
      <c r="D196" s="202" t="s">
        <v>163</v>
      </c>
      <c r="E196" s="214" t="s">
        <v>1</v>
      </c>
      <c r="F196" s="215" t="s">
        <v>167</v>
      </c>
      <c r="G196" s="213"/>
      <c r="H196" s="216">
        <v>61.207000000000001</v>
      </c>
      <c r="I196" s="217"/>
      <c r="J196" s="213"/>
      <c r="K196" s="213"/>
      <c r="L196" s="218"/>
      <c r="M196" s="219"/>
      <c r="N196" s="220"/>
      <c r="O196" s="220"/>
      <c r="P196" s="220"/>
      <c r="Q196" s="220"/>
      <c r="R196" s="220"/>
      <c r="S196" s="220"/>
      <c r="T196" s="221"/>
      <c r="AT196" s="222" t="s">
        <v>163</v>
      </c>
      <c r="AU196" s="222" t="s">
        <v>85</v>
      </c>
      <c r="AV196" s="14" t="s">
        <v>161</v>
      </c>
      <c r="AW196" s="14" t="s">
        <v>31</v>
      </c>
      <c r="AX196" s="14" t="s">
        <v>83</v>
      </c>
      <c r="AY196" s="222" t="s">
        <v>153</v>
      </c>
    </row>
    <row r="197" spans="1:65" s="2" customFormat="1" ht="156.75" customHeight="1">
      <c r="A197" s="34"/>
      <c r="B197" s="35"/>
      <c r="C197" s="233" t="s">
        <v>8</v>
      </c>
      <c r="D197" s="233" t="s">
        <v>185</v>
      </c>
      <c r="E197" s="234" t="s">
        <v>297</v>
      </c>
      <c r="F197" s="235" t="s">
        <v>298</v>
      </c>
      <c r="G197" s="236" t="s">
        <v>178</v>
      </c>
      <c r="H197" s="237">
        <v>19.62</v>
      </c>
      <c r="I197" s="238"/>
      <c r="J197" s="239">
        <f>ROUND(I197*H197,2)</f>
        <v>0</v>
      </c>
      <c r="K197" s="235" t="s">
        <v>159</v>
      </c>
      <c r="L197" s="39"/>
      <c r="M197" s="240" t="s">
        <v>1</v>
      </c>
      <c r="N197" s="241" t="s">
        <v>40</v>
      </c>
      <c r="O197" s="71"/>
      <c r="P197" s="196">
        <f>O197*H197</f>
        <v>0</v>
      </c>
      <c r="Q197" s="196">
        <v>0</v>
      </c>
      <c r="R197" s="196">
        <f>Q197*H197</f>
        <v>0</v>
      </c>
      <c r="S197" s="196">
        <v>0</v>
      </c>
      <c r="T197" s="197">
        <f>S197*H197</f>
        <v>0</v>
      </c>
      <c r="U197" s="34"/>
      <c r="V197" s="34"/>
      <c r="W197" s="34"/>
      <c r="X197" s="34"/>
      <c r="Y197" s="34"/>
      <c r="Z197" s="34"/>
      <c r="AA197" s="34"/>
      <c r="AB197" s="34"/>
      <c r="AC197" s="34"/>
      <c r="AD197" s="34"/>
      <c r="AE197" s="34"/>
      <c r="AR197" s="198" t="s">
        <v>284</v>
      </c>
      <c r="AT197" s="198" t="s">
        <v>185</v>
      </c>
      <c r="AU197" s="198" t="s">
        <v>85</v>
      </c>
      <c r="AY197" s="17" t="s">
        <v>153</v>
      </c>
      <c r="BE197" s="199">
        <f>IF(N197="základní",J197,0)</f>
        <v>0</v>
      </c>
      <c r="BF197" s="199">
        <f>IF(N197="snížená",J197,0)</f>
        <v>0</v>
      </c>
      <c r="BG197" s="199">
        <f>IF(N197="zákl. přenesená",J197,0)</f>
        <v>0</v>
      </c>
      <c r="BH197" s="199">
        <f>IF(N197="sníž. přenesená",J197,0)</f>
        <v>0</v>
      </c>
      <c r="BI197" s="199">
        <f>IF(N197="nulová",J197,0)</f>
        <v>0</v>
      </c>
      <c r="BJ197" s="17" t="s">
        <v>83</v>
      </c>
      <c r="BK197" s="199">
        <f>ROUND(I197*H197,2)</f>
        <v>0</v>
      </c>
      <c r="BL197" s="17" t="s">
        <v>284</v>
      </c>
      <c r="BM197" s="198" t="s">
        <v>1075</v>
      </c>
    </row>
    <row r="198" spans="1:65" s="2" customFormat="1" ht="87.75">
      <c r="A198" s="34"/>
      <c r="B198" s="35"/>
      <c r="C198" s="36"/>
      <c r="D198" s="202" t="s">
        <v>190</v>
      </c>
      <c r="E198" s="36"/>
      <c r="F198" s="242" t="s">
        <v>300</v>
      </c>
      <c r="G198" s="36"/>
      <c r="H198" s="36"/>
      <c r="I198" s="243"/>
      <c r="J198" s="36"/>
      <c r="K198" s="36"/>
      <c r="L198" s="39"/>
      <c r="M198" s="244"/>
      <c r="N198" s="245"/>
      <c r="O198" s="71"/>
      <c r="P198" s="71"/>
      <c r="Q198" s="71"/>
      <c r="R198" s="71"/>
      <c r="S198" s="71"/>
      <c r="T198" s="72"/>
      <c r="U198" s="34"/>
      <c r="V198" s="34"/>
      <c r="W198" s="34"/>
      <c r="X198" s="34"/>
      <c r="Y198" s="34"/>
      <c r="Z198" s="34"/>
      <c r="AA198" s="34"/>
      <c r="AB198" s="34"/>
      <c r="AC198" s="34"/>
      <c r="AD198" s="34"/>
      <c r="AE198" s="34"/>
      <c r="AT198" s="17" t="s">
        <v>190</v>
      </c>
      <c r="AU198" s="17" t="s">
        <v>85</v>
      </c>
    </row>
    <row r="199" spans="1:65" s="15" customFormat="1" ht="11.25">
      <c r="B199" s="223"/>
      <c r="C199" s="224"/>
      <c r="D199" s="202" t="s">
        <v>163</v>
      </c>
      <c r="E199" s="225" t="s">
        <v>1</v>
      </c>
      <c r="F199" s="226" t="s">
        <v>1076</v>
      </c>
      <c r="G199" s="224"/>
      <c r="H199" s="225" t="s">
        <v>1</v>
      </c>
      <c r="I199" s="227"/>
      <c r="J199" s="224"/>
      <c r="K199" s="224"/>
      <c r="L199" s="228"/>
      <c r="M199" s="229"/>
      <c r="N199" s="230"/>
      <c r="O199" s="230"/>
      <c r="P199" s="230"/>
      <c r="Q199" s="230"/>
      <c r="R199" s="230"/>
      <c r="S199" s="230"/>
      <c r="T199" s="231"/>
      <c r="AT199" s="232" t="s">
        <v>163</v>
      </c>
      <c r="AU199" s="232" t="s">
        <v>85</v>
      </c>
      <c r="AV199" s="15" t="s">
        <v>83</v>
      </c>
      <c r="AW199" s="15" t="s">
        <v>31</v>
      </c>
      <c r="AX199" s="15" t="s">
        <v>75</v>
      </c>
      <c r="AY199" s="232" t="s">
        <v>153</v>
      </c>
    </row>
    <row r="200" spans="1:65" s="13" customFormat="1" ht="11.25">
      <c r="B200" s="200"/>
      <c r="C200" s="201"/>
      <c r="D200" s="202" t="s">
        <v>163</v>
      </c>
      <c r="E200" s="203" t="s">
        <v>1</v>
      </c>
      <c r="F200" s="204" t="s">
        <v>1077</v>
      </c>
      <c r="G200" s="201"/>
      <c r="H200" s="205">
        <v>19.62</v>
      </c>
      <c r="I200" s="206"/>
      <c r="J200" s="201"/>
      <c r="K200" s="201"/>
      <c r="L200" s="207"/>
      <c r="M200" s="208"/>
      <c r="N200" s="209"/>
      <c r="O200" s="209"/>
      <c r="P200" s="209"/>
      <c r="Q200" s="209"/>
      <c r="R200" s="209"/>
      <c r="S200" s="209"/>
      <c r="T200" s="210"/>
      <c r="AT200" s="211" t="s">
        <v>163</v>
      </c>
      <c r="AU200" s="211" t="s">
        <v>85</v>
      </c>
      <c r="AV200" s="13" t="s">
        <v>85</v>
      </c>
      <c r="AW200" s="13" t="s">
        <v>31</v>
      </c>
      <c r="AX200" s="13" t="s">
        <v>75</v>
      </c>
      <c r="AY200" s="211" t="s">
        <v>153</v>
      </c>
    </row>
    <row r="201" spans="1:65" s="14" customFormat="1" ht="11.25">
      <c r="B201" s="212"/>
      <c r="C201" s="213"/>
      <c r="D201" s="202" t="s">
        <v>163</v>
      </c>
      <c r="E201" s="214" t="s">
        <v>1</v>
      </c>
      <c r="F201" s="215" t="s">
        <v>167</v>
      </c>
      <c r="G201" s="213"/>
      <c r="H201" s="216">
        <v>19.62</v>
      </c>
      <c r="I201" s="217"/>
      <c r="J201" s="213"/>
      <c r="K201" s="213"/>
      <c r="L201" s="218"/>
      <c r="M201" s="219"/>
      <c r="N201" s="220"/>
      <c r="O201" s="220"/>
      <c r="P201" s="220"/>
      <c r="Q201" s="220"/>
      <c r="R201" s="220"/>
      <c r="S201" s="220"/>
      <c r="T201" s="221"/>
      <c r="AT201" s="222" t="s">
        <v>163</v>
      </c>
      <c r="AU201" s="222" t="s">
        <v>85</v>
      </c>
      <c r="AV201" s="14" t="s">
        <v>161</v>
      </c>
      <c r="AW201" s="14" t="s">
        <v>31</v>
      </c>
      <c r="AX201" s="14" t="s">
        <v>83</v>
      </c>
      <c r="AY201" s="222" t="s">
        <v>153</v>
      </c>
    </row>
    <row r="202" spans="1:65" s="2" customFormat="1" ht="168" customHeight="1">
      <c r="A202" s="34"/>
      <c r="B202" s="35"/>
      <c r="C202" s="233" t="s">
        <v>259</v>
      </c>
      <c r="D202" s="233" t="s">
        <v>185</v>
      </c>
      <c r="E202" s="234" t="s">
        <v>1078</v>
      </c>
      <c r="F202" s="235" t="s">
        <v>1079</v>
      </c>
      <c r="G202" s="236" t="s">
        <v>178</v>
      </c>
      <c r="H202" s="237">
        <v>44.207000000000001</v>
      </c>
      <c r="I202" s="238"/>
      <c r="J202" s="239">
        <f>ROUND(I202*H202,2)</f>
        <v>0</v>
      </c>
      <c r="K202" s="235" t="s">
        <v>159</v>
      </c>
      <c r="L202" s="39"/>
      <c r="M202" s="240" t="s">
        <v>1</v>
      </c>
      <c r="N202" s="241" t="s">
        <v>40</v>
      </c>
      <c r="O202" s="71"/>
      <c r="P202" s="196">
        <f>O202*H202</f>
        <v>0</v>
      </c>
      <c r="Q202" s="196">
        <v>0</v>
      </c>
      <c r="R202" s="196">
        <f>Q202*H202</f>
        <v>0</v>
      </c>
      <c r="S202" s="196">
        <v>0</v>
      </c>
      <c r="T202" s="197">
        <f>S202*H202</f>
        <v>0</v>
      </c>
      <c r="U202" s="34"/>
      <c r="V202" s="34"/>
      <c r="W202" s="34"/>
      <c r="X202" s="34"/>
      <c r="Y202" s="34"/>
      <c r="Z202" s="34"/>
      <c r="AA202" s="34"/>
      <c r="AB202" s="34"/>
      <c r="AC202" s="34"/>
      <c r="AD202" s="34"/>
      <c r="AE202" s="34"/>
      <c r="AR202" s="198" t="s">
        <v>284</v>
      </c>
      <c r="AT202" s="198" t="s">
        <v>185</v>
      </c>
      <c r="AU202" s="198" t="s">
        <v>85</v>
      </c>
      <c r="AY202" s="17" t="s">
        <v>153</v>
      </c>
      <c r="BE202" s="199">
        <f>IF(N202="základní",J202,0)</f>
        <v>0</v>
      </c>
      <c r="BF202" s="199">
        <f>IF(N202="snížená",J202,0)</f>
        <v>0</v>
      </c>
      <c r="BG202" s="199">
        <f>IF(N202="zákl. přenesená",J202,0)</f>
        <v>0</v>
      </c>
      <c r="BH202" s="199">
        <f>IF(N202="sníž. přenesená",J202,0)</f>
        <v>0</v>
      </c>
      <c r="BI202" s="199">
        <f>IF(N202="nulová",J202,0)</f>
        <v>0</v>
      </c>
      <c r="BJ202" s="17" t="s">
        <v>83</v>
      </c>
      <c r="BK202" s="199">
        <f>ROUND(I202*H202,2)</f>
        <v>0</v>
      </c>
      <c r="BL202" s="17" t="s">
        <v>284</v>
      </c>
      <c r="BM202" s="198" t="s">
        <v>1080</v>
      </c>
    </row>
    <row r="203" spans="1:65" s="2" customFormat="1" ht="87.75">
      <c r="A203" s="34"/>
      <c r="B203" s="35"/>
      <c r="C203" s="36"/>
      <c r="D203" s="202" t="s">
        <v>190</v>
      </c>
      <c r="E203" s="36"/>
      <c r="F203" s="242" t="s">
        <v>300</v>
      </c>
      <c r="G203" s="36"/>
      <c r="H203" s="36"/>
      <c r="I203" s="243"/>
      <c r="J203" s="36"/>
      <c r="K203" s="36"/>
      <c r="L203" s="39"/>
      <c r="M203" s="244"/>
      <c r="N203" s="245"/>
      <c r="O203" s="71"/>
      <c r="P203" s="71"/>
      <c r="Q203" s="71"/>
      <c r="R203" s="71"/>
      <c r="S203" s="71"/>
      <c r="T203" s="72"/>
      <c r="U203" s="34"/>
      <c r="V203" s="34"/>
      <c r="W203" s="34"/>
      <c r="X203" s="34"/>
      <c r="Y203" s="34"/>
      <c r="Z203" s="34"/>
      <c r="AA203" s="34"/>
      <c r="AB203" s="34"/>
      <c r="AC203" s="34"/>
      <c r="AD203" s="34"/>
      <c r="AE203" s="34"/>
      <c r="AT203" s="17" t="s">
        <v>190</v>
      </c>
      <c r="AU203" s="17" t="s">
        <v>85</v>
      </c>
    </row>
    <row r="204" spans="1:65" s="15" customFormat="1" ht="11.25">
      <c r="B204" s="223"/>
      <c r="C204" s="224"/>
      <c r="D204" s="202" t="s">
        <v>163</v>
      </c>
      <c r="E204" s="225" t="s">
        <v>1</v>
      </c>
      <c r="F204" s="226" t="s">
        <v>1081</v>
      </c>
      <c r="G204" s="224"/>
      <c r="H204" s="225" t="s">
        <v>1</v>
      </c>
      <c r="I204" s="227"/>
      <c r="J204" s="224"/>
      <c r="K204" s="224"/>
      <c r="L204" s="228"/>
      <c r="M204" s="229"/>
      <c r="N204" s="230"/>
      <c r="O204" s="230"/>
      <c r="P204" s="230"/>
      <c r="Q204" s="230"/>
      <c r="R204" s="230"/>
      <c r="S204" s="230"/>
      <c r="T204" s="231"/>
      <c r="AT204" s="232" t="s">
        <v>163</v>
      </c>
      <c r="AU204" s="232" t="s">
        <v>85</v>
      </c>
      <c r="AV204" s="15" t="s">
        <v>83</v>
      </c>
      <c r="AW204" s="15" t="s">
        <v>31</v>
      </c>
      <c r="AX204" s="15" t="s">
        <v>75</v>
      </c>
      <c r="AY204" s="232" t="s">
        <v>153</v>
      </c>
    </row>
    <row r="205" spans="1:65" s="13" customFormat="1" ht="11.25">
      <c r="B205" s="200"/>
      <c r="C205" s="201"/>
      <c r="D205" s="202" t="s">
        <v>163</v>
      </c>
      <c r="E205" s="203" t="s">
        <v>1</v>
      </c>
      <c r="F205" s="204" t="s">
        <v>1082</v>
      </c>
      <c r="G205" s="201"/>
      <c r="H205" s="205">
        <v>44.207000000000001</v>
      </c>
      <c r="I205" s="206"/>
      <c r="J205" s="201"/>
      <c r="K205" s="201"/>
      <c r="L205" s="207"/>
      <c r="M205" s="208"/>
      <c r="N205" s="209"/>
      <c r="O205" s="209"/>
      <c r="P205" s="209"/>
      <c r="Q205" s="209"/>
      <c r="R205" s="209"/>
      <c r="S205" s="209"/>
      <c r="T205" s="210"/>
      <c r="AT205" s="211" t="s">
        <v>163</v>
      </c>
      <c r="AU205" s="211" t="s">
        <v>85</v>
      </c>
      <c r="AV205" s="13" t="s">
        <v>85</v>
      </c>
      <c r="AW205" s="13" t="s">
        <v>31</v>
      </c>
      <c r="AX205" s="13" t="s">
        <v>75</v>
      </c>
      <c r="AY205" s="211" t="s">
        <v>153</v>
      </c>
    </row>
    <row r="206" spans="1:65" s="14" customFormat="1" ht="11.25">
      <c r="B206" s="212"/>
      <c r="C206" s="213"/>
      <c r="D206" s="202" t="s">
        <v>163</v>
      </c>
      <c r="E206" s="214" t="s">
        <v>1</v>
      </c>
      <c r="F206" s="215" t="s">
        <v>167</v>
      </c>
      <c r="G206" s="213"/>
      <c r="H206" s="216">
        <v>44.207000000000001</v>
      </c>
      <c r="I206" s="217"/>
      <c r="J206" s="213"/>
      <c r="K206" s="213"/>
      <c r="L206" s="218"/>
      <c r="M206" s="246"/>
      <c r="N206" s="247"/>
      <c r="O206" s="247"/>
      <c r="P206" s="247"/>
      <c r="Q206" s="247"/>
      <c r="R206" s="247"/>
      <c r="S206" s="247"/>
      <c r="T206" s="248"/>
      <c r="AT206" s="222" t="s">
        <v>163</v>
      </c>
      <c r="AU206" s="222" t="s">
        <v>85</v>
      </c>
      <c r="AV206" s="14" t="s">
        <v>161</v>
      </c>
      <c r="AW206" s="14" t="s">
        <v>31</v>
      </c>
      <c r="AX206" s="14" t="s">
        <v>83</v>
      </c>
      <c r="AY206" s="222" t="s">
        <v>153</v>
      </c>
    </row>
    <row r="207" spans="1:65" s="2" customFormat="1" ht="6.95" customHeight="1">
      <c r="A207" s="34"/>
      <c r="B207" s="54"/>
      <c r="C207" s="55"/>
      <c r="D207" s="55"/>
      <c r="E207" s="55"/>
      <c r="F207" s="55"/>
      <c r="G207" s="55"/>
      <c r="H207" s="55"/>
      <c r="I207" s="55"/>
      <c r="J207" s="55"/>
      <c r="K207" s="55"/>
      <c r="L207" s="39"/>
      <c r="M207" s="34"/>
      <c r="O207" s="34"/>
      <c r="P207" s="34"/>
      <c r="Q207" s="34"/>
      <c r="R207" s="34"/>
      <c r="S207" s="34"/>
      <c r="T207" s="34"/>
      <c r="U207" s="34"/>
      <c r="V207" s="34"/>
      <c r="W207" s="34"/>
      <c r="X207" s="34"/>
      <c r="Y207" s="34"/>
      <c r="Z207" s="34"/>
      <c r="AA207" s="34"/>
      <c r="AB207" s="34"/>
      <c r="AC207" s="34"/>
      <c r="AD207" s="34"/>
      <c r="AE207" s="34"/>
    </row>
  </sheetData>
  <sheetProtection algorithmName="SHA-512" hashValue="1HRyqmmabAvyRGN6+PKJSywS06rn9AjO4lljNSoJi9ZiiwfcpGLnjRtsxu2BH0p8QxjhHvBsC0f/9wGhjhzMRw==" saltValue="IjBSjHi2xqEja0KljjafqJWPIlP2joFs3TsGkUQFF++ebbPot2r5Fwofw1jgO3nnwuyNAuuWgORQR5yli0YIgw==" spinCount="100000" sheet="1" objects="1" scenarios="1" formatColumns="0" formatRows="0" autoFilter="0"/>
  <autoFilter ref="C119:K206"/>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85"/>
  <sheetViews>
    <sheetView showGridLines="0" tabSelected="1" topLeftCell="A110" workbookViewId="0">
      <selection activeCell="J125" sqref="J125"/>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5"/>
      <c r="M2" s="275"/>
      <c r="N2" s="275"/>
      <c r="O2" s="275"/>
      <c r="P2" s="275"/>
      <c r="Q2" s="275"/>
      <c r="R2" s="275"/>
      <c r="S2" s="275"/>
      <c r="T2" s="275"/>
      <c r="U2" s="275"/>
      <c r="V2" s="275"/>
      <c r="AT2" s="17" t="s">
        <v>121</v>
      </c>
    </row>
    <row r="3" spans="1:46" s="1" customFormat="1" ht="6.95" hidden="1" customHeight="1">
      <c r="B3" s="108"/>
      <c r="C3" s="109"/>
      <c r="D3" s="109"/>
      <c r="E3" s="109"/>
      <c r="F3" s="109"/>
      <c r="G3" s="109"/>
      <c r="H3" s="109"/>
      <c r="I3" s="109"/>
      <c r="J3" s="109"/>
      <c r="K3" s="109"/>
      <c r="L3" s="20"/>
      <c r="AT3" s="17" t="s">
        <v>85</v>
      </c>
    </row>
    <row r="4" spans="1:46" s="1" customFormat="1" ht="24.95" hidden="1" customHeight="1">
      <c r="B4" s="20"/>
      <c r="D4" s="110" t="s">
        <v>125</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0" t="str">
        <f>'Rekapitulace stavby'!K6</f>
        <v>Oprava trati v úseku Kladno - Krupá</v>
      </c>
      <c r="F7" s="291"/>
      <c r="G7" s="291"/>
      <c r="H7" s="291"/>
      <c r="L7" s="20"/>
    </row>
    <row r="8" spans="1:46" s="2" customFormat="1" ht="12" hidden="1" customHeight="1">
      <c r="A8" s="34"/>
      <c r="B8" s="39"/>
      <c r="C8" s="34"/>
      <c r="D8" s="112" t="s">
        <v>126</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292" t="s">
        <v>1083</v>
      </c>
      <c r="F9" s="293"/>
      <c r="G9" s="293"/>
      <c r="H9" s="293"/>
      <c r="I9" s="34"/>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2" t="s">
        <v>20</v>
      </c>
      <c r="E12" s="34"/>
      <c r="F12" s="113" t="s">
        <v>21</v>
      </c>
      <c r="G12" s="34"/>
      <c r="H12" s="34"/>
      <c r="I12" s="112" t="s">
        <v>22</v>
      </c>
      <c r="J12" s="114" t="str">
        <f>'Rekapitulace stavby'!AN8</f>
        <v>22. 2. 2021</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stavby'!E14</f>
        <v>Vyplň údaj</v>
      </c>
      <c r="F18" s="295"/>
      <c r="G18" s="295"/>
      <c r="H18" s="295"/>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15"/>
      <c r="B27" s="116"/>
      <c r="C27" s="115"/>
      <c r="D27" s="115"/>
      <c r="E27" s="296" t="s">
        <v>1</v>
      </c>
      <c r="F27" s="296"/>
      <c r="G27" s="296"/>
      <c r="H27" s="296"/>
      <c r="I27" s="115"/>
      <c r="J27" s="115"/>
      <c r="K27" s="115"/>
      <c r="L27" s="117"/>
      <c r="S27" s="115"/>
      <c r="T27" s="115"/>
      <c r="U27" s="115"/>
      <c r="V27" s="115"/>
      <c r="W27" s="115"/>
      <c r="X27" s="115"/>
      <c r="Y27" s="115"/>
      <c r="Z27" s="115"/>
      <c r="AA27" s="115"/>
      <c r="AB27" s="115"/>
      <c r="AC27" s="115"/>
      <c r="AD27" s="115"/>
      <c r="AE27" s="115"/>
    </row>
    <row r="28" spans="1:31" s="2" customFormat="1" ht="6.95"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hidden="1" customHeight="1">
      <c r="A30" s="34"/>
      <c r="B30" s="39"/>
      <c r="C30" s="34"/>
      <c r="D30" s="119" t="s">
        <v>35</v>
      </c>
      <c r="E30" s="34"/>
      <c r="F30" s="34"/>
      <c r="G30" s="34"/>
      <c r="H30" s="34"/>
      <c r="I30" s="34"/>
      <c r="J30" s="120">
        <f>ROUND(J121,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2" t="s">
        <v>39</v>
      </c>
      <c r="E33" s="112" t="s">
        <v>40</v>
      </c>
      <c r="F33" s="123">
        <f>ROUND((SUM(BE121:BE184)),  2)</f>
        <v>0</v>
      </c>
      <c r="G33" s="34"/>
      <c r="H33" s="34"/>
      <c r="I33" s="124">
        <v>0.21</v>
      </c>
      <c r="J33" s="123">
        <f>ROUND(((SUM(BE121:BE184))*I33),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2" t="s">
        <v>41</v>
      </c>
      <c r="F34" s="123">
        <f>ROUND((SUM(BF121:BF184)),  2)</f>
        <v>0</v>
      </c>
      <c r="G34" s="34"/>
      <c r="H34" s="34"/>
      <c r="I34" s="124">
        <v>0.15</v>
      </c>
      <c r="J34" s="123">
        <f>ROUND(((SUM(BF121:BF184))*I34),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42</v>
      </c>
      <c r="F35" s="123">
        <f>ROUND((SUM(BG121:BG184)),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43</v>
      </c>
      <c r="F36" s="123">
        <f>ROUND((SUM(BH121:BH184)),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44</v>
      </c>
      <c r="F37" s="123">
        <f>ROUND((SUM(BI121:BI184)),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2" t="s">
        <v>48</v>
      </c>
      <c r="E50" s="133"/>
      <c r="F50" s="133"/>
      <c r="G50" s="132" t="s">
        <v>49</v>
      </c>
      <c r="H50" s="133"/>
      <c r="I50" s="133"/>
      <c r="J50" s="133"/>
      <c r="K50" s="133"/>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idden="1">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idden="1">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idden="1">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5" hidden="1"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hidden="1"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hidden="1" customHeight="1">
      <c r="A82" s="34"/>
      <c r="B82" s="35"/>
      <c r="C82" s="23" t="s">
        <v>128</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hidden="1"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hidden="1" customHeight="1">
      <c r="A85" s="34"/>
      <c r="B85" s="35"/>
      <c r="C85" s="36"/>
      <c r="D85" s="36"/>
      <c r="E85" s="297" t="str">
        <f>E7</f>
        <v>Oprava trati v úseku Kladno - Krupá</v>
      </c>
      <c r="F85" s="298"/>
      <c r="G85" s="298"/>
      <c r="H85" s="298"/>
      <c r="I85" s="36"/>
      <c r="J85" s="36"/>
      <c r="K85" s="36"/>
      <c r="L85" s="51"/>
      <c r="S85" s="34"/>
      <c r="T85" s="34"/>
      <c r="U85" s="34"/>
      <c r="V85" s="34"/>
      <c r="W85" s="34"/>
      <c r="X85" s="34"/>
      <c r="Y85" s="34"/>
      <c r="Z85" s="34"/>
      <c r="AA85" s="34"/>
      <c r="AB85" s="34"/>
      <c r="AC85" s="34"/>
      <c r="AD85" s="34"/>
      <c r="AE85" s="34"/>
    </row>
    <row r="86" spans="1:47" s="2" customFormat="1" ht="12" hidden="1" customHeight="1">
      <c r="A86" s="34"/>
      <c r="B86" s="35"/>
      <c r="C86" s="29" t="s">
        <v>126</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hidden="1" customHeight="1">
      <c r="A87" s="34"/>
      <c r="B87" s="35"/>
      <c r="C87" s="36"/>
      <c r="D87" s="36"/>
      <c r="E87" s="253" t="str">
        <f>E9</f>
        <v>SO 13 - Žst. Nové Strašecí</v>
      </c>
      <c r="F87" s="299"/>
      <c r="G87" s="299"/>
      <c r="H87" s="299"/>
      <c r="I87" s="36"/>
      <c r="J87" s="36"/>
      <c r="K87" s="36"/>
      <c r="L87" s="51"/>
      <c r="S87" s="34"/>
      <c r="T87" s="34"/>
      <c r="U87" s="34"/>
      <c r="V87" s="34"/>
      <c r="W87" s="34"/>
      <c r="X87" s="34"/>
      <c r="Y87" s="34"/>
      <c r="Z87" s="34"/>
      <c r="AA87" s="34"/>
      <c r="AB87" s="34"/>
      <c r="AC87" s="34"/>
      <c r="AD87" s="34"/>
      <c r="AE87" s="34"/>
    </row>
    <row r="88" spans="1:47" s="2" customFormat="1" ht="6.95" hidden="1"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c r="A89" s="34"/>
      <c r="B89" s="35"/>
      <c r="C89" s="29" t="s">
        <v>20</v>
      </c>
      <c r="D89" s="36"/>
      <c r="E89" s="36"/>
      <c r="F89" s="27" t="str">
        <f>F12</f>
        <v xml:space="preserve"> </v>
      </c>
      <c r="G89" s="36"/>
      <c r="H89" s="36"/>
      <c r="I89" s="29" t="s">
        <v>22</v>
      </c>
      <c r="J89" s="66" t="str">
        <f>IF(J12="","",J12)</f>
        <v>22. 2. 2021</v>
      </c>
      <c r="K89" s="36"/>
      <c r="L89" s="51"/>
      <c r="S89" s="34"/>
      <c r="T89" s="34"/>
      <c r="U89" s="34"/>
      <c r="V89" s="34"/>
      <c r="W89" s="34"/>
      <c r="X89" s="34"/>
      <c r="Y89" s="34"/>
      <c r="Z89" s="34"/>
      <c r="AA89" s="34"/>
      <c r="AB89" s="34"/>
      <c r="AC89" s="34"/>
      <c r="AD89" s="34"/>
      <c r="AE89" s="34"/>
    </row>
    <row r="90" spans="1:47" s="2" customFormat="1" ht="6.95" hidden="1"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hidden="1" customHeight="1">
      <c r="A91" s="34"/>
      <c r="B91" s="35"/>
      <c r="C91" s="29" t="s">
        <v>24</v>
      </c>
      <c r="D91" s="36"/>
      <c r="E91" s="36"/>
      <c r="F91" s="27" t="str">
        <f>E15</f>
        <v>Ing. Aleš Bednář</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2" hidden="1" customHeight="1">
      <c r="A92" s="34"/>
      <c r="B92" s="35"/>
      <c r="C92" s="29" t="s">
        <v>28</v>
      </c>
      <c r="D92" s="36"/>
      <c r="E92" s="36"/>
      <c r="F92" s="27" t="str">
        <f>IF(E18="","",E18)</f>
        <v>Vyplň údaj</v>
      </c>
      <c r="G92" s="36"/>
      <c r="H92" s="36"/>
      <c r="I92" s="29" t="s">
        <v>32</v>
      </c>
      <c r="J92" s="32" t="str">
        <f>E24</f>
        <v>Lukáš Kot</v>
      </c>
      <c r="K92" s="36"/>
      <c r="L92" s="51"/>
      <c r="S92" s="34"/>
      <c r="T92" s="34"/>
      <c r="U92" s="34"/>
      <c r="V92" s="34"/>
      <c r="W92" s="34"/>
      <c r="X92" s="34"/>
      <c r="Y92" s="34"/>
      <c r="Z92" s="34"/>
      <c r="AA92" s="34"/>
      <c r="AB92" s="34"/>
      <c r="AC92" s="34"/>
      <c r="AD92" s="34"/>
      <c r="AE92" s="34"/>
    </row>
    <row r="93" spans="1:47" s="2" customFormat="1" ht="10.35" hidden="1"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c r="A94" s="34"/>
      <c r="B94" s="35"/>
      <c r="C94" s="143" t="s">
        <v>129</v>
      </c>
      <c r="D94" s="144"/>
      <c r="E94" s="144"/>
      <c r="F94" s="144"/>
      <c r="G94" s="144"/>
      <c r="H94" s="144"/>
      <c r="I94" s="144"/>
      <c r="J94" s="145" t="s">
        <v>130</v>
      </c>
      <c r="K94" s="144"/>
      <c r="L94" s="51"/>
      <c r="S94" s="34"/>
      <c r="T94" s="34"/>
      <c r="U94" s="34"/>
      <c r="V94" s="34"/>
      <c r="W94" s="34"/>
      <c r="X94" s="34"/>
      <c r="Y94" s="34"/>
      <c r="Z94" s="34"/>
      <c r="AA94" s="34"/>
      <c r="AB94" s="34"/>
      <c r="AC94" s="34"/>
      <c r="AD94" s="34"/>
      <c r="AE94" s="34"/>
    </row>
    <row r="95" spans="1:47" s="2" customFormat="1" ht="10.35" hidden="1"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hidden="1" customHeight="1">
      <c r="A96" s="34"/>
      <c r="B96" s="35"/>
      <c r="C96" s="146" t="s">
        <v>131</v>
      </c>
      <c r="D96" s="36"/>
      <c r="E96" s="36"/>
      <c r="F96" s="36"/>
      <c r="G96" s="36"/>
      <c r="H96" s="36"/>
      <c r="I96" s="36"/>
      <c r="J96" s="84">
        <f>J121</f>
        <v>0</v>
      </c>
      <c r="K96" s="36"/>
      <c r="L96" s="51"/>
      <c r="S96" s="34"/>
      <c r="T96" s="34"/>
      <c r="U96" s="34"/>
      <c r="V96" s="34"/>
      <c r="W96" s="34"/>
      <c r="X96" s="34"/>
      <c r="Y96" s="34"/>
      <c r="Z96" s="34"/>
      <c r="AA96" s="34"/>
      <c r="AB96" s="34"/>
      <c r="AC96" s="34"/>
      <c r="AD96" s="34"/>
      <c r="AE96" s="34"/>
      <c r="AU96" s="17" t="s">
        <v>132</v>
      </c>
    </row>
    <row r="97" spans="1:31" s="9" customFormat="1" ht="24.95" hidden="1" customHeight="1">
      <c r="B97" s="147"/>
      <c r="C97" s="148"/>
      <c r="D97" s="149" t="s">
        <v>133</v>
      </c>
      <c r="E97" s="150"/>
      <c r="F97" s="150"/>
      <c r="G97" s="150"/>
      <c r="H97" s="150"/>
      <c r="I97" s="150"/>
      <c r="J97" s="151">
        <f>J122</f>
        <v>0</v>
      </c>
      <c r="K97" s="148"/>
      <c r="L97" s="152"/>
    </row>
    <row r="98" spans="1:31" s="10" customFormat="1" ht="19.899999999999999" hidden="1" customHeight="1">
      <c r="B98" s="153"/>
      <c r="C98" s="154"/>
      <c r="D98" s="155" t="s">
        <v>134</v>
      </c>
      <c r="E98" s="156"/>
      <c r="F98" s="156"/>
      <c r="G98" s="156"/>
      <c r="H98" s="156"/>
      <c r="I98" s="156"/>
      <c r="J98" s="157">
        <f>J123</f>
        <v>0</v>
      </c>
      <c r="K98" s="154"/>
      <c r="L98" s="158"/>
    </row>
    <row r="99" spans="1:31" s="10" customFormat="1" ht="19.899999999999999" hidden="1" customHeight="1">
      <c r="B99" s="153"/>
      <c r="C99" s="154"/>
      <c r="D99" s="155" t="s">
        <v>135</v>
      </c>
      <c r="E99" s="156"/>
      <c r="F99" s="156"/>
      <c r="G99" s="156"/>
      <c r="H99" s="156"/>
      <c r="I99" s="156"/>
      <c r="J99" s="157">
        <f>J128</f>
        <v>0</v>
      </c>
      <c r="K99" s="154"/>
      <c r="L99" s="158"/>
    </row>
    <row r="100" spans="1:31" s="10" customFormat="1" ht="19.899999999999999" hidden="1" customHeight="1">
      <c r="B100" s="153"/>
      <c r="C100" s="154"/>
      <c r="D100" s="155" t="s">
        <v>136</v>
      </c>
      <c r="E100" s="156"/>
      <c r="F100" s="156"/>
      <c r="G100" s="156"/>
      <c r="H100" s="156"/>
      <c r="I100" s="156"/>
      <c r="J100" s="157">
        <f>J141</f>
        <v>0</v>
      </c>
      <c r="K100" s="154"/>
      <c r="L100" s="158"/>
    </row>
    <row r="101" spans="1:31" s="10" customFormat="1" ht="19.899999999999999" hidden="1" customHeight="1">
      <c r="B101" s="153"/>
      <c r="C101" s="154"/>
      <c r="D101" s="155" t="s">
        <v>137</v>
      </c>
      <c r="E101" s="156"/>
      <c r="F101" s="156"/>
      <c r="G101" s="156"/>
      <c r="H101" s="156"/>
      <c r="I101" s="156"/>
      <c r="J101" s="157">
        <f>J169</f>
        <v>0</v>
      </c>
      <c r="K101" s="154"/>
      <c r="L101" s="158"/>
    </row>
    <row r="102" spans="1:31" s="2" customFormat="1" ht="21.75" hidden="1" customHeight="1">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31" s="2" customFormat="1" ht="6.95" hidden="1" customHeight="1">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4" spans="1:31" ht="11.25" hidden="1"/>
    <row r="105" spans="1:31" ht="11.25" hidden="1"/>
    <row r="106" spans="1:31" ht="11.25" hidden="1"/>
    <row r="107" spans="1:31" s="2" customFormat="1" ht="6.95" customHeight="1">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31" s="2" customFormat="1" ht="24.95" customHeight="1">
      <c r="A108" s="34"/>
      <c r="B108" s="35"/>
      <c r="C108" s="23" t="s">
        <v>138</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6.95" customHeight="1">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c r="A111" s="34"/>
      <c r="B111" s="35"/>
      <c r="C111" s="36"/>
      <c r="D111" s="36"/>
      <c r="E111" s="297" t="str">
        <f>E7</f>
        <v>Oprava trati v úseku Kladno - Krupá</v>
      </c>
      <c r="F111" s="298"/>
      <c r="G111" s="298"/>
      <c r="H111" s="298"/>
      <c r="I111" s="36"/>
      <c r="J111" s="36"/>
      <c r="K111" s="36"/>
      <c r="L111" s="51"/>
      <c r="S111" s="34"/>
      <c r="T111" s="34"/>
      <c r="U111" s="34"/>
      <c r="V111" s="34"/>
      <c r="W111" s="34"/>
      <c r="X111" s="34"/>
      <c r="Y111" s="34"/>
      <c r="Z111" s="34"/>
      <c r="AA111" s="34"/>
      <c r="AB111" s="34"/>
      <c r="AC111" s="34"/>
      <c r="AD111" s="34"/>
      <c r="AE111" s="34"/>
    </row>
    <row r="112" spans="1:31" s="2" customFormat="1" ht="12" customHeight="1">
      <c r="A112" s="34"/>
      <c r="B112" s="35"/>
      <c r="C112" s="29" t="s">
        <v>126</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6.5" customHeight="1">
      <c r="A113" s="34"/>
      <c r="B113" s="35"/>
      <c r="C113" s="36"/>
      <c r="D113" s="36"/>
      <c r="E113" s="253" t="str">
        <f>E9</f>
        <v>SO 13 - Žst. Nové Strašecí</v>
      </c>
      <c r="F113" s="299"/>
      <c r="G113" s="299"/>
      <c r="H113" s="299"/>
      <c r="I113" s="36"/>
      <c r="J113" s="36"/>
      <c r="K113" s="36"/>
      <c r="L113" s="51"/>
      <c r="S113" s="34"/>
      <c r="T113" s="34"/>
      <c r="U113" s="34"/>
      <c r="V113" s="34"/>
      <c r="W113" s="34"/>
      <c r="X113" s="34"/>
      <c r="Y113" s="34"/>
      <c r="Z113" s="34"/>
      <c r="AA113" s="34"/>
      <c r="AB113" s="34"/>
      <c r="AC113" s="34"/>
      <c r="AD113" s="34"/>
      <c r="AE113" s="34"/>
    </row>
    <row r="114" spans="1:65" s="2" customFormat="1" ht="6.95"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2" customHeight="1">
      <c r="A115" s="34"/>
      <c r="B115" s="35"/>
      <c r="C115" s="29" t="s">
        <v>20</v>
      </c>
      <c r="D115" s="36"/>
      <c r="E115" s="36"/>
      <c r="F115" s="27" t="str">
        <f>F12</f>
        <v xml:space="preserve"> </v>
      </c>
      <c r="G115" s="36"/>
      <c r="H115" s="36"/>
      <c r="I115" s="29" t="s">
        <v>22</v>
      </c>
      <c r="J115" s="66" t="str">
        <f>IF(J12="","",J12)</f>
        <v>22. 2. 2021</v>
      </c>
      <c r="K115" s="36"/>
      <c r="L115" s="51"/>
      <c r="S115" s="34"/>
      <c r="T115" s="34"/>
      <c r="U115" s="34"/>
      <c r="V115" s="34"/>
      <c r="W115" s="34"/>
      <c r="X115" s="34"/>
      <c r="Y115" s="34"/>
      <c r="Z115" s="34"/>
      <c r="AA115" s="34"/>
      <c r="AB115" s="34"/>
      <c r="AC115" s="34"/>
      <c r="AD115" s="34"/>
      <c r="AE115" s="34"/>
    </row>
    <row r="116" spans="1:65" s="2" customFormat="1" ht="6.95"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24</v>
      </c>
      <c r="D117" s="36"/>
      <c r="E117" s="36"/>
      <c r="F117" s="27" t="str">
        <f>E15</f>
        <v>Ing. Aleš Bednář</v>
      </c>
      <c r="G117" s="36"/>
      <c r="H117" s="36"/>
      <c r="I117" s="29" t="s">
        <v>30</v>
      </c>
      <c r="J117" s="32" t="str">
        <f>E21</f>
        <v xml:space="preserve"> </v>
      </c>
      <c r="K117" s="36"/>
      <c r="L117" s="51"/>
      <c r="S117" s="34"/>
      <c r="T117" s="34"/>
      <c r="U117" s="34"/>
      <c r="V117" s="34"/>
      <c r="W117" s="34"/>
      <c r="X117" s="34"/>
      <c r="Y117" s="34"/>
      <c r="Z117" s="34"/>
      <c r="AA117" s="34"/>
      <c r="AB117" s="34"/>
      <c r="AC117" s="34"/>
      <c r="AD117" s="34"/>
      <c r="AE117" s="34"/>
    </row>
    <row r="118" spans="1:65" s="2" customFormat="1" ht="15.2" customHeight="1">
      <c r="A118" s="34"/>
      <c r="B118" s="35"/>
      <c r="C118" s="29" t="s">
        <v>28</v>
      </c>
      <c r="D118" s="36"/>
      <c r="E118" s="36"/>
      <c r="F118" s="27" t="str">
        <f>IF(E18="","",E18)</f>
        <v>Vyplň údaj</v>
      </c>
      <c r="G118" s="36"/>
      <c r="H118" s="36"/>
      <c r="I118" s="29" t="s">
        <v>32</v>
      </c>
      <c r="J118" s="32" t="str">
        <f>E24</f>
        <v>Lukáš Kot</v>
      </c>
      <c r="K118" s="36"/>
      <c r="L118" s="51"/>
      <c r="S118" s="34"/>
      <c r="T118" s="34"/>
      <c r="U118" s="34"/>
      <c r="V118" s="34"/>
      <c r="W118" s="34"/>
      <c r="X118" s="34"/>
      <c r="Y118" s="34"/>
      <c r="Z118" s="34"/>
      <c r="AA118" s="34"/>
      <c r="AB118" s="34"/>
      <c r="AC118" s="34"/>
      <c r="AD118" s="34"/>
      <c r="AE118" s="34"/>
    </row>
    <row r="119" spans="1:65" s="2" customFormat="1" ht="10.3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11" customFormat="1" ht="29.25" customHeight="1">
      <c r="A120" s="159"/>
      <c r="B120" s="160"/>
      <c r="C120" s="161" t="s">
        <v>139</v>
      </c>
      <c r="D120" s="162" t="s">
        <v>60</v>
      </c>
      <c r="E120" s="162" t="s">
        <v>56</v>
      </c>
      <c r="F120" s="162" t="s">
        <v>57</v>
      </c>
      <c r="G120" s="162" t="s">
        <v>140</v>
      </c>
      <c r="H120" s="162" t="s">
        <v>141</v>
      </c>
      <c r="I120" s="162" t="s">
        <v>142</v>
      </c>
      <c r="J120" s="162" t="s">
        <v>130</v>
      </c>
      <c r="K120" s="163" t="s">
        <v>143</v>
      </c>
      <c r="L120" s="164"/>
      <c r="M120" s="75" t="s">
        <v>1</v>
      </c>
      <c r="N120" s="76" t="s">
        <v>39</v>
      </c>
      <c r="O120" s="76" t="s">
        <v>144</v>
      </c>
      <c r="P120" s="76" t="s">
        <v>145</v>
      </c>
      <c r="Q120" s="76" t="s">
        <v>146</v>
      </c>
      <c r="R120" s="76" t="s">
        <v>147</v>
      </c>
      <c r="S120" s="76" t="s">
        <v>148</v>
      </c>
      <c r="T120" s="77" t="s">
        <v>149</v>
      </c>
      <c r="U120" s="159"/>
      <c r="V120" s="159"/>
      <c r="W120" s="159"/>
      <c r="X120" s="159"/>
      <c r="Y120" s="159"/>
      <c r="Z120" s="159"/>
      <c r="AA120" s="159"/>
      <c r="AB120" s="159"/>
      <c r="AC120" s="159"/>
      <c r="AD120" s="159"/>
      <c r="AE120" s="159"/>
    </row>
    <row r="121" spans="1:65" s="2" customFormat="1" ht="22.9" customHeight="1">
      <c r="A121" s="34"/>
      <c r="B121" s="35"/>
      <c r="C121" s="82" t="s">
        <v>150</v>
      </c>
      <c r="D121" s="36"/>
      <c r="E121" s="36"/>
      <c r="F121" s="36"/>
      <c r="G121" s="36"/>
      <c r="H121" s="36"/>
      <c r="I121" s="36"/>
      <c r="J121" s="165">
        <f>BK121</f>
        <v>0</v>
      </c>
      <c r="K121" s="36"/>
      <c r="L121" s="39"/>
      <c r="M121" s="78"/>
      <c r="N121" s="166"/>
      <c r="O121" s="79"/>
      <c r="P121" s="167">
        <f>P122</f>
        <v>0</v>
      </c>
      <c r="Q121" s="79"/>
      <c r="R121" s="167">
        <f>R122</f>
        <v>84.398399999999995</v>
      </c>
      <c r="S121" s="79"/>
      <c r="T121" s="168">
        <f>T122</f>
        <v>0</v>
      </c>
      <c r="U121" s="34"/>
      <c r="V121" s="34"/>
      <c r="W121" s="34"/>
      <c r="X121" s="34"/>
      <c r="Y121" s="34"/>
      <c r="Z121" s="34"/>
      <c r="AA121" s="34"/>
      <c r="AB121" s="34"/>
      <c r="AC121" s="34"/>
      <c r="AD121" s="34"/>
      <c r="AE121" s="34"/>
      <c r="AT121" s="17" t="s">
        <v>74</v>
      </c>
      <c r="AU121" s="17" t="s">
        <v>132</v>
      </c>
      <c r="BK121" s="169">
        <f>BK122</f>
        <v>0</v>
      </c>
    </row>
    <row r="122" spans="1:65" s="12" customFormat="1" ht="25.9" customHeight="1">
      <c r="B122" s="170"/>
      <c r="C122" s="171"/>
      <c r="D122" s="172" t="s">
        <v>74</v>
      </c>
      <c r="E122" s="173" t="s">
        <v>151</v>
      </c>
      <c r="F122" s="173" t="s">
        <v>152</v>
      </c>
      <c r="G122" s="171"/>
      <c r="H122" s="171"/>
      <c r="I122" s="174"/>
      <c r="J122" s="175">
        <f>BK122</f>
        <v>0</v>
      </c>
      <c r="K122" s="171"/>
      <c r="L122" s="176"/>
      <c r="M122" s="177"/>
      <c r="N122" s="178"/>
      <c r="O122" s="178"/>
      <c r="P122" s="179">
        <f>P123+P128+P141+P169</f>
        <v>0</v>
      </c>
      <c r="Q122" s="178"/>
      <c r="R122" s="179">
        <f>R123+R128+R141+R169</f>
        <v>84.398399999999995</v>
      </c>
      <c r="S122" s="178"/>
      <c r="T122" s="180">
        <f>T123+T128+T141+T169</f>
        <v>0</v>
      </c>
      <c r="AR122" s="181" t="s">
        <v>83</v>
      </c>
      <c r="AT122" s="182" t="s">
        <v>74</v>
      </c>
      <c r="AU122" s="182" t="s">
        <v>75</v>
      </c>
      <c r="AY122" s="181" t="s">
        <v>153</v>
      </c>
      <c r="BK122" s="183">
        <f>BK123+BK128+BK141+BK169</f>
        <v>0</v>
      </c>
    </row>
    <row r="123" spans="1:65" s="12" customFormat="1" ht="22.9" customHeight="1">
      <c r="B123" s="170"/>
      <c r="C123" s="171"/>
      <c r="D123" s="172" t="s">
        <v>74</v>
      </c>
      <c r="E123" s="184" t="s">
        <v>83</v>
      </c>
      <c r="F123" s="184" t="s">
        <v>154</v>
      </c>
      <c r="G123" s="171"/>
      <c r="H123" s="171"/>
      <c r="I123" s="174"/>
      <c r="J123" s="185">
        <f>BK123</f>
        <v>0</v>
      </c>
      <c r="K123" s="171"/>
      <c r="L123" s="176"/>
      <c r="M123" s="177"/>
      <c r="N123" s="178"/>
      <c r="O123" s="178"/>
      <c r="P123" s="179">
        <f>SUM(P124:P127)</f>
        <v>0</v>
      </c>
      <c r="Q123" s="178"/>
      <c r="R123" s="179">
        <f>SUM(R124:R127)</f>
        <v>0</v>
      </c>
      <c r="S123" s="178"/>
      <c r="T123" s="180">
        <f>SUM(T124:T127)</f>
        <v>0</v>
      </c>
      <c r="AR123" s="181" t="s">
        <v>83</v>
      </c>
      <c r="AT123" s="182" t="s">
        <v>74</v>
      </c>
      <c r="AU123" s="182" t="s">
        <v>83</v>
      </c>
      <c r="AY123" s="181" t="s">
        <v>153</v>
      </c>
      <c r="BK123" s="183">
        <f>SUM(BK124:BK127)</f>
        <v>0</v>
      </c>
    </row>
    <row r="124" spans="1:65" s="2" customFormat="1" ht="16.5" customHeight="1">
      <c r="A124" s="34"/>
      <c r="B124" s="35"/>
      <c r="C124" s="186" t="s">
        <v>83</v>
      </c>
      <c r="D124" s="186" t="s">
        <v>155</v>
      </c>
      <c r="E124" s="187" t="s">
        <v>1084</v>
      </c>
      <c r="F124" s="188" t="s">
        <v>1085</v>
      </c>
      <c r="G124" s="189" t="s">
        <v>158</v>
      </c>
      <c r="H124" s="190">
        <v>30</v>
      </c>
      <c r="I124" s="300"/>
      <c r="J124" s="192">
        <f>ROUND(I124*H124,2)</f>
        <v>0</v>
      </c>
      <c r="K124" s="188" t="s">
        <v>159</v>
      </c>
      <c r="L124" s="193"/>
      <c r="M124" s="194" t="s">
        <v>1</v>
      </c>
      <c r="N124" s="195" t="s">
        <v>40</v>
      </c>
      <c r="O124" s="71"/>
      <c r="P124" s="196">
        <f>O124*H124</f>
        <v>0</v>
      </c>
      <c r="Q124" s="196">
        <v>0</v>
      </c>
      <c r="R124" s="196">
        <f>Q124*H124</f>
        <v>0</v>
      </c>
      <c r="S124" s="196">
        <v>0</v>
      </c>
      <c r="T124" s="197">
        <f>S124*H124</f>
        <v>0</v>
      </c>
      <c r="U124" s="34"/>
      <c r="V124" s="34"/>
      <c r="W124" s="34"/>
      <c r="X124" s="34"/>
      <c r="Y124" s="34"/>
      <c r="Z124" s="34"/>
      <c r="AA124" s="34"/>
      <c r="AB124" s="34"/>
      <c r="AC124" s="34"/>
      <c r="AD124" s="34"/>
      <c r="AE124" s="34"/>
      <c r="AR124" s="198" t="s">
        <v>160</v>
      </c>
      <c r="AT124" s="198" t="s">
        <v>155</v>
      </c>
      <c r="AU124" s="198" t="s">
        <v>85</v>
      </c>
      <c r="AY124" s="17" t="s">
        <v>153</v>
      </c>
      <c r="BE124" s="199">
        <f>IF(N124="základní",J124,0)</f>
        <v>0</v>
      </c>
      <c r="BF124" s="199">
        <f>IF(N124="snížená",J124,0)</f>
        <v>0</v>
      </c>
      <c r="BG124" s="199">
        <f>IF(N124="zákl. přenesená",J124,0)</f>
        <v>0</v>
      </c>
      <c r="BH124" s="199">
        <f>IF(N124="sníž. přenesená",J124,0)</f>
        <v>0</v>
      </c>
      <c r="BI124" s="199">
        <f>IF(N124="nulová",J124,0)</f>
        <v>0</v>
      </c>
      <c r="BJ124" s="17" t="s">
        <v>83</v>
      </c>
      <c r="BK124" s="199">
        <f>ROUND(I124*H124,2)</f>
        <v>0</v>
      </c>
      <c r="BL124" s="17" t="s">
        <v>161</v>
      </c>
      <c r="BM124" s="198" t="s">
        <v>1086</v>
      </c>
    </row>
    <row r="125" spans="1:65" s="13" customFormat="1" ht="11.25">
      <c r="B125" s="200"/>
      <c r="C125" s="201"/>
      <c r="D125" s="202" t="s">
        <v>163</v>
      </c>
      <c r="E125" s="203" t="s">
        <v>1</v>
      </c>
      <c r="F125" s="204" t="s">
        <v>467</v>
      </c>
      <c r="G125" s="201"/>
      <c r="H125" s="205">
        <v>30</v>
      </c>
      <c r="I125" s="206"/>
      <c r="J125" s="201"/>
      <c r="K125" s="201"/>
      <c r="L125" s="207"/>
      <c r="M125" s="208"/>
      <c r="N125" s="209"/>
      <c r="O125" s="209"/>
      <c r="P125" s="209"/>
      <c r="Q125" s="209"/>
      <c r="R125" s="209"/>
      <c r="S125" s="209"/>
      <c r="T125" s="210"/>
      <c r="AT125" s="211" t="s">
        <v>163</v>
      </c>
      <c r="AU125" s="211" t="s">
        <v>85</v>
      </c>
      <c r="AV125" s="13" t="s">
        <v>85</v>
      </c>
      <c r="AW125" s="13" t="s">
        <v>31</v>
      </c>
      <c r="AX125" s="13" t="s">
        <v>75</v>
      </c>
      <c r="AY125" s="211" t="s">
        <v>153</v>
      </c>
    </row>
    <row r="126" spans="1:65" s="14" customFormat="1" ht="11.25">
      <c r="B126" s="212"/>
      <c r="C126" s="213"/>
      <c r="D126" s="202" t="s">
        <v>163</v>
      </c>
      <c r="E126" s="214" t="s">
        <v>1</v>
      </c>
      <c r="F126" s="215" t="s">
        <v>167</v>
      </c>
      <c r="G126" s="213"/>
      <c r="H126" s="216">
        <v>30</v>
      </c>
      <c r="I126" s="217"/>
      <c r="J126" s="213"/>
      <c r="K126" s="213"/>
      <c r="L126" s="218"/>
      <c r="M126" s="219"/>
      <c r="N126" s="220"/>
      <c r="O126" s="220"/>
      <c r="P126" s="220"/>
      <c r="Q126" s="220"/>
      <c r="R126" s="220"/>
      <c r="S126" s="220"/>
      <c r="T126" s="221"/>
      <c r="AT126" s="222" t="s">
        <v>163</v>
      </c>
      <c r="AU126" s="222" t="s">
        <v>85</v>
      </c>
      <c r="AV126" s="14" t="s">
        <v>161</v>
      </c>
      <c r="AW126" s="14" t="s">
        <v>31</v>
      </c>
      <c r="AX126" s="14" t="s">
        <v>83</v>
      </c>
      <c r="AY126" s="222" t="s">
        <v>153</v>
      </c>
    </row>
    <row r="127" spans="1:65" s="15" customFormat="1" ht="11.25">
      <c r="B127" s="223"/>
      <c r="C127" s="224"/>
      <c r="D127" s="202" t="s">
        <v>163</v>
      </c>
      <c r="E127" s="225" t="s">
        <v>1</v>
      </c>
      <c r="F127" s="226" t="s">
        <v>168</v>
      </c>
      <c r="G127" s="224"/>
      <c r="H127" s="225" t="s">
        <v>1</v>
      </c>
      <c r="I127" s="227"/>
      <c r="J127" s="224"/>
      <c r="K127" s="224"/>
      <c r="L127" s="228"/>
      <c r="M127" s="229"/>
      <c r="N127" s="230"/>
      <c r="O127" s="230"/>
      <c r="P127" s="230"/>
      <c r="Q127" s="230"/>
      <c r="R127" s="230"/>
      <c r="S127" s="230"/>
      <c r="T127" s="231"/>
      <c r="AT127" s="232" t="s">
        <v>163</v>
      </c>
      <c r="AU127" s="232" t="s">
        <v>85</v>
      </c>
      <c r="AV127" s="15" t="s">
        <v>83</v>
      </c>
      <c r="AW127" s="15" t="s">
        <v>31</v>
      </c>
      <c r="AX127" s="15" t="s">
        <v>75</v>
      </c>
      <c r="AY127" s="232" t="s">
        <v>153</v>
      </c>
    </row>
    <row r="128" spans="1:65" s="12" customFormat="1" ht="22.9" customHeight="1">
      <c r="B128" s="170"/>
      <c r="C128" s="171"/>
      <c r="D128" s="172" t="s">
        <v>74</v>
      </c>
      <c r="E128" s="184" t="s">
        <v>85</v>
      </c>
      <c r="F128" s="184" t="s">
        <v>174</v>
      </c>
      <c r="G128" s="171"/>
      <c r="H128" s="171"/>
      <c r="I128" s="174"/>
      <c r="J128" s="185">
        <f>BK128</f>
        <v>0</v>
      </c>
      <c r="K128" s="171"/>
      <c r="L128" s="176"/>
      <c r="M128" s="177"/>
      <c r="N128" s="178"/>
      <c r="O128" s="178"/>
      <c r="P128" s="179">
        <f>SUM(P129:P140)</f>
        <v>0</v>
      </c>
      <c r="Q128" s="178"/>
      <c r="R128" s="179">
        <f>SUM(R129:R140)</f>
        <v>84.398399999999995</v>
      </c>
      <c r="S128" s="178"/>
      <c r="T128" s="180">
        <f>SUM(T129:T140)</f>
        <v>0</v>
      </c>
      <c r="AR128" s="181" t="s">
        <v>83</v>
      </c>
      <c r="AT128" s="182" t="s">
        <v>74</v>
      </c>
      <c r="AU128" s="182" t="s">
        <v>83</v>
      </c>
      <c r="AY128" s="181" t="s">
        <v>153</v>
      </c>
      <c r="BK128" s="183">
        <f>SUM(BK129:BK140)</f>
        <v>0</v>
      </c>
    </row>
    <row r="129" spans="1:65" s="2" customFormat="1" ht="21.75" customHeight="1">
      <c r="A129" s="34"/>
      <c r="B129" s="35"/>
      <c r="C129" s="186" t="s">
        <v>85</v>
      </c>
      <c r="D129" s="186" t="s">
        <v>155</v>
      </c>
      <c r="E129" s="187" t="s">
        <v>176</v>
      </c>
      <c r="F129" s="188" t="s">
        <v>177</v>
      </c>
      <c r="G129" s="189" t="s">
        <v>178</v>
      </c>
      <c r="H129" s="190">
        <v>84.24</v>
      </c>
      <c r="I129" s="191"/>
      <c r="J129" s="192">
        <f>ROUND(I129*H129,2)</f>
        <v>0</v>
      </c>
      <c r="K129" s="188" t="s">
        <v>159</v>
      </c>
      <c r="L129" s="193"/>
      <c r="M129" s="194" t="s">
        <v>1</v>
      </c>
      <c r="N129" s="195" t="s">
        <v>40</v>
      </c>
      <c r="O129" s="71"/>
      <c r="P129" s="196">
        <f>O129*H129</f>
        <v>0</v>
      </c>
      <c r="Q129" s="196">
        <v>1</v>
      </c>
      <c r="R129" s="196">
        <f>Q129*H129</f>
        <v>84.24</v>
      </c>
      <c r="S129" s="196">
        <v>0</v>
      </c>
      <c r="T129" s="197">
        <f>S129*H129</f>
        <v>0</v>
      </c>
      <c r="U129" s="34"/>
      <c r="V129" s="34"/>
      <c r="W129" s="34"/>
      <c r="X129" s="34"/>
      <c r="Y129" s="34"/>
      <c r="Z129" s="34"/>
      <c r="AA129" s="34"/>
      <c r="AB129" s="34"/>
      <c r="AC129" s="34"/>
      <c r="AD129" s="34"/>
      <c r="AE129" s="34"/>
      <c r="AR129" s="198" t="s">
        <v>160</v>
      </c>
      <c r="AT129" s="198" t="s">
        <v>155</v>
      </c>
      <c r="AU129" s="198" t="s">
        <v>85</v>
      </c>
      <c r="AY129" s="17" t="s">
        <v>153</v>
      </c>
      <c r="BE129" s="199">
        <f>IF(N129="základní",J129,0)</f>
        <v>0</v>
      </c>
      <c r="BF129" s="199">
        <f>IF(N129="snížená",J129,0)</f>
        <v>0</v>
      </c>
      <c r="BG129" s="199">
        <f>IF(N129="zákl. přenesená",J129,0)</f>
        <v>0</v>
      </c>
      <c r="BH129" s="199">
        <f>IF(N129="sníž. přenesená",J129,0)</f>
        <v>0</v>
      </c>
      <c r="BI129" s="199">
        <f>IF(N129="nulová",J129,0)</f>
        <v>0</v>
      </c>
      <c r="BJ129" s="17" t="s">
        <v>83</v>
      </c>
      <c r="BK129" s="199">
        <f>ROUND(I129*H129,2)</f>
        <v>0</v>
      </c>
      <c r="BL129" s="17" t="s">
        <v>161</v>
      </c>
      <c r="BM129" s="198" t="s">
        <v>1087</v>
      </c>
    </row>
    <row r="130" spans="1:65" s="15" customFormat="1" ht="11.25">
      <c r="B130" s="223"/>
      <c r="C130" s="224"/>
      <c r="D130" s="202" t="s">
        <v>163</v>
      </c>
      <c r="E130" s="225" t="s">
        <v>1</v>
      </c>
      <c r="F130" s="226" t="s">
        <v>1088</v>
      </c>
      <c r="G130" s="224"/>
      <c r="H130" s="225" t="s">
        <v>1</v>
      </c>
      <c r="I130" s="227"/>
      <c r="J130" s="224"/>
      <c r="K130" s="224"/>
      <c r="L130" s="228"/>
      <c r="M130" s="229"/>
      <c r="N130" s="230"/>
      <c r="O130" s="230"/>
      <c r="P130" s="230"/>
      <c r="Q130" s="230"/>
      <c r="R130" s="230"/>
      <c r="S130" s="230"/>
      <c r="T130" s="231"/>
      <c r="AT130" s="232" t="s">
        <v>163</v>
      </c>
      <c r="AU130" s="232" t="s">
        <v>85</v>
      </c>
      <c r="AV130" s="15" t="s">
        <v>83</v>
      </c>
      <c r="AW130" s="15" t="s">
        <v>31</v>
      </c>
      <c r="AX130" s="15" t="s">
        <v>75</v>
      </c>
      <c r="AY130" s="232" t="s">
        <v>153</v>
      </c>
    </row>
    <row r="131" spans="1:65" s="13" customFormat="1" ht="11.25">
      <c r="B131" s="200"/>
      <c r="C131" s="201"/>
      <c r="D131" s="202" t="s">
        <v>163</v>
      </c>
      <c r="E131" s="203" t="s">
        <v>1</v>
      </c>
      <c r="F131" s="204" t="s">
        <v>1089</v>
      </c>
      <c r="G131" s="201"/>
      <c r="H131" s="205">
        <v>37.799999999999997</v>
      </c>
      <c r="I131" s="206"/>
      <c r="J131" s="201"/>
      <c r="K131" s="201"/>
      <c r="L131" s="207"/>
      <c r="M131" s="208"/>
      <c r="N131" s="209"/>
      <c r="O131" s="209"/>
      <c r="P131" s="209"/>
      <c r="Q131" s="209"/>
      <c r="R131" s="209"/>
      <c r="S131" s="209"/>
      <c r="T131" s="210"/>
      <c r="AT131" s="211" t="s">
        <v>163</v>
      </c>
      <c r="AU131" s="211" t="s">
        <v>85</v>
      </c>
      <c r="AV131" s="13" t="s">
        <v>85</v>
      </c>
      <c r="AW131" s="13" t="s">
        <v>31</v>
      </c>
      <c r="AX131" s="13" t="s">
        <v>75</v>
      </c>
      <c r="AY131" s="211" t="s">
        <v>153</v>
      </c>
    </row>
    <row r="132" spans="1:65" s="15" customFormat="1" ht="11.25">
      <c r="B132" s="223"/>
      <c r="C132" s="224"/>
      <c r="D132" s="202" t="s">
        <v>163</v>
      </c>
      <c r="E132" s="225" t="s">
        <v>1</v>
      </c>
      <c r="F132" s="226" t="s">
        <v>1090</v>
      </c>
      <c r="G132" s="224"/>
      <c r="H132" s="225" t="s">
        <v>1</v>
      </c>
      <c r="I132" s="227"/>
      <c r="J132" s="224"/>
      <c r="K132" s="224"/>
      <c r="L132" s="228"/>
      <c r="M132" s="229"/>
      <c r="N132" s="230"/>
      <c r="O132" s="230"/>
      <c r="P132" s="230"/>
      <c r="Q132" s="230"/>
      <c r="R132" s="230"/>
      <c r="S132" s="230"/>
      <c r="T132" s="231"/>
      <c r="AT132" s="232" t="s">
        <v>163</v>
      </c>
      <c r="AU132" s="232" t="s">
        <v>85</v>
      </c>
      <c r="AV132" s="15" t="s">
        <v>83</v>
      </c>
      <c r="AW132" s="15" t="s">
        <v>31</v>
      </c>
      <c r="AX132" s="15" t="s">
        <v>75</v>
      </c>
      <c r="AY132" s="232" t="s">
        <v>153</v>
      </c>
    </row>
    <row r="133" spans="1:65" s="13" customFormat="1" ht="11.25">
      <c r="B133" s="200"/>
      <c r="C133" s="201"/>
      <c r="D133" s="202" t="s">
        <v>163</v>
      </c>
      <c r="E133" s="203" t="s">
        <v>1</v>
      </c>
      <c r="F133" s="204" t="s">
        <v>1091</v>
      </c>
      <c r="G133" s="201"/>
      <c r="H133" s="205">
        <v>46.44</v>
      </c>
      <c r="I133" s="206"/>
      <c r="J133" s="201"/>
      <c r="K133" s="201"/>
      <c r="L133" s="207"/>
      <c r="M133" s="208"/>
      <c r="N133" s="209"/>
      <c r="O133" s="209"/>
      <c r="P133" s="209"/>
      <c r="Q133" s="209"/>
      <c r="R133" s="209"/>
      <c r="S133" s="209"/>
      <c r="T133" s="210"/>
      <c r="AT133" s="211" t="s">
        <v>163</v>
      </c>
      <c r="AU133" s="211" t="s">
        <v>85</v>
      </c>
      <c r="AV133" s="13" t="s">
        <v>85</v>
      </c>
      <c r="AW133" s="13" t="s">
        <v>31</v>
      </c>
      <c r="AX133" s="13" t="s">
        <v>75</v>
      </c>
      <c r="AY133" s="211" t="s">
        <v>153</v>
      </c>
    </row>
    <row r="134" spans="1:65" s="14" customFormat="1" ht="11.25">
      <c r="B134" s="212"/>
      <c r="C134" s="213"/>
      <c r="D134" s="202" t="s">
        <v>163</v>
      </c>
      <c r="E134" s="214" t="s">
        <v>1</v>
      </c>
      <c r="F134" s="215" t="s">
        <v>167</v>
      </c>
      <c r="G134" s="213"/>
      <c r="H134" s="216">
        <v>84.24</v>
      </c>
      <c r="I134" s="217"/>
      <c r="J134" s="213"/>
      <c r="K134" s="213"/>
      <c r="L134" s="218"/>
      <c r="M134" s="219"/>
      <c r="N134" s="220"/>
      <c r="O134" s="220"/>
      <c r="P134" s="220"/>
      <c r="Q134" s="220"/>
      <c r="R134" s="220"/>
      <c r="S134" s="220"/>
      <c r="T134" s="221"/>
      <c r="AT134" s="222" t="s">
        <v>163</v>
      </c>
      <c r="AU134" s="222" t="s">
        <v>85</v>
      </c>
      <c r="AV134" s="14" t="s">
        <v>161</v>
      </c>
      <c r="AW134" s="14" t="s">
        <v>31</v>
      </c>
      <c r="AX134" s="14" t="s">
        <v>83</v>
      </c>
      <c r="AY134" s="222" t="s">
        <v>153</v>
      </c>
    </row>
    <row r="135" spans="1:65" s="2" customFormat="1" ht="24">
      <c r="A135" s="34"/>
      <c r="B135" s="35"/>
      <c r="C135" s="186" t="s">
        <v>175</v>
      </c>
      <c r="D135" s="186" t="s">
        <v>155</v>
      </c>
      <c r="E135" s="187" t="s">
        <v>341</v>
      </c>
      <c r="F135" s="188" t="s">
        <v>342</v>
      </c>
      <c r="G135" s="189" t="s">
        <v>158</v>
      </c>
      <c r="H135" s="190">
        <v>120</v>
      </c>
      <c r="I135" s="191"/>
      <c r="J135" s="192">
        <f>ROUND(I135*H135,2)</f>
        <v>0</v>
      </c>
      <c r="K135" s="188" t="s">
        <v>159</v>
      </c>
      <c r="L135" s="193"/>
      <c r="M135" s="194" t="s">
        <v>1</v>
      </c>
      <c r="N135" s="195" t="s">
        <v>40</v>
      </c>
      <c r="O135" s="71"/>
      <c r="P135" s="196">
        <f>O135*H135</f>
        <v>0</v>
      </c>
      <c r="Q135" s="196">
        <v>1.23E-3</v>
      </c>
      <c r="R135" s="196">
        <f>Q135*H135</f>
        <v>0.14760000000000001</v>
      </c>
      <c r="S135" s="196">
        <v>0</v>
      </c>
      <c r="T135" s="197">
        <f>S135*H135</f>
        <v>0</v>
      </c>
      <c r="U135" s="34"/>
      <c r="V135" s="34"/>
      <c r="W135" s="34"/>
      <c r="X135" s="34"/>
      <c r="Y135" s="34"/>
      <c r="Z135" s="34"/>
      <c r="AA135" s="34"/>
      <c r="AB135" s="34"/>
      <c r="AC135" s="34"/>
      <c r="AD135" s="34"/>
      <c r="AE135" s="34"/>
      <c r="AR135" s="198" t="s">
        <v>160</v>
      </c>
      <c r="AT135" s="198" t="s">
        <v>155</v>
      </c>
      <c r="AU135" s="198" t="s">
        <v>85</v>
      </c>
      <c r="AY135" s="17" t="s">
        <v>153</v>
      </c>
      <c r="BE135" s="199">
        <f>IF(N135="základní",J135,0)</f>
        <v>0</v>
      </c>
      <c r="BF135" s="199">
        <f>IF(N135="snížená",J135,0)</f>
        <v>0</v>
      </c>
      <c r="BG135" s="199">
        <f>IF(N135="zákl. přenesená",J135,0)</f>
        <v>0</v>
      </c>
      <c r="BH135" s="199">
        <f>IF(N135="sníž. přenesená",J135,0)</f>
        <v>0</v>
      </c>
      <c r="BI135" s="199">
        <f>IF(N135="nulová",J135,0)</f>
        <v>0</v>
      </c>
      <c r="BJ135" s="17" t="s">
        <v>83</v>
      </c>
      <c r="BK135" s="199">
        <f>ROUND(I135*H135,2)</f>
        <v>0</v>
      </c>
      <c r="BL135" s="17" t="s">
        <v>161</v>
      </c>
      <c r="BM135" s="198" t="s">
        <v>1092</v>
      </c>
    </row>
    <row r="136" spans="1:65" s="13" customFormat="1" ht="11.25">
      <c r="B136" s="200"/>
      <c r="C136" s="201"/>
      <c r="D136" s="202" t="s">
        <v>163</v>
      </c>
      <c r="E136" s="203" t="s">
        <v>1</v>
      </c>
      <c r="F136" s="204" t="s">
        <v>1093</v>
      </c>
      <c r="G136" s="201"/>
      <c r="H136" s="205">
        <v>120</v>
      </c>
      <c r="I136" s="206"/>
      <c r="J136" s="201"/>
      <c r="K136" s="201"/>
      <c r="L136" s="207"/>
      <c r="M136" s="208"/>
      <c r="N136" s="209"/>
      <c r="O136" s="209"/>
      <c r="P136" s="209"/>
      <c r="Q136" s="209"/>
      <c r="R136" s="209"/>
      <c r="S136" s="209"/>
      <c r="T136" s="210"/>
      <c r="AT136" s="211" t="s">
        <v>163</v>
      </c>
      <c r="AU136" s="211" t="s">
        <v>85</v>
      </c>
      <c r="AV136" s="13" t="s">
        <v>85</v>
      </c>
      <c r="AW136" s="13" t="s">
        <v>31</v>
      </c>
      <c r="AX136" s="13" t="s">
        <v>75</v>
      </c>
      <c r="AY136" s="211" t="s">
        <v>153</v>
      </c>
    </row>
    <row r="137" spans="1:65" s="14" customFormat="1" ht="11.25">
      <c r="B137" s="212"/>
      <c r="C137" s="213"/>
      <c r="D137" s="202" t="s">
        <v>163</v>
      </c>
      <c r="E137" s="214" t="s">
        <v>1</v>
      </c>
      <c r="F137" s="215" t="s">
        <v>167</v>
      </c>
      <c r="G137" s="213"/>
      <c r="H137" s="216">
        <v>120</v>
      </c>
      <c r="I137" s="217"/>
      <c r="J137" s="213"/>
      <c r="K137" s="213"/>
      <c r="L137" s="218"/>
      <c r="M137" s="219"/>
      <c r="N137" s="220"/>
      <c r="O137" s="220"/>
      <c r="P137" s="220"/>
      <c r="Q137" s="220"/>
      <c r="R137" s="220"/>
      <c r="S137" s="220"/>
      <c r="T137" s="221"/>
      <c r="AT137" s="222" t="s">
        <v>163</v>
      </c>
      <c r="AU137" s="222" t="s">
        <v>85</v>
      </c>
      <c r="AV137" s="14" t="s">
        <v>161</v>
      </c>
      <c r="AW137" s="14" t="s">
        <v>31</v>
      </c>
      <c r="AX137" s="14" t="s">
        <v>83</v>
      </c>
      <c r="AY137" s="222" t="s">
        <v>153</v>
      </c>
    </row>
    <row r="138" spans="1:65" s="2" customFormat="1" ht="21.75" customHeight="1">
      <c r="A138" s="34"/>
      <c r="B138" s="35"/>
      <c r="C138" s="186" t="s">
        <v>161</v>
      </c>
      <c r="D138" s="186" t="s">
        <v>155</v>
      </c>
      <c r="E138" s="187" t="s">
        <v>416</v>
      </c>
      <c r="F138" s="188" t="s">
        <v>417</v>
      </c>
      <c r="G138" s="189" t="s">
        <v>158</v>
      </c>
      <c r="H138" s="190">
        <v>60</v>
      </c>
      <c r="I138" s="191"/>
      <c r="J138" s="192">
        <f>ROUND(I138*H138,2)</f>
        <v>0</v>
      </c>
      <c r="K138" s="188" t="s">
        <v>159</v>
      </c>
      <c r="L138" s="193"/>
      <c r="M138" s="194" t="s">
        <v>1</v>
      </c>
      <c r="N138" s="195" t="s">
        <v>40</v>
      </c>
      <c r="O138" s="71"/>
      <c r="P138" s="196">
        <f>O138*H138</f>
        <v>0</v>
      </c>
      <c r="Q138" s="196">
        <v>1.8000000000000001E-4</v>
      </c>
      <c r="R138" s="196">
        <f>Q138*H138</f>
        <v>1.0800000000000001E-2</v>
      </c>
      <c r="S138" s="196">
        <v>0</v>
      </c>
      <c r="T138" s="197">
        <f>S138*H138</f>
        <v>0</v>
      </c>
      <c r="U138" s="34"/>
      <c r="V138" s="34"/>
      <c r="W138" s="34"/>
      <c r="X138" s="34"/>
      <c r="Y138" s="34"/>
      <c r="Z138" s="34"/>
      <c r="AA138" s="34"/>
      <c r="AB138" s="34"/>
      <c r="AC138" s="34"/>
      <c r="AD138" s="34"/>
      <c r="AE138" s="34"/>
      <c r="AR138" s="198" t="s">
        <v>160</v>
      </c>
      <c r="AT138" s="198" t="s">
        <v>155</v>
      </c>
      <c r="AU138" s="198" t="s">
        <v>85</v>
      </c>
      <c r="AY138" s="17" t="s">
        <v>153</v>
      </c>
      <c r="BE138" s="199">
        <f>IF(N138="základní",J138,0)</f>
        <v>0</v>
      </c>
      <c r="BF138" s="199">
        <f>IF(N138="snížená",J138,0)</f>
        <v>0</v>
      </c>
      <c r="BG138" s="199">
        <f>IF(N138="zákl. přenesená",J138,0)</f>
        <v>0</v>
      </c>
      <c r="BH138" s="199">
        <f>IF(N138="sníž. přenesená",J138,0)</f>
        <v>0</v>
      </c>
      <c r="BI138" s="199">
        <f>IF(N138="nulová",J138,0)</f>
        <v>0</v>
      </c>
      <c r="BJ138" s="17" t="s">
        <v>83</v>
      </c>
      <c r="BK138" s="199">
        <f>ROUND(I138*H138,2)</f>
        <v>0</v>
      </c>
      <c r="BL138" s="17" t="s">
        <v>161</v>
      </c>
      <c r="BM138" s="198" t="s">
        <v>1094</v>
      </c>
    </row>
    <row r="139" spans="1:65" s="13" customFormat="1" ht="11.25">
      <c r="B139" s="200"/>
      <c r="C139" s="201"/>
      <c r="D139" s="202" t="s">
        <v>163</v>
      </c>
      <c r="E139" s="203" t="s">
        <v>1</v>
      </c>
      <c r="F139" s="204" t="s">
        <v>1095</v>
      </c>
      <c r="G139" s="201"/>
      <c r="H139" s="205">
        <v>60</v>
      </c>
      <c r="I139" s="206"/>
      <c r="J139" s="201"/>
      <c r="K139" s="201"/>
      <c r="L139" s="207"/>
      <c r="M139" s="208"/>
      <c r="N139" s="209"/>
      <c r="O139" s="209"/>
      <c r="P139" s="209"/>
      <c r="Q139" s="209"/>
      <c r="R139" s="209"/>
      <c r="S139" s="209"/>
      <c r="T139" s="210"/>
      <c r="AT139" s="211" t="s">
        <v>163</v>
      </c>
      <c r="AU139" s="211" t="s">
        <v>85</v>
      </c>
      <c r="AV139" s="13" t="s">
        <v>85</v>
      </c>
      <c r="AW139" s="13" t="s">
        <v>31</v>
      </c>
      <c r="AX139" s="13" t="s">
        <v>75</v>
      </c>
      <c r="AY139" s="211" t="s">
        <v>153</v>
      </c>
    </row>
    <row r="140" spans="1:65" s="14" customFormat="1" ht="11.25">
      <c r="B140" s="212"/>
      <c r="C140" s="213"/>
      <c r="D140" s="202" t="s">
        <v>163</v>
      </c>
      <c r="E140" s="214" t="s">
        <v>1</v>
      </c>
      <c r="F140" s="215" t="s">
        <v>167</v>
      </c>
      <c r="G140" s="213"/>
      <c r="H140" s="216">
        <v>60</v>
      </c>
      <c r="I140" s="217"/>
      <c r="J140" s="213"/>
      <c r="K140" s="213"/>
      <c r="L140" s="218"/>
      <c r="M140" s="219"/>
      <c r="N140" s="220"/>
      <c r="O140" s="220"/>
      <c r="P140" s="220"/>
      <c r="Q140" s="220"/>
      <c r="R140" s="220"/>
      <c r="S140" s="220"/>
      <c r="T140" s="221"/>
      <c r="AT140" s="222" t="s">
        <v>163</v>
      </c>
      <c r="AU140" s="222" t="s">
        <v>85</v>
      </c>
      <c r="AV140" s="14" t="s">
        <v>161</v>
      </c>
      <c r="AW140" s="14" t="s">
        <v>31</v>
      </c>
      <c r="AX140" s="14" t="s">
        <v>83</v>
      </c>
      <c r="AY140" s="222" t="s">
        <v>153</v>
      </c>
    </row>
    <row r="141" spans="1:65" s="12" customFormat="1" ht="22.9" customHeight="1">
      <c r="B141" s="170"/>
      <c r="C141" s="171"/>
      <c r="D141" s="172" t="s">
        <v>74</v>
      </c>
      <c r="E141" s="184" t="s">
        <v>183</v>
      </c>
      <c r="F141" s="184" t="s">
        <v>184</v>
      </c>
      <c r="G141" s="171"/>
      <c r="H141" s="171"/>
      <c r="I141" s="174"/>
      <c r="J141" s="185">
        <f>BK141</f>
        <v>0</v>
      </c>
      <c r="K141" s="171"/>
      <c r="L141" s="176"/>
      <c r="M141" s="177"/>
      <c r="N141" s="178"/>
      <c r="O141" s="178"/>
      <c r="P141" s="179">
        <f>SUM(P142:P168)</f>
        <v>0</v>
      </c>
      <c r="Q141" s="178"/>
      <c r="R141" s="179">
        <f>SUM(R142:R168)</f>
        <v>0</v>
      </c>
      <c r="S141" s="178"/>
      <c r="T141" s="180">
        <f>SUM(T142:T168)</f>
        <v>0</v>
      </c>
      <c r="AR141" s="181" t="s">
        <v>83</v>
      </c>
      <c r="AT141" s="182" t="s">
        <v>74</v>
      </c>
      <c r="AU141" s="182" t="s">
        <v>83</v>
      </c>
      <c r="AY141" s="181" t="s">
        <v>153</v>
      </c>
      <c r="BK141" s="183">
        <f>SUM(BK142:BK168)</f>
        <v>0</v>
      </c>
    </row>
    <row r="142" spans="1:65" s="2" customFormat="1" ht="134.25" customHeight="1">
      <c r="A142" s="34"/>
      <c r="B142" s="35"/>
      <c r="C142" s="233" t="s">
        <v>183</v>
      </c>
      <c r="D142" s="233" t="s">
        <v>185</v>
      </c>
      <c r="E142" s="234" t="s">
        <v>585</v>
      </c>
      <c r="F142" s="235" t="s">
        <v>586</v>
      </c>
      <c r="G142" s="236" t="s">
        <v>196</v>
      </c>
      <c r="H142" s="237">
        <v>21</v>
      </c>
      <c r="I142" s="238"/>
      <c r="J142" s="239">
        <f>ROUND(I142*H142,2)</f>
        <v>0</v>
      </c>
      <c r="K142" s="235" t="s">
        <v>159</v>
      </c>
      <c r="L142" s="39"/>
      <c r="M142" s="240" t="s">
        <v>1</v>
      </c>
      <c r="N142" s="241" t="s">
        <v>40</v>
      </c>
      <c r="O142" s="71"/>
      <c r="P142" s="196">
        <f>O142*H142</f>
        <v>0</v>
      </c>
      <c r="Q142" s="196">
        <v>0</v>
      </c>
      <c r="R142" s="196">
        <f>Q142*H142</f>
        <v>0</v>
      </c>
      <c r="S142" s="196">
        <v>0</v>
      </c>
      <c r="T142" s="197">
        <f>S142*H142</f>
        <v>0</v>
      </c>
      <c r="U142" s="34"/>
      <c r="V142" s="34"/>
      <c r="W142" s="34"/>
      <c r="X142" s="34"/>
      <c r="Y142" s="34"/>
      <c r="Z142" s="34"/>
      <c r="AA142" s="34"/>
      <c r="AB142" s="34"/>
      <c r="AC142" s="34"/>
      <c r="AD142" s="34"/>
      <c r="AE142" s="34"/>
      <c r="AR142" s="198" t="s">
        <v>161</v>
      </c>
      <c r="AT142" s="198" t="s">
        <v>185</v>
      </c>
      <c r="AU142" s="198" t="s">
        <v>85</v>
      </c>
      <c r="AY142" s="17" t="s">
        <v>153</v>
      </c>
      <c r="BE142" s="199">
        <f>IF(N142="základní",J142,0)</f>
        <v>0</v>
      </c>
      <c r="BF142" s="199">
        <f>IF(N142="snížená",J142,0)</f>
        <v>0</v>
      </c>
      <c r="BG142" s="199">
        <f>IF(N142="zákl. přenesená",J142,0)</f>
        <v>0</v>
      </c>
      <c r="BH142" s="199">
        <f>IF(N142="sníž. přenesená",J142,0)</f>
        <v>0</v>
      </c>
      <c r="BI142" s="199">
        <f>IF(N142="nulová",J142,0)</f>
        <v>0</v>
      </c>
      <c r="BJ142" s="17" t="s">
        <v>83</v>
      </c>
      <c r="BK142" s="199">
        <f>ROUND(I142*H142,2)</f>
        <v>0</v>
      </c>
      <c r="BL142" s="17" t="s">
        <v>161</v>
      </c>
      <c r="BM142" s="198" t="s">
        <v>1096</v>
      </c>
    </row>
    <row r="143" spans="1:65" s="2" customFormat="1" ht="78">
      <c r="A143" s="34"/>
      <c r="B143" s="35"/>
      <c r="C143" s="36"/>
      <c r="D143" s="202" t="s">
        <v>190</v>
      </c>
      <c r="E143" s="36"/>
      <c r="F143" s="242" t="s">
        <v>588</v>
      </c>
      <c r="G143" s="36"/>
      <c r="H143" s="36"/>
      <c r="I143" s="243"/>
      <c r="J143" s="36"/>
      <c r="K143" s="36"/>
      <c r="L143" s="39"/>
      <c r="M143" s="244"/>
      <c r="N143" s="245"/>
      <c r="O143" s="71"/>
      <c r="P143" s="71"/>
      <c r="Q143" s="71"/>
      <c r="R143" s="71"/>
      <c r="S143" s="71"/>
      <c r="T143" s="72"/>
      <c r="U143" s="34"/>
      <c r="V143" s="34"/>
      <c r="W143" s="34"/>
      <c r="X143" s="34"/>
      <c r="Y143" s="34"/>
      <c r="Z143" s="34"/>
      <c r="AA143" s="34"/>
      <c r="AB143" s="34"/>
      <c r="AC143" s="34"/>
      <c r="AD143" s="34"/>
      <c r="AE143" s="34"/>
      <c r="AT143" s="17" t="s">
        <v>190</v>
      </c>
      <c r="AU143" s="17" t="s">
        <v>85</v>
      </c>
    </row>
    <row r="144" spans="1:65" s="15" customFormat="1" ht="11.25">
      <c r="B144" s="223"/>
      <c r="C144" s="224"/>
      <c r="D144" s="202" t="s">
        <v>163</v>
      </c>
      <c r="E144" s="225" t="s">
        <v>1</v>
      </c>
      <c r="F144" s="226" t="s">
        <v>1097</v>
      </c>
      <c r="G144" s="224"/>
      <c r="H144" s="225" t="s">
        <v>1</v>
      </c>
      <c r="I144" s="227"/>
      <c r="J144" s="224"/>
      <c r="K144" s="224"/>
      <c r="L144" s="228"/>
      <c r="M144" s="229"/>
      <c r="N144" s="230"/>
      <c r="O144" s="230"/>
      <c r="P144" s="230"/>
      <c r="Q144" s="230"/>
      <c r="R144" s="230"/>
      <c r="S144" s="230"/>
      <c r="T144" s="231"/>
      <c r="AT144" s="232" t="s">
        <v>163</v>
      </c>
      <c r="AU144" s="232" t="s">
        <v>85</v>
      </c>
      <c r="AV144" s="15" t="s">
        <v>83</v>
      </c>
      <c r="AW144" s="15" t="s">
        <v>31</v>
      </c>
      <c r="AX144" s="15" t="s">
        <v>75</v>
      </c>
      <c r="AY144" s="232" t="s">
        <v>153</v>
      </c>
    </row>
    <row r="145" spans="1:65" s="13" customFormat="1" ht="11.25">
      <c r="B145" s="200"/>
      <c r="C145" s="201"/>
      <c r="D145" s="202" t="s">
        <v>163</v>
      </c>
      <c r="E145" s="203" t="s">
        <v>1</v>
      </c>
      <c r="F145" s="204" t="s">
        <v>1098</v>
      </c>
      <c r="G145" s="201"/>
      <c r="H145" s="205">
        <v>21</v>
      </c>
      <c r="I145" s="206"/>
      <c r="J145" s="201"/>
      <c r="K145" s="201"/>
      <c r="L145" s="207"/>
      <c r="M145" s="208"/>
      <c r="N145" s="209"/>
      <c r="O145" s="209"/>
      <c r="P145" s="209"/>
      <c r="Q145" s="209"/>
      <c r="R145" s="209"/>
      <c r="S145" s="209"/>
      <c r="T145" s="210"/>
      <c r="AT145" s="211" t="s">
        <v>163</v>
      </c>
      <c r="AU145" s="211" t="s">
        <v>85</v>
      </c>
      <c r="AV145" s="13" t="s">
        <v>85</v>
      </c>
      <c r="AW145" s="13" t="s">
        <v>31</v>
      </c>
      <c r="AX145" s="13" t="s">
        <v>75</v>
      </c>
      <c r="AY145" s="211" t="s">
        <v>153</v>
      </c>
    </row>
    <row r="146" spans="1:65" s="14" customFormat="1" ht="11.25">
      <c r="B146" s="212"/>
      <c r="C146" s="213"/>
      <c r="D146" s="202" t="s">
        <v>163</v>
      </c>
      <c r="E146" s="214" t="s">
        <v>1</v>
      </c>
      <c r="F146" s="215" t="s">
        <v>167</v>
      </c>
      <c r="G146" s="213"/>
      <c r="H146" s="216">
        <v>21</v>
      </c>
      <c r="I146" s="217"/>
      <c r="J146" s="213"/>
      <c r="K146" s="213"/>
      <c r="L146" s="218"/>
      <c r="M146" s="219"/>
      <c r="N146" s="220"/>
      <c r="O146" s="220"/>
      <c r="P146" s="220"/>
      <c r="Q146" s="220"/>
      <c r="R146" s="220"/>
      <c r="S146" s="220"/>
      <c r="T146" s="221"/>
      <c r="AT146" s="222" t="s">
        <v>163</v>
      </c>
      <c r="AU146" s="222" t="s">
        <v>85</v>
      </c>
      <c r="AV146" s="14" t="s">
        <v>161</v>
      </c>
      <c r="AW146" s="14" t="s">
        <v>31</v>
      </c>
      <c r="AX146" s="14" t="s">
        <v>83</v>
      </c>
      <c r="AY146" s="222" t="s">
        <v>153</v>
      </c>
    </row>
    <row r="147" spans="1:65" s="2" customFormat="1" ht="72">
      <c r="A147" s="34"/>
      <c r="B147" s="35"/>
      <c r="C147" s="233" t="s">
        <v>201</v>
      </c>
      <c r="D147" s="233" t="s">
        <v>185</v>
      </c>
      <c r="E147" s="234" t="s">
        <v>194</v>
      </c>
      <c r="F147" s="235" t="s">
        <v>195</v>
      </c>
      <c r="G147" s="236" t="s">
        <v>196</v>
      </c>
      <c r="H147" s="237">
        <v>46.8</v>
      </c>
      <c r="I147" s="238"/>
      <c r="J147" s="239">
        <f>ROUND(I147*H147,2)</f>
        <v>0</v>
      </c>
      <c r="K147" s="235" t="s">
        <v>159</v>
      </c>
      <c r="L147" s="39"/>
      <c r="M147" s="240" t="s">
        <v>1</v>
      </c>
      <c r="N147" s="241" t="s">
        <v>40</v>
      </c>
      <c r="O147" s="71"/>
      <c r="P147" s="196">
        <f>O147*H147</f>
        <v>0</v>
      </c>
      <c r="Q147" s="196">
        <v>0</v>
      </c>
      <c r="R147" s="196">
        <f>Q147*H147</f>
        <v>0</v>
      </c>
      <c r="S147" s="196">
        <v>0</v>
      </c>
      <c r="T147" s="197">
        <f>S147*H147</f>
        <v>0</v>
      </c>
      <c r="U147" s="34"/>
      <c r="V147" s="34"/>
      <c r="W147" s="34"/>
      <c r="X147" s="34"/>
      <c r="Y147" s="34"/>
      <c r="Z147" s="34"/>
      <c r="AA147" s="34"/>
      <c r="AB147" s="34"/>
      <c r="AC147" s="34"/>
      <c r="AD147" s="34"/>
      <c r="AE147" s="34"/>
      <c r="AR147" s="198" t="s">
        <v>161</v>
      </c>
      <c r="AT147" s="198" t="s">
        <v>185</v>
      </c>
      <c r="AU147" s="198" t="s">
        <v>85</v>
      </c>
      <c r="AY147" s="17" t="s">
        <v>153</v>
      </c>
      <c r="BE147" s="199">
        <f>IF(N147="základní",J147,0)</f>
        <v>0</v>
      </c>
      <c r="BF147" s="199">
        <f>IF(N147="snížená",J147,0)</f>
        <v>0</v>
      </c>
      <c r="BG147" s="199">
        <f>IF(N147="zákl. přenesená",J147,0)</f>
        <v>0</v>
      </c>
      <c r="BH147" s="199">
        <f>IF(N147="sníž. přenesená",J147,0)</f>
        <v>0</v>
      </c>
      <c r="BI147" s="199">
        <f>IF(N147="nulová",J147,0)</f>
        <v>0</v>
      </c>
      <c r="BJ147" s="17" t="s">
        <v>83</v>
      </c>
      <c r="BK147" s="199">
        <f>ROUND(I147*H147,2)</f>
        <v>0</v>
      </c>
      <c r="BL147" s="17" t="s">
        <v>161</v>
      </c>
      <c r="BM147" s="198" t="s">
        <v>1099</v>
      </c>
    </row>
    <row r="148" spans="1:65" s="2" customFormat="1" ht="48.75">
      <c r="A148" s="34"/>
      <c r="B148" s="35"/>
      <c r="C148" s="36"/>
      <c r="D148" s="202" t="s">
        <v>190</v>
      </c>
      <c r="E148" s="36"/>
      <c r="F148" s="242" t="s">
        <v>198</v>
      </c>
      <c r="G148" s="36"/>
      <c r="H148" s="36"/>
      <c r="I148" s="243"/>
      <c r="J148" s="36"/>
      <c r="K148" s="36"/>
      <c r="L148" s="39"/>
      <c r="M148" s="244"/>
      <c r="N148" s="245"/>
      <c r="O148" s="71"/>
      <c r="P148" s="71"/>
      <c r="Q148" s="71"/>
      <c r="R148" s="71"/>
      <c r="S148" s="71"/>
      <c r="T148" s="72"/>
      <c r="U148" s="34"/>
      <c r="V148" s="34"/>
      <c r="W148" s="34"/>
      <c r="X148" s="34"/>
      <c r="Y148" s="34"/>
      <c r="Z148" s="34"/>
      <c r="AA148" s="34"/>
      <c r="AB148" s="34"/>
      <c r="AC148" s="34"/>
      <c r="AD148" s="34"/>
      <c r="AE148" s="34"/>
      <c r="AT148" s="17" t="s">
        <v>190</v>
      </c>
      <c r="AU148" s="17" t="s">
        <v>85</v>
      </c>
    </row>
    <row r="149" spans="1:65" s="15" customFormat="1" ht="11.25">
      <c r="B149" s="223"/>
      <c r="C149" s="224"/>
      <c r="D149" s="202" t="s">
        <v>163</v>
      </c>
      <c r="E149" s="225" t="s">
        <v>1</v>
      </c>
      <c r="F149" s="226" t="s">
        <v>1088</v>
      </c>
      <c r="G149" s="224"/>
      <c r="H149" s="225" t="s">
        <v>1</v>
      </c>
      <c r="I149" s="227"/>
      <c r="J149" s="224"/>
      <c r="K149" s="224"/>
      <c r="L149" s="228"/>
      <c r="M149" s="229"/>
      <c r="N149" s="230"/>
      <c r="O149" s="230"/>
      <c r="P149" s="230"/>
      <c r="Q149" s="230"/>
      <c r="R149" s="230"/>
      <c r="S149" s="230"/>
      <c r="T149" s="231"/>
      <c r="AT149" s="232" t="s">
        <v>163</v>
      </c>
      <c r="AU149" s="232" t="s">
        <v>85</v>
      </c>
      <c r="AV149" s="15" t="s">
        <v>83</v>
      </c>
      <c r="AW149" s="15" t="s">
        <v>31</v>
      </c>
      <c r="AX149" s="15" t="s">
        <v>75</v>
      </c>
      <c r="AY149" s="232" t="s">
        <v>153</v>
      </c>
    </row>
    <row r="150" spans="1:65" s="13" customFormat="1" ht="11.25">
      <c r="B150" s="200"/>
      <c r="C150" s="201"/>
      <c r="D150" s="202" t="s">
        <v>163</v>
      </c>
      <c r="E150" s="203" t="s">
        <v>1</v>
      </c>
      <c r="F150" s="204" t="s">
        <v>7</v>
      </c>
      <c r="G150" s="201"/>
      <c r="H150" s="205">
        <v>21</v>
      </c>
      <c r="I150" s="206"/>
      <c r="J150" s="201"/>
      <c r="K150" s="201"/>
      <c r="L150" s="207"/>
      <c r="M150" s="208"/>
      <c r="N150" s="209"/>
      <c r="O150" s="209"/>
      <c r="P150" s="209"/>
      <c r="Q150" s="209"/>
      <c r="R150" s="209"/>
      <c r="S150" s="209"/>
      <c r="T150" s="210"/>
      <c r="AT150" s="211" t="s">
        <v>163</v>
      </c>
      <c r="AU150" s="211" t="s">
        <v>85</v>
      </c>
      <c r="AV150" s="13" t="s">
        <v>85</v>
      </c>
      <c r="AW150" s="13" t="s">
        <v>31</v>
      </c>
      <c r="AX150" s="13" t="s">
        <v>75</v>
      </c>
      <c r="AY150" s="211" t="s">
        <v>153</v>
      </c>
    </row>
    <row r="151" spans="1:65" s="15" customFormat="1" ht="11.25">
      <c r="B151" s="223"/>
      <c r="C151" s="224"/>
      <c r="D151" s="202" t="s">
        <v>163</v>
      </c>
      <c r="E151" s="225" t="s">
        <v>1</v>
      </c>
      <c r="F151" s="226" t="s">
        <v>1090</v>
      </c>
      <c r="G151" s="224"/>
      <c r="H151" s="225" t="s">
        <v>1</v>
      </c>
      <c r="I151" s="227"/>
      <c r="J151" s="224"/>
      <c r="K151" s="224"/>
      <c r="L151" s="228"/>
      <c r="M151" s="229"/>
      <c r="N151" s="230"/>
      <c r="O151" s="230"/>
      <c r="P151" s="230"/>
      <c r="Q151" s="230"/>
      <c r="R151" s="230"/>
      <c r="S151" s="230"/>
      <c r="T151" s="231"/>
      <c r="AT151" s="232" t="s">
        <v>163</v>
      </c>
      <c r="AU151" s="232" t="s">
        <v>85</v>
      </c>
      <c r="AV151" s="15" t="s">
        <v>83</v>
      </c>
      <c r="AW151" s="15" t="s">
        <v>31</v>
      </c>
      <c r="AX151" s="15" t="s">
        <v>75</v>
      </c>
      <c r="AY151" s="232" t="s">
        <v>153</v>
      </c>
    </row>
    <row r="152" spans="1:65" s="13" customFormat="1" ht="11.25">
      <c r="B152" s="200"/>
      <c r="C152" s="201"/>
      <c r="D152" s="202" t="s">
        <v>163</v>
      </c>
      <c r="E152" s="203" t="s">
        <v>1</v>
      </c>
      <c r="F152" s="204" t="s">
        <v>1100</v>
      </c>
      <c r="G152" s="201"/>
      <c r="H152" s="205">
        <v>25.8</v>
      </c>
      <c r="I152" s="206"/>
      <c r="J152" s="201"/>
      <c r="K152" s="201"/>
      <c r="L152" s="207"/>
      <c r="M152" s="208"/>
      <c r="N152" s="209"/>
      <c r="O152" s="209"/>
      <c r="P152" s="209"/>
      <c r="Q152" s="209"/>
      <c r="R152" s="209"/>
      <c r="S152" s="209"/>
      <c r="T152" s="210"/>
      <c r="AT152" s="211" t="s">
        <v>163</v>
      </c>
      <c r="AU152" s="211" t="s">
        <v>85</v>
      </c>
      <c r="AV152" s="13" t="s">
        <v>85</v>
      </c>
      <c r="AW152" s="13" t="s">
        <v>31</v>
      </c>
      <c r="AX152" s="13" t="s">
        <v>75</v>
      </c>
      <c r="AY152" s="211" t="s">
        <v>153</v>
      </c>
    </row>
    <row r="153" spans="1:65" s="14" customFormat="1" ht="11.25">
      <c r="B153" s="212"/>
      <c r="C153" s="213"/>
      <c r="D153" s="202" t="s">
        <v>163</v>
      </c>
      <c r="E153" s="214" t="s">
        <v>1</v>
      </c>
      <c r="F153" s="215" t="s">
        <v>167</v>
      </c>
      <c r="G153" s="213"/>
      <c r="H153" s="216">
        <v>46.8</v>
      </c>
      <c r="I153" s="217"/>
      <c r="J153" s="213"/>
      <c r="K153" s="213"/>
      <c r="L153" s="218"/>
      <c r="M153" s="219"/>
      <c r="N153" s="220"/>
      <c r="O153" s="220"/>
      <c r="P153" s="220"/>
      <c r="Q153" s="220"/>
      <c r="R153" s="220"/>
      <c r="S153" s="220"/>
      <c r="T153" s="221"/>
      <c r="AT153" s="222" t="s">
        <v>163</v>
      </c>
      <c r="AU153" s="222" t="s">
        <v>85</v>
      </c>
      <c r="AV153" s="14" t="s">
        <v>161</v>
      </c>
      <c r="AW153" s="14" t="s">
        <v>31</v>
      </c>
      <c r="AX153" s="14" t="s">
        <v>83</v>
      </c>
      <c r="AY153" s="222" t="s">
        <v>153</v>
      </c>
    </row>
    <row r="154" spans="1:65" s="2" customFormat="1" ht="168" customHeight="1">
      <c r="A154" s="34"/>
      <c r="B154" s="35"/>
      <c r="C154" s="233" t="s">
        <v>206</v>
      </c>
      <c r="D154" s="233" t="s">
        <v>185</v>
      </c>
      <c r="E154" s="234" t="s">
        <v>872</v>
      </c>
      <c r="F154" s="235" t="s">
        <v>873</v>
      </c>
      <c r="G154" s="236" t="s">
        <v>158</v>
      </c>
      <c r="H154" s="237">
        <v>30</v>
      </c>
      <c r="I154" s="238"/>
      <c r="J154" s="239">
        <f>ROUND(I154*H154,2)</f>
        <v>0</v>
      </c>
      <c r="K154" s="235" t="s">
        <v>159</v>
      </c>
      <c r="L154" s="39"/>
      <c r="M154" s="240" t="s">
        <v>1</v>
      </c>
      <c r="N154" s="241" t="s">
        <v>40</v>
      </c>
      <c r="O154" s="71"/>
      <c r="P154" s="196">
        <f>O154*H154</f>
        <v>0</v>
      </c>
      <c r="Q154" s="196">
        <v>0</v>
      </c>
      <c r="R154" s="196">
        <f>Q154*H154</f>
        <v>0</v>
      </c>
      <c r="S154" s="196">
        <v>0</v>
      </c>
      <c r="T154" s="197">
        <f>S154*H154</f>
        <v>0</v>
      </c>
      <c r="U154" s="34"/>
      <c r="V154" s="34"/>
      <c r="W154" s="34"/>
      <c r="X154" s="34"/>
      <c r="Y154" s="34"/>
      <c r="Z154" s="34"/>
      <c r="AA154" s="34"/>
      <c r="AB154" s="34"/>
      <c r="AC154" s="34"/>
      <c r="AD154" s="34"/>
      <c r="AE154" s="34"/>
      <c r="AR154" s="198" t="s">
        <v>161</v>
      </c>
      <c r="AT154" s="198" t="s">
        <v>185</v>
      </c>
      <c r="AU154" s="198" t="s">
        <v>85</v>
      </c>
      <c r="AY154" s="17" t="s">
        <v>153</v>
      </c>
      <c r="BE154" s="199">
        <f>IF(N154="základní",J154,0)</f>
        <v>0</v>
      </c>
      <c r="BF154" s="199">
        <f>IF(N154="snížená",J154,0)</f>
        <v>0</v>
      </c>
      <c r="BG154" s="199">
        <f>IF(N154="zákl. přenesená",J154,0)</f>
        <v>0</v>
      </c>
      <c r="BH154" s="199">
        <f>IF(N154="sníž. přenesená",J154,0)</f>
        <v>0</v>
      </c>
      <c r="BI154" s="199">
        <f>IF(N154="nulová",J154,0)</f>
        <v>0</v>
      </c>
      <c r="BJ154" s="17" t="s">
        <v>83</v>
      </c>
      <c r="BK154" s="199">
        <f>ROUND(I154*H154,2)</f>
        <v>0</v>
      </c>
      <c r="BL154" s="17" t="s">
        <v>161</v>
      </c>
      <c r="BM154" s="198" t="s">
        <v>1101</v>
      </c>
    </row>
    <row r="155" spans="1:65" s="2" customFormat="1" ht="97.5">
      <c r="A155" s="34"/>
      <c r="B155" s="35"/>
      <c r="C155" s="36"/>
      <c r="D155" s="202" t="s">
        <v>190</v>
      </c>
      <c r="E155" s="36"/>
      <c r="F155" s="242" t="s">
        <v>875</v>
      </c>
      <c r="G155" s="36"/>
      <c r="H155" s="36"/>
      <c r="I155" s="243"/>
      <c r="J155" s="36"/>
      <c r="K155" s="36"/>
      <c r="L155" s="39"/>
      <c r="M155" s="244"/>
      <c r="N155" s="245"/>
      <c r="O155" s="71"/>
      <c r="P155" s="71"/>
      <c r="Q155" s="71"/>
      <c r="R155" s="71"/>
      <c r="S155" s="71"/>
      <c r="T155" s="72"/>
      <c r="U155" s="34"/>
      <c r="V155" s="34"/>
      <c r="W155" s="34"/>
      <c r="X155" s="34"/>
      <c r="Y155" s="34"/>
      <c r="Z155" s="34"/>
      <c r="AA155" s="34"/>
      <c r="AB155" s="34"/>
      <c r="AC155" s="34"/>
      <c r="AD155" s="34"/>
      <c r="AE155" s="34"/>
      <c r="AT155" s="17" t="s">
        <v>190</v>
      </c>
      <c r="AU155" s="17" t="s">
        <v>85</v>
      </c>
    </row>
    <row r="156" spans="1:65" s="15" customFormat="1" ht="11.25">
      <c r="B156" s="223"/>
      <c r="C156" s="224"/>
      <c r="D156" s="202" t="s">
        <v>163</v>
      </c>
      <c r="E156" s="225" t="s">
        <v>1</v>
      </c>
      <c r="F156" s="226" t="s">
        <v>1102</v>
      </c>
      <c r="G156" s="224"/>
      <c r="H156" s="225" t="s">
        <v>1</v>
      </c>
      <c r="I156" s="227"/>
      <c r="J156" s="224"/>
      <c r="K156" s="224"/>
      <c r="L156" s="228"/>
      <c r="M156" s="229"/>
      <c r="N156" s="230"/>
      <c r="O156" s="230"/>
      <c r="P156" s="230"/>
      <c r="Q156" s="230"/>
      <c r="R156" s="230"/>
      <c r="S156" s="230"/>
      <c r="T156" s="231"/>
      <c r="AT156" s="232" t="s">
        <v>163</v>
      </c>
      <c r="AU156" s="232" t="s">
        <v>85</v>
      </c>
      <c r="AV156" s="15" t="s">
        <v>83</v>
      </c>
      <c r="AW156" s="15" t="s">
        <v>31</v>
      </c>
      <c r="AX156" s="15" t="s">
        <v>75</v>
      </c>
      <c r="AY156" s="232" t="s">
        <v>153</v>
      </c>
    </row>
    <row r="157" spans="1:65" s="13" customFormat="1" ht="11.25">
      <c r="B157" s="200"/>
      <c r="C157" s="201"/>
      <c r="D157" s="202" t="s">
        <v>163</v>
      </c>
      <c r="E157" s="203" t="s">
        <v>1</v>
      </c>
      <c r="F157" s="204" t="s">
        <v>467</v>
      </c>
      <c r="G157" s="201"/>
      <c r="H157" s="205">
        <v>30</v>
      </c>
      <c r="I157" s="206"/>
      <c r="J157" s="201"/>
      <c r="K157" s="201"/>
      <c r="L157" s="207"/>
      <c r="M157" s="208"/>
      <c r="N157" s="209"/>
      <c r="O157" s="209"/>
      <c r="P157" s="209"/>
      <c r="Q157" s="209"/>
      <c r="R157" s="209"/>
      <c r="S157" s="209"/>
      <c r="T157" s="210"/>
      <c r="AT157" s="211" t="s">
        <v>163</v>
      </c>
      <c r="AU157" s="211" t="s">
        <v>85</v>
      </c>
      <c r="AV157" s="13" t="s">
        <v>85</v>
      </c>
      <c r="AW157" s="13" t="s">
        <v>31</v>
      </c>
      <c r="AX157" s="13" t="s">
        <v>75</v>
      </c>
      <c r="AY157" s="211" t="s">
        <v>153</v>
      </c>
    </row>
    <row r="158" spans="1:65" s="14" customFormat="1" ht="11.25">
      <c r="B158" s="212"/>
      <c r="C158" s="213"/>
      <c r="D158" s="202" t="s">
        <v>163</v>
      </c>
      <c r="E158" s="214" t="s">
        <v>1</v>
      </c>
      <c r="F158" s="215" t="s">
        <v>167</v>
      </c>
      <c r="G158" s="213"/>
      <c r="H158" s="216">
        <v>30</v>
      </c>
      <c r="I158" s="217"/>
      <c r="J158" s="213"/>
      <c r="K158" s="213"/>
      <c r="L158" s="218"/>
      <c r="M158" s="219"/>
      <c r="N158" s="220"/>
      <c r="O158" s="220"/>
      <c r="P158" s="220"/>
      <c r="Q158" s="220"/>
      <c r="R158" s="220"/>
      <c r="S158" s="220"/>
      <c r="T158" s="221"/>
      <c r="AT158" s="222" t="s">
        <v>163</v>
      </c>
      <c r="AU158" s="222" t="s">
        <v>85</v>
      </c>
      <c r="AV158" s="14" t="s">
        <v>161</v>
      </c>
      <c r="AW158" s="14" t="s">
        <v>31</v>
      </c>
      <c r="AX158" s="14" t="s">
        <v>83</v>
      </c>
      <c r="AY158" s="222" t="s">
        <v>153</v>
      </c>
    </row>
    <row r="159" spans="1:65" s="2" customFormat="1" ht="134.25" customHeight="1">
      <c r="A159" s="34"/>
      <c r="B159" s="35"/>
      <c r="C159" s="233" t="s">
        <v>160</v>
      </c>
      <c r="D159" s="233" t="s">
        <v>185</v>
      </c>
      <c r="E159" s="234" t="s">
        <v>237</v>
      </c>
      <c r="F159" s="235" t="s">
        <v>238</v>
      </c>
      <c r="G159" s="236" t="s">
        <v>188</v>
      </c>
      <c r="H159" s="237">
        <v>0.15</v>
      </c>
      <c r="I159" s="238"/>
      <c r="J159" s="239">
        <f>ROUND(I159*H159,2)</f>
        <v>0</v>
      </c>
      <c r="K159" s="235" t="s">
        <v>159</v>
      </c>
      <c r="L159" s="39"/>
      <c r="M159" s="240" t="s">
        <v>1</v>
      </c>
      <c r="N159" s="241" t="s">
        <v>40</v>
      </c>
      <c r="O159" s="71"/>
      <c r="P159" s="196">
        <f>O159*H159</f>
        <v>0</v>
      </c>
      <c r="Q159" s="196">
        <v>0</v>
      </c>
      <c r="R159" s="196">
        <f>Q159*H159</f>
        <v>0</v>
      </c>
      <c r="S159" s="196">
        <v>0</v>
      </c>
      <c r="T159" s="197">
        <f>S159*H159</f>
        <v>0</v>
      </c>
      <c r="U159" s="34"/>
      <c r="V159" s="34"/>
      <c r="W159" s="34"/>
      <c r="X159" s="34"/>
      <c r="Y159" s="34"/>
      <c r="Z159" s="34"/>
      <c r="AA159" s="34"/>
      <c r="AB159" s="34"/>
      <c r="AC159" s="34"/>
      <c r="AD159" s="34"/>
      <c r="AE159" s="34"/>
      <c r="AR159" s="198" t="s">
        <v>161</v>
      </c>
      <c r="AT159" s="198" t="s">
        <v>185</v>
      </c>
      <c r="AU159" s="198" t="s">
        <v>85</v>
      </c>
      <c r="AY159" s="17" t="s">
        <v>153</v>
      </c>
      <c r="BE159" s="199">
        <f>IF(N159="základní",J159,0)</f>
        <v>0</v>
      </c>
      <c r="BF159" s="199">
        <f>IF(N159="snížená",J159,0)</f>
        <v>0</v>
      </c>
      <c r="BG159" s="199">
        <f>IF(N159="zákl. přenesená",J159,0)</f>
        <v>0</v>
      </c>
      <c r="BH159" s="199">
        <f>IF(N159="sníž. přenesená",J159,0)</f>
        <v>0</v>
      </c>
      <c r="BI159" s="199">
        <f>IF(N159="nulová",J159,0)</f>
        <v>0</v>
      </c>
      <c r="BJ159" s="17" t="s">
        <v>83</v>
      </c>
      <c r="BK159" s="199">
        <f>ROUND(I159*H159,2)</f>
        <v>0</v>
      </c>
      <c r="BL159" s="17" t="s">
        <v>161</v>
      </c>
      <c r="BM159" s="198" t="s">
        <v>1103</v>
      </c>
    </row>
    <row r="160" spans="1:65" s="2" customFormat="1" ht="78">
      <c r="A160" s="34"/>
      <c r="B160" s="35"/>
      <c r="C160" s="36"/>
      <c r="D160" s="202" t="s">
        <v>190</v>
      </c>
      <c r="E160" s="36"/>
      <c r="F160" s="242" t="s">
        <v>240</v>
      </c>
      <c r="G160" s="36"/>
      <c r="H160" s="36"/>
      <c r="I160" s="243"/>
      <c r="J160" s="36"/>
      <c r="K160" s="36"/>
      <c r="L160" s="39"/>
      <c r="M160" s="244"/>
      <c r="N160" s="245"/>
      <c r="O160" s="71"/>
      <c r="P160" s="71"/>
      <c r="Q160" s="71"/>
      <c r="R160" s="71"/>
      <c r="S160" s="71"/>
      <c r="T160" s="72"/>
      <c r="U160" s="34"/>
      <c r="V160" s="34"/>
      <c r="W160" s="34"/>
      <c r="X160" s="34"/>
      <c r="Y160" s="34"/>
      <c r="Z160" s="34"/>
      <c r="AA160" s="34"/>
      <c r="AB160" s="34"/>
      <c r="AC160" s="34"/>
      <c r="AD160" s="34"/>
      <c r="AE160" s="34"/>
      <c r="AT160" s="17" t="s">
        <v>190</v>
      </c>
      <c r="AU160" s="17" t="s">
        <v>85</v>
      </c>
    </row>
    <row r="161" spans="1:65" s="15" customFormat="1" ht="11.25">
      <c r="B161" s="223"/>
      <c r="C161" s="224"/>
      <c r="D161" s="202" t="s">
        <v>163</v>
      </c>
      <c r="E161" s="225" t="s">
        <v>1</v>
      </c>
      <c r="F161" s="226" t="s">
        <v>1104</v>
      </c>
      <c r="G161" s="224"/>
      <c r="H161" s="225" t="s">
        <v>1</v>
      </c>
      <c r="I161" s="227"/>
      <c r="J161" s="224"/>
      <c r="K161" s="224"/>
      <c r="L161" s="228"/>
      <c r="M161" s="229"/>
      <c r="N161" s="230"/>
      <c r="O161" s="230"/>
      <c r="P161" s="230"/>
      <c r="Q161" s="230"/>
      <c r="R161" s="230"/>
      <c r="S161" s="230"/>
      <c r="T161" s="231"/>
      <c r="AT161" s="232" t="s">
        <v>163</v>
      </c>
      <c r="AU161" s="232" t="s">
        <v>85</v>
      </c>
      <c r="AV161" s="15" t="s">
        <v>83</v>
      </c>
      <c r="AW161" s="15" t="s">
        <v>31</v>
      </c>
      <c r="AX161" s="15" t="s">
        <v>75</v>
      </c>
      <c r="AY161" s="232" t="s">
        <v>153</v>
      </c>
    </row>
    <row r="162" spans="1:65" s="13" customFormat="1" ht="11.25">
      <c r="B162" s="200"/>
      <c r="C162" s="201"/>
      <c r="D162" s="202" t="s">
        <v>163</v>
      </c>
      <c r="E162" s="203" t="s">
        <v>1</v>
      </c>
      <c r="F162" s="204" t="s">
        <v>1105</v>
      </c>
      <c r="G162" s="201"/>
      <c r="H162" s="205">
        <v>0.15</v>
      </c>
      <c r="I162" s="206"/>
      <c r="J162" s="201"/>
      <c r="K162" s="201"/>
      <c r="L162" s="207"/>
      <c r="M162" s="208"/>
      <c r="N162" s="209"/>
      <c r="O162" s="209"/>
      <c r="P162" s="209"/>
      <c r="Q162" s="209"/>
      <c r="R162" s="209"/>
      <c r="S162" s="209"/>
      <c r="T162" s="210"/>
      <c r="AT162" s="211" t="s">
        <v>163</v>
      </c>
      <c r="AU162" s="211" t="s">
        <v>85</v>
      </c>
      <c r="AV162" s="13" t="s">
        <v>85</v>
      </c>
      <c r="AW162" s="13" t="s">
        <v>31</v>
      </c>
      <c r="AX162" s="13" t="s">
        <v>75</v>
      </c>
      <c r="AY162" s="211" t="s">
        <v>153</v>
      </c>
    </row>
    <row r="163" spans="1:65" s="14" customFormat="1" ht="11.25">
      <c r="B163" s="212"/>
      <c r="C163" s="213"/>
      <c r="D163" s="202" t="s">
        <v>163</v>
      </c>
      <c r="E163" s="214" t="s">
        <v>1</v>
      </c>
      <c r="F163" s="215" t="s">
        <v>167</v>
      </c>
      <c r="G163" s="213"/>
      <c r="H163" s="216">
        <v>0.15</v>
      </c>
      <c r="I163" s="217"/>
      <c r="J163" s="213"/>
      <c r="K163" s="213"/>
      <c r="L163" s="218"/>
      <c r="M163" s="219"/>
      <c r="N163" s="220"/>
      <c r="O163" s="220"/>
      <c r="P163" s="220"/>
      <c r="Q163" s="220"/>
      <c r="R163" s="220"/>
      <c r="S163" s="220"/>
      <c r="T163" s="221"/>
      <c r="AT163" s="222" t="s">
        <v>163</v>
      </c>
      <c r="AU163" s="222" t="s">
        <v>85</v>
      </c>
      <c r="AV163" s="14" t="s">
        <v>161</v>
      </c>
      <c r="AW163" s="14" t="s">
        <v>31</v>
      </c>
      <c r="AX163" s="14" t="s">
        <v>83</v>
      </c>
      <c r="AY163" s="222" t="s">
        <v>153</v>
      </c>
    </row>
    <row r="164" spans="1:65" s="2" customFormat="1" ht="55.5" customHeight="1">
      <c r="A164" s="34"/>
      <c r="B164" s="35"/>
      <c r="C164" s="233" t="s">
        <v>219</v>
      </c>
      <c r="D164" s="233" t="s">
        <v>185</v>
      </c>
      <c r="E164" s="234" t="s">
        <v>260</v>
      </c>
      <c r="F164" s="235" t="s">
        <v>261</v>
      </c>
      <c r="G164" s="236" t="s">
        <v>262</v>
      </c>
      <c r="H164" s="237">
        <v>100</v>
      </c>
      <c r="I164" s="238"/>
      <c r="J164" s="239">
        <f>ROUND(I164*H164,2)</f>
        <v>0</v>
      </c>
      <c r="K164" s="235" t="s">
        <v>159</v>
      </c>
      <c r="L164" s="39"/>
      <c r="M164" s="240" t="s">
        <v>1</v>
      </c>
      <c r="N164" s="241" t="s">
        <v>40</v>
      </c>
      <c r="O164" s="71"/>
      <c r="P164" s="196">
        <f>O164*H164</f>
        <v>0</v>
      </c>
      <c r="Q164" s="196">
        <v>0</v>
      </c>
      <c r="R164" s="196">
        <f>Q164*H164</f>
        <v>0</v>
      </c>
      <c r="S164" s="196">
        <v>0</v>
      </c>
      <c r="T164" s="197">
        <f>S164*H164</f>
        <v>0</v>
      </c>
      <c r="U164" s="34"/>
      <c r="V164" s="34"/>
      <c r="W164" s="34"/>
      <c r="X164" s="34"/>
      <c r="Y164" s="34"/>
      <c r="Z164" s="34"/>
      <c r="AA164" s="34"/>
      <c r="AB164" s="34"/>
      <c r="AC164" s="34"/>
      <c r="AD164" s="34"/>
      <c r="AE164" s="34"/>
      <c r="AR164" s="198" t="s">
        <v>161</v>
      </c>
      <c r="AT164" s="198" t="s">
        <v>185</v>
      </c>
      <c r="AU164" s="198" t="s">
        <v>85</v>
      </c>
      <c r="AY164" s="17" t="s">
        <v>153</v>
      </c>
      <c r="BE164" s="199">
        <f>IF(N164="základní",J164,0)</f>
        <v>0</v>
      </c>
      <c r="BF164" s="199">
        <f>IF(N164="snížená",J164,0)</f>
        <v>0</v>
      </c>
      <c r="BG164" s="199">
        <f>IF(N164="zákl. přenesená",J164,0)</f>
        <v>0</v>
      </c>
      <c r="BH164" s="199">
        <f>IF(N164="sníž. přenesená",J164,0)</f>
        <v>0</v>
      </c>
      <c r="BI164" s="199">
        <f>IF(N164="nulová",J164,0)</f>
        <v>0</v>
      </c>
      <c r="BJ164" s="17" t="s">
        <v>83</v>
      </c>
      <c r="BK164" s="199">
        <f>ROUND(I164*H164,2)</f>
        <v>0</v>
      </c>
      <c r="BL164" s="17" t="s">
        <v>161</v>
      </c>
      <c r="BM164" s="198" t="s">
        <v>1106</v>
      </c>
    </row>
    <row r="165" spans="1:65" s="2" customFormat="1" ht="39">
      <c r="A165" s="34"/>
      <c r="B165" s="35"/>
      <c r="C165" s="36"/>
      <c r="D165" s="202" t="s">
        <v>190</v>
      </c>
      <c r="E165" s="36"/>
      <c r="F165" s="242" t="s">
        <v>264</v>
      </c>
      <c r="G165" s="36"/>
      <c r="H165" s="36"/>
      <c r="I165" s="243"/>
      <c r="J165" s="36"/>
      <c r="K165" s="36"/>
      <c r="L165" s="39"/>
      <c r="M165" s="244"/>
      <c r="N165" s="245"/>
      <c r="O165" s="71"/>
      <c r="P165" s="71"/>
      <c r="Q165" s="71"/>
      <c r="R165" s="71"/>
      <c r="S165" s="71"/>
      <c r="T165" s="72"/>
      <c r="U165" s="34"/>
      <c r="V165" s="34"/>
      <c r="W165" s="34"/>
      <c r="X165" s="34"/>
      <c r="Y165" s="34"/>
      <c r="Z165" s="34"/>
      <c r="AA165" s="34"/>
      <c r="AB165" s="34"/>
      <c r="AC165" s="34"/>
      <c r="AD165" s="34"/>
      <c r="AE165" s="34"/>
      <c r="AT165" s="17" t="s">
        <v>190</v>
      </c>
      <c r="AU165" s="17" t="s">
        <v>85</v>
      </c>
    </row>
    <row r="166" spans="1:65" s="15" customFormat="1" ht="11.25">
      <c r="B166" s="223"/>
      <c r="C166" s="224"/>
      <c r="D166" s="202" t="s">
        <v>163</v>
      </c>
      <c r="E166" s="225" t="s">
        <v>1</v>
      </c>
      <c r="F166" s="226" t="s">
        <v>1107</v>
      </c>
      <c r="G166" s="224"/>
      <c r="H166" s="225" t="s">
        <v>1</v>
      </c>
      <c r="I166" s="227"/>
      <c r="J166" s="224"/>
      <c r="K166" s="224"/>
      <c r="L166" s="228"/>
      <c r="M166" s="229"/>
      <c r="N166" s="230"/>
      <c r="O166" s="230"/>
      <c r="P166" s="230"/>
      <c r="Q166" s="230"/>
      <c r="R166" s="230"/>
      <c r="S166" s="230"/>
      <c r="T166" s="231"/>
      <c r="AT166" s="232" t="s">
        <v>163</v>
      </c>
      <c r="AU166" s="232" t="s">
        <v>85</v>
      </c>
      <c r="AV166" s="15" t="s">
        <v>83</v>
      </c>
      <c r="AW166" s="15" t="s">
        <v>31</v>
      </c>
      <c r="AX166" s="15" t="s">
        <v>75</v>
      </c>
      <c r="AY166" s="232" t="s">
        <v>153</v>
      </c>
    </row>
    <row r="167" spans="1:65" s="13" customFormat="1" ht="11.25">
      <c r="B167" s="200"/>
      <c r="C167" s="201"/>
      <c r="D167" s="202" t="s">
        <v>163</v>
      </c>
      <c r="E167" s="203" t="s">
        <v>1</v>
      </c>
      <c r="F167" s="204" t="s">
        <v>437</v>
      </c>
      <c r="G167" s="201"/>
      <c r="H167" s="205">
        <v>100</v>
      </c>
      <c r="I167" s="206"/>
      <c r="J167" s="201"/>
      <c r="K167" s="201"/>
      <c r="L167" s="207"/>
      <c r="M167" s="208"/>
      <c r="N167" s="209"/>
      <c r="O167" s="209"/>
      <c r="P167" s="209"/>
      <c r="Q167" s="209"/>
      <c r="R167" s="209"/>
      <c r="S167" s="209"/>
      <c r="T167" s="210"/>
      <c r="AT167" s="211" t="s">
        <v>163</v>
      </c>
      <c r="AU167" s="211" t="s">
        <v>85</v>
      </c>
      <c r="AV167" s="13" t="s">
        <v>85</v>
      </c>
      <c r="AW167" s="13" t="s">
        <v>31</v>
      </c>
      <c r="AX167" s="13" t="s">
        <v>75</v>
      </c>
      <c r="AY167" s="211" t="s">
        <v>153</v>
      </c>
    </row>
    <row r="168" spans="1:65" s="14" customFormat="1" ht="11.25">
      <c r="B168" s="212"/>
      <c r="C168" s="213"/>
      <c r="D168" s="202" t="s">
        <v>163</v>
      </c>
      <c r="E168" s="214" t="s">
        <v>1</v>
      </c>
      <c r="F168" s="215" t="s">
        <v>167</v>
      </c>
      <c r="G168" s="213"/>
      <c r="H168" s="216">
        <v>100</v>
      </c>
      <c r="I168" s="217"/>
      <c r="J168" s="213"/>
      <c r="K168" s="213"/>
      <c r="L168" s="218"/>
      <c r="M168" s="219"/>
      <c r="N168" s="220"/>
      <c r="O168" s="220"/>
      <c r="P168" s="220"/>
      <c r="Q168" s="220"/>
      <c r="R168" s="220"/>
      <c r="S168" s="220"/>
      <c r="T168" s="221"/>
      <c r="AT168" s="222" t="s">
        <v>163</v>
      </c>
      <c r="AU168" s="222" t="s">
        <v>85</v>
      </c>
      <c r="AV168" s="14" t="s">
        <v>161</v>
      </c>
      <c r="AW168" s="14" t="s">
        <v>31</v>
      </c>
      <c r="AX168" s="14" t="s">
        <v>83</v>
      </c>
      <c r="AY168" s="222" t="s">
        <v>153</v>
      </c>
    </row>
    <row r="169" spans="1:65" s="12" customFormat="1" ht="22.9" customHeight="1">
      <c r="B169" s="170"/>
      <c r="C169" s="171"/>
      <c r="D169" s="172" t="s">
        <v>74</v>
      </c>
      <c r="E169" s="184" t="s">
        <v>279</v>
      </c>
      <c r="F169" s="184" t="s">
        <v>280</v>
      </c>
      <c r="G169" s="171"/>
      <c r="H169" s="171"/>
      <c r="I169" s="174"/>
      <c r="J169" s="185">
        <f>BK169</f>
        <v>0</v>
      </c>
      <c r="K169" s="171"/>
      <c r="L169" s="176"/>
      <c r="M169" s="177"/>
      <c r="N169" s="178"/>
      <c r="O169" s="178"/>
      <c r="P169" s="179">
        <f>SUM(P170:P184)</f>
        <v>0</v>
      </c>
      <c r="Q169" s="178"/>
      <c r="R169" s="179">
        <f>SUM(R170:R184)</f>
        <v>0</v>
      </c>
      <c r="S169" s="178"/>
      <c r="T169" s="180">
        <f>SUM(T170:T184)</f>
        <v>0</v>
      </c>
      <c r="AR169" s="181" t="s">
        <v>161</v>
      </c>
      <c r="AT169" s="182" t="s">
        <v>74</v>
      </c>
      <c r="AU169" s="182" t="s">
        <v>83</v>
      </c>
      <c r="AY169" s="181" t="s">
        <v>153</v>
      </c>
      <c r="BK169" s="183">
        <f>SUM(BK170:BK184)</f>
        <v>0</v>
      </c>
    </row>
    <row r="170" spans="1:65" s="2" customFormat="1" ht="134.25" customHeight="1">
      <c r="A170" s="34"/>
      <c r="B170" s="35"/>
      <c r="C170" s="233" t="s">
        <v>225</v>
      </c>
      <c r="D170" s="233" t="s">
        <v>185</v>
      </c>
      <c r="E170" s="234" t="s">
        <v>379</v>
      </c>
      <c r="F170" s="235" t="s">
        <v>380</v>
      </c>
      <c r="G170" s="236" t="s">
        <v>158</v>
      </c>
      <c r="H170" s="237">
        <v>1</v>
      </c>
      <c r="I170" s="238"/>
      <c r="J170" s="239">
        <f>ROUND(I170*H170,2)</f>
        <v>0</v>
      </c>
      <c r="K170" s="235" t="s">
        <v>159</v>
      </c>
      <c r="L170" s="39"/>
      <c r="M170" s="240" t="s">
        <v>1</v>
      </c>
      <c r="N170" s="241" t="s">
        <v>40</v>
      </c>
      <c r="O170" s="71"/>
      <c r="P170" s="196">
        <f>O170*H170</f>
        <v>0</v>
      </c>
      <c r="Q170" s="196">
        <v>0</v>
      </c>
      <c r="R170" s="196">
        <f>Q170*H170</f>
        <v>0</v>
      </c>
      <c r="S170" s="196">
        <v>0</v>
      </c>
      <c r="T170" s="197">
        <f>S170*H170</f>
        <v>0</v>
      </c>
      <c r="U170" s="34"/>
      <c r="V170" s="34"/>
      <c r="W170" s="34"/>
      <c r="X170" s="34"/>
      <c r="Y170" s="34"/>
      <c r="Z170" s="34"/>
      <c r="AA170" s="34"/>
      <c r="AB170" s="34"/>
      <c r="AC170" s="34"/>
      <c r="AD170" s="34"/>
      <c r="AE170" s="34"/>
      <c r="AR170" s="198" t="s">
        <v>161</v>
      </c>
      <c r="AT170" s="198" t="s">
        <v>185</v>
      </c>
      <c r="AU170" s="198" t="s">
        <v>85</v>
      </c>
      <c r="AY170" s="17" t="s">
        <v>153</v>
      </c>
      <c r="BE170" s="199">
        <f>IF(N170="základní",J170,0)</f>
        <v>0</v>
      </c>
      <c r="BF170" s="199">
        <f>IF(N170="snížená",J170,0)</f>
        <v>0</v>
      </c>
      <c r="BG170" s="199">
        <f>IF(N170="zákl. přenesená",J170,0)</f>
        <v>0</v>
      </c>
      <c r="BH170" s="199">
        <f>IF(N170="sníž. přenesená",J170,0)</f>
        <v>0</v>
      </c>
      <c r="BI170" s="199">
        <f>IF(N170="nulová",J170,0)</f>
        <v>0</v>
      </c>
      <c r="BJ170" s="17" t="s">
        <v>83</v>
      </c>
      <c r="BK170" s="199">
        <f>ROUND(I170*H170,2)</f>
        <v>0</v>
      </c>
      <c r="BL170" s="17" t="s">
        <v>161</v>
      </c>
      <c r="BM170" s="198" t="s">
        <v>1108</v>
      </c>
    </row>
    <row r="171" spans="1:65" s="2" customFormat="1" ht="58.5">
      <c r="A171" s="34"/>
      <c r="B171" s="35"/>
      <c r="C171" s="36"/>
      <c r="D171" s="202" t="s">
        <v>190</v>
      </c>
      <c r="E171" s="36"/>
      <c r="F171" s="242" t="s">
        <v>294</v>
      </c>
      <c r="G171" s="36"/>
      <c r="H171" s="36"/>
      <c r="I171" s="243"/>
      <c r="J171" s="36"/>
      <c r="K171" s="36"/>
      <c r="L171" s="39"/>
      <c r="M171" s="244"/>
      <c r="N171" s="245"/>
      <c r="O171" s="71"/>
      <c r="P171" s="71"/>
      <c r="Q171" s="71"/>
      <c r="R171" s="71"/>
      <c r="S171" s="71"/>
      <c r="T171" s="72"/>
      <c r="U171" s="34"/>
      <c r="V171" s="34"/>
      <c r="W171" s="34"/>
      <c r="X171" s="34"/>
      <c r="Y171" s="34"/>
      <c r="Z171" s="34"/>
      <c r="AA171" s="34"/>
      <c r="AB171" s="34"/>
      <c r="AC171" s="34"/>
      <c r="AD171" s="34"/>
      <c r="AE171" s="34"/>
      <c r="AT171" s="17" t="s">
        <v>190</v>
      </c>
      <c r="AU171" s="17" t="s">
        <v>85</v>
      </c>
    </row>
    <row r="172" spans="1:65" s="15" customFormat="1" ht="11.25">
      <c r="B172" s="223"/>
      <c r="C172" s="224"/>
      <c r="D172" s="202" t="s">
        <v>163</v>
      </c>
      <c r="E172" s="225" t="s">
        <v>1</v>
      </c>
      <c r="F172" s="226" t="s">
        <v>1109</v>
      </c>
      <c r="G172" s="224"/>
      <c r="H172" s="225" t="s">
        <v>1</v>
      </c>
      <c r="I172" s="227"/>
      <c r="J172" s="224"/>
      <c r="K172" s="224"/>
      <c r="L172" s="228"/>
      <c r="M172" s="229"/>
      <c r="N172" s="230"/>
      <c r="O172" s="230"/>
      <c r="P172" s="230"/>
      <c r="Q172" s="230"/>
      <c r="R172" s="230"/>
      <c r="S172" s="230"/>
      <c r="T172" s="231"/>
      <c r="AT172" s="232" t="s">
        <v>163</v>
      </c>
      <c r="AU172" s="232" t="s">
        <v>85</v>
      </c>
      <c r="AV172" s="15" t="s">
        <v>83</v>
      </c>
      <c r="AW172" s="15" t="s">
        <v>31</v>
      </c>
      <c r="AX172" s="15" t="s">
        <v>75</v>
      </c>
      <c r="AY172" s="232" t="s">
        <v>153</v>
      </c>
    </row>
    <row r="173" spans="1:65" s="13" customFormat="1" ht="11.25">
      <c r="B173" s="200"/>
      <c r="C173" s="201"/>
      <c r="D173" s="202" t="s">
        <v>163</v>
      </c>
      <c r="E173" s="203" t="s">
        <v>1</v>
      </c>
      <c r="F173" s="204" t="s">
        <v>83</v>
      </c>
      <c r="G173" s="201"/>
      <c r="H173" s="205">
        <v>1</v>
      </c>
      <c r="I173" s="206"/>
      <c r="J173" s="201"/>
      <c r="K173" s="201"/>
      <c r="L173" s="207"/>
      <c r="M173" s="208"/>
      <c r="N173" s="209"/>
      <c r="O173" s="209"/>
      <c r="P173" s="209"/>
      <c r="Q173" s="209"/>
      <c r="R173" s="209"/>
      <c r="S173" s="209"/>
      <c r="T173" s="210"/>
      <c r="AT173" s="211" t="s">
        <v>163</v>
      </c>
      <c r="AU173" s="211" t="s">
        <v>85</v>
      </c>
      <c r="AV173" s="13" t="s">
        <v>85</v>
      </c>
      <c r="AW173" s="13" t="s">
        <v>31</v>
      </c>
      <c r="AX173" s="13" t="s">
        <v>75</v>
      </c>
      <c r="AY173" s="211" t="s">
        <v>153</v>
      </c>
    </row>
    <row r="174" spans="1:65" s="14" customFormat="1" ht="11.25">
      <c r="B174" s="212"/>
      <c r="C174" s="213"/>
      <c r="D174" s="202" t="s">
        <v>163</v>
      </c>
      <c r="E174" s="214" t="s">
        <v>1</v>
      </c>
      <c r="F174" s="215" t="s">
        <v>167</v>
      </c>
      <c r="G174" s="213"/>
      <c r="H174" s="216">
        <v>1</v>
      </c>
      <c r="I174" s="217"/>
      <c r="J174" s="213"/>
      <c r="K174" s="213"/>
      <c r="L174" s="218"/>
      <c r="M174" s="219"/>
      <c r="N174" s="220"/>
      <c r="O174" s="220"/>
      <c r="P174" s="220"/>
      <c r="Q174" s="220"/>
      <c r="R174" s="220"/>
      <c r="S174" s="220"/>
      <c r="T174" s="221"/>
      <c r="AT174" s="222" t="s">
        <v>163</v>
      </c>
      <c r="AU174" s="222" t="s">
        <v>85</v>
      </c>
      <c r="AV174" s="14" t="s">
        <v>161</v>
      </c>
      <c r="AW174" s="14" t="s">
        <v>31</v>
      </c>
      <c r="AX174" s="14" t="s">
        <v>83</v>
      </c>
      <c r="AY174" s="222" t="s">
        <v>153</v>
      </c>
    </row>
    <row r="175" spans="1:65" s="2" customFormat="1" ht="142.15" customHeight="1">
      <c r="A175" s="34"/>
      <c r="B175" s="35"/>
      <c r="C175" s="233" t="s">
        <v>230</v>
      </c>
      <c r="D175" s="233" t="s">
        <v>185</v>
      </c>
      <c r="E175" s="234" t="s">
        <v>383</v>
      </c>
      <c r="F175" s="235" t="s">
        <v>384</v>
      </c>
      <c r="G175" s="236" t="s">
        <v>178</v>
      </c>
      <c r="H175" s="237">
        <v>7.8</v>
      </c>
      <c r="I175" s="238"/>
      <c r="J175" s="239">
        <f>ROUND(I175*H175,2)</f>
        <v>0</v>
      </c>
      <c r="K175" s="235" t="s">
        <v>159</v>
      </c>
      <c r="L175" s="39"/>
      <c r="M175" s="240" t="s">
        <v>1</v>
      </c>
      <c r="N175" s="241" t="s">
        <v>40</v>
      </c>
      <c r="O175" s="71"/>
      <c r="P175" s="196">
        <f>O175*H175</f>
        <v>0</v>
      </c>
      <c r="Q175" s="196">
        <v>0</v>
      </c>
      <c r="R175" s="196">
        <f>Q175*H175</f>
        <v>0</v>
      </c>
      <c r="S175" s="196">
        <v>0</v>
      </c>
      <c r="T175" s="197">
        <f>S175*H175</f>
        <v>0</v>
      </c>
      <c r="U175" s="34"/>
      <c r="V175" s="34"/>
      <c r="W175" s="34"/>
      <c r="X175" s="34"/>
      <c r="Y175" s="34"/>
      <c r="Z175" s="34"/>
      <c r="AA175" s="34"/>
      <c r="AB175" s="34"/>
      <c r="AC175" s="34"/>
      <c r="AD175" s="34"/>
      <c r="AE175" s="34"/>
      <c r="AR175" s="198" t="s">
        <v>161</v>
      </c>
      <c r="AT175" s="198" t="s">
        <v>185</v>
      </c>
      <c r="AU175" s="198" t="s">
        <v>85</v>
      </c>
      <c r="AY175" s="17" t="s">
        <v>153</v>
      </c>
      <c r="BE175" s="199">
        <f>IF(N175="základní",J175,0)</f>
        <v>0</v>
      </c>
      <c r="BF175" s="199">
        <f>IF(N175="snížená",J175,0)</f>
        <v>0</v>
      </c>
      <c r="BG175" s="199">
        <f>IF(N175="zákl. přenesená",J175,0)</f>
        <v>0</v>
      </c>
      <c r="BH175" s="199">
        <f>IF(N175="sníž. přenesená",J175,0)</f>
        <v>0</v>
      </c>
      <c r="BI175" s="199">
        <f>IF(N175="nulová",J175,0)</f>
        <v>0</v>
      </c>
      <c r="BJ175" s="17" t="s">
        <v>83</v>
      </c>
      <c r="BK175" s="199">
        <f>ROUND(I175*H175,2)</f>
        <v>0</v>
      </c>
      <c r="BL175" s="17" t="s">
        <v>161</v>
      </c>
      <c r="BM175" s="198" t="s">
        <v>1110</v>
      </c>
    </row>
    <row r="176" spans="1:65" s="2" customFormat="1" ht="58.5">
      <c r="A176" s="34"/>
      <c r="B176" s="35"/>
      <c r="C176" s="36"/>
      <c r="D176" s="202" t="s">
        <v>190</v>
      </c>
      <c r="E176" s="36"/>
      <c r="F176" s="242" t="s">
        <v>294</v>
      </c>
      <c r="G176" s="36"/>
      <c r="H176" s="36"/>
      <c r="I176" s="243"/>
      <c r="J176" s="36"/>
      <c r="K176" s="36"/>
      <c r="L176" s="39"/>
      <c r="M176" s="244"/>
      <c r="N176" s="245"/>
      <c r="O176" s="71"/>
      <c r="P176" s="71"/>
      <c r="Q176" s="71"/>
      <c r="R176" s="71"/>
      <c r="S176" s="71"/>
      <c r="T176" s="72"/>
      <c r="U176" s="34"/>
      <c r="V176" s="34"/>
      <c r="W176" s="34"/>
      <c r="X176" s="34"/>
      <c r="Y176" s="34"/>
      <c r="Z176" s="34"/>
      <c r="AA176" s="34"/>
      <c r="AB176" s="34"/>
      <c r="AC176" s="34"/>
      <c r="AD176" s="34"/>
      <c r="AE176" s="34"/>
      <c r="AT176" s="17" t="s">
        <v>190</v>
      </c>
      <c r="AU176" s="17" t="s">
        <v>85</v>
      </c>
    </row>
    <row r="177" spans="1:65" s="15" customFormat="1" ht="11.25">
      <c r="B177" s="223"/>
      <c r="C177" s="224"/>
      <c r="D177" s="202" t="s">
        <v>163</v>
      </c>
      <c r="E177" s="225" t="s">
        <v>1</v>
      </c>
      <c r="F177" s="226" t="s">
        <v>1111</v>
      </c>
      <c r="G177" s="224"/>
      <c r="H177" s="225" t="s">
        <v>1</v>
      </c>
      <c r="I177" s="227"/>
      <c r="J177" s="224"/>
      <c r="K177" s="224"/>
      <c r="L177" s="228"/>
      <c r="M177" s="229"/>
      <c r="N177" s="230"/>
      <c r="O177" s="230"/>
      <c r="P177" s="230"/>
      <c r="Q177" s="230"/>
      <c r="R177" s="230"/>
      <c r="S177" s="230"/>
      <c r="T177" s="231"/>
      <c r="AT177" s="232" t="s">
        <v>163</v>
      </c>
      <c r="AU177" s="232" t="s">
        <v>85</v>
      </c>
      <c r="AV177" s="15" t="s">
        <v>83</v>
      </c>
      <c r="AW177" s="15" t="s">
        <v>31</v>
      </c>
      <c r="AX177" s="15" t="s">
        <v>75</v>
      </c>
      <c r="AY177" s="232" t="s">
        <v>153</v>
      </c>
    </row>
    <row r="178" spans="1:65" s="13" customFormat="1" ht="11.25">
      <c r="B178" s="200"/>
      <c r="C178" s="201"/>
      <c r="D178" s="202" t="s">
        <v>163</v>
      </c>
      <c r="E178" s="203" t="s">
        <v>1</v>
      </c>
      <c r="F178" s="204" t="s">
        <v>1112</v>
      </c>
      <c r="G178" s="201"/>
      <c r="H178" s="205">
        <v>7.8</v>
      </c>
      <c r="I178" s="206"/>
      <c r="J178" s="201"/>
      <c r="K178" s="201"/>
      <c r="L178" s="207"/>
      <c r="M178" s="208"/>
      <c r="N178" s="209"/>
      <c r="O178" s="209"/>
      <c r="P178" s="209"/>
      <c r="Q178" s="209"/>
      <c r="R178" s="209"/>
      <c r="S178" s="209"/>
      <c r="T178" s="210"/>
      <c r="AT178" s="211" t="s">
        <v>163</v>
      </c>
      <c r="AU178" s="211" t="s">
        <v>85</v>
      </c>
      <c r="AV178" s="13" t="s">
        <v>85</v>
      </c>
      <c r="AW178" s="13" t="s">
        <v>31</v>
      </c>
      <c r="AX178" s="13" t="s">
        <v>75</v>
      </c>
      <c r="AY178" s="211" t="s">
        <v>153</v>
      </c>
    </row>
    <row r="179" spans="1:65" s="14" customFormat="1" ht="11.25">
      <c r="B179" s="212"/>
      <c r="C179" s="213"/>
      <c r="D179" s="202" t="s">
        <v>163</v>
      </c>
      <c r="E179" s="214" t="s">
        <v>1</v>
      </c>
      <c r="F179" s="215" t="s">
        <v>167</v>
      </c>
      <c r="G179" s="213"/>
      <c r="H179" s="216">
        <v>7.8</v>
      </c>
      <c r="I179" s="217"/>
      <c r="J179" s="213"/>
      <c r="K179" s="213"/>
      <c r="L179" s="218"/>
      <c r="M179" s="219"/>
      <c r="N179" s="220"/>
      <c r="O179" s="220"/>
      <c r="P179" s="220"/>
      <c r="Q179" s="220"/>
      <c r="R179" s="220"/>
      <c r="S179" s="220"/>
      <c r="T179" s="221"/>
      <c r="AT179" s="222" t="s">
        <v>163</v>
      </c>
      <c r="AU179" s="222" t="s">
        <v>85</v>
      </c>
      <c r="AV179" s="14" t="s">
        <v>161</v>
      </c>
      <c r="AW179" s="14" t="s">
        <v>31</v>
      </c>
      <c r="AX179" s="14" t="s">
        <v>83</v>
      </c>
      <c r="AY179" s="222" t="s">
        <v>153</v>
      </c>
    </row>
    <row r="180" spans="1:65" s="2" customFormat="1" ht="156.75" customHeight="1">
      <c r="A180" s="34"/>
      <c r="B180" s="35"/>
      <c r="C180" s="233" t="s">
        <v>236</v>
      </c>
      <c r="D180" s="233" t="s">
        <v>185</v>
      </c>
      <c r="E180" s="234" t="s">
        <v>297</v>
      </c>
      <c r="F180" s="235" t="s">
        <v>298</v>
      </c>
      <c r="G180" s="236" t="s">
        <v>178</v>
      </c>
      <c r="H180" s="237">
        <v>84.24</v>
      </c>
      <c r="I180" s="238"/>
      <c r="J180" s="239">
        <f>ROUND(I180*H180,2)</f>
        <v>0</v>
      </c>
      <c r="K180" s="235" t="s">
        <v>159</v>
      </c>
      <c r="L180" s="39"/>
      <c r="M180" s="240" t="s">
        <v>1</v>
      </c>
      <c r="N180" s="241" t="s">
        <v>40</v>
      </c>
      <c r="O180" s="71"/>
      <c r="P180" s="196">
        <f>O180*H180</f>
        <v>0</v>
      </c>
      <c r="Q180" s="196">
        <v>0</v>
      </c>
      <c r="R180" s="196">
        <f>Q180*H180</f>
        <v>0</v>
      </c>
      <c r="S180" s="196">
        <v>0</v>
      </c>
      <c r="T180" s="197">
        <f>S180*H180</f>
        <v>0</v>
      </c>
      <c r="U180" s="34"/>
      <c r="V180" s="34"/>
      <c r="W180" s="34"/>
      <c r="X180" s="34"/>
      <c r="Y180" s="34"/>
      <c r="Z180" s="34"/>
      <c r="AA180" s="34"/>
      <c r="AB180" s="34"/>
      <c r="AC180" s="34"/>
      <c r="AD180" s="34"/>
      <c r="AE180" s="34"/>
      <c r="AR180" s="198" t="s">
        <v>284</v>
      </c>
      <c r="AT180" s="198" t="s">
        <v>185</v>
      </c>
      <c r="AU180" s="198" t="s">
        <v>85</v>
      </c>
      <c r="AY180" s="17" t="s">
        <v>153</v>
      </c>
      <c r="BE180" s="199">
        <f>IF(N180="základní",J180,0)</f>
        <v>0</v>
      </c>
      <c r="BF180" s="199">
        <f>IF(N180="snížená",J180,0)</f>
        <v>0</v>
      </c>
      <c r="BG180" s="199">
        <f>IF(N180="zákl. přenesená",J180,0)</f>
        <v>0</v>
      </c>
      <c r="BH180" s="199">
        <f>IF(N180="sníž. přenesená",J180,0)</f>
        <v>0</v>
      </c>
      <c r="BI180" s="199">
        <f>IF(N180="nulová",J180,0)</f>
        <v>0</v>
      </c>
      <c r="BJ180" s="17" t="s">
        <v>83</v>
      </c>
      <c r="BK180" s="199">
        <f>ROUND(I180*H180,2)</f>
        <v>0</v>
      </c>
      <c r="BL180" s="17" t="s">
        <v>284</v>
      </c>
      <c r="BM180" s="198" t="s">
        <v>1113</v>
      </c>
    </row>
    <row r="181" spans="1:65" s="2" customFormat="1" ht="87.75">
      <c r="A181" s="34"/>
      <c r="B181" s="35"/>
      <c r="C181" s="36"/>
      <c r="D181" s="202" t="s">
        <v>190</v>
      </c>
      <c r="E181" s="36"/>
      <c r="F181" s="242" t="s">
        <v>300</v>
      </c>
      <c r="G181" s="36"/>
      <c r="H181" s="36"/>
      <c r="I181" s="243"/>
      <c r="J181" s="36"/>
      <c r="K181" s="36"/>
      <c r="L181" s="39"/>
      <c r="M181" s="244"/>
      <c r="N181" s="245"/>
      <c r="O181" s="71"/>
      <c r="P181" s="71"/>
      <c r="Q181" s="71"/>
      <c r="R181" s="71"/>
      <c r="S181" s="71"/>
      <c r="T181" s="72"/>
      <c r="U181" s="34"/>
      <c r="V181" s="34"/>
      <c r="W181" s="34"/>
      <c r="X181" s="34"/>
      <c r="Y181" s="34"/>
      <c r="Z181" s="34"/>
      <c r="AA181" s="34"/>
      <c r="AB181" s="34"/>
      <c r="AC181" s="34"/>
      <c r="AD181" s="34"/>
      <c r="AE181" s="34"/>
      <c r="AT181" s="17" t="s">
        <v>190</v>
      </c>
      <c r="AU181" s="17" t="s">
        <v>85</v>
      </c>
    </row>
    <row r="182" spans="1:65" s="15" customFormat="1" ht="11.25">
      <c r="B182" s="223"/>
      <c r="C182" s="224"/>
      <c r="D182" s="202" t="s">
        <v>163</v>
      </c>
      <c r="E182" s="225" t="s">
        <v>1</v>
      </c>
      <c r="F182" s="226" t="s">
        <v>324</v>
      </c>
      <c r="G182" s="224"/>
      <c r="H182" s="225" t="s">
        <v>1</v>
      </c>
      <c r="I182" s="227"/>
      <c r="J182" s="224"/>
      <c r="K182" s="224"/>
      <c r="L182" s="228"/>
      <c r="M182" s="229"/>
      <c r="N182" s="230"/>
      <c r="O182" s="230"/>
      <c r="P182" s="230"/>
      <c r="Q182" s="230"/>
      <c r="R182" s="230"/>
      <c r="S182" s="230"/>
      <c r="T182" s="231"/>
      <c r="AT182" s="232" t="s">
        <v>163</v>
      </c>
      <c r="AU182" s="232" t="s">
        <v>85</v>
      </c>
      <c r="AV182" s="15" t="s">
        <v>83</v>
      </c>
      <c r="AW182" s="15" t="s">
        <v>31</v>
      </c>
      <c r="AX182" s="15" t="s">
        <v>75</v>
      </c>
      <c r="AY182" s="232" t="s">
        <v>153</v>
      </c>
    </row>
    <row r="183" spans="1:65" s="13" customFormat="1" ht="11.25">
      <c r="B183" s="200"/>
      <c r="C183" s="201"/>
      <c r="D183" s="202" t="s">
        <v>163</v>
      </c>
      <c r="E183" s="203" t="s">
        <v>1</v>
      </c>
      <c r="F183" s="204" t="s">
        <v>1114</v>
      </c>
      <c r="G183" s="201"/>
      <c r="H183" s="205">
        <v>84.24</v>
      </c>
      <c r="I183" s="206"/>
      <c r="J183" s="201"/>
      <c r="K183" s="201"/>
      <c r="L183" s="207"/>
      <c r="M183" s="208"/>
      <c r="N183" s="209"/>
      <c r="O183" s="209"/>
      <c r="P183" s="209"/>
      <c r="Q183" s="209"/>
      <c r="R183" s="209"/>
      <c r="S183" s="209"/>
      <c r="T183" s="210"/>
      <c r="AT183" s="211" t="s">
        <v>163</v>
      </c>
      <c r="AU183" s="211" t="s">
        <v>85</v>
      </c>
      <c r="AV183" s="13" t="s">
        <v>85</v>
      </c>
      <c r="AW183" s="13" t="s">
        <v>31</v>
      </c>
      <c r="AX183" s="13" t="s">
        <v>75</v>
      </c>
      <c r="AY183" s="211" t="s">
        <v>153</v>
      </c>
    </row>
    <row r="184" spans="1:65" s="14" customFormat="1" ht="11.25">
      <c r="B184" s="212"/>
      <c r="C184" s="213"/>
      <c r="D184" s="202" t="s">
        <v>163</v>
      </c>
      <c r="E184" s="214" t="s">
        <v>1</v>
      </c>
      <c r="F184" s="215" t="s">
        <v>167</v>
      </c>
      <c r="G184" s="213"/>
      <c r="H184" s="216">
        <v>84.24</v>
      </c>
      <c r="I184" s="217"/>
      <c r="J184" s="213"/>
      <c r="K184" s="213"/>
      <c r="L184" s="218"/>
      <c r="M184" s="246"/>
      <c r="N184" s="247"/>
      <c r="O184" s="247"/>
      <c r="P184" s="247"/>
      <c r="Q184" s="247"/>
      <c r="R184" s="247"/>
      <c r="S184" s="247"/>
      <c r="T184" s="248"/>
      <c r="AT184" s="222" t="s">
        <v>163</v>
      </c>
      <c r="AU184" s="222" t="s">
        <v>85</v>
      </c>
      <c r="AV184" s="14" t="s">
        <v>161</v>
      </c>
      <c r="AW184" s="14" t="s">
        <v>31</v>
      </c>
      <c r="AX184" s="14" t="s">
        <v>83</v>
      </c>
      <c r="AY184" s="222" t="s">
        <v>153</v>
      </c>
    </row>
    <row r="185" spans="1:65" s="2" customFormat="1" ht="6.95" customHeight="1">
      <c r="A185" s="34"/>
      <c r="B185" s="54"/>
      <c r="C185" s="55"/>
      <c r="D185" s="55"/>
      <c r="E185" s="55"/>
      <c r="F185" s="55"/>
      <c r="G185" s="55"/>
      <c r="H185" s="55"/>
      <c r="I185" s="55"/>
      <c r="J185" s="55"/>
      <c r="K185" s="55"/>
      <c r="L185" s="39"/>
      <c r="M185" s="34"/>
      <c r="O185" s="34"/>
      <c r="P185" s="34"/>
      <c r="Q185" s="34"/>
      <c r="R185" s="34"/>
      <c r="S185" s="34"/>
      <c r="T185" s="34"/>
      <c r="U185" s="34"/>
      <c r="V185" s="34"/>
      <c r="W185" s="34"/>
      <c r="X185" s="34"/>
      <c r="Y185" s="34"/>
      <c r="Z185" s="34"/>
      <c r="AA185" s="34"/>
      <c r="AB185" s="34"/>
      <c r="AC185" s="34"/>
      <c r="AD185" s="34"/>
      <c r="AE185" s="34"/>
    </row>
  </sheetData>
  <sheetProtection algorithmName="SHA-512" hashValue="KyhdBW/blXSA9ACS+ZO0E8PHW7Fi52zGV9hPZ64LZOmBPc/pyzJTZ0C+1lvJ7KBsuxuTkNPJ+FIfkO7i4iHM3A==" saltValue="96hZK6QlozQ645NNjHaMeA==" spinCount="100000" sheet="1" objects="1" scenarios="1" formatColumns="0" formatRows="0" autoFilter="0"/>
  <autoFilter ref="C120:K184"/>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7"/>
  <sheetViews>
    <sheetView showGridLines="0" workbookViewId="0">
      <selection activeCell="I119" sqref="I119"/>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5"/>
      <c r="M2" s="275"/>
      <c r="N2" s="275"/>
      <c r="O2" s="275"/>
      <c r="P2" s="275"/>
      <c r="Q2" s="275"/>
      <c r="R2" s="275"/>
      <c r="S2" s="275"/>
      <c r="T2" s="275"/>
      <c r="U2" s="275"/>
      <c r="V2" s="275"/>
      <c r="AT2" s="17" t="s">
        <v>124</v>
      </c>
    </row>
    <row r="3" spans="1:46" s="1" customFormat="1" ht="6.95" hidden="1" customHeight="1">
      <c r="B3" s="108"/>
      <c r="C3" s="109"/>
      <c r="D3" s="109"/>
      <c r="E3" s="109"/>
      <c r="F3" s="109"/>
      <c r="G3" s="109"/>
      <c r="H3" s="109"/>
      <c r="I3" s="109"/>
      <c r="J3" s="109"/>
      <c r="K3" s="109"/>
      <c r="L3" s="20"/>
      <c r="AT3" s="17" t="s">
        <v>85</v>
      </c>
    </row>
    <row r="4" spans="1:46" s="1" customFormat="1" ht="24.95" hidden="1" customHeight="1">
      <c r="B4" s="20"/>
      <c r="D4" s="110" t="s">
        <v>125</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0" t="str">
        <f>'Rekapitulace stavby'!K6</f>
        <v>Oprava trati v úseku Kladno - Krupá</v>
      </c>
      <c r="F7" s="291"/>
      <c r="G7" s="291"/>
      <c r="H7" s="291"/>
      <c r="L7" s="20"/>
    </row>
    <row r="8" spans="1:46" s="2" customFormat="1" ht="12" hidden="1" customHeight="1">
      <c r="A8" s="34"/>
      <c r="B8" s="39"/>
      <c r="C8" s="34"/>
      <c r="D8" s="112" t="s">
        <v>126</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292" t="s">
        <v>1115</v>
      </c>
      <c r="F9" s="293"/>
      <c r="G9" s="293"/>
      <c r="H9" s="293"/>
      <c r="I9" s="34"/>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2" t="s">
        <v>20</v>
      </c>
      <c r="E12" s="34"/>
      <c r="F12" s="113" t="s">
        <v>21</v>
      </c>
      <c r="G12" s="34"/>
      <c r="H12" s="34"/>
      <c r="I12" s="112" t="s">
        <v>22</v>
      </c>
      <c r="J12" s="114" t="str">
        <f>'Rekapitulace stavby'!AN8</f>
        <v>22. 2. 2021</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stavby'!E14</f>
        <v>Vyplň údaj</v>
      </c>
      <c r="F18" s="295"/>
      <c r="G18" s="295"/>
      <c r="H18" s="295"/>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15"/>
      <c r="B27" s="116"/>
      <c r="C27" s="115"/>
      <c r="D27" s="115"/>
      <c r="E27" s="296" t="s">
        <v>1</v>
      </c>
      <c r="F27" s="296"/>
      <c r="G27" s="296"/>
      <c r="H27" s="296"/>
      <c r="I27" s="115"/>
      <c r="J27" s="115"/>
      <c r="K27" s="115"/>
      <c r="L27" s="117"/>
      <c r="S27" s="115"/>
      <c r="T27" s="115"/>
      <c r="U27" s="115"/>
      <c r="V27" s="115"/>
      <c r="W27" s="115"/>
      <c r="X27" s="115"/>
      <c r="Y27" s="115"/>
      <c r="Z27" s="115"/>
      <c r="AA27" s="115"/>
      <c r="AB27" s="115"/>
      <c r="AC27" s="115"/>
      <c r="AD27" s="115"/>
      <c r="AE27" s="115"/>
    </row>
    <row r="28" spans="1:31" s="2" customFormat="1" ht="6.95"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hidden="1" customHeight="1">
      <c r="A30" s="34"/>
      <c r="B30" s="39"/>
      <c r="C30" s="34"/>
      <c r="D30" s="119" t="s">
        <v>35</v>
      </c>
      <c r="E30" s="34"/>
      <c r="F30" s="34"/>
      <c r="G30" s="34"/>
      <c r="H30" s="34"/>
      <c r="I30" s="34"/>
      <c r="J30" s="120">
        <f>ROUND(J117,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2" t="s">
        <v>39</v>
      </c>
      <c r="E33" s="112" t="s">
        <v>40</v>
      </c>
      <c r="F33" s="123">
        <f>ROUND((SUM(BE117:BE156)),  2)</f>
        <v>0</v>
      </c>
      <c r="G33" s="34"/>
      <c r="H33" s="34"/>
      <c r="I33" s="124">
        <v>0.21</v>
      </c>
      <c r="J33" s="123">
        <f>ROUND(((SUM(BE117:BE156))*I33),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2" t="s">
        <v>41</v>
      </c>
      <c r="F34" s="123">
        <f>ROUND((SUM(BF117:BF156)),  2)</f>
        <v>0</v>
      </c>
      <c r="G34" s="34"/>
      <c r="H34" s="34"/>
      <c r="I34" s="124">
        <v>0.15</v>
      </c>
      <c r="J34" s="123">
        <f>ROUND(((SUM(BF117:BF156))*I34),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42</v>
      </c>
      <c r="F35" s="123">
        <f>ROUND((SUM(BG117:BG156)),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43</v>
      </c>
      <c r="F36" s="123">
        <f>ROUND((SUM(BH117:BH156)),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44</v>
      </c>
      <c r="F37" s="123">
        <f>ROUND((SUM(BI117:BI156)),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2" t="s">
        <v>48</v>
      </c>
      <c r="E50" s="133"/>
      <c r="F50" s="133"/>
      <c r="G50" s="132" t="s">
        <v>49</v>
      </c>
      <c r="H50" s="133"/>
      <c r="I50" s="133"/>
      <c r="J50" s="133"/>
      <c r="K50" s="133"/>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idden="1">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idden="1">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idden="1">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5" hidden="1"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hidden="1"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hidden="1" customHeight="1">
      <c r="A82" s="34"/>
      <c r="B82" s="35"/>
      <c r="C82" s="23" t="s">
        <v>128</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hidden="1"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hidden="1" customHeight="1">
      <c r="A85" s="34"/>
      <c r="B85" s="35"/>
      <c r="C85" s="36"/>
      <c r="D85" s="36"/>
      <c r="E85" s="297" t="str">
        <f>E7</f>
        <v>Oprava trati v úseku Kladno - Krupá</v>
      </c>
      <c r="F85" s="298"/>
      <c r="G85" s="298"/>
      <c r="H85" s="298"/>
      <c r="I85" s="36"/>
      <c r="J85" s="36"/>
      <c r="K85" s="36"/>
      <c r="L85" s="51"/>
      <c r="S85" s="34"/>
      <c r="T85" s="34"/>
      <c r="U85" s="34"/>
      <c r="V85" s="34"/>
      <c r="W85" s="34"/>
      <c r="X85" s="34"/>
      <c r="Y85" s="34"/>
      <c r="Z85" s="34"/>
      <c r="AA85" s="34"/>
      <c r="AB85" s="34"/>
      <c r="AC85" s="34"/>
      <c r="AD85" s="34"/>
      <c r="AE85" s="34"/>
    </row>
    <row r="86" spans="1:47" s="2" customFormat="1" ht="12" hidden="1" customHeight="1">
      <c r="A86" s="34"/>
      <c r="B86" s="35"/>
      <c r="C86" s="29" t="s">
        <v>126</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hidden="1" customHeight="1">
      <c r="A87" s="34"/>
      <c r="B87" s="35"/>
      <c r="C87" s="36"/>
      <c r="D87" s="36"/>
      <c r="E87" s="253" t="str">
        <f>E9</f>
        <v>SO 14 - VRN</v>
      </c>
      <c r="F87" s="299"/>
      <c r="G87" s="299"/>
      <c r="H87" s="299"/>
      <c r="I87" s="36"/>
      <c r="J87" s="36"/>
      <c r="K87" s="36"/>
      <c r="L87" s="51"/>
      <c r="S87" s="34"/>
      <c r="T87" s="34"/>
      <c r="U87" s="34"/>
      <c r="V87" s="34"/>
      <c r="W87" s="34"/>
      <c r="X87" s="34"/>
      <c r="Y87" s="34"/>
      <c r="Z87" s="34"/>
      <c r="AA87" s="34"/>
      <c r="AB87" s="34"/>
      <c r="AC87" s="34"/>
      <c r="AD87" s="34"/>
      <c r="AE87" s="34"/>
    </row>
    <row r="88" spans="1:47" s="2" customFormat="1" ht="6.95" hidden="1"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c r="A89" s="34"/>
      <c r="B89" s="35"/>
      <c r="C89" s="29" t="s">
        <v>20</v>
      </c>
      <c r="D89" s="36"/>
      <c r="E89" s="36"/>
      <c r="F89" s="27" t="str">
        <f>F12</f>
        <v xml:space="preserve"> </v>
      </c>
      <c r="G89" s="36"/>
      <c r="H89" s="36"/>
      <c r="I89" s="29" t="s">
        <v>22</v>
      </c>
      <c r="J89" s="66" t="str">
        <f>IF(J12="","",J12)</f>
        <v>22. 2. 2021</v>
      </c>
      <c r="K89" s="36"/>
      <c r="L89" s="51"/>
      <c r="S89" s="34"/>
      <c r="T89" s="34"/>
      <c r="U89" s="34"/>
      <c r="V89" s="34"/>
      <c r="W89" s="34"/>
      <c r="X89" s="34"/>
      <c r="Y89" s="34"/>
      <c r="Z89" s="34"/>
      <c r="AA89" s="34"/>
      <c r="AB89" s="34"/>
      <c r="AC89" s="34"/>
      <c r="AD89" s="34"/>
      <c r="AE89" s="34"/>
    </row>
    <row r="90" spans="1:47" s="2" customFormat="1" ht="6.95" hidden="1"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hidden="1" customHeight="1">
      <c r="A91" s="34"/>
      <c r="B91" s="35"/>
      <c r="C91" s="29" t="s">
        <v>24</v>
      </c>
      <c r="D91" s="36"/>
      <c r="E91" s="36"/>
      <c r="F91" s="27" t="str">
        <f>E15</f>
        <v>Ing. Aleš Bednář</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2" hidden="1" customHeight="1">
      <c r="A92" s="34"/>
      <c r="B92" s="35"/>
      <c r="C92" s="29" t="s">
        <v>28</v>
      </c>
      <c r="D92" s="36"/>
      <c r="E92" s="36"/>
      <c r="F92" s="27" t="str">
        <f>IF(E18="","",E18)</f>
        <v>Vyplň údaj</v>
      </c>
      <c r="G92" s="36"/>
      <c r="H92" s="36"/>
      <c r="I92" s="29" t="s">
        <v>32</v>
      </c>
      <c r="J92" s="32" t="str">
        <f>E24</f>
        <v>Lukáš Kot</v>
      </c>
      <c r="K92" s="36"/>
      <c r="L92" s="51"/>
      <c r="S92" s="34"/>
      <c r="T92" s="34"/>
      <c r="U92" s="34"/>
      <c r="V92" s="34"/>
      <c r="W92" s="34"/>
      <c r="X92" s="34"/>
      <c r="Y92" s="34"/>
      <c r="Z92" s="34"/>
      <c r="AA92" s="34"/>
      <c r="AB92" s="34"/>
      <c r="AC92" s="34"/>
      <c r="AD92" s="34"/>
      <c r="AE92" s="34"/>
    </row>
    <row r="93" spans="1:47" s="2" customFormat="1" ht="10.35" hidden="1"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c r="A94" s="34"/>
      <c r="B94" s="35"/>
      <c r="C94" s="143" t="s">
        <v>129</v>
      </c>
      <c r="D94" s="144"/>
      <c r="E94" s="144"/>
      <c r="F94" s="144"/>
      <c r="G94" s="144"/>
      <c r="H94" s="144"/>
      <c r="I94" s="144"/>
      <c r="J94" s="145" t="s">
        <v>130</v>
      </c>
      <c r="K94" s="144"/>
      <c r="L94" s="51"/>
      <c r="S94" s="34"/>
      <c r="T94" s="34"/>
      <c r="U94" s="34"/>
      <c r="V94" s="34"/>
      <c r="W94" s="34"/>
      <c r="X94" s="34"/>
      <c r="Y94" s="34"/>
      <c r="Z94" s="34"/>
      <c r="AA94" s="34"/>
      <c r="AB94" s="34"/>
      <c r="AC94" s="34"/>
      <c r="AD94" s="34"/>
      <c r="AE94" s="34"/>
    </row>
    <row r="95" spans="1:47" s="2" customFormat="1" ht="10.35" hidden="1"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hidden="1" customHeight="1">
      <c r="A96" s="34"/>
      <c r="B96" s="35"/>
      <c r="C96" s="146" t="s">
        <v>131</v>
      </c>
      <c r="D96" s="36"/>
      <c r="E96" s="36"/>
      <c r="F96" s="36"/>
      <c r="G96" s="36"/>
      <c r="H96" s="36"/>
      <c r="I96" s="36"/>
      <c r="J96" s="84">
        <f>J117</f>
        <v>0</v>
      </c>
      <c r="K96" s="36"/>
      <c r="L96" s="51"/>
      <c r="S96" s="34"/>
      <c r="T96" s="34"/>
      <c r="U96" s="34"/>
      <c r="V96" s="34"/>
      <c r="W96" s="34"/>
      <c r="X96" s="34"/>
      <c r="Y96" s="34"/>
      <c r="Z96" s="34"/>
      <c r="AA96" s="34"/>
      <c r="AB96" s="34"/>
      <c r="AC96" s="34"/>
      <c r="AD96" s="34"/>
      <c r="AE96" s="34"/>
      <c r="AU96" s="17" t="s">
        <v>132</v>
      </c>
    </row>
    <row r="97" spans="1:31" s="9" customFormat="1" ht="24.95" hidden="1" customHeight="1">
      <c r="B97" s="147"/>
      <c r="C97" s="148"/>
      <c r="D97" s="149" t="s">
        <v>1116</v>
      </c>
      <c r="E97" s="150"/>
      <c r="F97" s="150"/>
      <c r="G97" s="150"/>
      <c r="H97" s="150"/>
      <c r="I97" s="150"/>
      <c r="J97" s="151">
        <f>J118</f>
        <v>0</v>
      </c>
      <c r="K97" s="148"/>
      <c r="L97" s="152"/>
    </row>
    <row r="98" spans="1:31" s="2" customFormat="1" ht="21.75" hidden="1" customHeight="1">
      <c r="A98" s="34"/>
      <c r="B98" s="35"/>
      <c r="C98" s="36"/>
      <c r="D98" s="36"/>
      <c r="E98" s="36"/>
      <c r="F98" s="36"/>
      <c r="G98" s="36"/>
      <c r="H98" s="36"/>
      <c r="I98" s="36"/>
      <c r="J98" s="36"/>
      <c r="K98" s="36"/>
      <c r="L98" s="51"/>
      <c r="S98" s="34"/>
      <c r="T98" s="34"/>
      <c r="U98" s="34"/>
      <c r="V98" s="34"/>
      <c r="W98" s="34"/>
      <c r="X98" s="34"/>
      <c r="Y98" s="34"/>
      <c r="Z98" s="34"/>
      <c r="AA98" s="34"/>
      <c r="AB98" s="34"/>
      <c r="AC98" s="34"/>
      <c r="AD98" s="34"/>
      <c r="AE98" s="34"/>
    </row>
    <row r="99" spans="1:31" s="2" customFormat="1" ht="6.95" hidden="1" customHeight="1">
      <c r="A99" s="34"/>
      <c r="B99" s="54"/>
      <c r="C99" s="55"/>
      <c r="D99" s="55"/>
      <c r="E99" s="55"/>
      <c r="F99" s="55"/>
      <c r="G99" s="55"/>
      <c r="H99" s="55"/>
      <c r="I99" s="55"/>
      <c r="J99" s="55"/>
      <c r="K99" s="55"/>
      <c r="L99" s="51"/>
      <c r="S99" s="34"/>
      <c r="T99" s="34"/>
      <c r="U99" s="34"/>
      <c r="V99" s="34"/>
      <c r="W99" s="34"/>
      <c r="X99" s="34"/>
      <c r="Y99" s="34"/>
      <c r="Z99" s="34"/>
      <c r="AA99" s="34"/>
      <c r="AB99" s="34"/>
      <c r="AC99" s="34"/>
      <c r="AD99" s="34"/>
      <c r="AE99" s="34"/>
    </row>
    <row r="100" spans="1:31" ht="11.25" hidden="1"/>
    <row r="101" spans="1:31" ht="11.25" hidden="1"/>
    <row r="102" spans="1:31" ht="11.25" hidden="1"/>
    <row r="103" spans="1:31" s="2" customFormat="1" ht="6.95" customHeight="1">
      <c r="A103" s="34"/>
      <c r="B103" s="56"/>
      <c r="C103" s="57"/>
      <c r="D103" s="57"/>
      <c r="E103" s="57"/>
      <c r="F103" s="57"/>
      <c r="G103" s="57"/>
      <c r="H103" s="57"/>
      <c r="I103" s="57"/>
      <c r="J103" s="57"/>
      <c r="K103" s="57"/>
      <c r="L103" s="51"/>
      <c r="S103" s="34"/>
      <c r="T103" s="34"/>
      <c r="U103" s="34"/>
      <c r="V103" s="34"/>
      <c r="W103" s="34"/>
      <c r="X103" s="34"/>
      <c r="Y103" s="34"/>
      <c r="Z103" s="34"/>
      <c r="AA103" s="34"/>
      <c r="AB103" s="34"/>
      <c r="AC103" s="34"/>
      <c r="AD103" s="34"/>
      <c r="AE103" s="34"/>
    </row>
    <row r="104" spans="1:31" s="2" customFormat="1" ht="24.95" customHeight="1">
      <c r="A104" s="34"/>
      <c r="B104" s="35"/>
      <c r="C104" s="23" t="s">
        <v>138</v>
      </c>
      <c r="D104" s="36"/>
      <c r="E104" s="36"/>
      <c r="F104" s="36"/>
      <c r="G104" s="36"/>
      <c r="H104" s="36"/>
      <c r="I104" s="36"/>
      <c r="J104" s="36"/>
      <c r="K104" s="36"/>
      <c r="L104" s="51"/>
      <c r="S104" s="34"/>
      <c r="T104" s="34"/>
      <c r="U104" s="34"/>
      <c r="V104" s="34"/>
      <c r="W104" s="34"/>
      <c r="X104" s="34"/>
      <c r="Y104" s="34"/>
      <c r="Z104" s="34"/>
      <c r="AA104" s="34"/>
      <c r="AB104" s="34"/>
      <c r="AC104" s="34"/>
      <c r="AD104" s="34"/>
      <c r="AE104" s="34"/>
    </row>
    <row r="105" spans="1:31" s="2" customFormat="1" ht="6.95" customHeight="1">
      <c r="A105" s="34"/>
      <c r="B105" s="35"/>
      <c r="C105" s="36"/>
      <c r="D105" s="36"/>
      <c r="E105" s="36"/>
      <c r="F105" s="36"/>
      <c r="G105" s="36"/>
      <c r="H105" s="36"/>
      <c r="I105" s="36"/>
      <c r="J105" s="36"/>
      <c r="K105" s="36"/>
      <c r="L105" s="51"/>
      <c r="S105" s="34"/>
      <c r="T105" s="34"/>
      <c r="U105" s="34"/>
      <c r="V105" s="34"/>
      <c r="W105" s="34"/>
      <c r="X105" s="34"/>
      <c r="Y105" s="34"/>
      <c r="Z105" s="34"/>
      <c r="AA105" s="34"/>
      <c r="AB105" s="34"/>
      <c r="AC105" s="34"/>
      <c r="AD105" s="34"/>
      <c r="AE105" s="34"/>
    </row>
    <row r="106" spans="1:31" s="2" customFormat="1" ht="12" customHeight="1">
      <c r="A106" s="34"/>
      <c r="B106" s="35"/>
      <c r="C106" s="29" t="s">
        <v>16</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16.5" customHeight="1">
      <c r="A107" s="34"/>
      <c r="B107" s="35"/>
      <c r="C107" s="36"/>
      <c r="D107" s="36"/>
      <c r="E107" s="297" t="str">
        <f>E7</f>
        <v>Oprava trati v úseku Kladno - Krupá</v>
      </c>
      <c r="F107" s="298"/>
      <c r="G107" s="298"/>
      <c r="H107" s="298"/>
      <c r="I107" s="36"/>
      <c r="J107" s="36"/>
      <c r="K107" s="36"/>
      <c r="L107" s="51"/>
      <c r="S107" s="34"/>
      <c r="T107" s="34"/>
      <c r="U107" s="34"/>
      <c r="V107" s="34"/>
      <c r="W107" s="34"/>
      <c r="X107" s="34"/>
      <c r="Y107" s="34"/>
      <c r="Z107" s="34"/>
      <c r="AA107" s="34"/>
      <c r="AB107" s="34"/>
      <c r="AC107" s="34"/>
      <c r="AD107" s="34"/>
      <c r="AE107" s="34"/>
    </row>
    <row r="108" spans="1:31" s="2" customFormat="1" ht="12" customHeight="1">
      <c r="A108" s="34"/>
      <c r="B108" s="35"/>
      <c r="C108" s="29" t="s">
        <v>126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6.5" customHeight="1">
      <c r="A109" s="34"/>
      <c r="B109" s="35"/>
      <c r="C109" s="36"/>
      <c r="D109" s="36"/>
      <c r="E109" s="253" t="str">
        <f>E9</f>
        <v>SO 14 - VRN</v>
      </c>
      <c r="F109" s="299"/>
      <c r="G109" s="299"/>
      <c r="H109" s="299"/>
      <c r="I109" s="36"/>
      <c r="J109" s="36"/>
      <c r="K109" s="36"/>
      <c r="L109" s="51"/>
      <c r="S109" s="34"/>
      <c r="T109" s="34"/>
      <c r="U109" s="34"/>
      <c r="V109" s="34"/>
      <c r="W109" s="34"/>
      <c r="X109" s="34"/>
      <c r="Y109" s="34"/>
      <c r="Z109" s="34"/>
      <c r="AA109" s="34"/>
      <c r="AB109" s="34"/>
      <c r="AC109" s="34"/>
      <c r="AD109" s="34"/>
      <c r="AE109" s="34"/>
    </row>
    <row r="110" spans="1:31" s="2" customFormat="1" ht="6.95" customHeight="1">
      <c r="A110" s="34"/>
      <c r="B110" s="35"/>
      <c r="C110" s="36"/>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20</v>
      </c>
      <c r="D111" s="36"/>
      <c r="E111" s="36"/>
      <c r="F111" s="27" t="str">
        <f>F12</f>
        <v xml:space="preserve"> </v>
      </c>
      <c r="G111" s="36"/>
      <c r="H111" s="36"/>
      <c r="I111" s="29" t="s">
        <v>22</v>
      </c>
      <c r="J111" s="66" t="str">
        <f>IF(J12="","",J12)</f>
        <v>22. 2. 2021</v>
      </c>
      <c r="K111" s="36"/>
      <c r="L111" s="51"/>
      <c r="S111" s="34"/>
      <c r="T111" s="34"/>
      <c r="U111" s="34"/>
      <c r="V111" s="34"/>
      <c r="W111" s="34"/>
      <c r="X111" s="34"/>
      <c r="Y111" s="34"/>
      <c r="Z111" s="34"/>
      <c r="AA111" s="34"/>
      <c r="AB111" s="34"/>
      <c r="AC111" s="34"/>
      <c r="AD111" s="34"/>
      <c r="AE111" s="34"/>
    </row>
    <row r="112" spans="1:31" s="2" customFormat="1" ht="6.95"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5.2" customHeight="1">
      <c r="A113" s="34"/>
      <c r="B113" s="35"/>
      <c r="C113" s="29" t="s">
        <v>24</v>
      </c>
      <c r="D113" s="36"/>
      <c r="E113" s="36"/>
      <c r="F113" s="27" t="str">
        <f>E15</f>
        <v>Ing. Aleš Bednář</v>
      </c>
      <c r="G113" s="36"/>
      <c r="H113" s="36"/>
      <c r="I113" s="29" t="s">
        <v>30</v>
      </c>
      <c r="J113" s="32" t="str">
        <f>E21</f>
        <v xml:space="preserve"> </v>
      </c>
      <c r="K113" s="36"/>
      <c r="L113" s="51"/>
      <c r="S113" s="34"/>
      <c r="T113" s="34"/>
      <c r="U113" s="34"/>
      <c r="V113" s="34"/>
      <c r="W113" s="34"/>
      <c r="X113" s="34"/>
      <c r="Y113" s="34"/>
      <c r="Z113" s="34"/>
      <c r="AA113" s="34"/>
      <c r="AB113" s="34"/>
      <c r="AC113" s="34"/>
      <c r="AD113" s="34"/>
      <c r="AE113" s="34"/>
    </row>
    <row r="114" spans="1:65" s="2" customFormat="1" ht="15.2" customHeight="1">
      <c r="A114" s="34"/>
      <c r="B114" s="35"/>
      <c r="C114" s="29" t="s">
        <v>28</v>
      </c>
      <c r="D114" s="36"/>
      <c r="E114" s="36"/>
      <c r="F114" s="27" t="str">
        <f>IF(E18="","",E18)</f>
        <v>Vyplň údaj</v>
      </c>
      <c r="G114" s="36"/>
      <c r="H114" s="36"/>
      <c r="I114" s="29" t="s">
        <v>32</v>
      </c>
      <c r="J114" s="32" t="str">
        <f>E24</f>
        <v>Lukáš Kot</v>
      </c>
      <c r="K114" s="36"/>
      <c r="L114" s="51"/>
      <c r="S114" s="34"/>
      <c r="T114" s="34"/>
      <c r="U114" s="34"/>
      <c r="V114" s="34"/>
      <c r="W114" s="34"/>
      <c r="X114" s="34"/>
      <c r="Y114" s="34"/>
      <c r="Z114" s="34"/>
      <c r="AA114" s="34"/>
      <c r="AB114" s="34"/>
      <c r="AC114" s="34"/>
      <c r="AD114" s="34"/>
      <c r="AE114" s="34"/>
    </row>
    <row r="115" spans="1:65" s="2" customFormat="1" ht="10.3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11" customFormat="1" ht="29.25" customHeight="1">
      <c r="A116" s="159"/>
      <c r="B116" s="160"/>
      <c r="C116" s="161" t="s">
        <v>139</v>
      </c>
      <c r="D116" s="162" t="s">
        <v>60</v>
      </c>
      <c r="E116" s="162" t="s">
        <v>56</v>
      </c>
      <c r="F116" s="162" t="s">
        <v>57</v>
      </c>
      <c r="G116" s="162" t="s">
        <v>140</v>
      </c>
      <c r="H116" s="162" t="s">
        <v>141</v>
      </c>
      <c r="I116" s="162" t="s">
        <v>142</v>
      </c>
      <c r="J116" s="162" t="s">
        <v>130</v>
      </c>
      <c r="K116" s="163" t="s">
        <v>143</v>
      </c>
      <c r="L116" s="164"/>
      <c r="M116" s="75" t="s">
        <v>1</v>
      </c>
      <c r="N116" s="76" t="s">
        <v>39</v>
      </c>
      <c r="O116" s="76" t="s">
        <v>144</v>
      </c>
      <c r="P116" s="76" t="s">
        <v>145</v>
      </c>
      <c r="Q116" s="76" t="s">
        <v>146</v>
      </c>
      <c r="R116" s="76" t="s">
        <v>147</v>
      </c>
      <c r="S116" s="76" t="s">
        <v>148</v>
      </c>
      <c r="T116" s="77" t="s">
        <v>149</v>
      </c>
      <c r="U116" s="159"/>
      <c r="V116" s="159"/>
      <c r="W116" s="159"/>
      <c r="X116" s="159"/>
      <c r="Y116" s="159"/>
      <c r="Z116" s="159"/>
      <c r="AA116" s="159"/>
      <c r="AB116" s="159"/>
      <c r="AC116" s="159"/>
      <c r="AD116" s="159"/>
      <c r="AE116" s="159"/>
    </row>
    <row r="117" spans="1:65" s="2" customFormat="1" ht="22.9" customHeight="1">
      <c r="A117" s="34"/>
      <c r="B117" s="35"/>
      <c r="C117" s="82" t="s">
        <v>150</v>
      </c>
      <c r="D117" s="36"/>
      <c r="E117" s="36"/>
      <c r="F117" s="36"/>
      <c r="G117" s="36"/>
      <c r="H117" s="36"/>
      <c r="I117" s="36"/>
      <c r="J117" s="165">
        <f>BK117</f>
        <v>0</v>
      </c>
      <c r="K117" s="36"/>
      <c r="L117" s="39"/>
      <c r="M117" s="78"/>
      <c r="N117" s="166"/>
      <c r="O117" s="79"/>
      <c r="P117" s="167">
        <f>P118</f>
        <v>0</v>
      </c>
      <c r="Q117" s="79"/>
      <c r="R117" s="167">
        <f>R118</f>
        <v>0</v>
      </c>
      <c r="S117" s="79"/>
      <c r="T117" s="168">
        <f>T118</f>
        <v>0</v>
      </c>
      <c r="U117" s="34"/>
      <c r="V117" s="34"/>
      <c r="W117" s="34"/>
      <c r="X117" s="34"/>
      <c r="Y117" s="34"/>
      <c r="Z117" s="34"/>
      <c r="AA117" s="34"/>
      <c r="AB117" s="34"/>
      <c r="AC117" s="34"/>
      <c r="AD117" s="34"/>
      <c r="AE117" s="34"/>
      <c r="AT117" s="17" t="s">
        <v>74</v>
      </c>
      <c r="AU117" s="17" t="s">
        <v>132</v>
      </c>
      <c r="BK117" s="169">
        <f>BK118</f>
        <v>0</v>
      </c>
    </row>
    <row r="118" spans="1:65" s="12" customFormat="1" ht="25.9" customHeight="1">
      <c r="B118" s="170"/>
      <c r="C118" s="171"/>
      <c r="D118" s="172" t="s">
        <v>74</v>
      </c>
      <c r="E118" s="173" t="s">
        <v>123</v>
      </c>
      <c r="F118" s="173" t="s">
        <v>1117</v>
      </c>
      <c r="G118" s="171"/>
      <c r="H118" s="171"/>
      <c r="I118" s="174"/>
      <c r="J118" s="175">
        <f>BK118</f>
        <v>0</v>
      </c>
      <c r="K118" s="171"/>
      <c r="L118" s="176"/>
      <c r="M118" s="177"/>
      <c r="N118" s="178"/>
      <c r="O118" s="178"/>
      <c r="P118" s="179">
        <f>SUM(P119:P156)</f>
        <v>0</v>
      </c>
      <c r="Q118" s="178"/>
      <c r="R118" s="179">
        <f>SUM(R119:R156)</f>
        <v>0</v>
      </c>
      <c r="S118" s="178"/>
      <c r="T118" s="180">
        <f>SUM(T119:T156)</f>
        <v>0</v>
      </c>
      <c r="AR118" s="181" t="s">
        <v>183</v>
      </c>
      <c r="AT118" s="182" t="s">
        <v>74</v>
      </c>
      <c r="AU118" s="182" t="s">
        <v>75</v>
      </c>
      <c r="AY118" s="181" t="s">
        <v>153</v>
      </c>
      <c r="BK118" s="183">
        <f>SUM(BK119:BK156)</f>
        <v>0</v>
      </c>
    </row>
    <row r="119" spans="1:65" s="2" customFormat="1" ht="24">
      <c r="A119" s="34"/>
      <c r="B119" s="35"/>
      <c r="C119" s="233" t="s">
        <v>83</v>
      </c>
      <c r="D119" s="233" t="s">
        <v>185</v>
      </c>
      <c r="E119" s="234" t="s">
        <v>1118</v>
      </c>
      <c r="F119" s="235" t="s">
        <v>1119</v>
      </c>
      <c r="G119" s="236" t="s">
        <v>158</v>
      </c>
      <c r="H119" s="237">
        <v>5</v>
      </c>
      <c r="I119" s="238"/>
      <c r="J119" s="239">
        <f>ROUND(I119*H119,2)</f>
        <v>0</v>
      </c>
      <c r="K119" s="235" t="s">
        <v>159</v>
      </c>
      <c r="L119" s="39"/>
      <c r="M119" s="240" t="s">
        <v>1</v>
      </c>
      <c r="N119" s="241" t="s">
        <v>40</v>
      </c>
      <c r="O119" s="71"/>
      <c r="P119" s="196">
        <f>O119*H119</f>
        <v>0</v>
      </c>
      <c r="Q119" s="196">
        <v>0</v>
      </c>
      <c r="R119" s="196">
        <f>Q119*H119</f>
        <v>0</v>
      </c>
      <c r="S119" s="196">
        <v>0</v>
      </c>
      <c r="T119" s="197">
        <f>S119*H119</f>
        <v>0</v>
      </c>
      <c r="U119" s="34"/>
      <c r="V119" s="34"/>
      <c r="W119" s="34"/>
      <c r="X119" s="34"/>
      <c r="Y119" s="34"/>
      <c r="Z119" s="34"/>
      <c r="AA119" s="34"/>
      <c r="AB119" s="34"/>
      <c r="AC119" s="34"/>
      <c r="AD119" s="34"/>
      <c r="AE119" s="34"/>
      <c r="AR119" s="198" t="s">
        <v>161</v>
      </c>
      <c r="AT119" s="198" t="s">
        <v>185</v>
      </c>
      <c r="AU119" s="198" t="s">
        <v>83</v>
      </c>
      <c r="AY119" s="17" t="s">
        <v>153</v>
      </c>
      <c r="BE119" s="199">
        <f>IF(N119="základní",J119,0)</f>
        <v>0</v>
      </c>
      <c r="BF119" s="199">
        <f>IF(N119="snížená",J119,0)</f>
        <v>0</v>
      </c>
      <c r="BG119" s="199">
        <f>IF(N119="zákl. přenesená",J119,0)</f>
        <v>0</v>
      </c>
      <c r="BH119" s="199">
        <f>IF(N119="sníž. přenesená",J119,0)</f>
        <v>0</v>
      </c>
      <c r="BI119" s="199">
        <f>IF(N119="nulová",J119,0)</f>
        <v>0</v>
      </c>
      <c r="BJ119" s="17" t="s">
        <v>83</v>
      </c>
      <c r="BK119" s="199">
        <f>ROUND(I119*H119,2)</f>
        <v>0</v>
      </c>
      <c r="BL119" s="17" t="s">
        <v>161</v>
      </c>
      <c r="BM119" s="198" t="s">
        <v>1120</v>
      </c>
    </row>
    <row r="120" spans="1:65" s="15" customFormat="1" ht="11.25">
      <c r="B120" s="223"/>
      <c r="C120" s="224"/>
      <c r="D120" s="202" t="s">
        <v>163</v>
      </c>
      <c r="E120" s="225" t="s">
        <v>1</v>
      </c>
      <c r="F120" s="226" t="s">
        <v>1121</v>
      </c>
      <c r="G120" s="224"/>
      <c r="H120" s="225" t="s">
        <v>1</v>
      </c>
      <c r="I120" s="227"/>
      <c r="J120" s="224"/>
      <c r="K120" s="224"/>
      <c r="L120" s="228"/>
      <c r="M120" s="229"/>
      <c r="N120" s="230"/>
      <c r="O120" s="230"/>
      <c r="P120" s="230"/>
      <c r="Q120" s="230"/>
      <c r="R120" s="230"/>
      <c r="S120" s="230"/>
      <c r="T120" s="231"/>
      <c r="AT120" s="232" t="s">
        <v>163</v>
      </c>
      <c r="AU120" s="232" t="s">
        <v>83</v>
      </c>
      <c r="AV120" s="15" t="s">
        <v>83</v>
      </c>
      <c r="AW120" s="15" t="s">
        <v>31</v>
      </c>
      <c r="AX120" s="15" t="s">
        <v>75</v>
      </c>
      <c r="AY120" s="232" t="s">
        <v>153</v>
      </c>
    </row>
    <row r="121" spans="1:65" s="13" customFormat="1" ht="11.25">
      <c r="B121" s="200"/>
      <c r="C121" s="201"/>
      <c r="D121" s="202" t="s">
        <v>163</v>
      </c>
      <c r="E121" s="203" t="s">
        <v>1</v>
      </c>
      <c r="F121" s="204" t="s">
        <v>183</v>
      </c>
      <c r="G121" s="201"/>
      <c r="H121" s="205">
        <v>5</v>
      </c>
      <c r="I121" s="206"/>
      <c r="J121" s="201"/>
      <c r="K121" s="201"/>
      <c r="L121" s="207"/>
      <c r="M121" s="208"/>
      <c r="N121" s="209"/>
      <c r="O121" s="209"/>
      <c r="P121" s="209"/>
      <c r="Q121" s="209"/>
      <c r="R121" s="209"/>
      <c r="S121" s="209"/>
      <c r="T121" s="210"/>
      <c r="AT121" s="211" t="s">
        <v>163</v>
      </c>
      <c r="AU121" s="211" t="s">
        <v>83</v>
      </c>
      <c r="AV121" s="13" t="s">
        <v>85</v>
      </c>
      <c r="AW121" s="13" t="s">
        <v>31</v>
      </c>
      <c r="AX121" s="13" t="s">
        <v>75</v>
      </c>
      <c r="AY121" s="211" t="s">
        <v>153</v>
      </c>
    </row>
    <row r="122" spans="1:65" s="14" customFormat="1" ht="11.25">
      <c r="B122" s="212"/>
      <c r="C122" s="213"/>
      <c r="D122" s="202" t="s">
        <v>163</v>
      </c>
      <c r="E122" s="214" t="s">
        <v>1</v>
      </c>
      <c r="F122" s="215" t="s">
        <v>167</v>
      </c>
      <c r="G122" s="213"/>
      <c r="H122" s="216">
        <v>5</v>
      </c>
      <c r="I122" s="217"/>
      <c r="J122" s="213"/>
      <c r="K122" s="213"/>
      <c r="L122" s="218"/>
      <c r="M122" s="219"/>
      <c r="N122" s="220"/>
      <c r="O122" s="220"/>
      <c r="P122" s="220"/>
      <c r="Q122" s="220"/>
      <c r="R122" s="220"/>
      <c r="S122" s="220"/>
      <c r="T122" s="221"/>
      <c r="AT122" s="222" t="s">
        <v>163</v>
      </c>
      <c r="AU122" s="222" t="s">
        <v>83</v>
      </c>
      <c r="AV122" s="14" t="s">
        <v>161</v>
      </c>
      <c r="AW122" s="14" t="s">
        <v>31</v>
      </c>
      <c r="AX122" s="14" t="s">
        <v>83</v>
      </c>
      <c r="AY122" s="222" t="s">
        <v>153</v>
      </c>
    </row>
    <row r="123" spans="1:65" s="2" customFormat="1" ht="90" customHeight="1">
      <c r="A123" s="34"/>
      <c r="B123" s="35"/>
      <c r="C123" s="233" t="s">
        <v>85</v>
      </c>
      <c r="D123" s="233" t="s">
        <v>185</v>
      </c>
      <c r="E123" s="234" t="s">
        <v>1122</v>
      </c>
      <c r="F123" s="235" t="s">
        <v>1123</v>
      </c>
      <c r="G123" s="236" t="s">
        <v>158</v>
      </c>
      <c r="H123" s="237">
        <v>8</v>
      </c>
      <c r="I123" s="238"/>
      <c r="J123" s="239">
        <f>ROUND(I123*H123,2)</f>
        <v>0</v>
      </c>
      <c r="K123" s="235" t="s">
        <v>159</v>
      </c>
      <c r="L123" s="39"/>
      <c r="M123" s="240" t="s">
        <v>1</v>
      </c>
      <c r="N123" s="241" t="s">
        <v>40</v>
      </c>
      <c r="O123" s="71"/>
      <c r="P123" s="196">
        <f>O123*H123</f>
        <v>0</v>
      </c>
      <c r="Q123" s="196">
        <v>0</v>
      </c>
      <c r="R123" s="196">
        <f>Q123*H123</f>
        <v>0</v>
      </c>
      <c r="S123" s="196">
        <v>0</v>
      </c>
      <c r="T123" s="197">
        <f>S123*H123</f>
        <v>0</v>
      </c>
      <c r="U123" s="34"/>
      <c r="V123" s="34"/>
      <c r="W123" s="34"/>
      <c r="X123" s="34"/>
      <c r="Y123" s="34"/>
      <c r="Z123" s="34"/>
      <c r="AA123" s="34"/>
      <c r="AB123" s="34"/>
      <c r="AC123" s="34"/>
      <c r="AD123" s="34"/>
      <c r="AE123" s="34"/>
      <c r="AR123" s="198" t="s">
        <v>284</v>
      </c>
      <c r="AT123" s="198" t="s">
        <v>185</v>
      </c>
      <c r="AU123" s="198" t="s">
        <v>83</v>
      </c>
      <c r="AY123" s="17" t="s">
        <v>153</v>
      </c>
      <c r="BE123" s="199">
        <f>IF(N123="základní",J123,0)</f>
        <v>0</v>
      </c>
      <c r="BF123" s="199">
        <f>IF(N123="snížená",J123,0)</f>
        <v>0</v>
      </c>
      <c r="BG123" s="199">
        <f>IF(N123="zákl. přenesená",J123,0)</f>
        <v>0</v>
      </c>
      <c r="BH123" s="199">
        <f>IF(N123="sníž. přenesená",J123,0)</f>
        <v>0</v>
      </c>
      <c r="BI123" s="199">
        <f>IF(N123="nulová",J123,0)</f>
        <v>0</v>
      </c>
      <c r="BJ123" s="17" t="s">
        <v>83</v>
      </c>
      <c r="BK123" s="199">
        <f>ROUND(I123*H123,2)</f>
        <v>0</v>
      </c>
      <c r="BL123" s="17" t="s">
        <v>284</v>
      </c>
      <c r="BM123" s="198" t="s">
        <v>1124</v>
      </c>
    </row>
    <row r="124" spans="1:65" s="2" customFormat="1" ht="48.75">
      <c r="A124" s="34"/>
      <c r="B124" s="35"/>
      <c r="C124" s="36"/>
      <c r="D124" s="202" t="s">
        <v>190</v>
      </c>
      <c r="E124" s="36"/>
      <c r="F124" s="242" t="s">
        <v>1125</v>
      </c>
      <c r="G124" s="36"/>
      <c r="H124" s="36"/>
      <c r="I124" s="243"/>
      <c r="J124" s="36"/>
      <c r="K124" s="36"/>
      <c r="L124" s="39"/>
      <c r="M124" s="244"/>
      <c r="N124" s="245"/>
      <c r="O124" s="71"/>
      <c r="P124" s="71"/>
      <c r="Q124" s="71"/>
      <c r="R124" s="71"/>
      <c r="S124" s="71"/>
      <c r="T124" s="72"/>
      <c r="U124" s="34"/>
      <c r="V124" s="34"/>
      <c r="W124" s="34"/>
      <c r="X124" s="34"/>
      <c r="Y124" s="34"/>
      <c r="Z124" s="34"/>
      <c r="AA124" s="34"/>
      <c r="AB124" s="34"/>
      <c r="AC124" s="34"/>
      <c r="AD124" s="34"/>
      <c r="AE124" s="34"/>
      <c r="AT124" s="17" t="s">
        <v>190</v>
      </c>
      <c r="AU124" s="17" t="s">
        <v>83</v>
      </c>
    </row>
    <row r="125" spans="1:65" s="15" customFormat="1" ht="11.25">
      <c r="B125" s="223"/>
      <c r="C125" s="224"/>
      <c r="D125" s="202" t="s">
        <v>163</v>
      </c>
      <c r="E125" s="225" t="s">
        <v>1</v>
      </c>
      <c r="F125" s="226" t="s">
        <v>1126</v>
      </c>
      <c r="G125" s="224"/>
      <c r="H125" s="225" t="s">
        <v>1</v>
      </c>
      <c r="I125" s="227"/>
      <c r="J125" s="224"/>
      <c r="K125" s="224"/>
      <c r="L125" s="228"/>
      <c r="M125" s="229"/>
      <c r="N125" s="230"/>
      <c r="O125" s="230"/>
      <c r="P125" s="230"/>
      <c r="Q125" s="230"/>
      <c r="R125" s="230"/>
      <c r="S125" s="230"/>
      <c r="T125" s="231"/>
      <c r="AT125" s="232" t="s">
        <v>163</v>
      </c>
      <c r="AU125" s="232" t="s">
        <v>83</v>
      </c>
      <c r="AV125" s="15" t="s">
        <v>83</v>
      </c>
      <c r="AW125" s="15" t="s">
        <v>31</v>
      </c>
      <c r="AX125" s="15" t="s">
        <v>75</v>
      </c>
      <c r="AY125" s="232" t="s">
        <v>153</v>
      </c>
    </row>
    <row r="126" spans="1:65" s="13" customFormat="1" ht="11.25">
      <c r="B126" s="200"/>
      <c r="C126" s="201"/>
      <c r="D126" s="202" t="s">
        <v>163</v>
      </c>
      <c r="E126" s="203" t="s">
        <v>1</v>
      </c>
      <c r="F126" s="204" t="s">
        <v>160</v>
      </c>
      <c r="G126" s="201"/>
      <c r="H126" s="205">
        <v>8</v>
      </c>
      <c r="I126" s="206"/>
      <c r="J126" s="201"/>
      <c r="K126" s="201"/>
      <c r="L126" s="207"/>
      <c r="M126" s="208"/>
      <c r="N126" s="209"/>
      <c r="O126" s="209"/>
      <c r="P126" s="209"/>
      <c r="Q126" s="209"/>
      <c r="R126" s="209"/>
      <c r="S126" s="209"/>
      <c r="T126" s="210"/>
      <c r="AT126" s="211" t="s">
        <v>163</v>
      </c>
      <c r="AU126" s="211" t="s">
        <v>83</v>
      </c>
      <c r="AV126" s="13" t="s">
        <v>85</v>
      </c>
      <c r="AW126" s="13" t="s">
        <v>31</v>
      </c>
      <c r="AX126" s="13" t="s">
        <v>75</v>
      </c>
      <c r="AY126" s="211" t="s">
        <v>153</v>
      </c>
    </row>
    <row r="127" spans="1:65" s="14" customFormat="1" ht="11.25">
      <c r="B127" s="212"/>
      <c r="C127" s="213"/>
      <c r="D127" s="202" t="s">
        <v>163</v>
      </c>
      <c r="E127" s="214" t="s">
        <v>1</v>
      </c>
      <c r="F127" s="215" t="s">
        <v>167</v>
      </c>
      <c r="G127" s="213"/>
      <c r="H127" s="216">
        <v>8</v>
      </c>
      <c r="I127" s="217"/>
      <c r="J127" s="213"/>
      <c r="K127" s="213"/>
      <c r="L127" s="218"/>
      <c r="M127" s="219"/>
      <c r="N127" s="220"/>
      <c r="O127" s="220"/>
      <c r="P127" s="220"/>
      <c r="Q127" s="220"/>
      <c r="R127" s="220"/>
      <c r="S127" s="220"/>
      <c r="T127" s="221"/>
      <c r="AT127" s="222" t="s">
        <v>163</v>
      </c>
      <c r="AU127" s="222" t="s">
        <v>83</v>
      </c>
      <c r="AV127" s="14" t="s">
        <v>161</v>
      </c>
      <c r="AW127" s="14" t="s">
        <v>31</v>
      </c>
      <c r="AX127" s="14" t="s">
        <v>83</v>
      </c>
      <c r="AY127" s="222" t="s">
        <v>153</v>
      </c>
    </row>
    <row r="128" spans="1:65" s="2" customFormat="1" ht="84">
      <c r="A128" s="34"/>
      <c r="B128" s="35"/>
      <c r="C128" s="233" t="s">
        <v>175</v>
      </c>
      <c r="D128" s="233" t="s">
        <v>185</v>
      </c>
      <c r="E128" s="234" t="s">
        <v>1127</v>
      </c>
      <c r="F128" s="235" t="s">
        <v>1128</v>
      </c>
      <c r="G128" s="236" t="s">
        <v>158</v>
      </c>
      <c r="H128" s="237">
        <v>6</v>
      </c>
      <c r="I128" s="238"/>
      <c r="J128" s="239">
        <f>ROUND(I128*H128,2)</f>
        <v>0</v>
      </c>
      <c r="K128" s="235" t="s">
        <v>159</v>
      </c>
      <c r="L128" s="39"/>
      <c r="M128" s="240" t="s">
        <v>1</v>
      </c>
      <c r="N128" s="241" t="s">
        <v>40</v>
      </c>
      <c r="O128" s="71"/>
      <c r="P128" s="196">
        <f>O128*H128</f>
        <v>0</v>
      </c>
      <c r="Q128" s="196">
        <v>0</v>
      </c>
      <c r="R128" s="196">
        <f>Q128*H128</f>
        <v>0</v>
      </c>
      <c r="S128" s="196">
        <v>0</v>
      </c>
      <c r="T128" s="197">
        <f>S128*H128</f>
        <v>0</v>
      </c>
      <c r="U128" s="34"/>
      <c r="V128" s="34"/>
      <c r="W128" s="34"/>
      <c r="X128" s="34"/>
      <c r="Y128" s="34"/>
      <c r="Z128" s="34"/>
      <c r="AA128" s="34"/>
      <c r="AB128" s="34"/>
      <c r="AC128" s="34"/>
      <c r="AD128" s="34"/>
      <c r="AE128" s="34"/>
      <c r="AR128" s="198" t="s">
        <v>284</v>
      </c>
      <c r="AT128" s="198" t="s">
        <v>185</v>
      </c>
      <c r="AU128" s="198" t="s">
        <v>83</v>
      </c>
      <c r="AY128" s="17" t="s">
        <v>153</v>
      </c>
      <c r="BE128" s="199">
        <f>IF(N128="základní",J128,0)</f>
        <v>0</v>
      </c>
      <c r="BF128" s="199">
        <f>IF(N128="snížená",J128,0)</f>
        <v>0</v>
      </c>
      <c r="BG128" s="199">
        <f>IF(N128="zákl. přenesená",J128,0)</f>
        <v>0</v>
      </c>
      <c r="BH128" s="199">
        <f>IF(N128="sníž. přenesená",J128,0)</f>
        <v>0</v>
      </c>
      <c r="BI128" s="199">
        <f>IF(N128="nulová",J128,0)</f>
        <v>0</v>
      </c>
      <c r="BJ128" s="17" t="s">
        <v>83</v>
      </c>
      <c r="BK128" s="199">
        <f>ROUND(I128*H128,2)</f>
        <v>0</v>
      </c>
      <c r="BL128" s="17" t="s">
        <v>284</v>
      </c>
      <c r="BM128" s="198" t="s">
        <v>1129</v>
      </c>
    </row>
    <row r="129" spans="1:65" s="2" customFormat="1" ht="48.75">
      <c r="A129" s="34"/>
      <c r="B129" s="35"/>
      <c r="C129" s="36"/>
      <c r="D129" s="202" t="s">
        <v>190</v>
      </c>
      <c r="E129" s="36"/>
      <c r="F129" s="242" t="s">
        <v>1125</v>
      </c>
      <c r="G129" s="36"/>
      <c r="H129" s="36"/>
      <c r="I129" s="243"/>
      <c r="J129" s="36"/>
      <c r="K129" s="36"/>
      <c r="L129" s="39"/>
      <c r="M129" s="244"/>
      <c r="N129" s="245"/>
      <c r="O129" s="71"/>
      <c r="P129" s="71"/>
      <c r="Q129" s="71"/>
      <c r="R129" s="71"/>
      <c r="S129" s="71"/>
      <c r="T129" s="72"/>
      <c r="U129" s="34"/>
      <c r="V129" s="34"/>
      <c r="W129" s="34"/>
      <c r="X129" s="34"/>
      <c r="Y129" s="34"/>
      <c r="Z129" s="34"/>
      <c r="AA129" s="34"/>
      <c r="AB129" s="34"/>
      <c r="AC129" s="34"/>
      <c r="AD129" s="34"/>
      <c r="AE129" s="34"/>
      <c r="AT129" s="17" t="s">
        <v>190</v>
      </c>
      <c r="AU129" s="17" t="s">
        <v>83</v>
      </c>
    </row>
    <row r="130" spans="1:65" s="15" customFormat="1" ht="22.5">
      <c r="B130" s="223"/>
      <c r="C130" s="224"/>
      <c r="D130" s="202" t="s">
        <v>163</v>
      </c>
      <c r="E130" s="225" t="s">
        <v>1</v>
      </c>
      <c r="F130" s="226" t="s">
        <v>1130</v>
      </c>
      <c r="G130" s="224"/>
      <c r="H130" s="225" t="s">
        <v>1</v>
      </c>
      <c r="I130" s="227"/>
      <c r="J130" s="224"/>
      <c r="K130" s="224"/>
      <c r="L130" s="228"/>
      <c r="M130" s="229"/>
      <c r="N130" s="230"/>
      <c r="O130" s="230"/>
      <c r="P130" s="230"/>
      <c r="Q130" s="230"/>
      <c r="R130" s="230"/>
      <c r="S130" s="230"/>
      <c r="T130" s="231"/>
      <c r="AT130" s="232" t="s">
        <v>163</v>
      </c>
      <c r="AU130" s="232" t="s">
        <v>83</v>
      </c>
      <c r="AV130" s="15" t="s">
        <v>83</v>
      </c>
      <c r="AW130" s="15" t="s">
        <v>31</v>
      </c>
      <c r="AX130" s="15" t="s">
        <v>75</v>
      </c>
      <c r="AY130" s="232" t="s">
        <v>153</v>
      </c>
    </row>
    <row r="131" spans="1:65" s="13" customFormat="1" ht="11.25">
      <c r="B131" s="200"/>
      <c r="C131" s="201"/>
      <c r="D131" s="202" t="s">
        <v>163</v>
      </c>
      <c r="E131" s="203" t="s">
        <v>1</v>
      </c>
      <c r="F131" s="204" t="s">
        <v>201</v>
      </c>
      <c r="G131" s="201"/>
      <c r="H131" s="205">
        <v>6</v>
      </c>
      <c r="I131" s="206"/>
      <c r="J131" s="201"/>
      <c r="K131" s="201"/>
      <c r="L131" s="207"/>
      <c r="M131" s="208"/>
      <c r="N131" s="209"/>
      <c r="O131" s="209"/>
      <c r="P131" s="209"/>
      <c r="Q131" s="209"/>
      <c r="R131" s="209"/>
      <c r="S131" s="209"/>
      <c r="T131" s="210"/>
      <c r="AT131" s="211" t="s">
        <v>163</v>
      </c>
      <c r="AU131" s="211" t="s">
        <v>83</v>
      </c>
      <c r="AV131" s="13" t="s">
        <v>85</v>
      </c>
      <c r="AW131" s="13" t="s">
        <v>31</v>
      </c>
      <c r="AX131" s="13" t="s">
        <v>75</v>
      </c>
      <c r="AY131" s="211" t="s">
        <v>153</v>
      </c>
    </row>
    <row r="132" spans="1:65" s="14" customFormat="1" ht="11.25">
      <c r="B132" s="212"/>
      <c r="C132" s="213"/>
      <c r="D132" s="202" t="s">
        <v>163</v>
      </c>
      <c r="E132" s="214" t="s">
        <v>1</v>
      </c>
      <c r="F132" s="215" t="s">
        <v>167</v>
      </c>
      <c r="G132" s="213"/>
      <c r="H132" s="216">
        <v>6</v>
      </c>
      <c r="I132" s="217"/>
      <c r="J132" s="213"/>
      <c r="K132" s="213"/>
      <c r="L132" s="218"/>
      <c r="M132" s="219"/>
      <c r="N132" s="220"/>
      <c r="O132" s="220"/>
      <c r="P132" s="220"/>
      <c r="Q132" s="220"/>
      <c r="R132" s="220"/>
      <c r="S132" s="220"/>
      <c r="T132" s="221"/>
      <c r="AT132" s="222" t="s">
        <v>163</v>
      </c>
      <c r="AU132" s="222" t="s">
        <v>83</v>
      </c>
      <c r="AV132" s="14" t="s">
        <v>161</v>
      </c>
      <c r="AW132" s="14" t="s">
        <v>31</v>
      </c>
      <c r="AX132" s="14" t="s">
        <v>83</v>
      </c>
      <c r="AY132" s="222" t="s">
        <v>153</v>
      </c>
    </row>
    <row r="133" spans="1:65" s="2" customFormat="1" ht="21.75" customHeight="1">
      <c r="A133" s="34"/>
      <c r="B133" s="35"/>
      <c r="C133" s="233" t="s">
        <v>161</v>
      </c>
      <c r="D133" s="233" t="s">
        <v>185</v>
      </c>
      <c r="E133" s="234" t="s">
        <v>1131</v>
      </c>
      <c r="F133" s="235" t="s">
        <v>1132</v>
      </c>
      <c r="G133" s="236" t="s">
        <v>158</v>
      </c>
      <c r="H133" s="237">
        <v>1</v>
      </c>
      <c r="I133" s="238"/>
      <c r="J133" s="239">
        <f>ROUND(I133*H133,2)</f>
        <v>0</v>
      </c>
      <c r="K133" s="235" t="s">
        <v>159</v>
      </c>
      <c r="L133" s="39"/>
      <c r="M133" s="240" t="s">
        <v>1</v>
      </c>
      <c r="N133" s="241" t="s">
        <v>40</v>
      </c>
      <c r="O133" s="71"/>
      <c r="P133" s="196">
        <f>O133*H133</f>
        <v>0</v>
      </c>
      <c r="Q133" s="196">
        <v>0</v>
      </c>
      <c r="R133" s="196">
        <f>Q133*H133</f>
        <v>0</v>
      </c>
      <c r="S133" s="196">
        <v>0</v>
      </c>
      <c r="T133" s="197">
        <f>S133*H133</f>
        <v>0</v>
      </c>
      <c r="U133" s="34"/>
      <c r="V133" s="34"/>
      <c r="W133" s="34"/>
      <c r="X133" s="34"/>
      <c r="Y133" s="34"/>
      <c r="Z133" s="34"/>
      <c r="AA133" s="34"/>
      <c r="AB133" s="34"/>
      <c r="AC133" s="34"/>
      <c r="AD133" s="34"/>
      <c r="AE133" s="34"/>
      <c r="AR133" s="198" t="s">
        <v>161</v>
      </c>
      <c r="AT133" s="198" t="s">
        <v>185</v>
      </c>
      <c r="AU133" s="198" t="s">
        <v>83</v>
      </c>
      <c r="AY133" s="17" t="s">
        <v>153</v>
      </c>
      <c r="BE133" s="199">
        <f>IF(N133="základní",J133,0)</f>
        <v>0</v>
      </c>
      <c r="BF133" s="199">
        <f>IF(N133="snížená",J133,0)</f>
        <v>0</v>
      </c>
      <c r="BG133" s="199">
        <f>IF(N133="zákl. přenesená",J133,0)</f>
        <v>0</v>
      </c>
      <c r="BH133" s="199">
        <f>IF(N133="sníž. přenesená",J133,0)</f>
        <v>0</v>
      </c>
      <c r="BI133" s="199">
        <f>IF(N133="nulová",J133,0)</f>
        <v>0</v>
      </c>
      <c r="BJ133" s="17" t="s">
        <v>83</v>
      </c>
      <c r="BK133" s="199">
        <f>ROUND(I133*H133,2)</f>
        <v>0</v>
      </c>
      <c r="BL133" s="17" t="s">
        <v>161</v>
      </c>
      <c r="BM133" s="198" t="s">
        <v>1133</v>
      </c>
    </row>
    <row r="134" spans="1:65" s="13" customFormat="1" ht="11.25">
      <c r="B134" s="200"/>
      <c r="C134" s="201"/>
      <c r="D134" s="202" t="s">
        <v>163</v>
      </c>
      <c r="E134" s="203" t="s">
        <v>1</v>
      </c>
      <c r="F134" s="204" t="s">
        <v>83</v>
      </c>
      <c r="G134" s="201"/>
      <c r="H134" s="205">
        <v>1</v>
      </c>
      <c r="I134" s="206"/>
      <c r="J134" s="201"/>
      <c r="K134" s="201"/>
      <c r="L134" s="207"/>
      <c r="M134" s="208"/>
      <c r="N134" s="209"/>
      <c r="O134" s="209"/>
      <c r="P134" s="209"/>
      <c r="Q134" s="209"/>
      <c r="R134" s="209"/>
      <c r="S134" s="209"/>
      <c r="T134" s="210"/>
      <c r="AT134" s="211" t="s">
        <v>163</v>
      </c>
      <c r="AU134" s="211" t="s">
        <v>83</v>
      </c>
      <c r="AV134" s="13" t="s">
        <v>85</v>
      </c>
      <c r="AW134" s="13" t="s">
        <v>31</v>
      </c>
      <c r="AX134" s="13" t="s">
        <v>75</v>
      </c>
      <c r="AY134" s="211" t="s">
        <v>153</v>
      </c>
    </row>
    <row r="135" spans="1:65" s="14" customFormat="1" ht="11.25">
      <c r="B135" s="212"/>
      <c r="C135" s="213"/>
      <c r="D135" s="202" t="s">
        <v>163</v>
      </c>
      <c r="E135" s="214" t="s">
        <v>1</v>
      </c>
      <c r="F135" s="215" t="s">
        <v>167</v>
      </c>
      <c r="G135" s="213"/>
      <c r="H135" s="216">
        <v>1</v>
      </c>
      <c r="I135" s="217"/>
      <c r="J135" s="213"/>
      <c r="K135" s="213"/>
      <c r="L135" s="218"/>
      <c r="M135" s="219"/>
      <c r="N135" s="220"/>
      <c r="O135" s="220"/>
      <c r="P135" s="220"/>
      <c r="Q135" s="220"/>
      <c r="R135" s="220"/>
      <c r="S135" s="220"/>
      <c r="T135" s="221"/>
      <c r="AT135" s="222" t="s">
        <v>163</v>
      </c>
      <c r="AU135" s="222" t="s">
        <v>83</v>
      </c>
      <c r="AV135" s="14" t="s">
        <v>161</v>
      </c>
      <c r="AW135" s="14" t="s">
        <v>31</v>
      </c>
      <c r="AX135" s="14" t="s">
        <v>83</v>
      </c>
      <c r="AY135" s="222" t="s">
        <v>153</v>
      </c>
    </row>
    <row r="136" spans="1:65" s="2" customFormat="1" ht="21.75" customHeight="1">
      <c r="A136" s="34"/>
      <c r="B136" s="35"/>
      <c r="C136" s="233" t="s">
        <v>183</v>
      </c>
      <c r="D136" s="233" t="s">
        <v>185</v>
      </c>
      <c r="E136" s="234" t="s">
        <v>1134</v>
      </c>
      <c r="F136" s="235" t="s">
        <v>1135</v>
      </c>
      <c r="G136" s="236" t="s">
        <v>158</v>
      </c>
      <c r="H136" s="237">
        <v>1</v>
      </c>
      <c r="I136" s="238"/>
      <c r="J136" s="239">
        <f>ROUND(I136*H136,2)</f>
        <v>0</v>
      </c>
      <c r="K136" s="235" t="s">
        <v>159</v>
      </c>
      <c r="L136" s="39"/>
      <c r="M136" s="240" t="s">
        <v>1</v>
      </c>
      <c r="N136" s="241" t="s">
        <v>40</v>
      </c>
      <c r="O136" s="71"/>
      <c r="P136" s="196">
        <f>O136*H136</f>
        <v>0</v>
      </c>
      <c r="Q136" s="196">
        <v>0</v>
      </c>
      <c r="R136" s="196">
        <f>Q136*H136</f>
        <v>0</v>
      </c>
      <c r="S136" s="196">
        <v>0</v>
      </c>
      <c r="T136" s="197">
        <f>S136*H136</f>
        <v>0</v>
      </c>
      <c r="U136" s="34"/>
      <c r="V136" s="34"/>
      <c r="W136" s="34"/>
      <c r="X136" s="34"/>
      <c r="Y136" s="34"/>
      <c r="Z136" s="34"/>
      <c r="AA136" s="34"/>
      <c r="AB136" s="34"/>
      <c r="AC136" s="34"/>
      <c r="AD136" s="34"/>
      <c r="AE136" s="34"/>
      <c r="AR136" s="198" t="s">
        <v>161</v>
      </c>
      <c r="AT136" s="198" t="s">
        <v>185</v>
      </c>
      <c r="AU136" s="198" t="s">
        <v>83</v>
      </c>
      <c r="AY136" s="17" t="s">
        <v>153</v>
      </c>
      <c r="BE136" s="199">
        <f>IF(N136="základní",J136,0)</f>
        <v>0</v>
      </c>
      <c r="BF136" s="199">
        <f>IF(N136="snížená",J136,0)</f>
        <v>0</v>
      </c>
      <c r="BG136" s="199">
        <f>IF(N136="zákl. přenesená",J136,0)</f>
        <v>0</v>
      </c>
      <c r="BH136" s="199">
        <f>IF(N136="sníž. přenesená",J136,0)</f>
        <v>0</v>
      </c>
      <c r="BI136" s="199">
        <f>IF(N136="nulová",J136,0)</f>
        <v>0</v>
      </c>
      <c r="BJ136" s="17" t="s">
        <v>83</v>
      </c>
      <c r="BK136" s="199">
        <f>ROUND(I136*H136,2)</f>
        <v>0</v>
      </c>
      <c r="BL136" s="17" t="s">
        <v>161</v>
      </c>
      <c r="BM136" s="198" t="s">
        <v>1136</v>
      </c>
    </row>
    <row r="137" spans="1:65" s="13" customFormat="1" ht="11.25">
      <c r="B137" s="200"/>
      <c r="C137" s="201"/>
      <c r="D137" s="202" t="s">
        <v>163</v>
      </c>
      <c r="E137" s="203" t="s">
        <v>1</v>
      </c>
      <c r="F137" s="204" t="s">
        <v>83</v>
      </c>
      <c r="G137" s="201"/>
      <c r="H137" s="205">
        <v>1</v>
      </c>
      <c r="I137" s="206"/>
      <c r="J137" s="201"/>
      <c r="K137" s="201"/>
      <c r="L137" s="207"/>
      <c r="M137" s="208"/>
      <c r="N137" s="209"/>
      <c r="O137" s="209"/>
      <c r="P137" s="209"/>
      <c r="Q137" s="209"/>
      <c r="R137" s="209"/>
      <c r="S137" s="209"/>
      <c r="T137" s="210"/>
      <c r="AT137" s="211" t="s">
        <v>163</v>
      </c>
      <c r="AU137" s="211" t="s">
        <v>83</v>
      </c>
      <c r="AV137" s="13" t="s">
        <v>85</v>
      </c>
      <c r="AW137" s="13" t="s">
        <v>31</v>
      </c>
      <c r="AX137" s="13" t="s">
        <v>75</v>
      </c>
      <c r="AY137" s="211" t="s">
        <v>153</v>
      </c>
    </row>
    <row r="138" spans="1:65" s="14" customFormat="1" ht="11.25">
      <c r="B138" s="212"/>
      <c r="C138" s="213"/>
      <c r="D138" s="202" t="s">
        <v>163</v>
      </c>
      <c r="E138" s="214" t="s">
        <v>1</v>
      </c>
      <c r="F138" s="215" t="s">
        <v>167</v>
      </c>
      <c r="G138" s="213"/>
      <c r="H138" s="216">
        <v>1</v>
      </c>
      <c r="I138" s="217"/>
      <c r="J138" s="213"/>
      <c r="K138" s="213"/>
      <c r="L138" s="218"/>
      <c r="M138" s="219"/>
      <c r="N138" s="220"/>
      <c r="O138" s="220"/>
      <c r="P138" s="220"/>
      <c r="Q138" s="220"/>
      <c r="R138" s="220"/>
      <c r="S138" s="220"/>
      <c r="T138" s="221"/>
      <c r="AT138" s="222" t="s">
        <v>163</v>
      </c>
      <c r="AU138" s="222" t="s">
        <v>83</v>
      </c>
      <c r="AV138" s="14" t="s">
        <v>161</v>
      </c>
      <c r="AW138" s="14" t="s">
        <v>31</v>
      </c>
      <c r="AX138" s="14" t="s">
        <v>83</v>
      </c>
      <c r="AY138" s="222" t="s">
        <v>153</v>
      </c>
    </row>
    <row r="139" spans="1:65" s="2" customFormat="1" ht="78" customHeight="1">
      <c r="A139" s="34"/>
      <c r="B139" s="35"/>
      <c r="C139" s="233" t="s">
        <v>201</v>
      </c>
      <c r="D139" s="233" t="s">
        <v>185</v>
      </c>
      <c r="E139" s="234" t="s">
        <v>1137</v>
      </c>
      <c r="F139" s="235" t="s">
        <v>1138</v>
      </c>
      <c r="G139" s="236" t="s">
        <v>158</v>
      </c>
      <c r="H139" s="237">
        <v>1</v>
      </c>
      <c r="I139" s="238"/>
      <c r="J139" s="239">
        <f>ROUND(I139*H139,2)</f>
        <v>0</v>
      </c>
      <c r="K139" s="235" t="s">
        <v>159</v>
      </c>
      <c r="L139" s="39"/>
      <c r="M139" s="240" t="s">
        <v>1</v>
      </c>
      <c r="N139" s="241" t="s">
        <v>40</v>
      </c>
      <c r="O139" s="71"/>
      <c r="P139" s="196">
        <f>O139*H139</f>
        <v>0</v>
      </c>
      <c r="Q139" s="196">
        <v>0</v>
      </c>
      <c r="R139" s="196">
        <f>Q139*H139</f>
        <v>0</v>
      </c>
      <c r="S139" s="196">
        <v>0</v>
      </c>
      <c r="T139" s="197">
        <f>S139*H139</f>
        <v>0</v>
      </c>
      <c r="U139" s="34"/>
      <c r="V139" s="34"/>
      <c r="W139" s="34"/>
      <c r="X139" s="34"/>
      <c r="Y139" s="34"/>
      <c r="Z139" s="34"/>
      <c r="AA139" s="34"/>
      <c r="AB139" s="34"/>
      <c r="AC139" s="34"/>
      <c r="AD139" s="34"/>
      <c r="AE139" s="34"/>
      <c r="AR139" s="198" t="s">
        <v>161</v>
      </c>
      <c r="AT139" s="198" t="s">
        <v>185</v>
      </c>
      <c r="AU139" s="198" t="s">
        <v>83</v>
      </c>
      <c r="AY139" s="17" t="s">
        <v>153</v>
      </c>
      <c r="BE139" s="199">
        <f>IF(N139="základní",J139,0)</f>
        <v>0</v>
      </c>
      <c r="BF139" s="199">
        <f>IF(N139="snížená",J139,0)</f>
        <v>0</v>
      </c>
      <c r="BG139" s="199">
        <f>IF(N139="zákl. přenesená",J139,0)</f>
        <v>0</v>
      </c>
      <c r="BH139" s="199">
        <f>IF(N139="sníž. přenesená",J139,0)</f>
        <v>0</v>
      </c>
      <c r="BI139" s="199">
        <f>IF(N139="nulová",J139,0)</f>
        <v>0</v>
      </c>
      <c r="BJ139" s="17" t="s">
        <v>83</v>
      </c>
      <c r="BK139" s="199">
        <f>ROUND(I139*H139,2)</f>
        <v>0</v>
      </c>
      <c r="BL139" s="17" t="s">
        <v>161</v>
      </c>
      <c r="BM139" s="198" t="s">
        <v>1139</v>
      </c>
    </row>
    <row r="140" spans="1:65" s="2" customFormat="1" ht="39">
      <c r="A140" s="34"/>
      <c r="B140" s="35"/>
      <c r="C140" s="36"/>
      <c r="D140" s="202" t="s">
        <v>190</v>
      </c>
      <c r="E140" s="36"/>
      <c r="F140" s="242" t="s">
        <v>1140</v>
      </c>
      <c r="G140" s="36"/>
      <c r="H140" s="36"/>
      <c r="I140" s="243"/>
      <c r="J140" s="36"/>
      <c r="K140" s="36"/>
      <c r="L140" s="39"/>
      <c r="M140" s="244"/>
      <c r="N140" s="245"/>
      <c r="O140" s="71"/>
      <c r="P140" s="71"/>
      <c r="Q140" s="71"/>
      <c r="R140" s="71"/>
      <c r="S140" s="71"/>
      <c r="T140" s="72"/>
      <c r="U140" s="34"/>
      <c r="V140" s="34"/>
      <c r="W140" s="34"/>
      <c r="X140" s="34"/>
      <c r="Y140" s="34"/>
      <c r="Z140" s="34"/>
      <c r="AA140" s="34"/>
      <c r="AB140" s="34"/>
      <c r="AC140" s="34"/>
      <c r="AD140" s="34"/>
      <c r="AE140" s="34"/>
      <c r="AT140" s="17" t="s">
        <v>190</v>
      </c>
      <c r="AU140" s="17" t="s">
        <v>83</v>
      </c>
    </row>
    <row r="141" spans="1:65" s="13" customFormat="1" ht="11.25">
      <c r="B141" s="200"/>
      <c r="C141" s="201"/>
      <c r="D141" s="202" t="s">
        <v>163</v>
      </c>
      <c r="E141" s="203" t="s">
        <v>1</v>
      </c>
      <c r="F141" s="204" t="s">
        <v>83</v>
      </c>
      <c r="G141" s="201"/>
      <c r="H141" s="205">
        <v>1</v>
      </c>
      <c r="I141" s="206"/>
      <c r="J141" s="201"/>
      <c r="K141" s="201"/>
      <c r="L141" s="207"/>
      <c r="M141" s="208"/>
      <c r="N141" s="209"/>
      <c r="O141" s="209"/>
      <c r="P141" s="209"/>
      <c r="Q141" s="209"/>
      <c r="R141" s="209"/>
      <c r="S141" s="209"/>
      <c r="T141" s="210"/>
      <c r="AT141" s="211" t="s">
        <v>163</v>
      </c>
      <c r="AU141" s="211" t="s">
        <v>83</v>
      </c>
      <c r="AV141" s="13" t="s">
        <v>85</v>
      </c>
      <c r="AW141" s="13" t="s">
        <v>31</v>
      </c>
      <c r="AX141" s="13" t="s">
        <v>75</v>
      </c>
      <c r="AY141" s="211" t="s">
        <v>153</v>
      </c>
    </row>
    <row r="142" spans="1:65" s="14" customFormat="1" ht="11.25">
      <c r="B142" s="212"/>
      <c r="C142" s="213"/>
      <c r="D142" s="202" t="s">
        <v>163</v>
      </c>
      <c r="E142" s="214" t="s">
        <v>1</v>
      </c>
      <c r="F142" s="215" t="s">
        <v>167</v>
      </c>
      <c r="G142" s="213"/>
      <c r="H142" s="216">
        <v>1</v>
      </c>
      <c r="I142" s="217"/>
      <c r="J142" s="213"/>
      <c r="K142" s="213"/>
      <c r="L142" s="218"/>
      <c r="M142" s="219"/>
      <c r="N142" s="220"/>
      <c r="O142" s="220"/>
      <c r="P142" s="220"/>
      <c r="Q142" s="220"/>
      <c r="R142" s="220"/>
      <c r="S142" s="220"/>
      <c r="T142" s="221"/>
      <c r="AT142" s="222" t="s">
        <v>163</v>
      </c>
      <c r="AU142" s="222" t="s">
        <v>83</v>
      </c>
      <c r="AV142" s="14" t="s">
        <v>161</v>
      </c>
      <c r="AW142" s="14" t="s">
        <v>31</v>
      </c>
      <c r="AX142" s="14" t="s">
        <v>83</v>
      </c>
      <c r="AY142" s="222" t="s">
        <v>153</v>
      </c>
    </row>
    <row r="143" spans="1:65" s="2" customFormat="1" ht="33" customHeight="1">
      <c r="A143" s="34"/>
      <c r="B143" s="35"/>
      <c r="C143" s="233" t="s">
        <v>206</v>
      </c>
      <c r="D143" s="233" t="s">
        <v>185</v>
      </c>
      <c r="E143" s="234" t="s">
        <v>1141</v>
      </c>
      <c r="F143" s="235" t="s">
        <v>1142</v>
      </c>
      <c r="G143" s="236" t="s">
        <v>158</v>
      </c>
      <c r="H143" s="237">
        <v>1</v>
      </c>
      <c r="I143" s="238"/>
      <c r="J143" s="239">
        <f>ROUND(I143*H143,2)</f>
        <v>0</v>
      </c>
      <c r="K143" s="235" t="s">
        <v>159</v>
      </c>
      <c r="L143" s="39"/>
      <c r="M143" s="240" t="s">
        <v>1</v>
      </c>
      <c r="N143" s="241" t="s">
        <v>40</v>
      </c>
      <c r="O143" s="71"/>
      <c r="P143" s="196">
        <f>O143*H143</f>
        <v>0</v>
      </c>
      <c r="Q143" s="196">
        <v>0</v>
      </c>
      <c r="R143" s="196">
        <f>Q143*H143</f>
        <v>0</v>
      </c>
      <c r="S143" s="196">
        <v>0</v>
      </c>
      <c r="T143" s="197">
        <f>S143*H143</f>
        <v>0</v>
      </c>
      <c r="U143" s="34"/>
      <c r="V143" s="34"/>
      <c r="W143" s="34"/>
      <c r="X143" s="34"/>
      <c r="Y143" s="34"/>
      <c r="Z143" s="34"/>
      <c r="AA143" s="34"/>
      <c r="AB143" s="34"/>
      <c r="AC143" s="34"/>
      <c r="AD143" s="34"/>
      <c r="AE143" s="34"/>
      <c r="AR143" s="198" t="s">
        <v>161</v>
      </c>
      <c r="AT143" s="198" t="s">
        <v>185</v>
      </c>
      <c r="AU143" s="198" t="s">
        <v>83</v>
      </c>
      <c r="AY143" s="17" t="s">
        <v>153</v>
      </c>
      <c r="BE143" s="199">
        <f>IF(N143="základní",J143,0)</f>
        <v>0</v>
      </c>
      <c r="BF143" s="199">
        <f>IF(N143="snížená",J143,0)</f>
        <v>0</v>
      </c>
      <c r="BG143" s="199">
        <f>IF(N143="zákl. přenesená",J143,0)</f>
        <v>0</v>
      </c>
      <c r="BH143" s="199">
        <f>IF(N143="sníž. přenesená",J143,0)</f>
        <v>0</v>
      </c>
      <c r="BI143" s="199">
        <f>IF(N143="nulová",J143,0)</f>
        <v>0</v>
      </c>
      <c r="BJ143" s="17" t="s">
        <v>83</v>
      </c>
      <c r="BK143" s="199">
        <f>ROUND(I143*H143,2)</f>
        <v>0</v>
      </c>
      <c r="BL143" s="17" t="s">
        <v>161</v>
      </c>
      <c r="BM143" s="198" t="s">
        <v>1143</v>
      </c>
    </row>
    <row r="144" spans="1:65" s="15" customFormat="1" ht="11.25">
      <c r="B144" s="223"/>
      <c r="C144" s="224"/>
      <c r="D144" s="202" t="s">
        <v>163</v>
      </c>
      <c r="E144" s="225" t="s">
        <v>1</v>
      </c>
      <c r="F144" s="226" t="s">
        <v>1144</v>
      </c>
      <c r="G144" s="224"/>
      <c r="H144" s="225" t="s">
        <v>1</v>
      </c>
      <c r="I144" s="227"/>
      <c r="J144" s="224"/>
      <c r="K144" s="224"/>
      <c r="L144" s="228"/>
      <c r="M144" s="229"/>
      <c r="N144" s="230"/>
      <c r="O144" s="230"/>
      <c r="P144" s="230"/>
      <c r="Q144" s="230"/>
      <c r="R144" s="230"/>
      <c r="S144" s="230"/>
      <c r="T144" s="231"/>
      <c r="AT144" s="232" t="s">
        <v>163</v>
      </c>
      <c r="AU144" s="232" t="s">
        <v>83</v>
      </c>
      <c r="AV144" s="15" t="s">
        <v>83</v>
      </c>
      <c r="AW144" s="15" t="s">
        <v>31</v>
      </c>
      <c r="AX144" s="15" t="s">
        <v>75</v>
      </c>
      <c r="AY144" s="232" t="s">
        <v>153</v>
      </c>
    </row>
    <row r="145" spans="1:65" s="15" customFormat="1" ht="22.5">
      <c r="B145" s="223"/>
      <c r="C145" s="224"/>
      <c r="D145" s="202" t="s">
        <v>163</v>
      </c>
      <c r="E145" s="225" t="s">
        <v>1</v>
      </c>
      <c r="F145" s="226" t="s">
        <v>1145</v>
      </c>
      <c r="G145" s="224"/>
      <c r="H145" s="225" t="s">
        <v>1</v>
      </c>
      <c r="I145" s="227"/>
      <c r="J145" s="224"/>
      <c r="K145" s="224"/>
      <c r="L145" s="228"/>
      <c r="M145" s="229"/>
      <c r="N145" s="230"/>
      <c r="O145" s="230"/>
      <c r="P145" s="230"/>
      <c r="Q145" s="230"/>
      <c r="R145" s="230"/>
      <c r="S145" s="230"/>
      <c r="T145" s="231"/>
      <c r="AT145" s="232" t="s">
        <v>163</v>
      </c>
      <c r="AU145" s="232" t="s">
        <v>83</v>
      </c>
      <c r="AV145" s="15" t="s">
        <v>83</v>
      </c>
      <c r="AW145" s="15" t="s">
        <v>31</v>
      </c>
      <c r="AX145" s="15" t="s">
        <v>75</v>
      </c>
      <c r="AY145" s="232" t="s">
        <v>153</v>
      </c>
    </row>
    <row r="146" spans="1:65" s="15" customFormat="1" ht="11.25">
      <c r="B146" s="223"/>
      <c r="C146" s="224"/>
      <c r="D146" s="202" t="s">
        <v>163</v>
      </c>
      <c r="E146" s="225" t="s">
        <v>1</v>
      </c>
      <c r="F146" s="226" t="s">
        <v>1146</v>
      </c>
      <c r="G146" s="224"/>
      <c r="H146" s="225" t="s">
        <v>1</v>
      </c>
      <c r="I146" s="227"/>
      <c r="J146" s="224"/>
      <c r="K146" s="224"/>
      <c r="L146" s="228"/>
      <c r="M146" s="229"/>
      <c r="N146" s="230"/>
      <c r="O146" s="230"/>
      <c r="P146" s="230"/>
      <c r="Q146" s="230"/>
      <c r="R146" s="230"/>
      <c r="S146" s="230"/>
      <c r="T146" s="231"/>
      <c r="AT146" s="232" t="s">
        <v>163</v>
      </c>
      <c r="AU146" s="232" t="s">
        <v>83</v>
      </c>
      <c r="AV146" s="15" t="s">
        <v>83</v>
      </c>
      <c r="AW146" s="15" t="s">
        <v>31</v>
      </c>
      <c r="AX146" s="15" t="s">
        <v>75</v>
      </c>
      <c r="AY146" s="232" t="s">
        <v>153</v>
      </c>
    </row>
    <row r="147" spans="1:65" s="15" customFormat="1" ht="11.25">
      <c r="B147" s="223"/>
      <c r="C147" s="224"/>
      <c r="D147" s="202" t="s">
        <v>163</v>
      </c>
      <c r="E147" s="225" t="s">
        <v>1</v>
      </c>
      <c r="F147" s="226" t="s">
        <v>1147</v>
      </c>
      <c r="G147" s="224"/>
      <c r="H147" s="225" t="s">
        <v>1</v>
      </c>
      <c r="I147" s="227"/>
      <c r="J147" s="224"/>
      <c r="K147" s="224"/>
      <c r="L147" s="228"/>
      <c r="M147" s="229"/>
      <c r="N147" s="230"/>
      <c r="O147" s="230"/>
      <c r="P147" s="230"/>
      <c r="Q147" s="230"/>
      <c r="R147" s="230"/>
      <c r="S147" s="230"/>
      <c r="T147" s="231"/>
      <c r="AT147" s="232" t="s">
        <v>163</v>
      </c>
      <c r="AU147" s="232" t="s">
        <v>83</v>
      </c>
      <c r="AV147" s="15" t="s">
        <v>83</v>
      </c>
      <c r="AW147" s="15" t="s">
        <v>31</v>
      </c>
      <c r="AX147" s="15" t="s">
        <v>75</v>
      </c>
      <c r="AY147" s="232" t="s">
        <v>153</v>
      </c>
    </row>
    <row r="148" spans="1:65" s="15" customFormat="1" ht="22.5">
      <c r="B148" s="223"/>
      <c r="C148" s="224"/>
      <c r="D148" s="202" t="s">
        <v>163</v>
      </c>
      <c r="E148" s="225" t="s">
        <v>1</v>
      </c>
      <c r="F148" s="226" t="s">
        <v>1148</v>
      </c>
      <c r="G148" s="224"/>
      <c r="H148" s="225" t="s">
        <v>1</v>
      </c>
      <c r="I148" s="227"/>
      <c r="J148" s="224"/>
      <c r="K148" s="224"/>
      <c r="L148" s="228"/>
      <c r="M148" s="229"/>
      <c r="N148" s="230"/>
      <c r="O148" s="230"/>
      <c r="P148" s="230"/>
      <c r="Q148" s="230"/>
      <c r="R148" s="230"/>
      <c r="S148" s="230"/>
      <c r="T148" s="231"/>
      <c r="AT148" s="232" t="s">
        <v>163</v>
      </c>
      <c r="AU148" s="232" t="s">
        <v>83</v>
      </c>
      <c r="AV148" s="15" t="s">
        <v>83</v>
      </c>
      <c r="AW148" s="15" t="s">
        <v>31</v>
      </c>
      <c r="AX148" s="15" t="s">
        <v>75</v>
      </c>
      <c r="AY148" s="232" t="s">
        <v>153</v>
      </c>
    </row>
    <row r="149" spans="1:65" s="15" customFormat="1" ht="11.25">
      <c r="B149" s="223"/>
      <c r="C149" s="224"/>
      <c r="D149" s="202" t="s">
        <v>163</v>
      </c>
      <c r="E149" s="225" t="s">
        <v>1</v>
      </c>
      <c r="F149" s="226" t="s">
        <v>1149</v>
      </c>
      <c r="G149" s="224"/>
      <c r="H149" s="225" t="s">
        <v>1</v>
      </c>
      <c r="I149" s="227"/>
      <c r="J149" s="224"/>
      <c r="K149" s="224"/>
      <c r="L149" s="228"/>
      <c r="M149" s="229"/>
      <c r="N149" s="230"/>
      <c r="O149" s="230"/>
      <c r="P149" s="230"/>
      <c r="Q149" s="230"/>
      <c r="R149" s="230"/>
      <c r="S149" s="230"/>
      <c r="T149" s="231"/>
      <c r="AT149" s="232" t="s">
        <v>163</v>
      </c>
      <c r="AU149" s="232" t="s">
        <v>83</v>
      </c>
      <c r="AV149" s="15" t="s">
        <v>83</v>
      </c>
      <c r="AW149" s="15" t="s">
        <v>31</v>
      </c>
      <c r="AX149" s="15" t="s">
        <v>75</v>
      </c>
      <c r="AY149" s="232" t="s">
        <v>153</v>
      </c>
    </row>
    <row r="150" spans="1:65" s="15" customFormat="1" ht="33.75">
      <c r="B150" s="223"/>
      <c r="C150" s="224"/>
      <c r="D150" s="202" t="s">
        <v>163</v>
      </c>
      <c r="E150" s="225" t="s">
        <v>1</v>
      </c>
      <c r="F150" s="226" t="s">
        <v>1150</v>
      </c>
      <c r="G150" s="224"/>
      <c r="H150" s="225" t="s">
        <v>1</v>
      </c>
      <c r="I150" s="227"/>
      <c r="J150" s="224"/>
      <c r="K150" s="224"/>
      <c r="L150" s="228"/>
      <c r="M150" s="229"/>
      <c r="N150" s="230"/>
      <c r="O150" s="230"/>
      <c r="P150" s="230"/>
      <c r="Q150" s="230"/>
      <c r="R150" s="230"/>
      <c r="S150" s="230"/>
      <c r="T150" s="231"/>
      <c r="AT150" s="232" t="s">
        <v>163</v>
      </c>
      <c r="AU150" s="232" t="s">
        <v>83</v>
      </c>
      <c r="AV150" s="15" t="s">
        <v>83</v>
      </c>
      <c r="AW150" s="15" t="s">
        <v>31</v>
      </c>
      <c r="AX150" s="15" t="s">
        <v>75</v>
      </c>
      <c r="AY150" s="232" t="s">
        <v>153</v>
      </c>
    </row>
    <row r="151" spans="1:65" s="13" customFormat="1" ht="11.25">
      <c r="B151" s="200"/>
      <c r="C151" s="201"/>
      <c r="D151" s="202" t="s">
        <v>163</v>
      </c>
      <c r="E151" s="203" t="s">
        <v>1</v>
      </c>
      <c r="F151" s="204" t="s">
        <v>83</v>
      </c>
      <c r="G151" s="201"/>
      <c r="H151" s="205">
        <v>1</v>
      </c>
      <c r="I151" s="206"/>
      <c r="J151" s="201"/>
      <c r="K151" s="201"/>
      <c r="L151" s="207"/>
      <c r="M151" s="208"/>
      <c r="N151" s="209"/>
      <c r="O151" s="209"/>
      <c r="P151" s="209"/>
      <c r="Q151" s="209"/>
      <c r="R151" s="209"/>
      <c r="S151" s="209"/>
      <c r="T151" s="210"/>
      <c r="AT151" s="211" t="s">
        <v>163</v>
      </c>
      <c r="AU151" s="211" t="s">
        <v>83</v>
      </c>
      <c r="AV151" s="13" t="s">
        <v>85</v>
      </c>
      <c r="AW151" s="13" t="s">
        <v>31</v>
      </c>
      <c r="AX151" s="13" t="s">
        <v>75</v>
      </c>
      <c r="AY151" s="211" t="s">
        <v>153</v>
      </c>
    </row>
    <row r="152" spans="1:65" s="14" customFormat="1" ht="11.25">
      <c r="B152" s="212"/>
      <c r="C152" s="213"/>
      <c r="D152" s="202" t="s">
        <v>163</v>
      </c>
      <c r="E152" s="214" t="s">
        <v>1</v>
      </c>
      <c r="F152" s="215" t="s">
        <v>167</v>
      </c>
      <c r="G152" s="213"/>
      <c r="H152" s="216">
        <v>1</v>
      </c>
      <c r="I152" s="217"/>
      <c r="J152" s="213"/>
      <c r="K152" s="213"/>
      <c r="L152" s="218"/>
      <c r="M152" s="219"/>
      <c r="N152" s="220"/>
      <c r="O152" s="220"/>
      <c r="P152" s="220"/>
      <c r="Q152" s="220"/>
      <c r="R152" s="220"/>
      <c r="S152" s="220"/>
      <c r="T152" s="221"/>
      <c r="AT152" s="222" t="s">
        <v>163</v>
      </c>
      <c r="AU152" s="222" t="s">
        <v>83</v>
      </c>
      <c r="AV152" s="14" t="s">
        <v>161</v>
      </c>
      <c r="AW152" s="14" t="s">
        <v>31</v>
      </c>
      <c r="AX152" s="14" t="s">
        <v>83</v>
      </c>
      <c r="AY152" s="222" t="s">
        <v>153</v>
      </c>
    </row>
    <row r="153" spans="1:65" s="2" customFormat="1" ht="66.75" customHeight="1">
      <c r="A153" s="34"/>
      <c r="B153" s="35"/>
      <c r="C153" s="233" t="s">
        <v>160</v>
      </c>
      <c r="D153" s="233" t="s">
        <v>185</v>
      </c>
      <c r="E153" s="234" t="s">
        <v>1151</v>
      </c>
      <c r="F153" s="235" t="s">
        <v>1152</v>
      </c>
      <c r="G153" s="236" t="s">
        <v>158</v>
      </c>
      <c r="H153" s="237">
        <v>1</v>
      </c>
      <c r="I153" s="238"/>
      <c r="J153" s="239">
        <f>ROUND(I153*H153,2)</f>
        <v>0</v>
      </c>
      <c r="K153" s="235" t="s">
        <v>159</v>
      </c>
      <c r="L153" s="39"/>
      <c r="M153" s="240" t="s">
        <v>1</v>
      </c>
      <c r="N153" s="241" t="s">
        <v>40</v>
      </c>
      <c r="O153" s="71"/>
      <c r="P153" s="196">
        <f>O153*H153</f>
        <v>0</v>
      </c>
      <c r="Q153" s="196">
        <v>0</v>
      </c>
      <c r="R153" s="196">
        <f>Q153*H153</f>
        <v>0</v>
      </c>
      <c r="S153" s="196">
        <v>0</v>
      </c>
      <c r="T153" s="197">
        <f>S153*H153</f>
        <v>0</v>
      </c>
      <c r="U153" s="34"/>
      <c r="V153" s="34"/>
      <c r="W153" s="34"/>
      <c r="X153" s="34"/>
      <c r="Y153" s="34"/>
      <c r="Z153" s="34"/>
      <c r="AA153" s="34"/>
      <c r="AB153" s="34"/>
      <c r="AC153" s="34"/>
      <c r="AD153" s="34"/>
      <c r="AE153" s="34"/>
      <c r="AR153" s="198" t="s">
        <v>161</v>
      </c>
      <c r="AT153" s="198" t="s">
        <v>185</v>
      </c>
      <c r="AU153" s="198" t="s">
        <v>83</v>
      </c>
      <c r="AY153" s="17" t="s">
        <v>153</v>
      </c>
      <c r="BE153" s="199">
        <f>IF(N153="základní",J153,0)</f>
        <v>0</v>
      </c>
      <c r="BF153" s="199">
        <f>IF(N153="snížená",J153,0)</f>
        <v>0</v>
      </c>
      <c r="BG153" s="199">
        <f>IF(N153="zákl. přenesená",J153,0)</f>
        <v>0</v>
      </c>
      <c r="BH153" s="199">
        <f>IF(N153="sníž. přenesená",J153,0)</f>
        <v>0</v>
      </c>
      <c r="BI153" s="199">
        <f>IF(N153="nulová",J153,0)</f>
        <v>0</v>
      </c>
      <c r="BJ153" s="17" t="s">
        <v>83</v>
      </c>
      <c r="BK153" s="199">
        <f>ROUND(I153*H153,2)</f>
        <v>0</v>
      </c>
      <c r="BL153" s="17" t="s">
        <v>161</v>
      </c>
      <c r="BM153" s="198" t="s">
        <v>1153</v>
      </c>
    </row>
    <row r="154" spans="1:65" s="15" customFormat="1" ht="11.25">
      <c r="B154" s="223"/>
      <c r="C154" s="224"/>
      <c r="D154" s="202" t="s">
        <v>163</v>
      </c>
      <c r="E154" s="225" t="s">
        <v>1</v>
      </c>
      <c r="F154" s="226" t="s">
        <v>1154</v>
      </c>
      <c r="G154" s="224"/>
      <c r="H154" s="225" t="s">
        <v>1</v>
      </c>
      <c r="I154" s="227"/>
      <c r="J154" s="224"/>
      <c r="K154" s="224"/>
      <c r="L154" s="228"/>
      <c r="M154" s="229"/>
      <c r="N154" s="230"/>
      <c r="O154" s="230"/>
      <c r="P154" s="230"/>
      <c r="Q154" s="230"/>
      <c r="R154" s="230"/>
      <c r="S154" s="230"/>
      <c r="T154" s="231"/>
      <c r="AT154" s="232" t="s">
        <v>163</v>
      </c>
      <c r="AU154" s="232" t="s">
        <v>83</v>
      </c>
      <c r="AV154" s="15" t="s">
        <v>83</v>
      </c>
      <c r="AW154" s="15" t="s">
        <v>31</v>
      </c>
      <c r="AX154" s="15" t="s">
        <v>75</v>
      </c>
      <c r="AY154" s="232" t="s">
        <v>153</v>
      </c>
    </row>
    <row r="155" spans="1:65" s="13" customFormat="1" ht="11.25">
      <c r="B155" s="200"/>
      <c r="C155" s="201"/>
      <c r="D155" s="202" t="s">
        <v>163</v>
      </c>
      <c r="E155" s="203" t="s">
        <v>1</v>
      </c>
      <c r="F155" s="204" t="s">
        <v>83</v>
      </c>
      <c r="G155" s="201"/>
      <c r="H155" s="205">
        <v>1</v>
      </c>
      <c r="I155" s="206"/>
      <c r="J155" s="201"/>
      <c r="K155" s="201"/>
      <c r="L155" s="207"/>
      <c r="M155" s="208"/>
      <c r="N155" s="209"/>
      <c r="O155" s="209"/>
      <c r="P155" s="209"/>
      <c r="Q155" s="209"/>
      <c r="R155" s="209"/>
      <c r="S155" s="209"/>
      <c r="T155" s="210"/>
      <c r="AT155" s="211" t="s">
        <v>163</v>
      </c>
      <c r="AU155" s="211" t="s">
        <v>83</v>
      </c>
      <c r="AV155" s="13" t="s">
        <v>85</v>
      </c>
      <c r="AW155" s="13" t="s">
        <v>31</v>
      </c>
      <c r="AX155" s="13" t="s">
        <v>75</v>
      </c>
      <c r="AY155" s="211" t="s">
        <v>153</v>
      </c>
    </row>
    <row r="156" spans="1:65" s="14" customFormat="1" ht="11.25">
      <c r="B156" s="212"/>
      <c r="C156" s="213"/>
      <c r="D156" s="202" t="s">
        <v>163</v>
      </c>
      <c r="E156" s="214" t="s">
        <v>1</v>
      </c>
      <c r="F156" s="215" t="s">
        <v>167</v>
      </c>
      <c r="G156" s="213"/>
      <c r="H156" s="216">
        <v>1</v>
      </c>
      <c r="I156" s="217"/>
      <c r="J156" s="213"/>
      <c r="K156" s="213"/>
      <c r="L156" s="218"/>
      <c r="M156" s="246"/>
      <c r="N156" s="247"/>
      <c r="O156" s="247"/>
      <c r="P156" s="247"/>
      <c r="Q156" s="247"/>
      <c r="R156" s="247"/>
      <c r="S156" s="247"/>
      <c r="T156" s="248"/>
      <c r="AT156" s="222" t="s">
        <v>163</v>
      </c>
      <c r="AU156" s="222" t="s">
        <v>83</v>
      </c>
      <c r="AV156" s="14" t="s">
        <v>161</v>
      </c>
      <c r="AW156" s="14" t="s">
        <v>31</v>
      </c>
      <c r="AX156" s="14" t="s">
        <v>83</v>
      </c>
      <c r="AY156" s="222" t="s">
        <v>153</v>
      </c>
    </row>
    <row r="157" spans="1:65" s="2" customFormat="1" ht="6.95" customHeight="1">
      <c r="A157" s="34"/>
      <c r="B157" s="54"/>
      <c r="C157" s="55"/>
      <c r="D157" s="55"/>
      <c r="E157" s="55"/>
      <c r="F157" s="55"/>
      <c r="G157" s="55"/>
      <c r="H157" s="55"/>
      <c r="I157" s="55"/>
      <c r="J157" s="55"/>
      <c r="K157" s="55"/>
      <c r="L157" s="39"/>
      <c r="M157" s="34"/>
      <c r="O157" s="34"/>
      <c r="P157" s="34"/>
      <c r="Q157" s="34"/>
      <c r="R157" s="34"/>
      <c r="S157" s="34"/>
      <c r="T157" s="34"/>
      <c r="U157" s="34"/>
      <c r="V157" s="34"/>
      <c r="W157" s="34"/>
      <c r="X157" s="34"/>
      <c r="Y157" s="34"/>
      <c r="Z157" s="34"/>
      <c r="AA157" s="34"/>
      <c r="AB157" s="34"/>
      <c r="AC157" s="34"/>
      <c r="AD157" s="34"/>
      <c r="AE157" s="34"/>
    </row>
  </sheetData>
  <sheetProtection algorithmName="SHA-512" hashValue="J+OhP36wIbCa9IVrLovCcD2xsTUvHliH0Et1X74dmVx75Rgep5SvVH80u7IQUO+uGzn8fBxl22V2iT2MGG6gqw==" saltValue="3o+4JydvFkt9K5017dmVCwaYMWG3yguxalklG/TRHW6nDhLCc12UGLwxw+69B+UFCgkYPtGwGhx8aXgDYfaFyw==" spinCount="100000" sheet="1" objects="1" scenarios="1" formatColumns="0" formatRows="0" autoFilter="0"/>
  <autoFilter ref="C116:K156"/>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49"/>
  <sheetViews>
    <sheetView showGridLines="0" topLeftCell="A113" workbookViewId="0">
      <selection activeCell="I130" sqref="I130"/>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5"/>
      <c r="M2" s="275"/>
      <c r="N2" s="275"/>
      <c r="O2" s="275"/>
      <c r="P2" s="275"/>
      <c r="Q2" s="275"/>
      <c r="R2" s="275"/>
      <c r="S2" s="275"/>
      <c r="T2" s="275"/>
      <c r="U2" s="275"/>
      <c r="V2" s="275"/>
      <c r="AT2" s="17" t="s">
        <v>84</v>
      </c>
    </row>
    <row r="3" spans="1:46" s="1" customFormat="1" ht="6.95" hidden="1" customHeight="1">
      <c r="B3" s="108"/>
      <c r="C3" s="109"/>
      <c r="D3" s="109"/>
      <c r="E3" s="109"/>
      <c r="F3" s="109"/>
      <c r="G3" s="109"/>
      <c r="H3" s="109"/>
      <c r="I3" s="109"/>
      <c r="J3" s="109"/>
      <c r="K3" s="109"/>
      <c r="L3" s="20"/>
      <c r="AT3" s="17" t="s">
        <v>85</v>
      </c>
    </row>
    <row r="4" spans="1:46" s="1" customFormat="1" ht="24.95" hidden="1" customHeight="1">
      <c r="B4" s="20"/>
      <c r="D4" s="110" t="s">
        <v>125</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0" t="str">
        <f>'Rekapitulace stavby'!K6</f>
        <v>Oprava trati v úseku Kladno - Krupá</v>
      </c>
      <c r="F7" s="291"/>
      <c r="G7" s="291"/>
      <c r="H7" s="291"/>
      <c r="L7" s="20"/>
    </row>
    <row r="8" spans="1:46" s="2" customFormat="1" ht="12" hidden="1" customHeight="1">
      <c r="A8" s="34"/>
      <c r="B8" s="39"/>
      <c r="C8" s="34"/>
      <c r="D8" s="112" t="s">
        <v>126</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292" t="s">
        <v>127</v>
      </c>
      <c r="F9" s="293"/>
      <c r="G9" s="293"/>
      <c r="H9" s="293"/>
      <c r="I9" s="34"/>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2" t="s">
        <v>20</v>
      </c>
      <c r="E12" s="34"/>
      <c r="F12" s="113" t="s">
        <v>21</v>
      </c>
      <c r="G12" s="34"/>
      <c r="H12" s="34"/>
      <c r="I12" s="112" t="s">
        <v>22</v>
      </c>
      <c r="J12" s="114" t="str">
        <f>'Rekapitulace stavby'!AN8</f>
        <v>22. 2. 2021</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stavby'!E14</f>
        <v>Vyplň údaj</v>
      </c>
      <c r="F18" s="295"/>
      <c r="G18" s="295"/>
      <c r="H18" s="295"/>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15"/>
      <c r="B27" s="116"/>
      <c r="C27" s="115"/>
      <c r="D27" s="115"/>
      <c r="E27" s="296" t="s">
        <v>1</v>
      </c>
      <c r="F27" s="296"/>
      <c r="G27" s="296"/>
      <c r="H27" s="296"/>
      <c r="I27" s="115"/>
      <c r="J27" s="115"/>
      <c r="K27" s="115"/>
      <c r="L27" s="117"/>
      <c r="S27" s="115"/>
      <c r="T27" s="115"/>
      <c r="U27" s="115"/>
      <c r="V27" s="115"/>
      <c r="W27" s="115"/>
      <c r="X27" s="115"/>
      <c r="Y27" s="115"/>
      <c r="Z27" s="115"/>
      <c r="AA27" s="115"/>
      <c r="AB27" s="115"/>
      <c r="AC27" s="115"/>
      <c r="AD27" s="115"/>
      <c r="AE27" s="115"/>
    </row>
    <row r="28" spans="1:31" s="2" customFormat="1" ht="6.95"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hidden="1" customHeight="1">
      <c r="A30" s="34"/>
      <c r="B30" s="39"/>
      <c r="C30" s="34"/>
      <c r="D30" s="119" t="s">
        <v>35</v>
      </c>
      <c r="E30" s="34"/>
      <c r="F30" s="34"/>
      <c r="G30" s="34"/>
      <c r="H30" s="34"/>
      <c r="I30" s="34"/>
      <c r="J30" s="120">
        <f>ROUND(J121,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2" t="s">
        <v>39</v>
      </c>
      <c r="E33" s="112" t="s">
        <v>40</v>
      </c>
      <c r="F33" s="123">
        <f>ROUND((SUM(BE121:BE248)),  2)</f>
        <v>0</v>
      </c>
      <c r="G33" s="34"/>
      <c r="H33" s="34"/>
      <c r="I33" s="124">
        <v>0.21</v>
      </c>
      <c r="J33" s="123">
        <f>ROUND(((SUM(BE121:BE248))*I33),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2" t="s">
        <v>41</v>
      </c>
      <c r="F34" s="123">
        <f>ROUND((SUM(BF121:BF248)),  2)</f>
        <v>0</v>
      </c>
      <c r="G34" s="34"/>
      <c r="H34" s="34"/>
      <c r="I34" s="124">
        <v>0.15</v>
      </c>
      <c r="J34" s="123">
        <f>ROUND(((SUM(BF121:BF248))*I34),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42</v>
      </c>
      <c r="F35" s="123">
        <f>ROUND((SUM(BG121:BG248)),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43</v>
      </c>
      <c r="F36" s="123">
        <f>ROUND((SUM(BH121:BH248)),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44</v>
      </c>
      <c r="F37" s="123">
        <f>ROUND((SUM(BI121:BI248)),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2" t="s">
        <v>48</v>
      </c>
      <c r="E50" s="133"/>
      <c r="F50" s="133"/>
      <c r="G50" s="132" t="s">
        <v>49</v>
      </c>
      <c r="H50" s="133"/>
      <c r="I50" s="133"/>
      <c r="J50" s="133"/>
      <c r="K50" s="133"/>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idden="1">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idden="1">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idden="1">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5" hidden="1"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hidden="1"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hidden="1" customHeight="1">
      <c r="A82" s="34"/>
      <c r="B82" s="35"/>
      <c r="C82" s="23" t="s">
        <v>128</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hidden="1"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hidden="1" customHeight="1">
      <c r="A85" s="34"/>
      <c r="B85" s="35"/>
      <c r="C85" s="36"/>
      <c r="D85" s="36"/>
      <c r="E85" s="297" t="str">
        <f>E7</f>
        <v>Oprava trati v úseku Kladno - Krupá</v>
      </c>
      <c r="F85" s="298"/>
      <c r="G85" s="298"/>
      <c r="H85" s="298"/>
      <c r="I85" s="36"/>
      <c r="J85" s="36"/>
      <c r="K85" s="36"/>
      <c r="L85" s="51"/>
      <c r="S85" s="34"/>
      <c r="T85" s="34"/>
      <c r="U85" s="34"/>
      <c r="V85" s="34"/>
      <c r="W85" s="34"/>
      <c r="X85" s="34"/>
      <c r="Y85" s="34"/>
      <c r="Z85" s="34"/>
      <c r="AA85" s="34"/>
      <c r="AB85" s="34"/>
      <c r="AC85" s="34"/>
      <c r="AD85" s="34"/>
      <c r="AE85" s="34"/>
    </row>
    <row r="86" spans="1:47" s="2" customFormat="1" ht="12" hidden="1" customHeight="1">
      <c r="A86" s="34"/>
      <c r="B86" s="35"/>
      <c r="C86" s="29" t="s">
        <v>126</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hidden="1" customHeight="1">
      <c r="A87" s="34"/>
      <c r="B87" s="35"/>
      <c r="C87" s="36"/>
      <c r="D87" s="36"/>
      <c r="E87" s="253" t="str">
        <f>E9</f>
        <v>SO 01 - Kladno - Kamenné Žehrovice</v>
      </c>
      <c r="F87" s="299"/>
      <c r="G87" s="299"/>
      <c r="H87" s="299"/>
      <c r="I87" s="36"/>
      <c r="J87" s="36"/>
      <c r="K87" s="36"/>
      <c r="L87" s="51"/>
      <c r="S87" s="34"/>
      <c r="T87" s="34"/>
      <c r="U87" s="34"/>
      <c r="V87" s="34"/>
      <c r="W87" s="34"/>
      <c r="X87" s="34"/>
      <c r="Y87" s="34"/>
      <c r="Z87" s="34"/>
      <c r="AA87" s="34"/>
      <c r="AB87" s="34"/>
      <c r="AC87" s="34"/>
      <c r="AD87" s="34"/>
      <c r="AE87" s="34"/>
    </row>
    <row r="88" spans="1:47" s="2" customFormat="1" ht="6.95" hidden="1"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c r="A89" s="34"/>
      <c r="B89" s="35"/>
      <c r="C89" s="29" t="s">
        <v>20</v>
      </c>
      <c r="D89" s="36"/>
      <c r="E89" s="36"/>
      <c r="F89" s="27" t="str">
        <f>F12</f>
        <v xml:space="preserve"> </v>
      </c>
      <c r="G89" s="36"/>
      <c r="H89" s="36"/>
      <c r="I89" s="29" t="s">
        <v>22</v>
      </c>
      <c r="J89" s="66" t="str">
        <f>IF(J12="","",J12)</f>
        <v>22. 2. 2021</v>
      </c>
      <c r="K89" s="36"/>
      <c r="L89" s="51"/>
      <c r="S89" s="34"/>
      <c r="T89" s="34"/>
      <c r="U89" s="34"/>
      <c r="V89" s="34"/>
      <c r="W89" s="34"/>
      <c r="X89" s="34"/>
      <c r="Y89" s="34"/>
      <c r="Z89" s="34"/>
      <c r="AA89" s="34"/>
      <c r="AB89" s="34"/>
      <c r="AC89" s="34"/>
      <c r="AD89" s="34"/>
      <c r="AE89" s="34"/>
    </row>
    <row r="90" spans="1:47" s="2" customFormat="1" ht="6.95" hidden="1"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hidden="1" customHeight="1">
      <c r="A91" s="34"/>
      <c r="B91" s="35"/>
      <c r="C91" s="29" t="s">
        <v>24</v>
      </c>
      <c r="D91" s="36"/>
      <c r="E91" s="36"/>
      <c r="F91" s="27" t="str">
        <f>E15</f>
        <v>Ing. Aleš Bednář</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2" hidden="1" customHeight="1">
      <c r="A92" s="34"/>
      <c r="B92" s="35"/>
      <c r="C92" s="29" t="s">
        <v>28</v>
      </c>
      <c r="D92" s="36"/>
      <c r="E92" s="36"/>
      <c r="F92" s="27" t="str">
        <f>IF(E18="","",E18)</f>
        <v>Vyplň údaj</v>
      </c>
      <c r="G92" s="36"/>
      <c r="H92" s="36"/>
      <c r="I92" s="29" t="s">
        <v>32</v>
      </c>
      <c r="J92" s="32" t="str">
        <f>E24</f>
        <v>Lukáš Kot</v>
      </c>
      <c r="K92" s="36"/>
      <c r="L92" s="51"/>
      <c r="S92" s="34"/>
      <c r="T92" s="34"/>
      <c r="U92" s="34"/>
      <c r="V92" s="34"/>
      <c r="W92" s="34"/>
      <c r="X92" s="34"/>
      <c r="Y92" s="34"/>
      <c r="Z92" s="34"/>
      <c r="AA92" s="34"/>
      <c r="AB92" s="34"/>
      <c r="AC92" s="34"/>
      <c r="AD92" s="34"/>
      <c r="AE92" s="34"/>
    </row>
    <row r="93" spans="1:47" s="2" customFormat="1" ht="10.35" hidden="1"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c r="A94" s="34"/>
      <c r="B94" s="35"/>
      <c r="C94" s="143" t="s">
        <v>129</v>
      </c>
      <c r="D94" s="144"/>
      <c r="E94" s="144"/>
      <c r="F94" s="144"/>
      <c r="G94" s="144"/>
      <c r="H94" s="144"/>
      <c r="I94" s="144"/>
      <c r="J94" s="145" t="s">
        <v>130</v>
      </c>
      <c r="K94" s="144"/>
      <c r="L94" s="51"/>
      <c r="S94" s="34"/>
      <c r="T94" s="34"/>
      <c r="U94" s="34"/>
      <c r="V94" s="34"/>
      <c r="W94" s="34"/>
      <c r="X94" s="34"/>
      <c r="Y94" s="34"/>
      <c r="Z94" s="34"/>
      <c r="AA94" s="34"/>
      <c r="AB94" s="34"/>
      <c r="AC94" s="34"/>
      <c r="AD94" s="34"/>
      <c r="AE94" s="34"/>
    </row>
    <row r="95" spans="1:47" s="2" customFormat="1" ht="10.35" hidden="1"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hidden="1" customHeight="1">
      <c r="A96" s="34"/>
      <c r="B96" s="35"/>
      <c r="C96" s="146" t="s">
        <v>131</v>
      </c>
      <c r="D96" s="36"/>
      <c r="E96" s="36"/>
      <c r="F96" s="36"/>
      <c r="G96" s="36"/>
      <c r="H96" s="36"/>
      <c r="I96" s="36"/>
      <c r="J96" s="84">
        <f>J121</f>
        <v>0</v>
      </c>
      <c r="K96" s="36"/>
      <c r="L96" s="51"/>
      <c r="S96" s="34"/>
      <c r="T96" s="34"/>
      <c r="U96" s="34"/>
      <c r="V96" s="34"/>
      <c r="W96" s="34"/>
      <c r="X96" s="34"/>
      <c r="Y96" s="34"/>
      <c r="Z96" s="34"/>
      <c r="AA96" s="34"/>
      <c r="AB96" s="34"/>
      <c r="AC96" s="34"/>
      <c r="AD96" s="34"/>
      <c r="AE96" s="34"/>
      <c r="AU96" s="17" t="s">
        <v>132</v>
      </c>
    </row>
    <row r="97" spans="1:31" s="9" customFormat="1" ht="24.95" hidden="1" customHeight="1">
      <c r="B97" s="147"/>
      <c r="C97" s="148"/>
      <c r="D97" s="149" t="s">
        <v>133</v>
      </c>
      <c r="E97" s="150"/>
      <c r="F97" s="150"/>
      <c r="G97" s="150"/>
      <c r="H97" s="150"/>
      <c r="I97" s="150"/>
      <c r="J97" s="151">
        <f>J122</f>
        <v>0</v>
      </c>
      <c r="K97" s="148"/>
      <c r="L97" s="152"/>
    </row>
    <row r="98" spans="1:31" s="10" customFormat="1" ht="19.899999999999999" hidden="1" customHeight="1">
      <c r="B98" s="153"/>
      <c r="C98" s="154"/>
      <c r="D98" s="155" t="s">
        <v>134</v>
      </c>
      <c r="E98" s="156"/>
      <c r="F98" s="156"/>
      <c r="G98" s="156"/>
      <c r="H98" s="156"/>
      <c r="I98" s="156"/>
      <c r="J98" s="157">
        <f>J123</f>
        <v>0</v>
      </c>
      <c r="K98" s="154"/>
      <c r="L98" s="158"/>
    </row>
    <row r="99" spans="1:31" s="10" customFormat="1" ht="19.899999999999999" hidden="1" customHeight="1">
      <c r="B99" s="153"/>
      <c r="C99" s="154"/>
      <c r="D99" s="155" t="s">
        <v>135</v>
      </c>
      <c r="E99" s="156"/>
      <c r="F99" s="156"/>
      <c r="G99" s="156"/>
      <c r="H99" s="156"/>
      <c r="I99" s="156"/>
      <c r="J99" s="157">
        <f>J135</f>
        <v>0</v>
      </c>
      <c r="K99" s="154"/>
      <c r="L99" s="158"/>
    </row>
    <row r="100" spans="1:31" s="10" customFormat="1" ht="19.899999999999999" hidden="1" customHeight="1">
      <c r="B100" s="153"/>
      <c r="C100" s="154"/>
      <c r="D100" s="155" t="s">
        <v>136</v>
      </c>
      <c r="E100" s="156"/>
      <c r="F100" s="156"/>
      <c r="G100" s="156"/>
      <c r="H100" s="156"/>
      <c r="I100" s="156"/>
      <c r="J100" s="157">
        <f>J141</f>
        <v>0</v>
      </c>
      <c r="K100" s="154"/>
      <c r="L100" s="158"/>
    </row>
    <row r="101" spans="1:31" s="10" customFormat="1" ht="19.899999999999999" hidden="1" customHeight="1">
      <c r="B101" s="153"/>
      <c r="C101" s="154"/>
      <c r="D101" s="155" t="s">
        <v>137</v>
      </c>
      <c r="E101" s="156"/>
      <c r="F101" s="156"/>
      <c r="G101" s="156"/>
      <c r="H101" s="156"/>
      <c r="I101" s="156"/>
      <c r="J101" s="157">
        <f>J214</f>
        <v>0</v>
      </c>
      <c r="K101" s="154"/>
      <c r="L101" s="158"/>
    </row>
    <row r="102" spans="1:31" s="2" customFormat="1" ht="21.75" hidden="1" customHeight="1">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31" s="2" customFormat="1" ht="6.95" hidden="1" customHeight="1">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4" spans="1:31" ht="11.25" hidden="1"/>
    <row r="105" spans="1:31" ht="11.25" hidden="1"/>
    <row r="106" spans="1:31" ht="11.25" hidden="1"/>
    <row r="107" spans="1:31" s="2" customFormat="1" ht="6.95" customHeight="1">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31" s="2" customFormat="1" ht="24.95" customHeight="1">
      <c r="A108" s="34"/>
      <c r="B108" s="35"/>
      <c r="C108" s="23" t="s">
        <v>138</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6.95" customHeight="1">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c r="A111" s="34"/>
      <c r="B111" s="35"/>
      <c r="C111" s="36"/>
      <c r="D111" s="36"/>
      <c r="E111" s="297" t="str">
        <f>E7</f>
        <v>Oprava trati v úseku Kladno - Krupá</v>
      </c>
      <c r="F111" s="298"/>
      <c r="G111" s="298"/>
      <c r="H111" s="298"/>
      <c r="I111" s="36"/>
      <c r="J111" s="36"/>
      <c r="K111" s="36"/>
      <c r="L111" s="51"/>
      <c r="S111" s="34"/>
      <c r="T111" s="34"/>
      <c r="U111" s="34"/>
      <c r="V111" s="34"/>
      <c r="W111" s="34"/>
      <c r="X111" s="34"/>
      <c r="Y111" s="34"/>
      <c r="Z111" s="34"/>
      <c r="AA111" s="34"/>
      <c r="AB111" s="34"/>
      <c r="AC111" s="34"/>
      <c r="AD111" s="34"/>
      <c r="AE111" s="34"/>
    </row>
    <row r="112" spans="1:31" s="2" customFormat="1" ht="12" customHeight="1">
      <c r="A112" s="34"/>
      <c r="B112" s="35"/>
      <c r="C112" s="29" t="s">
        <v>126</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6.5" customHeight="1">
      <c r="A113" s="34"/>
      <c r="B113" s="35"/>
      <c r="C113" s="36"/>
      <c r="D113" s="36"/>
      <c r="E113" s="253" t="str">
        <f>E9</f>
        <v>SO 01 - Kladno - Kamenné Žehrovice</v>
      </c>
      <c r="F113" s="299"/>
      <c r="G113" s="299"/>
      <c r="H113" s="299"/>
      <c r="I113" s="36"/>
      <c r="J113" s="36"/>
      <c r="K113" s="36"/>
      <c r="L113" s="51"/>
      <c r="S113" s="34"/>
      <c r="T113" s="34"/>
      <c r="U113" s="34"/>
      <c r="V113" s="34"/>
      <c r="W113" s="34"/>
      <c r="X113" s="34"/>
      <c r="Y113" s="34"/>
      <c r="Z113" s="34"/>
      <c r="AA113" s="34"/>
      <c r="AB113" s="34"/>
      <c r="AC113" s="34"/>
      <c r="AD113" s="34"/>
      <c r="AE113" s="34"/>
    </row>
    <row r="114" spans="1:65" s="2" customFormat="1" ht="6.95"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2" customHeight="1">
      <c r="A115" s="34"/>
      <c r="B115" s="35"/>
      <c r="C115" s="29" t="s">
        <v>20</v>
      </c>
      <c r="D115" s="36"/>
      <c r="E115" s="36"/>
      <c r="F115" s="27" t="str">
        <f>F12</f>
        <v xml:space="preserve"> </v>
      </c>
      <c r="G115" s="36"/>
      <c r="H115" s="36"/>
      <c r="I115" s="29" t="s">
        <v>22</v>
      </c>
      <c r="J115" s="66" t="str">
        <f>IF(J12="","",J12)</f>
        <v>22. 2. 2021</v>
      </c>
      <c r="K115" s="36"/>
      <c r="L115" s="51"/>
      <c r="S115" s="34"/>
      <c r="T115" s="34"/>
      <c r="U115" s="34"/>
      <c r="V115" s="34"/>
      <c r="W115" s="34"/>
      <c r="X115" s="34"/>
      <c r="Y115" s="34"/>
      <c r="Z115" s="34"/>
      <c r="AA115" s="34"/>
      <c r="AB115" s="34"/>
      <c r="AC115" s="34"/>
      <c r="AD115" s="34"/>
      <c r="AE115" s="34"/>
    </row>
    <row r="116" spans="1:65" s="2" customFormat="1" ht="6.95"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24</v>
      </c>
      <c r="D117" s="36"/>
      <c r="E117" s="36"/>
      <c r="F117" s="27" t="str">
        <f>E15</f>
        <v>Ing. Aleš Bednář</v>
      </c>
      <c r="G117" s="36"/>
      <c r="H117" s="36"/>
      <c r="I117" s="29" t="s">
        <v>30</v>
      </c>
      <c r="J117" s="32" t="str">
        <f>E21</f>
        <v xml:space="preserve"> </v>
      </c>
      <c r="K117" s="36"/>
      <c r="L117" s="51"/>
      <c r="S117" s="34"/>
      <c r="T117" s="34"/>
      <c r="U117" s="34"/>
      <c r="V117" s="34"/>
      <c r="W117" s="34"/>
      <c r="X117" s="34"/>
      <c r="Y117" s="34"/>
      <c r="Z117" s="34"/>
      <c r="AA117" s="34"/>
      <c r="AB117" s="34"/>
      <c r="AC117" s="34"/>
      <c r="AD117" s="34"/>
      <c r="AE117" s="34"/>
    </row>
    <row r="118" spans="1:65" s="2" customFormat="1" ht="15.2" customHeight="1">
      <c r="A118" s="34"/>
      <c r="B118" s="35"/>
      <c r="C118" s="29" t="s">
        <v>28</v>
      </c>
      <c r="D118" s="36"/>
      <c r="E118" s="36"/>
      <c r="F118" s="27" t="str">
        <f>IF(E18="","",E18)</f>
        <v>Vyplň údaj</v>
      </c>
      <c r="G118" s="36"/>
      <c r="H118" s="36"/>
      <c r="I118" s="29" t="s">
        <v>32</v>
      </c>
      <c r="J118" s="32" t="str">
        <f>E24</f>
        <v>Lukáš Kot</v>
      </c>
      <c r="K118" s="36"/>
      <c r="L118" s="51"/>
      <c r="S118" s="34"/>
      <c r="T118" s="34"/>
      <c r="U118" s="34"/>
      <c r="V118" s="34"/>
      <c r="W118" s="34"/>
      <c r="X118" s="34"/>
      <c r="Y118" s="34"/>
      <c r="Z118" s="34"/>
      <c r="AA118" s="34"/>
      <c r="AB118" s="34"/>
      <c r="AC118" s="34"/>
      <c r="AD118" s="34"/>
      <c r="AE118" s="34"/>
    </row>
    <row r="119" spans="1:65" s="2" customFormat="1" ht="10.3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11" customFormat="1" ht="29.25" customHeight="1">
      <c r="A120" s="159"/>
      <c r="B120" s="160"/>
      <c r="C120" s="161" t="s">
        <v>139</v>
      </c>
      <c r="D120" s="162" t="s">
        <v>60</v>
      </c>
      <c r="E120" s="162" t="s">
        <v>56</v>
      </c>
      <c r="F120" s="162" t="s">
        <v>57</v>
      </c>
      <c r="G120" s="162" t="s">
        <v>140</v>
      </c>
      <c r="H120" s="162" t="s">
        <v>141</v>
      </c>
      <c r="I120" s="162" t="s">
        <v>142</v>
      </c>
      <c r="J120" s="162" t="s">
        <v>130</v>
      </c>
      <c r="K120" s="163" t="s">
        <v>143</v>
      </c>
      <c r="L120" s="164"/>
      <c r="M120" s="75" t="s">
        <v>1</v>
      </c>
      <c r="N120" s="76" t="s">
        <v>39</v>
      </c>
      <c r="O120" s="76" t="s">
        <v>144</v>
      </c>
      <c r="P120" s="76" t="s">
        <v>145</v>
      </c>
      <c r="Q120" s="76" t="s">
        <v>146</v>
      </c>
      <c r="R120" s="76" t="s">
        <v>147</v>
      </c>
      <c r="S120" s="76" t="s">
        <v>148</v>
      </c>
      <c r="T120" s="77" t="s">
        <v>149</v>
      </c>
      <c r="U120" s="159"/>
      <c r="V120" s="159"/>
      <c r="W120" s="159"/>
      <c r="X120" s="159"/>
      <c r="Y120" s="159"/>
      <c r="Z120" s="159"/>
      <c r="AA120" s="159"/>
      <c r="AB120" s="159"/>
      <c r="AC120" s="159"/>
      <c r="AD120" s="159"/>
      <c r="AE120" s="159"/>
    </row>
    <row r="121" spans="1:65" s="2" customFormat="1" ht="22.9" customHeight="1">
      <c r="A121" s="34"/>
      <c r="B121" s="35"/>
      <c r="C121" s="82" t="s">
        <v>150</v>
      </c>
      <c r="D121" s="36"/>
      <c r="E121" s="36"/>
      <c r="F121" s="36"/>
      <c r="G121" s="36"/>
      <c r="H121" s="36"/>
      <c r="I121" s="36"/>
      <c r="J121" s="165">
        <f>BK121</f>
        <v>0</v>
      </c>
      <c r="K121" s="36"/>
      <c r="L121" s="39"/>
      <c r="M121" s="78"/>
      <c r="N121" s="166"/>
      <c r="O121" s="79"/>
      <c r="P121" s="167">
        <f>P122</f>
        <v>0</v>
      </c>
      <c r="Q121" s="79"/>
      <c r="R121" s="167">
        <f>R122</f>
        <v>10337.878499999999</v>
      </c>
      <c r="S121" s="79"/>
      <c r="T121" s="168">
        <f>T122</f>
        <v>0</v>
      </c>
      <c r="U121" s="34"/>
      <c r="V121" s="34"/>
      <c r="W121" s="34"/>
      <c r="X121" s="34"/>
      <c r="Y121" s="34"/>
      <c r="Z121" s="34"/>
      <c r="AA121" s="34"/>
      <c r="AB121" s="34"/>
      <c r="AC121" s="34"/>
      <c r="AD121" s="34"/>
      <c r="AE121" s="34"/>
      <c r="AT121" s="17" t="s">
        <v>74</v>
      </c>
      <c r="AU121" s="17" t="s">
        <v>132</v>
      </c>
      <c r="BK121" s="169">
        <f>BK122</f>
        <v>0</v>
      </c>
    </row>
    <row r="122" spans="1:65" s="12" customFormat="1" ht="25.9" customHeight="1">
      <c r="B122" s="170"/>
      <c r="C122" s="171"/>
      <c r="D122" s="172" t="s">
        <v>74</v>
      </c>
      <c r="E122" s="173" t="s">
        <v>151</v>
      </c>
      <c r="F122" s="173" t="s">
        <v>152</v>
      </c>
      <c r="G122" s="171"/>
      <c r="H122" s="171"/>
      <c r="I122" s="174"/>
      <c r="J122" s="175">
        <f>BK122</f>
        <v>0</v>
      </c>
      <c r="K122" s="171"/>
      <c r="L122" s="176"/>
      <c r="M122" s="177"/>
      <c r="N122" s="178"/>
      <c r="O122" s="178"/>
      <c r="P122" s="179">
        <f>P123+P135+P141+P214</f>
        <v>0</v>
      </c>
      <c r="Q122" s="178"/>
      <c r="R122" s="179">
        <f>R123+R135+R141+R214</f>
        <v>10337.878499999999</v>
      </c>
      <c r="S122" s="178"/>
      <c r="T122" s="180">
        <f>T123+T135+T141+T214</f>
        <v>0</v>
      </c>
      <c r="AR122" s="181" t="s">
        <v>83</v>
      </c>
      <c r="AT122" s="182" t="s">
        <v>74</v>
      </c>
      <c r="AU122" s="182" t="s">
        <v>75</v>
      </c>
      <c r="AY122" s="181" t="s">
        <v>153</v>
      </c>
      <c r="BK122" s="183">
        <f>BK123+BK135+BK141+BK214</f>
        <v>0</v>
      </c>
    </row>
    <row r="123" spans="1:65" s="12" customFormat="1" ht="22.9" customHeight="1">
      <c r="B123" s="170"/>
      <c r="C123" s="171"/>
      <c r="D123" s="172" t="s">
        <v>74</v>
      </c>
      <c r="E123" s="184" t="s">
        <v>83</v>
      </c>
      <c r="F123" s="184" t="s">
        <v>154</v>
      </c>
      <c r="G123" s="171"/>
      <c r="H123" s="171"/>
      <c r="I123" s="174"/>
      <c r="J123" s="185">
        <f>BK123</f>
        <v>0</v>
      </c>
      <c r="K123" s="171"/>
      <c r="L123" s="176"/>
      <c r="M123" s="177"/>
      <c r="N123" s="178"/>
      <c r="O123" s="178"/>
      <c r="P123" s="179">
        <f>SUM(P124:P134)</f>
        <v>0</v>
      </c>
      <c r="Q123" s="178"/>
      <c r="R123" s="179">
        <f>SUM(R124:R134)</f>
        <v>2644.6785</v>
      </c>
      <c r="S123" s="178"/>
      <c r="T123" s="180">
        <f>SUM(T124:T134)</f>
        <v>0</v>
      </c>
      <c r="AR123" s="181" t="s">
        <v>83</v>
      </c>
      <c r="AT123" s="182" t="s">
        <v>74</v>
      </c>
      <c r="AU123" s="182" t="s">
        <v>83</v>
      </c>
      <c r="AY123" s="181" t="s">
        <v>153</v>
      </c>
      <c r="BK123" s="183">
        <f>SUM(BK124:BK134)</f>
        <v>0</v>
      </c>
    </row>
    <row r="124" spans="1:65" s="2" customFormat="1" ht="24">
      <c r="A124" s="34"/>
      <c r="B124" s="35"/>
      <c r="C124" s="186" t="s">
        <v>83</v>
      </c>
      <c r="D124" s="186" t="s">
        <v>155</v>
      </c>
      <c r="E124" s="187" t="s">
        <v>156</v>
      </c>
      <c r="F124" s="188" t="s">
        <v>157</v>
      </c>
      <c r="G124" s="189" t="s">
        <v>158</v>
      </c>
      <c r="H124" s="190">
        <v>6751</v>
      </c>
      <c r="I124" s="300"/>
      <c r="J124" s="192">
        <f>ROUND(I124*H124,2)</f>
        <v>0</v>
      </c>
      <c r="K124" s="188" t="s">
        <v>159</v>
      </c>
      <c r="L124" s="193"/>
      <c r="M124" s="194" t="s">
        <v>1</v>
      </c>
      <c r="N124" s="195" t="s">
        <v>40</v>
      </c>
      <c r="O124" s="71"/>
      <c r="P124" s="196">
        <f>O124*H124</f>
        <v>0</v>
      </c>
      <c r="Q124" s="196">
        <v>0.32700000000000001</v>
      </c>
      <c r="R124" s="196">
        <f>Q124*H124</f>
        <v>2207.5770000000002</v>
      </c>
      <c r="S124" s="196">
        <v>0</v>
      </c>
      <c r="T124" s="197">
        <f>S124*H124</f>
        <v>0</v>
      </c>
      <c r="U124" s="34"/>
      <c r="V124" s="34"/>
      <c r="W124" s="34"/>
      <c r="X124" s="34"/>
      <c r="Y124" s="34"/>
      <c r="Z124" s="34"/>
      <c r="AA124" s="34"/>
      <c r="AB124" s="34"/>
      <c r="AC124" s="34"/>
      <c r="AD124" s="34"/>
      <c r="AE124" s="34"/>
      <c r="AR124" s="198" t="s">
        <v>160</v>
      </c>
      <c r="AT124" s="198" t="s">
        <v>155</v>
      </c>
      <c r="AU124" s="198" t="s">
        <v>85</v>
      </c>
      <c r="AY124" s="17" t="s">
        <v>153</v>
      </c>
      <c r="BE124" s="199">
        <f>IF(N124="základní",J124,0)</f>
        <v>0</v>
      </c>
      <c r="BF124" s="199">
        <f>IF(N124="snížená",J124,0)</f>
        <v>0</v>
      </c>
      <c r="BG124" s="199">
        <f>IF(N124="zákl. přenesená",J124,0)</f>
        <v>0</v>
      </c>
      <c r="BH124" s="199">
        <f>IF(N124="sníž. přenesená",J124,0)</f>
        <v>0</v>
      </c>
      <c r="BI124" s="199">
        <f>IF(N124="nulová",J124,0)</f>
        <v>0</v>
      </c>
      <c r="BJ124" s="17" t="s">
        <v>83</v>
      </c>
      <c r="BK124" s="199">
        <f>ROUND(I124*H124,2)</f>
        <v>0</v>
      </c>
      <c r="BL124" s="17" t="s">
        <v>161</v>
      </c>
      <c r="BM124" s="198" t="s">
        <v>162</v>
      </c>
    </row>
    <row r="125" spans="1:65" s="13" customFormat="1" ht="11.25">
      <c r="B125" s="200"/>
      <c r="C125" s="201"/>
      <c r="D125" s="202" t="s">
        <v>163</v>
      </c>
      <c r="E125" s="203" t="s">
        <v>1</v>
      </c>
      <c r="F125" s="204" t="s">
        <v>164</v>
      </c>
      <c r="G125" s="201"/>
      <c r="H125" s="205">
        <v>1412.88</v>
      </c>
      <c r="I125" s="206"/>
      <c r="J125" s="201"/>
      <c r="K125" s="201"/>
      <c r="L125" s="207"/>
      <c r="M125" s="208"/>
      <c r="N125" s="209"/>
      <c r="O125" s="209"/>
      <c r="P125" s="209"/>
      <c r="Q125" s="209"/>
      <c r="R125" s="209"/>
      <c r="S125" s="209"/>
      <c r="T125" s="210"/>
      <c r="AT125" s="211" t="s">
        <v>163</v>
      </c>
      <c r="AU125" s="211" t="s">
        <v>85</v>
      </c>
      <c r="AV125" s="13" t="s">
        <v>85</v>
      </c>
      <c r="AW125" s="13" t="s">
        <v>31</v>
      </c>
      <c r="AX125" s="13" t="s">
        <v>75</v>
      </c>
      <c r="AY125" s="211" t="s">
        <v>153</v>
      </c>
    </row>
    <row r="126" spans="1:65" s="13" customFormat="1" ht="11.25">
      <c r="B126" s="200"/>
      <c r="C126" s="201"/>
      <c r="D126" s="202" t="s">
        <v>163</v>
      </c>
      <c r="E126" s="203" t="s">
        <v>1</v>
      </c>
      <c r="F126" s="204" t="s">
        <v>165</v>
      </c>
      <c r="G126" s="201"/>
      <c r="H126" s="205">
        <v>5337.36</v>
      </c>
      <c r="I126" s="206"/>
      <c r="J126" s="201"/>
      <c r="K126" s="201"/>
      <c r="L126" s="207"/>
      <c r="M126" s="208"/>
      <c r="N126" s="209"/>
      <c r="O126" s="209"/>
      <c r="P126" s="209"/>
      <c r="Q126" s="209"/>
      <c r="R126" s="209"/>
      <c r="S126" s="209"/>
      <c r="T126" s="210"/>
      <c r="AT126" s="211" t="s">
        <v>163</v>
      </c>
      <c r="AU126" s="211" t="s">
        <v>85</v>
      </c>
      <c r="AV126" s="13" t="s">
        <v>85</v>
      </c>
      <c r="AW126" s="13" t="s">
        <v>31</v>
      </c>
      <c r="AX126" s="13" t="s">
        <v>75</v>
      </c>
      <c r="AY126" s="211" t="s">
        <v>153</v>
      </c>
    </row>
    <row r="127" spans="1:65" s="13" customFormat="1" ht="11.25">
      <c r="B127" s="200"/>
      <c r="C127" s="201"/>
      <c r="D127" s="202" t="s">
        <v>163</v>
      </c>
      <c r="E127" s="203" t="s">
        <v>1</v>
      </c>
      <c r="F127" s="204" t="s">
        <v>166</v>
      </c>
      <c r="G127" s="201"/>
      <c r="H127" s="205">
        <v>0.76</v>
      </c>
      <c r="I127" s="206"/>
      <c r="J127" s="201"/>
      <c r="K127" s="201"/>
      <c r="L127" s="207"/>
      <c r="M127" s="208"/>
      <c r="N127" s="209"/>
      <c r="O127" s="209"/>
      <c r="P127" s="209"/>
      <c r="Q127" s="209"/>
      <c r="R127" s="209"/>
      <c r="S127" s="209"/>
      <c r="T127" s="210"/>
      <c r="AT127" s="211" t="s">
        <v>163</v>
      </c>
      <c r="AU127" s="211" t="s">
        <v>85</v>
      </c>
      <c r="AV127" s="13" t="s">
        <v>85</v>
      </c>
      <c r="AW127" s="13" t="s">
        <v>31</v>
      </c>
      <c r="AX127" s="13" t="s">
        <v>75</v>
      </c>
      <c r="AY127" s="211" t="s">
        <v>153</v>
      </c>
    </row>
    <row r="128" spans="1:65" s="14" customFormat="1" ht="11.25">
      <c r="B128" s="212"/>
      <c r="C128" s="213"/>
      <c r="D128" s="202" t="s">
        <v>163</v>
      </c>
      <c r="E128" s="214" t="s">
        <v>1</v>
      </c>
      <c r="F128" s="215" t="s">
        <v>167</v>
      </c>
      <c r="G128" s="213"/>
      <c r="H128" s="216">
        <v>6751</v>
      </c>
      <c r="I128" s="217"/>
      <c r="J128" s="213"/>
      <c r="K128" s="213"/>
      <c r="L128" s="218"/>
      <c r="M128" s="219"/>
      <c r="N128" s="220"/>
      <c r="O128" s="220"/>
      <c r="P128" s="220"/>
      <c r="Q128" s="220"/>
      <c r="R128" s="220"/>
      <c r="S128" s="220"/>
      <c r="T128" s="221"/>
      <c r="AT128" s="222" t="s">
        <v>163</v>
      </c>
      <c r="AU128" s="222" t="s">
        <v>85</v>
      </c>
      <c r="AV128" s="14" t="s">
        <v>161</v>
      </c>
      <c r="AW128" s="14" t="s">
        <v>31</v>
      </c>
      <c r="AX128" s="14" t="s">
        <v>83</v>
      </c>
      <c r="AY128" s="222" t="s">
        <v>153</v>
      </c>
    </row>
    <row r="129" spans="1:65" s="15" customFormat="1" ht="11.25">
      <c r="B129" s="223"/>
      <c r="C129" s="224"/>
      <c r="D129" s="202" t="s">
        <v>163</v>
      </c>
      <c r="E129" s="225" t="s">
        <v>1</v>
      </c>
      <c r="F129" s="226" t="s">
        <v>168</v>
      </c>
      <c r="G129" s="224"/>
      <c r="H129" s="225" t="s">
        <v>1</v>
      </c>
      <c r="I129" s="227"/>
      <c r="J129" s="224"/>
      <c r="K129" s="224"/>
      <c r="L129" s="228"/>
      <c r="M129" s="229"/>
      <c r="N129" s="230"/>
      <c r="O129" s="230"/>
      <c r="P129" s="230"/>
      <c r="Q129" s="230"/>
      <c r="R129" s="230"/>
      <c r="S129" s="230"/>
      <c r="T129" s="231"/>
      <c r="AT129" s="232" t="s">
        <v>163</v>
      </c>
      <c r="AU129" s="232" t="s">
        <v>85</v>
      </c>
      <c r="AV129" s="15" t="s">
        <v>83</v>
      </c>
      <c r="AW129" s="15" t="s">
        <v>31</v>
      </c>
      <c r="AX129" s="15" t="s">
        <v>75</v>
      </c>
      <c r="AY129" s="232" t="s">
        <v>153</v>
      </c>
    </row>
    <row r="130" spans="1:65" s="2" customFormat="1" ht="21.75" customHeight="1">
      <c r="A130" s="34"/>
      <c r="B130" s="35"/>
      <c r="C130" s="186" t="s">
        <v>85</v>
      </c>
      <c r="D130" s="186" t="s">
        <v>155</v>
      </c>
      <c r="E130" s="187" t="s">
        <v>169</v>
      </c>
      <c r="F130" s="188" t="s">
        <v>170</v>
      </c>
      <c r="G130" s="189" t="s">
        <v>158</v>
      </c>
      <c r="H130" s="190">
        <v>118</v>
      </c>
      <c r="I130" s="300"/>
      <c r="J130" s="192">
        <f>ROUND(I130*H130,2)</f>
        <v>0</v>
      </c>
      <c r="K130" s="188" t="s">
        <v>159</v>
      </c>
      <c r="L130" s="193"/>
      <c r="M130" s="194" t="s">
        <v>1</v>
      </c>
      <c r="N130" s="195" t="s">
        <v>40</v>
      </c>
      <c r="O130" s="71"/>
      <c r="P130" s="196">
        <f>O130*H130</f>
        <v>0</v>
      </c>
      <c r="Q130" s="196">
        <v>3.70425</v>
      </c>
      <c r="R130" s="196">
        <f>Q130*H130</f>
        <v>437.10149999999999</v>
      </c>
      <c r="S130" s="196">
        <v>0</v>
      </c>
      <c r="T130" s="197">
        <f>S130*H130</f>
        <v>0</v>
      </c>
      <c r="U130" s="34"/>
      <c r="V130" s="34"/>
      <c r="W130" s="34"/>
      <c r="X130" s="34"/>
      <c r="Y130" s="34"/>
      <c r="Z130" s="34"/>
      <c r="AA130" s="34"/>
      <c r="AB130" s="34"/>
      <c r="AC130" s="34"/>
      <c r="AD130" s="34"/>
      <c r="AE130" s="34"/>
      <c r="AR130" s="198" t="s">
        <v>160</v>
      </c>
      <c r="AT130" s="198" t="s">
        <v>155</v>
      </c>
      <c r="AU130" s="198" t="s">
        <v>85</v>
      </c>
      <c r="AY130" s="17" t="s">
        <v>153</v>
      </c>
      <c r="BE130" s="199">
        <f>IF(N130="základní",J130,0)</f>
        <v>0</v>
      </c>
      <c r="BF130" s="199">
        <f>IF(N130="snížená",J130,0)</f>
        <v>0</v>
      </c>
      <c r="BG130" s="199">
        <f>IF(N130="zákl. přenesená",J130,0)</f>
        <v>0</v>
      </c>
      <c r="BH130" s="199">
        <f>IF(N130="sníž. přenesená",J130,0)</f>
        <v>0</v>
      </c>
      <c r="BI130" s="199">
        <f>IF(N130="nulová",J130,0)</f>
        <v>0</v>
      </c>
      <c r="BJ130" s="17" t="s">
        <v>83</v>
      </c>
      <c r="BK130" s="199">
        <f>ROUND(I130*H130,2)</f>
        <v>0</v>
      </c>
      <c r="BL130" s="17" t="s">
        <v>161</v>
      </c>
      <c r="BM130" s="198" t="s">
        <v>171</v>
      </c>
    </row>
    <row r="131" spans="1:65" s="13" customFormat="1" ht="11.25">
      <c r="B131" s="200"/>
      <c r="C131" s="201"/>
      <c r="D131" s="202" t="s">
        <v>163</v>
      </c>
      <c r="E131" s="203" t="s">
        <v>1</v>
      </c>
      <c r="F131" s="204" t="s">
        <v>172</v>
      </c>
      <c r="G131" s="201"/>
      <c r="H131" s="205">
        <v>116.64</v>
      </c>
      <c r="I131" s="206"/>
      <c r="J131" s="201"/>
      <c r="K131" s="201"/>
      <c r="L131" s="207"/>
      <c r="M131" s="208"/>
      <c r="N131" s="209"/>
      <c r="O131" s="209"/>
      <c r="P131" s="209"/>
      <c r="Q131" s="209"/>
      <c r="R131" s="209"/>
      <c r="S131" s="209"/>
      <c r="T131" s="210"/>
      <c r="AT131" s="211" t="s">
        <v>163</v>
      </c>
      <c r="AU131" s="211" t="s">
        <v>85</v>
      </c>
      <c r="AV131" s="13" t="s">
        <v>85</v>
      </c>
      <c r="AW131" s="13" t="s">
        <v>31</v>
      </c>
      <c r="AX131" s="13" t="s">
        <v>75</v>
      </c>
      <c r="AY131" s="211" t="s">
        <v>153</v>
      </c>
    </row>
    <row r="132" spans="1:65" s="13" customFormat="1" ht="11.25">
      <c r="B132" s="200"/>
      <c r="C132" s="201"/>
      <c r="D132" s="202" t="s">
        <v>163</v>
      </c>
      <c r="E132" s="203" t="s">
        <v>1</v>
      </c>
      <c r="F132" s="204" t="s">
        <v>173</v>
      </c>
      <c r="G132" s="201"/>
      <c r="H132" s="205">
        <v>1.36</v>
      </c>
      <c r="I132" s="206"/>
      <c r="J132" s="201"/>
      <c r="K132" s="201"/>
      <c r="L132" s="207"/>
      <c r="M132" s="208"/>
      <c r="N132" s="209"/>
      <c r="O132" s="209"/>
      <c r="P132" s="209"/>
      <c r="Q132" s="209"/>
      <c r="R132" s="209"/>
      <c r="S132" s="209"/>
      <c r="T132" s="210"/>
      <c r="AT132" s="211" t="s">
        <v>163</v>
      </c>
      <c r="AU132" s="211" t="s">
        <v>85</v>
      </c>
      <c r="AV132" s="13" t="s">
        <v>85</v>
      </c>
      <c r="AW132" s="13" t="s">
        <v>31</v>
      </c>
      <c r="AX132" s="13" t="s">
        <v>75</v>
      </c>
      <c r="AY132" s="211" t="s">
        <v>153</v>
      </c>
    </row>
    <row r="133" spans="1:65" s="14" customFormat="1" ht="11.25">
      <c r="B133" s="212"/>
      <c r="C133" s="213"/>
      <c r="D133" s="202" t="s">
        <v>163</v>
      </c>
      <c r="E133" s="214" t="s">
        <v>1</v>
      </c>
      <c r="F133" s="215" t="s">
        <v>167</v>
      </c>
      <c r="G133" s="213"/>
      <c r="H133" s="216">
        <v>118</v>
      </c>
      <c r="I133" s="217"/>
      <c r="J133" s="213"/>
      <c r="K133" s="213"/>
      <c r="L133" s="218"/>
      <c r="M133" s="219"/>
      <c r="N133" s="220"/>
      <c r="O133" s="220"/>
      <c r="P133" s="220"/>
      <c r="Q133" s="220"/>
      <c r="R133" s="220"/>
      <c r="S133" s="220"/>
      <c r="T133" s="221"/>
      <c r="AT133" s="222" t="s">
        <v>163</v>
      </c>
      <c r="AU133" s="222" t="s">
        <v>85</v>
      </c>
      <c r="AV133" s="14" t="s">
        <v>161</v>
      </c>
      <c r="AW133" s="14" t="s">
        <v>31</v>
      </c>
      <c r="AX133" s="14" t="s">
        <v>83</v>
      </c>
      <c r="AY133" s="222" t="s">
        <v>153</v>
      </c>
    </row>
    <row r="134" spans="1:65" s="15" customFormat="1" ht="11.25">
      <c r="B134" s="223"/>
      <c r="C134" s="224"/>
      <c r="D134" s="202" t="s">
        <v>163</v>
      </c>
      <c r="E134" s="225" t="s">
        <v>1</v>
      </c>
      <c r="F134" s="226" t="s">
        <v>168</v>
      </c>
      <c r="G134" s="224"/>
      <c r="H134" s="225" t="s">
        <v>1</v>
      </c>
      <c r="I134" s="227"/>
      <c r="J134" s="224"/>
      <c r="K134" s="224"/>
      <c r="L134" s="228"/>
      <c r="M134" s="229"/>
      <c r="N134" s="230"/>
      <c r="O134" s="230"/>
      <c r="P134" s="230"/>
      <c r="Q134" s="230"/>
      <c r="R134" s="230"/>
      <c r="S134" s="230"/>
      <c r="T134" s="231"/>
      <c r="AT134" s="232" t="s">
        <v>163</v>
      </c>
      <c r="AU134" s="232" t="s">
        <v>85</v>
      </c>
      <c r="AV134" s="15" t="s">
        <v>83</v>
      </c>
      <c r="AW134" s="15" t="s">
        <v>31</v>
      </c>
      <c r="AX134" s="15" t="s">
        <v>75</v>
      </c>
      <c r="AY134" s="232" t="s">
        <v>153</v>
      </c>
    </row>
    <row r="135" spans="1:65" s="12" customFormat="1" ht="22.9" customHeight="1">
      <c r="B135" s="170"/>
      <c r="C135" s="171"/>
      <c r="D135" s="172" t="s">
        <v>74</v>
      </c>
      <c r="E135" s="184" t="s">
        <v>85</v>
      </c>
      <c r="F135" s="184" t="s">
        <v>174</v>
      </c>
      <c r="G135" s="171"/>
      <c r="H135" s="171"/>
      <c r="I135" s="174"/>
      <c r="J135" s="185">
        <f>BK135</f>
        <v>0</v>
      </c>
      <c r="K135" s="171"/>
      <c r="L135" s="176"/>
      <c r="M135" s="177"/>
      <c r="N135" s="178"/>
      <c r="O135" s="178"/>
      <c r="P135" s="179">
        <f>SUM(P136:P140)</f>
        <v>0</v>
      </c>
      <c r="Q135" s="178"/>
      <c r="R135" s="179">
        <f>SUM(R136:R140)</f>
        <v>7693.2</v>
      </c>
      <c r="S135" s="178"/>
      <c r="T135" s="180">
        <f>SUM(T136:T140)</f>
        <v>0</v>
      </c>
      <c r="AR135" s="181" t="s">
        <v>83</v>
      </c>
      <c r="AT135" s="182" t="s">
        <v>74</v>
      </c>
      <c r="AU135" s="182" t="s">
        <v>83</v>
      </c>
      <c r="AY135" s="181" t="s">
        <v>153</v>
      </c>
      <c r="BK135" s="183">
        <f>SUM(BK136:BK140)</f>
        <v>0</v>
      </c>
    </row>
    <row r="136" spans="1:65" s="2" customFormat="1" ht="21.75" customHeight="1">
      <c r="A136" s="34"/>
      <c r="B136" s="35"/>
      <c r="C136" s="186" t="s">
        <v>175</v>
      </c>
      <c r="D136" s="186" t="s">
        <v>155</v>
      </c>
      <c r="E136" s="187" t="s">
        <v>176</v>
      </c>
      <c r="F136" s="188" t="s">
        <v>177</v>
      </c>
      <c r="G136" s="189" t="s">
        <v>178</v>
      </c>
      <c r="H136" s="190">
        <v>7693.2</v>
      </c>
      <c r="I136" s="191"/>
      <c r="J136" s="192">
        <f>ROUND(I136*H136,2)</f>
        <v>0</v>
      </c>
      <c r="K136" s="188" t="s">
        <v>159</v>
      </c>
      <c r="L136" s="193"/>
      <c r="M136" s="194" t="s">
        <v>1</v>
      </c>
      <c r="N136" s="195" t="s">
        <v>40</v>
      </c>
      <c r="O136" s="71"/>
      <c r="P136" s="196">
        <f>O136*H136</f>
        <v>0</v>
      </c>
      <c r="Q136" s="196">
        <v>1</v>
      </c>
      <c r="R136" s="196">
        <f>Q136*H136</f>
        <v>7693.2</v>
      </c>
      <c r="S136" s="196">
        <v>0</v>
      </c>
      <c r="T136" s="197">
        <f>S136*H136</f>
        <v>0</v>
      </c>
      <c r="U136" s="34"/>
      <c r="V136" s="34"/>
      <c r="W136" s="34"/>
      <c r="X136" s="34"/>
      <c r="Y136" s="34"/>
      <c r="Z136" s="34"/>
      <c r="AA136" s="34"/>
      <c r="AB136" s="34"/>
      <c r="AC136" s="34"/>
      <c r="AD136" s="34"/>
      <c r="AE136" s="34"/>
      <c r="AR136" s="198" t="s">
        <v>160</v>
      </c>
      <c r="AT136" s="198" t="s">
        <v>155</v>
      </c>
      <c r="AU136" s="198" t="s">
        <v>85</v>
      </c>
      <c r="AY136" s="17" t="s">
        <v>153</v>
      </c>
      <c r="BE136" s="199">
        <f>IF(N136="základní",J136,0)</f>
        <v>0</v>
      </c>
      <c r="BF136" s="199">
        <f>IF(N136="snížená",J136,0)</f>
        <v>0</v>
      </c>
      <c r="BG136" s="199">
        <f>IF(N136="zákl. přenesená",J136,0)</f>
        <v>0</v>
      </c>
      <c r="BH136" s="199">
        <f>IF(N136="sníž. přenesená",J136,0)</f>
        <v>0</v>
      </c>
      <c r="BI136" s="199">
        <f>IF(N136="nulová",J136,0)</f>
        <v>0</v>
      </c>
      <c r="BJ136" s="17" t="s">
        <v>83</v>
      </c>
      <c r="BK136" s="199">
        <f>ROUND(I136*H136,2)</f>
        <v>0</v>
      </c>
      <c r="BL136" s="17" t="s">
        <v>161</v>
      </c>
      <c r="BM136" s="198" t="s">
        <v>179</v>
      </c>
    </row>
    <row r="137" spans="1:65" s="13" customFormat="1" ht="11.25">
      <c r="B137" s="200"/>
      <c r="C137" s="201"/>
      <c r="D137" s="202" t="s">
        <v>163</v>
      </c>
      <c r="E137" s="203" t="s">
        <v>1</v>
      </c>
      <c r="F137" s="204" t="s">
        <v>180</v>
      </c>
      <c r="G137" s="201"/>
      <c r="H137" s="205">
        <v>7873.2</v>
      </c>
      <c r="I137" s="206"/>
      <c r="J137" s="201"/>
      <c r="K137" s="201"/>
      <c r="L137" s="207"/>
      <c r="M137" s="208"/>
      <c r="N137" s="209"/>
      <c r="O137" s="209"/>
      <c r="P137" s="209"/>
      <c r="Q137" s="209"/>
      <c r="R137" s="209"/>
      <c r="S137" s="209"/>
      <c r="T137" s="210"/>
      <c r="AT137" s="211" t="s">
        <v>163</v>
      </c>
      <c r="AU137" s="211" t="s">
        <v>85</v>
      </c>
      <c r="AV137" s="13" t="s">
        <v>85</v>
      </c>
      <c r="AW137" s="13" t="s">
        <v>31</v>
      </c>
      <c r="AX137" s="13" t="s">
        <v>75</v>
      </c>
      <c r="AY137" s="211" t="s">
        <v>153</v>
      </c>
    </row>
    <row r="138" spans="1:65" s="15" customFormat="1" ht="11.25">
      <c r="B138" s="223"/>
      <c r="C138" s="224"/>
      <c r="D138" s="202" t="s">
        <v>163</v>
      </c>
      <c r="E138" s="225" t="s">
        <v>1</v>
      </c>
      <c r="F138" s="226" t="s">
        <v>181</v>
      </c>
      <c r="G138" s="224"/>
      <c r="H138" s="225" t="s">
        <v>1</v>
      </c>
      <c r="I138" s="227"/>
      <c r="J138" s="224"/>
      <c r="K138" s="224"/>
      <c r="L138" s="228"/>
      <c r="M138" s="229"/>
      <c r="N138" s="230"/>
      <c r="O138" s="230"/>
      <c r="P138" s="230"/>
      <c r="Q138" s="230"/>
      <c r="R138" s="230"/>
      <c r="S138" s="230"/>
      <c r="T138" s="231"/>
      <c r="AT138" s="232" t="s">
        <v>163</v>
      </c>
      <c r="AU138" s="232" t="s">
        <v>85</v>
      </c>
      <c r="AV138" s="15" t="s">
        <v>83</v>
      </c>
      <c r="AW138" s="15" t="s">
        <v>31</v>
      </c>
      <c r="AX138" s="15" t="s">
        <v>75</v>
      </c>
      <c r="AY138" s="232" t="s">
        <v>153</v>
      </c>
    </row>
    <row r="139" spans="1:65" s="13" customFormat="1" ht="11.25">
      <c r="B139" s="200"/>
      <c r="C139" s="201"/>
      <c r="D139" s="202" t="s">
        <v>163</v>
      </c>
      <c r="E139" s="203" t="s">
        <v>1</v>
      </c>
      <c r="F139" s="204" t="s">
        <v>182</v>
      </c>
      <c r="G139" s="201"/>
      <c r="H139" s="205">
        <v>-180</v>
      </c>
      <c r="I139" s="206"/>
      <c r="J139" s="201"/>
      <c r="K139" s="201"/>
      <c r="L139" s="207"/>
      <c r="M139" s="208"/>
      <c r="N139" s="209"/>
      <c r="O139" s="209"/>
      <c r="P139" s="209"/>
      <c r="Q139" s="209"/>
      <c r="R139" s="209"/>
      <c r="S139" s="209"/>
      <c r="T139" s="210"/>
      <c r="AT139" s="211" t="s">
        <v>163</v>
      </c>
      <c r="AU139" s="211" t="s">
        <v>85</v>
      </c>
      <c r="AV139" s="13" t="s">
        <v>85</v>
      </c>
      <c r="AW139" s="13" t="s">
        <v>31</v>
      </c>
      <c r="AX139" s="13" t="s">
        <v>75</v>
      </c>
      <c r="AY139" s="211" t="s">
        <v>153</v>
      </c>
    </row>
    <row r="140" spans="1:65" s="14" customFormat="1" ht="11.25">
      <c r="B140" s="212"/>
      <c r="C140" s="213"/>
      <c r="D140" s="202" t="s">
        <v>163</v>
      </c>
      <c r="E140" s="214" t="s">
        <v>1</v>
      </c>
      <c r="F140" s="215" t="s">
        <v>167</v>
      </c>
      <c r="G140" s="213"/>
      <c r="H140" s="216">
        <v>7693.2</v>
      </c>
      <c r="I140" s="217"/>
      <c r="J140" s="213"/>
      <c r="K140" s="213"/>
      <c r="L140" s="218"/>
      <c r="M140" s="219"/>
      <c r="N140" s="220"/>
      <c r="O140" s="220"/>
      <c r="P140" s="220"/>
      <c r="Q140" s="220"/>
      <c r="R140" s="220"/>
      <c r="S140" s="220"/>
      <c r="T140" s="221"/>
      <c r="AT140" s="222" t="s">
        <v>163</v>
      </c>
      <c r="AU140" s="222" t="s">
        <v>85</v>
      </c>
      <c r="AV140" s="14" t="s">
        <v>161</v>
      </c>
      <c r="AW140" s="14" t="s">
        <v>31</v>
      </c>
      <c r="AX140" s="14" t="s">
        <v>83</v>
      </c>
      <c r="AY140" s="222" t="s">
        <v>153</v>
      </c>
    </row>
    <row r="141" spans="1:65" s="12" customFormat="1" ht="22.9" customHeight="1">
      <c r="B141" s="170"/>
      <c r="C141" s="171"/>
      <c r="D141" s="172" t="s">
        <v>74</v>
      </c>
      <c r="E141" s="184" t="s">
        <v>183</v>
      </c>
      <c r="F141" s="184" t="s">
        <v>184</v>
      </c>
      <c r="G141" s="171"/>
      <c r="H141" s="171"/>
      <c r="I141" s="174"/>
      <c r="J141" s="185">
        <f>BK141</f>
        <v>0</v>
      </c>
      <c r="K141" s="171"/>
      <c r="L141" s="176"/>
      <c r="M141" s="177"/>
      <c r="N141" s="178"/>
      <c r="O141" s="178"/>
      <c r="P141" s="179">
        <f>SUM(P142:P213)</f>
        <v>0</v>
      </c>
      <c r="Q141" s="178"/>
      <c r="R141" s="179">
        <f>SUM(R142:R213)</f>
        <v>0</v>
      </c>
      <c r="S141" s="178"/>
      <c r="T141" s="180">
        <f>SUM(T142:T213)</f>
        <v>0</v>
      </c>
      <c r="AR141" s="181" t="s">
        <v>83</v>
      </c>
      <c r="AT141" s="182" t="s">
        <v>74</v>
      </c>
      <c r="AU141" s="182" t="s">
        <v>83</v>
      </c>
      <c r="AY141" s="181" t="s">
        <v>153</v>
      </c>
      <c r="BK141" s="183">
        <f>SUM(BK142:BK213)</f>
        <v>0</v>
      </c>
    </row>
    <row r="142" spans="1:65" s="2" customFormat="1" ht="167.1" customHeight="1">
      <c r="A142" s="34"/>
      <c r="B142" s="35"/>
      <c r="C142" s="233" t="s">
        <v>161</v>
      </c>
      <c r="D142" s="233" t="s">
        <v>185</v>
      </c>
      <c r="E142" s="234" t="s">
        <v>186</v>
      </c>
      <c r="F142" s="235" t="s">
        <v>187</v>
      </c>
      <c r="G142" s="236" t="s">
        <v>188</v>
      </c>
      <c r="H142" s="237">
        <v>4.274</v>
      </c>
      <c r="I142" s="238"/>
      <c r="J142" s="239">
        <f>ROUND(I142*H142,2)</f>
        <v>0</v>
      </c>
      <c r="K142" s="235" t="s">
        <v>159</v>
      </c>
      <c r="L142" s="39"/>
      <c r="M142" s="240" t="s">
        <v>1</v>
      </c>
      <c r="N142" s="241" t="s">
        <v>40</v>
      </c>
      <c r="O142" s="71"/>
      <c r="P142" s="196">
        <f>O142*H142</f>
        <v>0</v>
      </c>
      <c r="Q142" s="196">
        <v>0</v>
      </c>
      <c r="R142" s="196">
        <f>Q142*H142</f>
        <v>0</v>
      </c>
      <c r="S142" s="196">
        <v>0</v>
      </c>
      <c r="T142" s="197">
        <f>S142*H142</f>
        <v>0</v>
      </c>
      <c r="U142" s="34"/>
      <c r="V142" s="34"/>
      <c r="W142" s="34"/>
      <c r="X142" s="34"/>
      <c r="Y142" s="34"/>
      <c r="Z142" s="34"/>
      <c r="AA142" s="34"/>
      <c r="AB142" s="34"/>
      <c r="AC142" s="34"/>
      <c r="AD142" s="34"/>
      <c r="AE142" s="34"/>
      <c r="AR142" s="198" t="s">
        <v>161</v>
      </c>
      <c r="AT142" s="198" t="s">
        <v>185</v>
      </c>
      <c r="AU142" s="198" t="s">
        <v>85</v>
      </c>
      <c r="AY142" s="17" t="s">
        <v>153</v>
      </c>
      <c r="BE142" s="199">
        <f>IF(N142="základní",J142,0)</f>
        <v>0</v>
      </c>
      <c r="BF142" s="199">
        <f>IF(N142="snížená",J142,0)</f>
        <v>0</v>
      </c>
      <c r="BG142" s="199">
        <f>IF(N142="zákl. přenesená",J142,0)</f>
        <v>0</v>
      </c>
      <c r="BH142" s="199">
        <f>IF(N142="sníž. přenesená",J142,0)</f>
        <v>0</v>
      </c>
      <c r="BI142" s="199">
        <f>IF(N142="nulová",J142,0)</f>
        <v>0</v>
      </c>
      <c r="BJ142" s="17" t="s">
        <v>83</v>
      </c>
      <c r="BK142" s="199">
        <f>ROUND(I142*H142,2)</f>
        <v>0</v>
      </c>
      <c r="BL142" s="17" t="s">
        <v>161</v>
      </c>
      <c r="BM142" s="198" t="s">
        <v>189</v>
      </c>
    </row>
    <row r="143" spans="1:65" s="2" customFormat="1" ht="97.5">
      <c r="A143" s="34"/>
      <c r="B143" s="35"/>
      <c r="C143" s="36"/>
      <c r="D143" s="202" t="s">
        <v>190</v>
      </c>
      <c r="E143" s="36"/>
      <c r="F143" s="242" t="s">
        <v>191</v>
      </c>
      <c r="G143" s="36"/>
      <c r="H143" s="36"/>
      <c r="I143" s="243"/>
      <c r="J143" s="36"/>
      <c r="K143" s="36"/>
      <c r="L143" s="39"/>
      <c r="M143" s="244"/>
      <c r="N143" s="245"/>
      <c r="O143" s="71"/>
      <c r="P143" s="71"/>
      <c r="Q143" s="71"/>
      <c r="R143" s="71"/>
      <c r="S143" s="71"/>
      <c r="T143" s="72"/>
      <c r="U143" s="34"/>
      <c r="V143" s="34"/>
      <c r="W143" s="34"/>
      <c r="X143" s="34"/>
      <c r="Y143" s="34"/>
      <c r="Z143" s="34"/>
      <c r="AA143" s="34"/>
      <c r="AB143" s="34"/>
      <c r="AC143" s="34"/>
      <c r="AD143" s="34"/>
      <c r="AE143" s="34"/>
      <c r="AT143" s="17" t="s">
        <v>190</v>
      </c>
      <c r="AU143" s="17" t="s">
        <v>85</v>
      </c>
    </row>
    <row r="144" spans="1:65" s="13" customFormat="1" ht="11.25">
      <c r="B144" s="200"/>
      <c r="C144" s="201"/>
      <c r="D144" s="202" t="s">
        <v>163</v>
      </c>
      <c r="E144" s="203" t="s">
        <v>1</v>
      </c>
      <c r="F144" s="204" t="s">
        <v>192</v>
      </c>
      <c r="G144" s="201"/>
      <c r="H144" s="205">
        <v>4.3739999999999997</v>
      </c>
      <c r="I144" s="206"/>
      <c r="J144" s="201"/>
      <c r="K144" s="201"/>
      <c r="L144" s="207"/>
      <c r="M144" s="208"/>
      <c r="N144" s="209"/>
      <c r="O144" s="209"/>
      <c r="P144" s="209"/>
      <c r="Q144" s="209"/>
      <c r="R144" s="209"/>
      <c r="S144" s="209"/>
      <c r="T144" s="210"/>
      <c r="AT144" s="211" t="s">
        <v>163</v>
      </c>
      <c r="AU144" s="211" t="s">
        <v>85</v>
      </c>
      <c r="AV144" s="13" t="s">
        <v>85</v>
      </c>
      <c r="AW144" s="13" t="s">
        <v>31</v>
      </c>
      <c r="AX144" s="13" t="s">
        <v>75</v>
      </c>
      <c r="AY144" s="211" t="s">
        <v>153</v>
      </c>
    </row>
    <row r="145" spans="1:65" s="15" customFormat="1" ht="11.25">
      <c r="B145" s="223"/>
      <c r="C145" s="224"/>
      <c r="D145" s="202" t="s">
        <v>163</v>
      </c>
      <c r="E145" s="225" t="s">
        <v>1</v>
      </c>
      <c r="F145" s="226" t="s">
        <v>181</v>
      </c>
      <c r="G145" s="224"/>
      <c r="H145" s="225" t="s">
        <v>1</v>
      </c>
      <c r="I145" s="227"/>
      <c r="J145" s="224"/>
      <c r="K145" s="224"/>
      <c r="L145" s="228"/>
      <c r="M145" s="229"/>
      <c r="N145" s="230"/>
      <c r="O145" s="230"/>
      <c r="P145" s="230"/>
      <c r="Q145" s="230"/>
      <c r="R145" s="230"/>
      <c r="S145" s="230"/>
      <c r="T145" s="231"/>
      <c r="AT145" s="232" t="s">
        <v>163</v>
      </c>
      <c r="AU145" s="232" t="s">
        <v>85</v>
      </c>
      <c r="AV145" s="15" t="s">
        <v>83</v>
      </c>
      <c r="AW145" s="15" t="s">
        <v>31</v>
      </c>
      <c r="AX145" s="15" t="s">
        <v>75</v>
      </c>
      <c r="AY145" s="232" t="s">
        <v>153</v>
      </c>
    </row>
    <row r="146" spans="1:65" s="13" customFormat="1" ht="11.25">
      <c r="B146" s="200"/>
      <c r="C146" s="201"/>
      <c r="D146" s="202" t="s">
        <v>163</v>
      </c>
      <c r="E146" s="203" t="s">
        <v>1</v>
      </c>
      <c r="F146" s="204" t="s">
        <v>193</v>
      </c>
      <c r="G146" s="201"/>
      <c r="H146" s="205">
        <v>-0.1</v>
      </c>
      <c r="I146" s="206"/>
      <c r="J146" s="201"/>
      <c r="K146" s="201"/>
      <c r="L146" s="207"/>
      <c r="M146" s="208"/>
      <c r="N146" s="209"/>
      <c r="O146" s="209"/>
      <c r="P146" s="209"/>
      <c r="Q146" s="209"/>
      <c r="R146" s="209"/>
      <c r="S146" s="209"/>
      <c r="T146" s="210"/>
      <c r="AT146" s="211" t="s">
        <v>163</v>
      </c>
      <c r="AU146" s="211" t="s">
        <v>85</v>
      </c>
      <c r="AV146" s="13" t="s">
        <v>85</v>
      </c>
      <c r="AW146" s="13" t="s">
        <v>31</v>
      </c>
      <c r="AX146" s="13" t="s">
        <v>75</v>
      </c>
      <c r="AY146" s="211" t="s">
        <v>153</v>
      </c>
    </row>
    <row r="147" spans="1:65" s="14" customFormat="1" ht="11.25">
      <c r="B147" s="212"/>
      <c r="C147" s="213"/>
      <c r="D147" s="202" t="s">
        <v>163</v>
      </c>
      <c r="E147" s="214" t="s">
        <v>1</v>
      </c>
      <c r="F147" s="215" t="s">
        <v>167</v>
      </c>
      <c r="G147" s="213"/>
      <c r="H147" s="216">
        <v>4.274</v>
      </c>
      <c r="I147" s="217"/>
      <c r="J147" s="213"/>
      <c r="K147" s="213"/>
      <c r="L147" s="218"/>
      <c r="M147" s="219"/>
      <c r="N147" s="220"/>
      <c r="O147" s="220"/>
      <c r="P147" s="220"/>
      <c r="Q147" s="220"/>
      <c r="R147" s="220"/>
      <c r="S147" s="220"/>
      <c r="T147" s="221"/>
      <c r="AT147" s="222" t="s">
        <v>163</v>
      </c>
      <c r="AU147" s="222" t="s">
        <v>85</v>
      </c>
      <c r="AV147" s="14" t="s">
        <v>161</v>
      </c>
      <c r="AW147" s="14" t="s">
        <v>31</v>
      </c>
      <c r="AX147" s="14" t="s">
        <v>83</v>
      </c>
      <c r="AY147" s="222" t="s">
        <v>153</v>
      </c>
    </row>
    <row r="148" spans="1:65" s="2" customFormat="1" ht="72">
      <c r="A148" s="34"/>
      <c r="B148" s="35"/>
      <c r="C148" s="233" t="s">
        <v>183</v>
      </c>
      <c r="D148" s="233" t="s">
        <v>185</v>
      </c>
      <c r="E148" s="234" t="s">
        <v>194</v>
      </c>
      <c r="F148" s="235" t="s">
        <v>195</v>
      </c>
      <c r="G148" s="236" t="s">
        <v>196</v>
      </c>
      <c r="H148" s="237">
        <v>4274</v>
      </c>
      <c r="I148" s="238"/>
      <c r="J148" s="239">
        <f>ROUND(I148*H148,2)</f>
        <v>0</v>
      </c>
      <c r="K148" s="235" t="s">
        <v>159</v>
      </c>
      <c r="L148" s="39"/>
      <c r="M148" s="240" t="s">
        <v>1</v>
      </c>
      <c r="N148" s="241" t="s">
        <v>40</v>
      </c>
      <c r="O148" s="71"/>
      <c r="P148" s="196">
        <f>O148*H148</f>
        <v>0</v>
      </c>
      <c r="Q148" s="196">
        <v>0</v>
      </c>
      <c r="R148" s="196">
        <f>Q148*H148</f>
        <v>0</v>
      </c>
      <c r="S148" s="196">
        <v>0</v>
      </c>
      <c r="T148" s="197">
        <f>S148*H148</f>
        <v>0</v>
      </c>
      <c r="U148" s="34"/>
      <c r="V148" s="34"/>
      <c r="W148" s="34"/>
      <c r="X148" s="34"/>
      <c r="Y148" s="34"/>
      <c r="Z148" s="34"/>
      <c r="AA148" s="34"/>
      <c r="AB148" s="34"/>
      <c r="AC148" s="34"/>
      <c r="AD148" s="34"/>
      <c r="AE148" s="34"/>
      <c r="AR148" s="198" t="s">
        <v>161</v>
      </c>
      <c r="AT148" s="198" t="s">
        <v>185</v>
      </c>
      <c r="AU148" s="198" t="s">
        <v>85</v>
      </c>
      <c r="AY148" s="17" t="s">
        <v>153</v>
      </c>
      <c r="BE148" s="199">
        <f>IF(N148="základní",J148,0)</f>
        <v>0</v>
      </c>
      <c r="BF148" s="199">
        <f>IF(N148="snížená",J148,0)</f>
        <v>0</v>
      </c>
      <c r="BG148" s="199">
        <f>IF(N148="zákl. přenesená",J148,0)</f>
        <v>0</v>
      </c>
      <c r="BH148" s="199">
        <f>IF(N148="sníž. přenesená",J148,0)</f>
        <v>0</v>
      </c>
      <c r="BI148" s="199">
        <f>IF(N148="nulová",J148,0)</f>
        <v>0</v>
      </c>
      <c r="BJ148" s="17" t="s">
        <v>83</v>
      </c>
      <c r="BK148" s="199">
        <f>ROUND(I148*H148,2)</f>
        <v>0</v>
      </c>
      <c r="BL148" s="17" t="s">
        <v>161</v>
      </c>
      <c r="BM148" s="198" t="s">
        <v>197</v>
      </c>
    </row>
    <row r="149" spans="1:65" s="2" customFormat="1" ht="48.75">
      <c r="A149" s="34"/>
      <c r="B149" s="35"/>
      <c r="C149" s="36"/>
      <c r="D149" s="202" t="s">
        <v>190</v>
      </c>
      <c r="E149" s="36"/>
      <c r="F149" s="242" t="s">
        <v>198</v>
      </c>
      <c r="G149" s="36"/>
      <c r="H149" s="36"/>
      <c r="I149" s="243"/>
      <c r="J149" s="36"/>
      <c r="K149" s="36"/>
      <c r="L149" s="39"/>
      <c r="M149" s="244"/>
      <c r="N149" s="245"/>
      <c r="O149" s="71"/>
      <c r="P149" s="71"/>
      <c r="Q149" s="71"/>
      <c r="R149" s="71"/>
      <c r="S149" s="71"/>
      <c r="T149" s="72"/>
      <c r="U149" s="34"/>
      <c r="V149" s="34"/>
      <c r="W149" s="34"/>
      <c r="X149" s="34"/>
      <c r="Y149" s="34"/>
      <c r="Z149" s="34"/>
      <c r="AA149" s="34"/>
      <c r="AB149" s="34"/>
      <c r="AC149" s="34"/>
      <c r="AD149" s="34"/>
      <c r="AE149" s="34"/>
      <c r="AT149" s="17" t="s">
        <v>190</v>
      </c>
      <c r="AU149" s="17" t="s">
        <v>85</v>
      </c>
    </row>
    <row r="150" spans="1:65" s="13" customFormat="1" ht="11.25">
      <c r="B150" s="200"/>
      <c r="C150" s="201"/>
      <c r="D150" s="202" t="s">
        <v>163</v>
      </c>
      <c r="E150" s="203" t="s">
        <v>1</v>
      </c>
      <c r="F150" s="204" t="s">
        <v>199</v>
      </c>
      <c r="G150" s="201"/>
      <c r="H150" s="205">
        <v>4374</v>
      </c>
      <c r="I150" s="206"/>
      <c r="J150" s="201"/>
      <c r="K150" s="201"/>
      <c r="L150" s="207"/>
      <c r="M150" s="208"/>
      <c r="N150" s="209"/>
      <c r="O150" s="209"/>
      <c r="P150" s="209"/>
      <c r="Q150" s="209"/>
      <c r="R150" s="209"/>
      <c r="S150" s="209"/>
      <c r="T150" s="210"/>
      <c r="AT150" s="211" t="s">
        <v>163</v>
      </c>
      <c r="AU150" s="211" t="s">
        <v>85</v>
      </c>
      <c r="AV150" s="13" t="s">
        <v>85</v>
      </c>
      <c r="AW150" s="13" t="s">
        <v>31</v>
      </c>
      <c r="AX150" s="13" t="s">
        <v>75</v>
      </c>
      <c r="AY150" s="211" t="s">
        <v>153</v>
      </c>
    </row>
    <row r="151" spans="1:65" s="15" customFormat="1" ht="11.25">
      <c r="B151" s="223"/>
      <c r="C151" s="224"/>
      <c r="D151" s="202" t="s">
        <v>163</v>
      </c>
      <c r="E151" s="225" t="s">
        <v>1</v>
      </c>
      <c r="F151" s="226" t="s">
        <v>181</v>
      </c>
      <c r="G151" s="224"/>
      <c r="H151" s="225" t="s">
        <v>1</v>
      </c>
      <c r="I151" s="227"/>
      <c r="J151" s="224"/>
      <c r="K151" s="224"/>
      <c r="L151" s="228"/>
      <c r="M151" s="229"/>
      <c r="N151" s="230"/>
      <c r="O151" s="230"/>
      <c r="P151" s="230"/>
      <c r="Q151" s="230"/>
      <c r="R151" s="230"/>
      <c r="S151" s="230"/>
      <c r="T151" s="231"/>
      <c r="AT151" s="232" t="s">
        <v>163</v>
      </c>
      <c r="AU151" s="232" t="s">
        <v>85</v>
      </c>
      <c r="AV151" s="15" t="s">
        <v>83</v>
      </c>
      <c r="AW151" s="15" t="s">
        <v>31</v>
      </c>
      <c r="AX151" s="15" t="s">
        <v>75</v>
      </c>
      <c r="AY151" s="232" t="s">
        <v>153</v>
      </c>
    </row>
    <row r="152" spans="1:65" s="13" customFormat="1" ht="11.25">
      <c r="B152" s="200"/>
      <c r="C152" s="201"/>
      <c r="D152" s="202" t="s">
        <v>163</v>
      </c>
      <c r="E152" s="203" t="s">
        <v>1</v>
      </c>
      <c r="F152" s="204" t="s">
        <v>200</v>
      </c>
      <c r="G152" s="201"/>
      <c r="H152" s="205">
        <v>-100</v>
      </c>
      <c r="I152" s="206"/>
      <c r="J152" s="201"/>
      <c r="K152" s="201"/>
      <c r="L152" s="207"/>
      <c r="M152" s="208"/>
      <c r="N152" s="209"/>
      <c r="O152" s="209"/>
      <c r="P152" s="209"/>
      <c r="Q152" s="209"/>
      <c r="R152" s="209"/>
      <c r="S152" s="209"/>
      <c r="T152" s="210"/>
      <c r="AT152" s="211" t="s">
        <v>163</v>
      </c>
      <c r="AU152" s="211" t="s">
        <v>85</v>
      </c>
      <c r="AV152" s="13" t="s">
        <v>85</v>
      </c>
      <c r="AW152" s="13" t="s">
        <v>31</v>
      </c>
      <c r="AX152" s="13" t="s">
        <v>75</v>
      </c>
      <c r="AY152" s="211" t="s">
        <v>153</v>
      </c>
    </row>
    <row r="153" spans="1:65" s="14" customFormat="1" ht="11.25">
      <c r="B153" s="212"/>
      <c r="C153" s="213"/>
      <c r="D153" s="202" t="s">
        <v>163</v>
      </c>
      <c r="E153" s="214" t="s">
        <v>1</v>
      </c>
      <c r="F153" s="215" t="s">
        <v>167</v>
      </c>
      <c r="G153" s="213"/>
      <c r="H153" s="216">
        <v>4274</v>
      </c>
      <c r="I153" s="217"/>
      <c r="J153" s="213"/>
      <c r="K153" s="213"/>
      <c r="L153" s="218"/>
      <c r="M153" s="219"/>
      <c r="N153" s="220"/>
      <c r="O153" s="220"/>
      <c r="P153" s="220"/>
      <c r="Q153" s="220"/>
      <c r="R153" s="220"/>
      <c r="S153" s="220"/>
      <c r="T153" s="221"/>
      <c r="AT153" s="222" t="s">
        <v>163</v>
      </c>
      <c r="AU153" s="222" t="s">
        <v>85</v>
      </c>
      <c r="AV153" s="14" t="s">
        <v>161</v>
      </c>
      <c r="AW153" s="14" t="s">
        <v>31</v>
      </c>
      <c r="AX153" s="14" t="s">
        <v>83</v>
      </c>
      <c r="AY153" s="222" t="s">
        <v>153</v>
      </c>
    </row>
    <row r="154" spans="1:65" s="2" customFormat="1" ht="134.25" customHeight="1">
      <c r="A154" s="34"/>
      <c r="B154" s="35"/>
      <c r="C154" s="233" t="s">
        <v>201</v>
      </c>
      <c r="D154" s="233" t="s">
        <v>185</v>
      </c>
      <c r="E154" s="234" t="s">
        <v>202</v>
      </c>
      <c r="F154" s="235" t="s">
        <v>203</v>
      </c>
      <c r="G154" s="236" t="s">
        <v>158</v>
      </c>
      <c r="H154" s="237">
        <v>6751</v>
      </c>
      <c r="I154" s="238"/>
      <c r="J154" s="239">
        <f>ROUND(I154*H154,2)</f>
        <v>0</v>
      </c>
      <c r="K154" s="235" t="s">
        <v>159</v>
      </c>
      <c r="L154" s="39"/>
      <c r="M154" s="240" t="s">
        <v>1</v>
      </c>
      <c r="N154" s="241" t="s">
        <v>40</v>
      </c>
      <c r="O154" s="71"/>
      <c r="P154" s="196">
        <f>O154*H154</f>
        <v>0</v>
      </c>
      <c r="Q154" s="196">
        <v>0</v>
      </c>
      <c r="R154" s="196">
        <f>Q154*H154</f>
        <v>0</v>
      </c>
      <c r="S154" s="196">
        <v>0</v>
      </c>
      <c r="T154" s="197">
        <f>S154*H154</f>
        <v>0</v>
      </c>
      <c r="U154" s="34"/>
      <c r="V154" s="34"/>
      <c r="W154" s="34"/>
      <c r="X154" s="34"/>
      <c r="Y154" s="34"/>
      <c r="Z154" s="34"/>
      <c r="AA154" s="34"/>
      <c r="AB154" s="34"/>
      <c r="AC154" s="34"/>
      <c r="AD154" s="34"/>
      <c r="AE154" s="34"/>
      <c r="AR154" s="198" t="s">
        <v>161</v>
      </c>
      <c r="AT154" s="198" t="s">
        <v>185</v>
      </c>
      <c r="AU154" s="198" t="s">
        <v>85</v>
      </c>
      <c r="AY154" s="17" t="s">
        <v>153</v>
      </c>
      <c r="BE154" s="199">
        <f>IF(N154="základní",J154,0)</f>
        <v>0</v>
      </c>
      <c r="BF154" s="199">
        <f>IF(N154="snížená",J154,0)</f>
        <v>0</v>
      </c>
      <c r="BG154" s="199">
        <f>IF(N154="zákl. přenesená",J154,0)</f>
        <v>0</v>
      </c>
      <c r="BH154" s="199">
        <f>IF(N154="sníž. přenesená",J154,0)</f>
        <v>0</v>
      </c>
      <c r="BI154" s="199">
        <f>IF(N154="nulová",J154,0)</f>
        <v>0</v>
      </c>
      <c r="BJ154" s="17" t="s">
        <v>83</v>
      </c>
      <c r="BK154" s="199">
        <f>ROUND(I154*H154,2)</f>
        <v>0</v>
      </c>
      <c r="BL154" s="17" t="s">
        <v>161</v>
      </c>
      <c r="BM154" s="198" t="s">
        <v>204</v>
      </c>
    </row>
    <row r="155" spans="1:65" s="2" customFormat="1" ht="78">
      <c r="A155" s="34"/>
      <c r="B155" s="35"/>
      <c r="C155" s="36"/>
      <c r="D155" s="202" t="s">
        <v>190</v>
      </c>
      <c r="E155" s="36"/>
      <c r="F155" s="242" t="s">
        <v>205</v>
      </c>
      <c r="G155" s="36"/>
      <c r="H155" s="36"/>
      <c r="I155" s="243"/>
      <c r="J155" s="36"/>
      <c r="K155" s="36"/>
      <c r="L155" s="39"/>
      <c r="M155" s="244"/>
      <c r="N155" s="245"/>
      <c r="O155" s="71"/>
      <c r="P155" s="71"/>
      <c r="Q155" s="71"/>
      <c r="R155" s="71"/>
      <c r="S155" s="71"/>
      <c r="T155" s="72"/>
      <c r="U155" s="34"/>
      <c r="V155" s="34"/>
      <c r="W155" s="34"/>
      <c r="X155" s="34"/>
      <c r="Y155" s="34"/>
      <c r="Z155" s="34"/>
      <c r="AA155" s="34"/>
      <c r="AB155" s="34"/>
      <c r="AC155" s="34"/>
      <c r="AD155" s="34"/>
      <c r="AE155" s="34"/>
      <c r="AT155" s="17" t="s">
        <v>190</v>
      </c>
      <c r="AU155" s="17" t="s">
        <v>85</v>
      </c>
    </row>
    <row r="156" spans="1:65" s="13" customFormat="1" ht="11.25">
      <c r="B156" s="200"/>
      <c r="C156" s="201"/>
      <c r="D156" s="202" t="s">
        <v>163</v>
      </c>
      <c r="E156" s="203" t="s">
        <v>1</v>
      </c>
      <c r="F156" s="204" t="s">
        <v>164</v>
      </c>
      <c r="G156" s="201"/>
      <c r="H156" s="205">
        <v>1412.88</v>
      </c>
      <c r="I156" s="206"/>
      <c r="J156" s="201"/>
      <c r="K156" s="201"/>
      <c r="L156" s="207"/>
      <c r="M156" s="208"/>
      <c r="N156" s="209"/>
      <c r="O156" s="209"/>
      <c r="P156" s="209"/>
      <c r="Q156" s="209"/>
      <c r="R156" s="209"/>
      <c r="S156" s="209"/>
      <c r="T156" s="210"/>
      <c r="AT156" s="211" t="s">
        <v>163</v>
      </c>
      <c r="AU156" s="211" t="s">
        <v>85</v>
      </c>
      <c r="AV156" s="13" t="s">
        <v>85</v>
      </c>
      <c r="AW156" s="13" t="s">
        <v>31</v>
      </c>
      <c r="AX156" s="13" t="s">
        <v>75</v>
      </c>
      <c r="AY156" s="211" t="s">
        <v>153</v>
      </c>
    </row>
    <row r="157" spans="1:65" s="13" customFormat="1" ht="11.25">
      <c r="B157" s="200"/>
      <c r="C157" s="201"/>
      <c r="D157" s="202" t="s">
        <v>163</v>
      </c>
      <c r="E157" s="203" t="s">
        <v>1</v>
      </c>
      <c r="F157" s="204" t="s">
        <v>165</v>
      </c>
      <c r="G157" s="201"/>
      <c r="H157" s="205">
        <v>5337.36</v>
      </c>
      <c r="I157" s="206"/>
      <c r="J157" s="201"/>
      <c r="K157" s="201"/>
      <c r="L157" s="207"/>
      <c r="M157" s="208"/>
      <c r="N157" s="209"/>
      <c r="O157" s="209"/>
      <c r="P157" s="209"/>
      <c r="Q157" s="209"/>
      <c r="R157" s="209"/>
      <c r="S157" s="209"/>
      <c r="T157" s="210"/>
      <c r="AT157" s="211" t="s">
        <v>163</v>
      </c>
      <c r="AU157" s="211" t="s">
        <v>85</v>
      </c>
      <c r="AV157" s="13" t="s">
        <v>85</v>
      </c>
      <c r="AW157" s="13" t="s">
        <v>31</v>
      </c>
      <c r="AX157" s="13" t="s">
        <v>75</v>
      </c>
      <c r="AY157" s="211" t="s">
        <v>153</v>
      </c>
    </row>
    <row r="158" spans="1:65" s="13" customFormat="1" ht="11.25">
      <c r="B158" s="200"/>
      <c r="C158" s="201"/>
      <c r="D158" s="202" t="s">
        <v>163</v>
      </c>
      <c r="E158" s="203" t="s">
        <v>1</v>
      </c>
      <c r="F158" s="204" t="s">
        <v>166</v>
      </c>
      <c r="G158" s="201"/>
      <c r="H158" s="205">
        <v>0.76</v>
      </c>
      <c r="I158" s="206"/>
      <c r="J158" s="201"/>
      <c r="K158" s="201"/>
      <c r="L158" s="207"/>
      <c r="M158" s="208"/>
      <c r="N158" s="209"/>
      <c r="O158" s="209"/>
      <c r="P158" s="209"/>
      <c r="Q158" s="209"/>
      <c r="R158" s="209"/>
      <c r="S158" s="209"/>
      <c r="T158" s="210"/>
      <c r="AT158" s="211" t="s">
        <v>163</v>
      </c>
      <c r="AU158" s="211" t="s">
        <v>85</v>
      </c>
      <c r="AV158" s="13" t="s">
        <v>85</v>
      </c>
      <c r="AW158" s="13" t="s">
        <v>31</v>
      </c>
      <c r="AX158" s="13" t="s">
        <v>75</v>
      </c>
      <c r="AY158" s="211" t="s">
        <v>153</v>
      </c>
    </row>
    <row r="159" spans="1:65" s="14" customFormat="1" ht="11.25">
      <c r="B159" s="212"/>
      <c r="C159" s="213"/>
      <c r="D159" s="202" t="s">
        <v>163</v>
      </c>
      <c r="E159" s="214" t="s">
        <v>1</v>
      </c>
      <c r="F159" s="215" t="s">
        <v>167</v>
      </c>
      <c r="G159" s="213"/>
      <c r="H159" s="216">
        <v>6751</v>
      </c>
      <c r="I159" s="217"/>
      <c r="J159" s="213"/>
      <c r="K159" s="213"/>
      <c r="L159" s="218"/>
      <c r="M159" s="219"/>
      <c r="N159" s="220"/>
      <c r="O159" s="220"/>
      <c r="P159" s="220"/>
      <c r="Q159" s="220"/>
      <c r="R159" s="220"/>
      <c r="S159" s="220"/>
      <c r="T159" s="221"/>
      <c r="AT159" s="222" t="s">
        <v>163</v>
      </c>
      <c r="AU159" s="222" t="s">
        <v>85</v>
      </c>
      <c r="AV159" s="14" t="s">
        <v>161</v>
      </c>
      <c r="AW159" s="14" t="s">
        <v>31</v>
      </c>
      <c r="AX159" s="14" t="s">
        <v>83</v>
      </c>
      <c r="AY159" s="222" t="s">
        <v>153</v>
      </c>
    </row>
    <row r="160" spans="1:65" s="2" customFormat="1" ht="108">
      <c r="A160" s="34"/>
      <c r="B160" s="35"/>
      <c r="C160" s="233" t="s">
        <v>206</v>
      </c>
      <c r="D160" s="233" t="s">
        <v>185</v>
      </c>
      <c r="E160" s="234" t="s">
        <v>207</v>
      </c>
      <c r="F160" s="235" t="s">
        <v>208</v>
      </c>
      <c r="G160" s="236" t="s">
        <v>209</v>
      </c>
      <c r="H160" s="237">
        <v>712</v>
      </c>
      <c r="I160" s="238"/>
      <c r="J160" s="239">
        <f>ROUND(I160*H160,2)</f>
        <v>0</v>
      </c>
      <c r="K160" s="235" t="s">
        <v>159</v>
      </c>
      <c r="L160" s="39"/>
      <c r="M160" s="240" t="s">
        <v>1</v>
      </c>
      <c r="N160" s="241" t="s">
        <v>40</v>
      </c>
      <c r="O160" s="71"/>
      <c r="P160" s="196">
        <f>O160*H160</f>
        <v>0</v>
      </c>
      <c r="Q160" s="196">
        <v>0</v>
      </c>
      <c r="R160" s="196">
        <f>Q160*H160</f>
        <v>0</v>
      </c>
      <c r="S160" s="196">
        <v>0</v>
      </c>
      <c r="T160" s="197">
        <f>S160*H160</f>
        <v>0</v>
      </c>
      <c r="U160" s="34"/>
      <c r="V160" s="34"/>
      <c r="W160" s="34"/>
      <c r="X160" s="34"/>
      <c r="Y160" s="34"/>
      <c r="Z160" s="34"/>
      <c r="AA160" s="34"/>
      <c r="AB160" s="34"/>
      <c r="AC160" s="34"/>
      <c r="AD160" s="34"/>
      <c r="AE160" s="34"/>
      <c r="AR160" s="198" t="s">
        <v>161</v>
      </c>
      <c r="AT160" s="198" t="s">
        <v>185</v>
      </c>
      <c r="AU160" s="198" t="s">
        <v>85</v>
      </c>
      <c r="AY160" s="17" t="s">
        <v>153</v>
      </c>
      <c r="BE160" s="199">
        <f>IF(N160="základní",J160,0)</f>
        <v>0</v>
      </c>
      <c r="BF160" s="199">
        <f>IF(N160="snížená",J160,0)</f>
        <v>0</v>
      </c>
      <c r="BG160" s="199">
        <f>IF(N160="zákl. přenesená",J160,0)</f>
        <v>0</v>
      </c>
      <c r="BH160" s="199">
        <f>IF(N160="sníž. přenesená",J160,0)</f>
        <v>0</v>
      </c>
      <c r="BI160" s="199">
        <f>IF(N160="nulová",J160,0)</f>
        <v>0</v>
      </c>
      <c r="BJ160" s="17" t="s">
        <v>83</v>
      </c>
      <c r="BK160" s="199">
        <f>ROUND(I160*H160,2)</f>
        <v>0</v>
      </c>
      <c r="BL160" s="17" t="s">
        <v>161</v>
      </c>
      <c r="BM160" s="198" t="s">
        <v>210</v>
      </c>
    </row>
    <row r="161" spans="1:65" s="2" customFormat="1" ht="68.25">
      <c r="A161" s="34"/>
      <c r="B161" s="35"/>
      <c r="C161" s="36"/>
      <c r="D161" s="202" t="s">
        <v>190</v>
      </c>
      <c r="E161" s="36"/>
      <c r="F161" s="242" t="s">
        <v>211</v>
      </c>
      <c r="G161" s="36"/>
      <c r="H161" s="36"/>
      <c r="I161" s="243"/>
      <c r="J161" s="36"/>
      <c r="K161" s="36"/>
      <c r="L161" s="39"/>
      <c r="M161" s="244"/>
      <c r="N161" s="245"/>
      <c r="O161" s="71"/>
      <c r="P161" s="71"/>
      <c r="Q161" s="71"/>
      <c r="R161" s="71"/>
      <c r="S161" s="71"/>
      <c r="T161" s="72"/>
      <c r="U161" s="34"/>
      <c r="V161" s="34"/>
      <c r="W161" s="34"/>
      <c r="X161" s="34"/>
      <c r="Y161" s="34"/>
      <c r="Z161" s="34"/>
      <c r="AA161" s="34"/>
      <c r="AB161" s="34"/>
      <c r="AC161" s="34"/>
      <c r="AD161" s="34"/>
      <c r="AE161" s="34"/>
      <c r="AT161" s="17" t="s">
        <v>190</v>
      </c>
      <c r="AU161" s="17" t="s">
        <v>85</v>
      </c>
    </row>
    <row r="162" spans="1:65" s="13" customFormat="1" ht="11.25">
      <c r="B162" s="200"/>
      <c r="C162" s="201"/>
      <c r="D162" s="202" t="s">
        <v>163</v>
      </c>
      <c r="E162" s="203" t="s">
        <v>1</v>
      </c>
      <c r="F162" s="204" t="s">
        <v>212</v>
      </c>
      <c r="G162" s="201"/>
      <c r="H162" s="205">
        <v>684</v>
      </c>
      <c r="I162" s="206"/>
      <c r="J162" s="201"/>
      <c r="K162" s="201"/>
      <c r="L162" s="207"/>
      <c r="M162" s="208"/>
      <c r="N162" s="209"/>
      <c r="O162" s="209"/>
      <c r="P162" s="209"/>
      <c r="Q162" s="209"/>
      <c r="R162" s="209"/>
      <c r="S162" s="209"/>
      <c r="T162" s="210"/>
      <c r="AT162" s="211" t="s">
        <v>163</v>
      </c>
      <c r="AU162" s="211" t="s">
        <v>85</v>
      </c>
      <c r="AV162" s="13" t="s">
        <v>85</v>
      </c>
      <c r="AW162" s="13" t="s">
        <v>31</v>
      </c>
      <c r="AX162" s="13" t="s">
        <v>75</v>
      </c>
      <c r="AY162" s="211" t="s">
        <v>153</v>
      </c>
    </row>
    <row r="163" spans="1:65" s="13" customFormat="1" ht="11.25">
      <c r="B163" s="200"/>
      <c r="C163" s="201"/>
      <c r="D163" s="202" t="s">
        <v>163</v>
      </c>
      <c r="E163" s="203" t="s">
        <v>1</v>
      </c>
      <c r="F163" s="204" t="s">
        <v>213</v>
      </c>
      <c r="G163" s="201"/>
      <c r="H163" s="205">
        <v>28</v>
      </c>
      <c r="I163" s="206"/>
      <c r="J163" s="201"/>
      <c r="K163" s="201"/>
      <c r="L163" s="207"/>
      <c r="M163" s="208"/>
      <c r="N163" s="209"/>
      <c r="O163" s="209"/>
      <c r="P163" s="209"/>
      <c r="Q163" s="209"/>
      <c r="R163" s="209"/>
      <c r="S163" s="209"/>
      <c r="T163" s="210"/>
      <c r="AT163" s="211" t="s">
        <v>163</v>
      </c>
      <c r="AU163" s="211" t="s">
        <v>85</v>
      </c>
      <c r="AV163" s="13" t="s">
        <v>85</v>
      </c>
      <c r="AW163" s="13" t="s">
        <v>31</v>
      </c>
      <c r="AX163" s="13" t="s">
        <v>75</v>
      </c>
      <c r="AY163" s="211" t="s">
        <v>153</v>
      </c>
    </row>
    <row r="164" spans="1:65" s="14" customFormat="1" ht="11.25">
      <c r="B164" s="212"/>
      <c r="C164" s="213"/>
      <c r="D164" s="202" t="s">
        <v>163</v>
      </c>
      <c r="E164" s="214" t="s">
        <v>1</v>
      </c>
      <c r="F164" s="215" t="s">
        <v>167</v>
      </c>
      <c r="G164" s="213"/>
      <c r="H164" s="216">
        <v>712</v>
      </c>
      <c r="I164" s="217"/>
      <c r="J164" s="213"/>
      <c r="K164" s="213"/>
      <c r="L164" s="218"/>
      <c r="M164" s="219"/>
      <c r="N164" s="220"/>
      <c r="O164" s="220"/>
      <c r="P164" s="220"/>
      <c r="Q164" s="220"/>
      <c r="R164" s="220"/>
      <c r="S164" s="220"/>
      <c r="T164" s="221"/>
      <c r="AT164" s="222" t="s">
        <v>163</v>
      </c>
      <c r="AU164" s="222" t="s">
        <v>85</v>
      </c>
      <c r="AV164" s="14" t="s">
        <v>161</v>
      </c>
      <c r="AW164" s="14" t="s">
        <v>31</v>
      </c>
      <c r="AX164" s="14" t="s">
        <v>83</v>
      </c>
      <c r="AY164" s="222" t="s">
        <v>153</v>
      </c>
    </row>
    <row r="165" spans="1:65" s="2" customFormat="1" ht="114.95" customHeight="1">
      <c r="A165" s="34"/>
      <c r="B165" s="35"/>
      <c r="C165" s="233" t="s">
        <v>160</v>
      </c>
      <c r="D165" s="233" t="s">
        <v>185</v>
      </c>
      <c r="E165" s="234" t="s">
        <v>214</v>
      </c>
      <c r="F165" s="235" t="s">
        <v>215</v>
      </c>
      <c r="G165" s="236" t="s">
        <v>209</v>
      </c>
      <c r="H165" s="237">
        <v>8036</v>
      </c>
      <c r="I165" s="238"/>
      <c r="J165" s="239">
        <f>ROUND(I165*H165,2)</f>
        <v>0</v>
      </c>
      <c r="K165" s="235" t="s">
        <v>159</v>
      </c>
      <c r="L165" s="39"/>
      <c r="M165" s="240" t="s">
        <v>1</v>
      </c>
      <c r="N165" s="241" t="s">
        <v>40</v>
      </c>
      <c r="O165" s="71"/>
      <c r="P165" s="196">
        <f>O165*H165</f>
        <v>0</v>
      </c>
      <c r="Q165" s="196">
        <v>0</v>
      </c>
      <c r="R165" s="196">
        <f>Q165*H165</f>
        <v>0</v>
      </c>
      <c r="S165" s="196">
        <v>0</v>
      </c>
      <c r="T165" s="197">
        <f>S165*H165</f>
        <v>0</v>
      </c>
      <c r="U165" s="34"/>
      <c r="V165" s="34"/>
      <c r="W165" s="34"/>
      <c r="X165" s="34"/>
      <c r="Y165" s="34"/>
      <c r="Z165" s="34"/>
      <c r="AA165" s="34"/>
      <c r="AB165" s="34"/>
      <c r="AC165" s="34"/>
      <c r="AD165" s="34"/>
      <c r="AE165" s="34"/>
      <c r="AR165" s="198" t="s">
        <v>161</v>
      </c>
      <c r="AT165" s="198" t="s">
        <v>185</v>
      </c>
      <c r="AU165" s="198" t="s">
        <v>85</v>
      </c>
      <c r="AY165" s="17" t="s">
        <v>153</v>
      </c>
      <c r="BE165" s="199">
        <f>IF(N165="základní",J165,0)</f>
        <v>0</v>
      </c>
      <c r="BF165" s="199">
        <f>IF(N165="snížená",J165,0)</f>
        <v>0</v>
      </c>
      <c r="BG165" s="199">
        <f>IF(N165="zákl. přenesená",J165,0)</f>
        <v>0</v>
      </c>
      <c r="BH165" s="199">
        <f>IF(N165="sníž. přenesená",J165,0)</f>
        <v>0</v>
      </c>
      <c r="BI165" s="199">
        <f>IF(N165="nulová",J165,0)</f>
        <v>0</v>
      </c>
      <c r="BJ165" s="17" t="s">
        <v>83</v>
      </c>
      <c r="BK165" s="199">
        <f>ROUND(I165*H165,2)</f>
        <v>0</v>
      </c>
      <c r="BL165" s="17" t="s">
        <v>161</v>
      </c>
      <c r="BM165" s="198" t="s">
        <v>216</v>
      </c>
    </row>
    <row r="166" spans="1:65" s="2" customFormat="1" ht="68.25">
      <c r="A166" s="34"/>
      <c r="B166" s="35"/>
      <c r="C166" s="36"/>
      <c r="D166" s="202" t="s">
        <v>190</v>
      </c>
      <c r="E166" s="36"/>
      <c r="F166" s="242" t="s">
        <v>211</v>
      </c>
      <c r="G166" s="36"/>
      <c r="H166" s="36"/>
      <c r="I166" s="243"/>
      <c r="J166" s="36"/>
      <c r="K166" s="36"/>
      <c r="L166" s="39"/>
      <c r="M166" s="244"/>
      <c r="N166" s="245"/>
      <c r="O166" s="71"/>
      <c r="P166" s="71"/>
      <c r="Q166" s="71"/>
      <c r="R166" s="71"/>
      <c r="S166" s="71"/>
      <c r="T166" s="72"/>
      <c r="U166" s="34"/>
      <c r="V166" s="34"/>
      <c r="W166" s="34"/>
      <c r="X166" s="34"/>
      <c r="Y166" s="34"/>
      <c r="Z166" s="34"/>
      <c r="AA166" s="34"/>
      <c r="AB166" s="34"/>
      <c r="AC166" s="34"/>
      <c r="AD166" s="34"/>
      <c r="AE166" s="34"/>
      <c r="AT166" s="17" t="s">
        <v>190</v>
      </c>
      <c r="AU166" s="17" t="s">
        <v>85</v>
      </c>
    </row>
    <row r="167" spans="1:65" s="13" customFormat="1" ht="11.25">
      <c r="B167" s="200"/>
      <c r="C167" s="201"/>
      <c r="D167" s="202" t="s">
        <v>163</v>
      </c>
      <c r="E167" s="203" t="s">
        <v>1</v>
      </c>
      <c r="F167" s="204" t="s">
        <v>217</v>
      </c>
      <c r="G167" s="201"/>
      <c r="H167" s="205">
        <v>1682</v>
      </c>
      <c r="I167" s="206"/>
      <c r="J167" s="201"/>
      <c r="K167" s="201"/>
      <c r="L167" s="207"/>
      <c r="M167" s="208"/>
      <c r="N167" s="209"/>
      <c r="O167" s="209"/>
      <c r="P167" s="209"/>
      <c r="Q167" s="209"/>
      <c r="R167" s="209"/>
      <c r="S167" s="209"/>
      <c r="T167" s="210"/>
      <c r="AT167" s="211" t="s">
        <v>163</v>
      </c>
      <c r="AU167" s="211" t="s">
        <v>85</v>
      </c>
      <c r="AV167" s="13" t="s">
        <v>85</v>
      </c>
      <c r="AW167" s="13" t="s">
        <v>31</v>
      </c>
      <c r="AX167" s="13" t="s">
        <v>75</v>
      </c>
      <c r="AY167" s="211" t="s">
        <v>153</v>
      </c>
    </row>
    <row r="168" spans="1:65" s="13" customFormat="1" ht="11.25">
      <c r="B168" s="200"/>
      <c r="C168" s="201"/>
      <c r="D168" s="202" t="s">
        <v>163</v>
      </c>
      <c r="E168" s="203" t="s">
        <v>1</v>
      </c>
      <c r="F168" s="204" t="s">
        <v>218</v>
      </c>
      <c r="G168" s="201"/>
      <c r="H168" s="205">
        <v>6354</v>
      </c>
      <c r="I168" s="206"/>
      <c r="J168" s="201"/>
      <c r="K168" s="201"/>
      <c r="L168" s="207"/>
      <c r="M168" s="208"/>
      <c r="N168" s="209"/>
      <c r="O168" s="209"/>
      <c r="P168" s="209"/>
      <c r="Q168" s="209"/>
      <c r="R168" s="209"/>
      <c r="S168" s="209"/>
      <c r="T168" s="210"/>
      <c r="AT168" s="211" t="s">
        <v>163</v>
      </c>
      <c r="AU168" s="211" t="s">
        <v>85</v>
      </c>
      <c r="AV168" s="13" t="s">
        <v>85</v>
      </c>
      <c r="AW168" s="13" t="s">
        <v>31</v>
      </c>
      <c r="AX168" s="13" t="s">
        <v>75</v>
      </c>
      <c r="AY168" s="211" t="s">
        <v>153</v>
      </c>
    </row>
    <row r="169" spans="1:65" s="14" customFormat="1" ht="11.25">
      <c r="B169" s="212"/>
      <c r="C169" s="213"/>
      <c r="D169" s="202" t="s">
        <v>163</v>
      </c>
      <c r="E169" s="214" t="s">
        <v>1</v>
      </c>
      <c r="F169" s="215" t="s">
        <v>167</v>
      </c>
      <c r="G169" s="213"/>
      <c r="H169" s="216">
        <v>8036</v>
      </c>
      <c r="I169" s="217"/>
      <c r="J169" s="213"/>
      <c r="K169" s="213"/>
      <c r="L169" s="218"/>
      <c r="M169" s="219"/>
      <c r="N169" s="220"/>
      <c r="O169" s="220"/>
      <c r="P169" s="220"/>
      <c r="Q169" s="220"/>
      <c r="R169" s="220"/>
      <c r="S169" s="220"/>
      <c r="T169" s="221"/>
      <c r="AT169" s="222" t="s">
        <v>163</v>
      </c>
      <c r="AU169" s="222" t="s">
        <v>85</v>
      </c>
      <c r="AV169" s="14" t="s">
        <v>161</v>
      </c>
      <c r="AW169" s="14" t="s">
        <v>31</v>
      </c>
      <c r="AX169" s="14" t="s">
        <v>83</v>
      </c>
      <c r="AY169" s="222" t="s">
        <v>153</v>
      </c>
    </row>
    <row r="170" spans="1:65" s="2" customFormat="1" ht="48">
      <c r="A170" s="34"/>
      <c r="B170" s="35"/>
      <c r="C170" s="233" t="s">
        <v>219</v>
      </c>
      <c r="D170" s="233" t="s">
        <v>185</v>
      </c>
      <c r="E170" s="234" t="s">
        <v>220</v>
      </c>
      <c r="F170" s="235" t="s">
        <v>221</v>
      </c>
      <c r="G170" s="236" t="s">
        <v>158</v>
      </c>
      <c r="H170" s="237">
        <v>90</v>
      </c>
      <c r="I170" s="238"/>
      <c r="J170" s="239">
        <f>ROUND(I170*H170,2)</f>
        <v>0</v>
      </c>
      <c r="K170" s="235" t="s">
        <v>159</v>
      </c>
      <c r="L170" s="39"/>
      <c r="M170" s="240" t="s">
        <v>1</v>
      </c>
      <c r="N170" s="241" t="s">
        <v>40</v>
      </c>
      <c r="O170" s="71"/>
      <c r="P170" s="196">
        <f>O170*H170</f>
        <v>0</v>
      </c>
      <c r="Q170" s="196">
        <v>0</v>
      </c>
      <c r="R170" s="196">
        <f>Q170*H170</f>
        <v>0</v>
      </c>
      <c r="S170" s="196">
        <v>0</v>
      </c>
      <c r="T170" s="197">
        <f>S170*H170</f>
        <v>0</v>
      </c>
      <c r="U170" s="34"/>
      <c r="V170" s="34"/>
      <c r="W170" s="34"/>
      <c r="X170" s="34"/>
      <c r="Y170" s="34"/>
      <c r="Z170" s="34"/>
      <c r="AA170" s="34"/>
      <c r="AB170" s="34"/>
      <c r="AC170" s="34"/>
      <c r="AD170" s="34"/>
      <c r="AE170" s="34"/>
      <c r="AR170" s="198" t="s">
        <v>161</v>
      </c>
      <c r="AT170" s="198" t="s">
        <v>185</v>
      </c>
      <c r="AU170" s="198" t="s">
        <v>85</v>
      </c>
      <c r="AY170" s="17" t="s">
        <v>153</v>
      </c>
      <c r="BE170" s="199">
        <f>IF(N170="základní",J170,0)</f>
        <v>0</v>
      </c>
      <c r="BF170" s="199">
        <f>IF(N170="snížená",J170,0)</f>
        <v>0</v>
      </c>
      <c r="BG170" s="199">
        <f>IF(N170="zákl. přenesená",J170,0)</f>
        <v>0</v>
      </c>
      <c r="BH170" s="199">
        <f>IF(N170="sníž. přenesená",J170,0)</f>
        <v>0</v>
      </c>
      <c r="BI170" s="199">
        <f>IF(N170="nulová",J170,0)</f>
        <v>0</v>
      </c>
      <c r="BJ170" s="17" t="s">
        <v>83</v>
      </c>
      <c r="BK170" s="199">
        <f>ROUND(I170*H170,2)</f>
        <v>0</v>
      </c>
      <c r="BL170" s="17" t="s">
        <v>161</v>
      </c>
      <c r="BM170" s="198" t="s">
        <v>222</v>
      </c>
    </row>
    <row r="171" spans="1:65" s="2" customFormat="1" ht="29.25">
      <c r="A171" s="34"/>
      <c r="B171" s="35"/>
      <c r="C171" s="36"/>
      <c r="D171" s="202" t="s">
        <v>190</v>
      </c>
      <c r="E171" s="36"/>
      <c r="F171" s="242" t="s">
        <v>223</v>
      </c>
      <c r="G171" s="36"/>
      <c r="H171" s="36"/>
      <c r="I171" s="243"/>
      <c r="J171" s="36"/>
      <c r="K171" s="36"/>
      <c r="L171" s="39"/>
      <c r="M171" s="244"/>
      <c r="N171" s="245"/>
      <c r="O171" s="71"/>
      <c r="P171" s="71"/>
      <c r="Q171" s="71"/>
      <c r="R171" s="71"/>
      <c r="S171" s="71"/>
      <c r="T171" s="72"/>
      <c r="U171" s="34"/>
      <c r="V171" s="34"/>
      <c r="W171" s="34"/>
      <c r="X171" s="34"/>
      <c r="Y171" s="34"/>
      <c r="Z171" s="34"/>
      <c r="AA171" s="34"/>
      <c r="AB171" s="34"/>
      <c r="AC171" s="34"/>
      <c r="AD171" s="34"/>
      <c r="AE171" s="34"/>
      <c r="AT171" s="17" t="s">
        <v>190</v>
      </c>
      <c r="AU171" s="17" t="s">
        <v>85</v>
      </c>
    </row>
    <row r="172" spans="1:65" s="13" customFormat="1" ht="11.25">
      <c r="B172" s="200"/>
      <c r="C172" s="201"/>
      <c r="D172" s="202" t="s">
        <v>163</v>
      </c>
      <c r="E172" s="203" t="s">
        <v>1</v>
      </c>
      <c r="F172" s="204" t="s">
        <v>224</v>
      </c>
      <c r="G172" s="201"/>
      <c r="H172" s="205">
        <v>90</v>
      </c>
      <c r="I172" s="206"/>
      <c r="J172" s="201"/>
      <c r="K172" s="201"/>
      <c r="L172" s="207"/>
      <c r="M172" s="208"/>
      <c r="N172" s="209"/>
      <c r="O172" s="209"/>
      <c r="P172" s="209"/>
      <c r="Q172" s="209"/>
      <c r="R172" s="209"/>
      <c r="S172" s="209"/>
      <c r="T172" s="210"/>
      <c r="AT172" s="211" t="s">
        <v>163</v>
      </c>
      <c r="AU172" s="211" t="s">
        <v>85</v>
      </c>
      <c r="AV172" s="13" t="s">
        <v>85</v>
      </c>
      <c r="AW172" s="13" t="s">
        <v>31</v>
      </c>
      <c r="AX172" s="13" t="s">
        <v>75</v>
      </c>
      <c r="AY172" s="211" t="s">
        <v>153</v>
      </c>
    </row>
    <row r="173" spans="1:65" s="14" customFormat="1" ht="11.25">
      <c r="B173" s="212"/>
      <c r="C173" s="213"/>
      <c r="D173" s="202" t="s">
        <v>163</v>
      </c>
      <c r="E173" s="214" t="s">
        <v>1</v>
      </c>
      <c r="F173" s="215" t="s">
        <v>167</v>
      </c>
      <c r="G173" s="213"/>
      <c r="H173" s="216">
        <v>90</v>
      </c>
      <c r="I173" s="217"/>
      <c r="J173" s="213"/>
      <c r="K173" s="213"/>
      <c r="L173" s="218"/>
      <c r="M173" s="219"/>
      <c r="N173" s="220"/>
      <c r="O173" s="220"/>
      <c r="P173" s="220"/>
      <c r="Q173" s="220"/>
      <c r="R173" s="220"/>
      <c r="S173" s="220"/>
      <c r="T173" s="221"/>
      <c r="AT173" s="222" t="s">
        <v>163</v>
      </c>
      <c r="AU173" s="222" t="s">
        <v>85</v>
      </c>
      <c r="AV173" s="14" t="s">
        <v>161</v>
      </c>
      <c r="AW173" s="14" t="s">
        <v>31</v>
      </c>
      <c r="AX173" s="14" t="s">
        <v>83</v>
      </c>
      <c r="AY173" s="222" t="s">
        <v>153</v>
      </c>
    </row>
    <row r="174" spans="1:65" s="2" customFormat="1" ht="48">
      <c r="A174" s="34"/>
      <c r="B174" s="35"/>
      <c r="C174" s="233" t="s">
        <v>225</v>
      </c>
      <c r="D174" s="233" t="s">
        <v>185</v>
      </c>
      <c r="E174" s="234" t="s">
        <v>226</v>
      </c>
      <c r="F174" s="235" t="s">
        <v>227</v>
      </c>
      <c r="G174" s="236" t="s">
        <v>158</v>
      </c>
      <c r="H174" s="237">
        <v>350</v>
      </c>
      <c r="I174" s="238"/>
      <c r="J174" s="239">
        <f>ROUND(I174*H174,2)</f>
        <v>0</v>
      </c>
      <c r="K174" s="235" t="s">
        <v>159</v>
      </c>
      <c r="L174" s="39"/>
      <c r="M174" s="240" t="s">
        <v>1</v>
      </c>
      <c r="N174" s="241" t="s">
        <v>40</v>
      </c>
      <c r="O174" s="71"/>
      <c r="P174" s="196">
        <f>O174*H174</f>
        <v>0</v>
      </c>
      <c r="Q174" s="196">
        <v>0</v>
      </c>
      <c r="R174" s="196">
        <f>Q174*H174</f>
        <v>0</v>
      </c>
      <c r="S174" s="196">
        <v>0</v>
      </c>
      <c r="T174" s="197">
        <f>S174*H174</f>
        <v>0</v>
      </c>
      <c r="U174" s="34"/>
      <c r="V174" s="34"/>
      <c r="W174" s="34"/>
      <c r="X174" s="34"/>
      <c r="Y174" s="34"/>
      <c r="Z174" s="34"/>
      <c r="AA174" s="34"/>
      <c r="AB174" s="34"/>
      <c r="AC174" s="34"/>
      <c r="AD174" s="34"/>
      <c r="AE174" s="34"/>
      <c r="AR174" s="198" t="s">
        <v>161</v>
      </c>
      <c r="AT174" s="198" t="s">
        <v>185</v>
      </c>
      <c r="AU174" s="198" t="s">
        <v>85</v>
      </c>
      <c r="AY174" s="17" t="s">
        <v>153</v>
      </c>
      <c r="BE174" s="199">
        <f>IF(N174="základní",J174,0)</f>
        <v>0</v>
      </c>
      <c r="BF174" s="199">
        <f>IF(N174="snížená",J174,0)</f>
        <v>0</v>
      </c>
      <c r="BG174" s="199">
        <f>IF(N174="zákl. přenesená",J174,0)</f>
        <v>0</v>
      </c>
      <c r="BH174" s="199">
        <f>IF(N174="sníž. přenesená",J174,0)</f>
        <v>0</v>
      </c>
      <c r="BI174" s="199">
        <f>IF(N174="nulová",J174,0)</f>
        <v>0</v>
      </c>
      <c r="BJ174" s="17" t="s">
        <v>83</v>
      </c>
      <c r="BK174" s="199">
        <f>ROUND(I174*H174,2)</f>
        <v>0</v>
      </c>
      <c r="BL174" s="17" t="s">
        <v>161</v>
      </c>
      <c r="BM174" s="198" t="s">
        <v>228</v>
      </c>
    </row>
    <row r="175" spans="1:65" s="2" customFormat="1" ht="29.25">
      <c r="A175" s="34"/>
      <c r="B175" s="35"/>
      <c r="C175" s="36"/>
      <c r="D175" s="202" t="s">
        <v>190</v>
      </c>
      <c r="E175" s="36"/>
      <c r="F175" s="242" t="s">
        <v>223</v>
      </c>
      <c r="G175" s="36"/>
      <c r="H175" s="36"/>
      <c r="I175" s="243"/>
      <c r="J175" s="36"/>
      <c r="K175" s="36"/>
      <c r="L175" s="39"/>
      <c r="M175" s="244"/>
      <c r="N175" s="245"/>
      <c r="O175" s="71"/>
      <c r="P175" s="71"/>
      <c r="Q175" s="71"/>
      <c r="R175" s="71"/>
      <c r="S175" s="71"/>
      <c r="T175" s="72"/>
      <c r="U175" s="34"/>
      <c r="V175" s="34"/>
      <c r="W175" s="34"/>
      <c r="X175" s="34"/>
      <c r="Y175" s="34"/>
      <c r="Z175" s="34"/>
      <c r="AA175" s="34"/>
      <c r="AB175" s="34"/>
      <c r="AC175" s="34"/>
      <c r="AD175" s="34"/>
      <c r="AE175" s="34"/>
      <c r="AT175" s="17" t="s">
        <v>190</v>
      </c>
      <c r="AU175" s="17" t="s">
        <v>85</v>
      </c>
    </row>
    <row r="176" spans="1:65" s="13" customFormat="1" ht="11.25">
      <c r="B176" s="200"/>
      <c r="C176" s="201"/>
      <c r="D176" s="202" t="s">
        <v>163</v>
      </c>
      <c r="E176" s="203" t="s">
        <v>1</v>
      </c>
      <c r="F176" s="204" t="s">
        <v>229</v>
      </c>
      <c r="G176" s="201"/>
      <c r="H176" s="205">
        <v>350</v>
      </c>
      <c r="I176" s="206"/>
      <c r="J176" s="201"/>
      <c r="K176" s="201"/>
      <c r="L176" s="207"/>
      <c r="M176" s="208"/>
      <c r="N176" s="209"/>
      <c r="O176" s="209"/>
      <c r="P176" s="209"/>
      <c r="Q176" s="209"/>
      <c r="R176" s="209"/>
      <c r="S176" s="209"/>
      <c r="T176" s="210"/>
      <c r="AT176" s="211" t="s">
        <v>163</v>
      </c>
      <c r="AU176" s="211" t="s">
        <v>85</v>
      </c>
      <c r="AV176" s="13" t="s">
        <v>85</v>
      </c>
      <c r="AW176" s="13" t="s">
        <v>31</v>
      </c>
      <c r="AX176" s="13" t="s">
        <v>75</v>
      </c>
      <c r="AY176" s="211" t="s">
        <v>153</v>
      </c>
    </row>
    <row r="177" spans="1:65" s="14" customFormat="1" ht="11.25">
      <c r="B177" s="212"/>
      <c r="C177" s="213"/>
      <c r="D177" s="202" t="s">
        <v>163</v>
      </c>
      <c r="E177" s="214" t="s">
        <v>1</v>
      </c>
      <c r="F177" s="215" t="s">
        <v>167</v>
      </c>
      <c r="G177" s="213"/>
      <c r="H177" s="216">
        <v>350</v>
      </c>
      <c r="I177" s="217"/>
      <c r="J177" s="213"/>
      <c r="K177" s="213"/>
      <c r="L177" s="218"/>
      <c r="M177" s="219"/>
      <c r="N177" s="220"/>
      <c r="O177" s="220"/>
      <c r="P177" s="220"/>
      <c r="Q177" s="220"/>
      <c r="R177" s="220"/>
      <c r="S177" s="220"/>
      <c r="T177" s="221"/>
      <c r="AT177" s="222" t="s">
        <v>163</v>
      </c>
      <c r="AU177" s="222" t="s">
        <v>85</v>
      </c>
      <c r="AV177" s="14" t="s">
        <v>161</v>
      </c>
      <c r="AW177" s="14" t="s">
        <v>31</v>
      </c>
      <c r="AX177" s="14" t="s">
        <v>83</v>
      </c>
      <c r="AY177" s="222" t="s">
        <v>153</v>
      </c>
    </row>
    <row r="178" spans="1:65" s="2" customFormat="1" ht="128.65" customHeight="1">
      <c r="A178" s="34"/>
      <c r="B178" s="35"/>
      <c r="C178" s="233" t="s">
        <v>230</v>
      </c>
      <c r="D178" s="233" t="s">
        <v>185</v>
      </c>
      <c r="E178" s="234" t="s">
        <v>231</v>
      </c>
      <c r="F178" s="235" t="s">
        <v>232</v>
      </c>
      <c r="G178" s="236" t="s">
        <v>188</v>
      </c>
      <c r="H178" s="237">
        <v>4.3739999999999997</v>
      </c>
      <c r="I178" s="238"/>
      <c r="J178" s="239">
        <f>ROUND(I178*H178,2)</f>
        <v>0</v>
      </c>
      <c r="K178" s="235" t="s">
        <v>159</v>
      </c>
      <c r="L178" s="39"/>
      <c r="M178" s="240" t="s">
        <v>1</v>
      </c>
      <c r="N178" s="241" t="s">
        <v>40</v>
      </c>
      <c r="O178" s="71"/>
      <c r="P178" s="196">
        <f>O178*H178</f>
        <v>0</v>
      </c>
      <c r="Q178" s="196">
        <v>0</v>
      </c>
      <c r="R178" s="196">
        <f>Q178*H178</f>
        <v>0</v>
      </c>
      <c r="S178" s="196">
        <v>0</v>
      </c>
      <c r="T178" s="197">
        <f>S178*H178</f>
        <v>0</v>
      </c>
      <c r="U178" s="34"/>
      <c r="V178" s="34"/>
      <c r="W178" s="34"/>
      <c r="X178" s="34"/>
      <c r="Y178" s="34"/>
      <c r="Z178" s="34"/>
      <c r="AA178" s="34"/>
      <c r="AB178" s="34"/>
      <c r="AC178" s="34"/>
      <c r="AD178" s="34"/>
      <c r="AE178" s="34"/>
      <c r="AR178" s="198" t="s">
        <v>161</v>
      </c>
      <c r="AT178" s="198" t="s">
        <v>185</v>
      </c>
      <c r="AU178" s="198" t="s">
        <v>85</v>
      </c>
      <c r="AY178" s="17" t="s">
        <v>153</v>
      </c>
      <c r="BE178" s="199">
        <f>IF(N178="základní",J178,0)</f>
        <v>0</v>
      </c>
      <c r="BF178" s="199">
        <f>IF(N178="snížená",J178,0)</f>
        <v>0</v>
      </c>
      <c r="BG178" s="199">
        <f>IF(N178="zákl. přenesená",J178,0)</f>
        <v>0</v>
      </c>
      <c r="BH178" s="199">
        <f>IF(N178="sníž. přenesená",J178,0)</f>
        <v>0</v>
      </c>
      <c r="BI178" s="199">
        <f>IF(N178="nulová",J178,0)</f>
        <v>0</v>
      </c>
      <c r="BJ178" s="17" t="s">
        <v>83</v>
      </c>
      <c r="BK178" s="199">
        <f>ROUND(I178*H178,2)</f>
        <v>0</v>
      </c>
      <c r="BL178" s="17" t="s">
        <v>161</v>
      </c>
      <c r="BM178" s="198" t="s">
        <v>233</v>
      </c>
    </row>
    <row r="179" spans="1:65" s="2" customFormat="1" ht="78">
      <c r="A179" s="34"/>
      <c r="B179" s="35"/>
      <c r="C179" s="36"/>
      <c r="D179" s="202" t="s">
        <v>190</v>
      </c>
      <c r="E179" s="36"/>
      <c r="F179" s="242" t="s">
        <v>234</v>
      </c>
      <c r="G179" s="36"/>
      <c r="H179" s="36"/>
      <c r="I179" s="243"/>
      <c r="J179" s="36"/>
      <c r="K179" s="36"/>
      <c r="L179" s="39"/>
      <c r="M179" s="244"/>
      <c r="N179" s="245"/>
      <c r="O179" s="71"/>
      <c r="P179" s="71"/>
      <c r="Q179" s="71"/>
      <c r="R179" s="71"/>
      <c r="S179" s="71"/>
      <c r="T179" s="72"/>
      <c r="U179" s="34"/>
      <c r="V179" s="34"/>
      <c r="W179" s="34"/>
      <c r="X179" s="34"/>
      <c r="Y179" s="34"/>
      <c r="Z179" s="34"/>
      <c r="AA179" s="34"/>
      <c r="AB179" s="34"/>
      <c r="AC179" s="34"/>
      <c r="AD179" s="34"/>
      <c r="AE179" s="34"/>
      <c r="AT179" s="17" t="s">
        <v>190</v>
      </c>
      <c r="AU179" s="17" t="s">
        <v>85</v>
      </c>
    </row>
    <row r="180" spans="1:65" s="15" customFormat="1" ht="11.25">
      <c r="B180" s="223"/>
      <c r="C180" s="224"/>
      <c r="D180" s="202" t="s">
        <v>163</v>
      </c>
      <c r="E180" s="225" t="s">
        <v>1</v>
      </c>
      <c r="F180" s="226" t="s">
        <v>235</v>
      </c>
      <c r="G180" s="224"/>
      <c r="H180" s="225" t="s">
        <v>1</v>
      </c>
      <c r="I180" s="227"/>
      <c r="J180" s="224"/>
      <c r="K180" s="224"/>
      <c r="L180" s="228"/>
      <c r="M180" s="229"/>
      <c r="N180" s="230"/>
      <c r="O180" s="230"/>
      <c r="P180" s="230"/>
      <c r="Q180" s="230"/>
      <c r="R180" s="230"/>
      <c r="S180" s="230"/>
      <c r="T180" s="231"/>
      <c r="AT180" s="232" t="s">
        <v>163</v>
      </c>
      <c r="AU180" s="232" t="s">
        <v>85</v>
      </c>
      <c r="AV180" s="15" t="s">
        <v>83</v>
      </c>
      <c r="AW180" s="15" t="s">
        <v>31</v>
      </c>
      <c r="AX180" s="15" t="s">
        <v>75</v>
      </c>
      <c r="AY180" s="232" t="s">
        <v>153</v>
      </c>
    </row>
    <row r="181" spans="1:65" s="13" customFormat="1" ht="11.25">
      <c r="B181" s="200"/>
      <c r="C181" s="201"/>
      <c r="D181" s="202" t="s">
        <v>163</v>
      </c>
      <c r="E181" s="203" t="s">
        <v>1</v>
      </c>
      <c r="F181" s="204" t="s">
        <v>192</v>
      </c>
      <c r="G181" s="201"/>
      <c r="H181" s="205">
        <v>4.3739999999999997</v>
      </c>
      <c r="I181" s="206"/>
      <c r="J181" s="201"/>
      <c r="K181" s="201"/>
      <c r="L181" s="207"/>
      <c r="M181" s="208"/>
      <c r="N181" s="209"/>
      <c r="O181" s="209"/>
      <c r="P181" s="209"/>
      <c r="Q181" s="209"/>
      <c r="R181" s="209"/>
      <c r="S181" s="209"/>
      <c r="T181" s="210"/>
      <c r="AT181" s="211" t="s">
        <v>163</v>
      </c>
      <c r="AU181" s="211" t="s">
        <v>85</v>
      </c>
      <c r="AV181" s="13" t="s">
        <v>85</v>
      </c>
      <c r="AW181" s="13" t="s">
        <v>31</v>
      </c>
      <c r="AX181" s="13" t="s">
        <v>75</v>
      </c>
      <c r="AY181" s="211" t="s">
        <v>153</v>
      </c>
    </row>
    <row r="182" spans="1:65" s="14" customFormat="1" ht="11.25">
      <c r="B182" s="212"/>
      <c r="C182" s="213"/>
      <c r="D182" s="202" t="s">
        <v>163</v>
      </c>
      <c r="E182" s="214" t="s">
        <v>1</v>
      </c>
      <c r="F182" s="215" t="s">
        <v>167</v>
      </c>
      <c r="G182" s="213"/>
      <c r="H182" s="216">
        <v>4.3739999999999997</v>
      </c>
      <c r="I182" s="217"/>
      <c r="J182" s="213"/>
      <c r="K182" s="213"/>
      <c r="L182" s="218"/>
      <c r="M182" s="219"/>
      <c r="N182" s="220"/>
      <c r="O182" s="220"/>
      <c r="P182" s="220"/>
      <c r="Q182" s="220"/>
      <c r="R182" s="220"/>
      <c r="S182" s="220"/>
      <c r="T182" s="221"/>
      <c r="AT182" s="222" t="s">
        <v>163</v>
      </c>
      <c r="AU182" s="222" t="s">
        <v>85</v>
      </c>
      <c r="AV182" s="14" t="s">
        <v>161</v>
      </c>
      <c r="AW182" s="14" t="s">
        <v>31</v>
      </c>
      <c r="AX182" s="14" t="s">
        <v>83</v>
      </c>
      <c r="AY182" s="222" t="s">
        <v>153</v>
      </c>
    </row>
    <row r="183" spans="1:65" s="2" customFormat="1" ht="134.25" customHeight="1">
      <c r="A183" s="34"/>
      <c r="B183" s="35"/>
      <c r="C183" s="233" t="s">
        <v>236</v>
      </c>
      <c r="D183" s="233" t="s">
        <v>185</v>
      </c>
      <c r="E183" s="234" t="s">
        <v>237</v>
      </c>
      <c r="F183" s="235" t="s">
        <v>238</v>
      </c>
      <c r="G183" s="236" t="s">
        <v>188</v>
      </c>
      <c r="H183" s="237">
        <v>0.05</v>
      </c>
      <c r="I183" s="238"/>
      <c r="J183" s="239">
        <f>ROUND(I183*H183,2)</f>
        <v>0</v>
      </c>
      <c r="K183" s="235" t="s">
        <v>159</v>
      </c>
      <c r="L183" s="39"/>
      <c r="M183" s="240" t="s">
        <v>1</v>
      </c>
      <c r="N183" s="241" t="s">
        <v>40</v>
      </c>
      <c r="O183" s="71"/>
      <c r="P183" s="196">
        <f>O183*H183</f>
        <v>0</v>
      </c>
      <c r="Q183" s="196">
        <v>0</v>
      </c>
      <c r="R183" s="196">
        <f>Q183*H183</f>
        <v>0</v>
      </c>
      <c r="S183" s="196">
        <v>0</v>
      </c>
      <c r="T183" s="197">
        <f>S183*H183</f>
        <v>0</v>
      </c>
      <c r="U183" s="34"/>
      <c r="V183" s="34"/>
      <c r="W183" s="34"/>
      <c r="X183" s="34"/>
      <c r="Y183" s="34"/>
      <c r="Z183" s="34"/>
      <c r="AA183" s="34"/>
      <c r="AB183" s="34"/>
      <c r="AC183" s="34"/>
      <c r="AD183" s="34"/>
      <c r="AE183" s="34"/>
      <c r="AR183" s="198" t="s">
        <v>161</v>
      </c>
      <c r="AT183" s="198" t="s">
        <v>185</v>
      </c>
      <c r="AU183" s="198" t="s">
        <v>85</v>
      </c>
      <c r="AY183" s="17" t="s">
        <v>153</v>
      </c>
      <c r="BE183" s="199">
        <f>IF(N183="základní",J183,0)</f>
        <v>0</v>
      </c>
      <c r="BF183" s="199">
        <f>IF(N183="snížená",J183,0)</f>
        <v>0</v>
      </c>
      <c r="BG183" s="199">
        <f>IF(N183="zákl. přenesená",J183,0)</f>
        <v>0</v>
      </c>
      <c r="BH183" s="199">
        <f>IF(N183="sníž. přenesená",J183,0)</f>
        <v>0</v>
      </c>
      <c r="BI183" s="199">
        <f>IF(N183="nulová",J183,0)</f>
        <v>0</v>
      </c>
      <c r="BJ183" s="17" t="s">
        <v>83</v>
      </c>
      <c r="BK183" s="199">
        <f>ROUND(I183*H183,2)</f>
        <v>0</v>
      </c>
      <c r="BL183" s="17" t="s">
        <v>161</v>
      </c>
      <c r="BM183" s="198" t="s">
        <v>239</v>
      </c>
    </row>
    <row r="184" spans="1:65" s="2" customFormat="1" ht="78">
      <c r="A184" s="34"/>
      <c r="B184" s="35"/>
      <c r="C184" s="36"/>
      <c r="D184" s="202" t="s">
        <v>190</v>
      </c>
      <c r="E184" s="36"/>
      <c r="F184" s="242" t="s">
        <v>240</v>
      </c>
      <c r="G184" s="36"/>
      <c r="H184" s="36"/>
      <c r="I184" s="243"/>
      <c r="J184" s="36"/>
      <c r="K184" s="36"/>
      <c r="L184" s="39"/>
      <c r="M184" s="244"/>
      <c r="N184" s="245"/>
      <c r="O184" s="71"/>
      <c r="P184" s="71"/>
      <c r="Q184" s="71"/>
      <c r="R184" s="71"/>
      <c r="S184" s="71"/>
      <c r="T184" s="72"/>
      <c r="U184" s="34"/>
      <c r="V184" s="34"/>
      <c r="W184" s="34"/>
      <c r="X184" s="34"/>
      <c r="Y184" s="34"/>
      <c r="Z184" s="34"/>
      <c r="AA184" s="34"/>
      <c r="AB184" s="34"/>
      <c r="AC184" s="34"/>
      <c r="AD184" s="34"/>
      <c r="AE184" s="34"/>
      <c r="AT184" s="17" t="s">
        <v>190</v>
      </c>
      <c r="AU184" s="17" t="s">
        <v>85</v>
      </c>
    </row>
    <row r="185" spans="1:65" s="15" customFormat="1" ht="11.25">
      <c r="B185" s="223"/>
      <c r="C185" s="224"/>
      <c r="D185" s="202" t="s">
        <v>163</v>
      </c>
      <c r="E185" s="225" t="s">
        <v>1</v>
      </c>
      <c r="F185" s="226" t="s">
        <v>241</v>
      </c>
      <c r="G185" s="224"/>
      <c r="H185" s="225" t="s">
        <v>1</v>
      </c>
      <c r="I185" s="227"/>
      <c r="J185" s="224"/>
      <c r="K185" s="224"/>
      <c r="L185" s="228"/>
      <c r="M185" s="229"/>
      <c r="N185" s="230"/>
      <c r="O185" s="230"/>
      <c r="P185" s="230"/>
      <c r="Q185" s="230"/>
      <c r="R185" s="230"/>
      <c r="S185" s="230"/>
      <c r="T185" s="231"/>
      <c r="AT185" s="232" t="s">
        <v>163</v>
      </c>
      <c r="AU185" s="232" t="s">
        <v>85</v>
      </c>
      <c r="AV185" s="15" t="s">
        <v>83</v>
      </c>
      <c r="AW185" s="15" t="s">
        <v>31</v>
      </c>
      <c r="AX185" s="15" t="s">
        <v>75</v>
      </c>
      <c r="AY185" s="232" t="s">
        <v>153</v>
      </c>
    </row>
    <row r="186" spans="1:65" s="13" customFormat="1" ht="11.25">
      <c r="B186" s="200"/>
      <c r="C186" s="201"/>
      <c r="D186" s="202" t="s">
        <v>163</v>
      </c>
      <c r="E186" s="203" t="s">
        <v>1</v>
      </c>
      <c r="F186" s="204" t="s">
        <v>242</v>
      </c>
      <c r="G186" s="201"/>
      <c r="H186" s="205">
        <v>0.05</v>
      </c>
      <c r="I186" s="206"/>
      <c r="J186" s="201"/>
      <c r="K186" s="201"/>
      <c r="L186" s="207"/>
      <c r="M186" s="208"/>
      <c r="N186" s="209"/>
      <c r="O186" s="209"/>
      <c r="P186" s="209"/>
      <c r="Q186" s="209"/>
      <c r="R186" s="209"/>
      <c r="S186" s="209"/>
      <c r="T186" s="210"/>
      <c r="AT186" s="211" t="s">
        <v>163</v>
      </c>
      <c r="AU186" s="211" t="s">
        <v>85</v>
      </c>
      <c r="AV186" s="13" t="s">
        <v>85</v>
      </c>
      <c r="AW186" s="13" t="s">
        <v>31</v>
      </c>
      <c r="AX186" s="13" t="s">
        <v>75</v>
      </c>
      <c r="AY186" s="211" t="s">
        <v>153</v>
      </c>
    </row>
    <row r="187" spans="1:65" s="14" customFormat="1" ht="11.25">
      <c r="B187" s="212"/>
      <c r="C187" s="213"/>
      <c r="D187" s="202" t="s">
        <v>163</v>
      </c>
      <c r="E187" s="214" t="s">
        <v>1</v>
      </c>
      <c r="F187" s="215" t="s">
        <v>167</v>
      </c>
      <c r="G187" s="213"/>
      <c r="H187" s="216">
        <v>0.05</v>
      </c>
      <c r="I187" s="217"/>
      <c r="J187" s="213"/>
      <c r="K187" s="213"/>
      <c r="L187" s="218"/>
      <c r="M187" s="219"/>
      <c r="N187" s="220"/>
      <c r="O187" s="220"/>
      <c r="P187" s="220"/>
      <c r="Q187" s="220"/>
      <c r="R187" s="220"/>
      <c r="S187" s="220"/>
      <c r="T187" s="221"/>
      <c r="AT187" s="222" t="s">
        <v>163</v>
      </c>
      <c r="AU187" s="222" t="s">
        <v>85</v>
      </c>
      <c r="AV187" s="14" t="s">
        <v>161</v>
      </c>
      <c r="AW187" s="14" t="s">
        <v>31</v>
      </c>
      <c r="AX187" s="14" t="s">
        <v>83</v>
      </c>
      <c r="AY187" s="222" t="s">
        <v>153</v>
      </c>
    </row>
    <row r="188" spans="1:65" s="2" customFormat="1" ht="114.95" customHeight="1">
      <c r="A188" s="34"/>
      <c r="B188" s="35"/>
      <c r="C188" s="233" t="s">
        <v>243</v>
      </c>
      <c r="D188" s="233" t="s">
        <v>185</v>
      </c>
      <c r="E188" s="234" t="s">
        <v>244</v>
      </c>
      <c r="F188" s="235" t="s">
        <v>245</v>
      </c>
      <c r="G188" s="236" t="s">
        <v>246</v>
      </c>
      <c r="H188" s="237">
        <v>130</v>
      </c>
      <c r="I188" s="238"/>
      <c r="J188" s="239">
        <f>ROUND(I188*H188,2)</f>
        <v>0</v>
      </c>
      <c r="K188" s="235" t="s">
        <v>159</v>
      </c>
      <c r="L188" s="39"/>
      <c r="M188" s="240" t="s">
        <v>1</v>
      </c>
      <c r="N188" s="241" t="s">
        <v>40</v>
      </c>
      <c r="O188" s="71"/>
      <c r="P188" s="196">
        <f>O188*H188</f>
        <v>0</v>
      </c>
      <c r="Q188" s="196">
        <v>0</v>
      </c>
      <c r="R188" s="196">
        <f>Q188*H188</f>
        <v>0</v>
      </c>
      <c r="S188" s="196">
        <v>0</v>
      </c>
      <c r="T188" s="197">
        <f>S188*H188</f>
        <v>0</v>
      </c>
      <c r="U188" s="34"/>
      <c r="V188" s="34"/>
      <c r="W188" s="34"/>
      <c r="X188" s="34"/>
      <c r="Y188" s="34"/>
      <c r="Z188" s="34"/>
      <c r="AA188" s="34"/>
      <c r="AB188" s="34"/>
      <c r="AC188" s="34"/>
      <c r="AD188" s="34"/>
      <c r="AE188" s="34"/>
      <c r="AR188" s="198" t="s">
        <v>161</v>
      </c>
      <c r="AT188" s="198" t="s">
        <v>185</v>
      </c>
      <c r="AU188" s="198" t="s">
        <v>85</v>
      </c>
      <c r="AY188" s="17" t="s">
        <v>153</v>
      </c>
      <c r="BE188" s="199">
        <f>IF(N188="základní",J188,0)</f>
        <v>0</v>
      </c>
      <c r="BF188" s="199">
        <f>IF(N188="snížená",J188,0)</f>
        <v>0</v>
      </c>
      <c r="BG188" s="199">
        <f>IF(N188="zákl. přenesená",J188,0)</f>
        <v>0</v>
      </c>
      <c r="BH188" s="199">
        <f>IF(N188="sníž. přenesená",J188,0)</f>
        <v>0</v>
      </c>
      <c r="BI188" s="199">
        <f>IF(N188="nulová",J188,0)</f>
        <v>0</v>
      </c>
      <c r="BJ188" s="17" t="s">
        <v>83</v>
      </c>
      <c r="BK188" s="199">
        <f>ROUND(I188*H188,2)</f>
        <v>0</v>
      </c>
      <c r="BL188" s="17" t="s">
        <v>161</v>
      </c>
      <c r="BM188" s="198" t="s">
        <v>247</v>
      </c>
    </row>
    <row r="189" spans="1:65" s="2" customFormat="1" ht="68.25">
      <c r="A189" s="34"/>
      <c r="B189" s="35"/>
      <c r="C189" s="36"/>
      <c r="D189" s="202" t="s">
        <v>190</v>
      </c>
      <c r="E189" s="36"/>
      <c r="F189" s="242" t="s">
        <v>248</v>
      </c>
      <c r="G189" s="36"/>
      <c r="H189" s="36"/>
      <c r="I189" s="243"/>
      <c r="J189" s="36"/>
      <c r="K189" s="36"/>
      <c r="L189" s="39"/>
      <c r="M189" s="244"/>
      <c r="N189" s="245"/>
      <c r="O189" s="71"/>
      <c r="P189" s="71"/>
      <c r="Q189" s="71"/>
      <c r="R189" s="71"/>
      <c r="S189" s="71"/>
      <c r="T189" s="72"/>
      <c r="U189" s="34"/>
      <c r="V189" s="34"/>
      <c r="W189" s="34"/>
      <c r="X189" s="34"/>
      <c r="Y189" s="34"/>
      <c r="Z189" s="34"/>
      <c r="AA189" s="34"/>
      <c r="AB189" s="34"/>
      <c r="AC189" s="34"/>
      <c r="AD189" s="34"/>
      <c r="AE189" s="34"/>
      <c r="AT189" s="17" t="s">
        <v>190</v>
      </c>
      <c r="AU189" s="17" t="s">
        <v>85</v>
      </c>
    </row>
    <row r="190" spans="1:65" s="13" customFormat="1" ht="11.25">
      <c r="B190" s="200"/>
      <c r="C190" s="201"/>
      <c r="D190" s="202" t="s">
        <v>163</v>
      </c>
      <c r="E190" s="203" t="s">
        <v>1</v>
      </c>
      <c r="F190" s="204" t="s">
        <v>249</v>
      </c>
      <c r="G190" s="201"/>
      <c r="H190" s="205">
        <v>130</v>
      </c>
      <c r="I190" s="206"/>
      <c r="J190" s="201"/>
      <c r="K190" s="201"/>
      <c r="L190" s="207"/>
      <c r="M190" s="208"/>
      <c r="N190" s="209"/>
      <c r="O190" s="209"/>
      <c r="P190" s="209"/>
      <c r="Q190" s="209"/>
      <c r="R190" s="209"/>
      <c r="S190" s="209"/>
      <c r="T190" s="210"/>
      <c r="AT190" s="211" t="s">
        <v>163</v>
      </c>
      <c r="AU190" s="211" t="s">
        <v>85</v>
      </c>
      <c r="AV190" s="13" t="s">
        <v>85</v>
      </c>
      <c r="AW190" s="13" t="s">
        <v>31</v>
      </c>
      <c r="AX190" s="13" t="s">
        <v>75</v>
      </c>
      <c r="AY190" s="211" t="s">
        <v>153</v>
      </c>
    </row>
    <row r="191" spans="1:65" s="14" customFormat="1" ht="11.25">
      <c r="B191" s="212"/>
      <c r="C191" s="213"/>
      <c r="D191" s="202" t="s">
        <v>163</v>
      </c>
      <c r="E191" s="214" t="s">
        <v>1</v>
      </c>
      <c r="F191" s="215" t="s">
        <v>167</v>
      </c>
      <c r="G191" s="213"/>
      <c r="H191" s="216">
        <v>130</v>
      </c>
      <c r="I191" s="217"/>
      <c r="J191" s="213"/>
      <c r="K191" s="213"/>
      <c r="L191" s="218"/>
      <c r="M191" s="219"/>
      <c r="N191" s="220"/>
      <c r="O191" s="220"/>
      <c r="P191" s="220"/>
      <c r="Q191" s="220"/>
      <c r="R191" s="220"/>
      <c r="S191" s="220"/>
      <c r="T191" s="221"/>
      <c r="AT191" s="222" t="s">
        <v>163</v>
      </c>
      <c r="AU191" s="222" t="s">
        <v>85</v>
      </c>
      <c r="AV191" s="14" t="s">
        <v>161</v>
      </c>
      <c r="AW191" s="14" t="s">
        <v>31</v>
      </c>
      <c r="AX191" s="14" t="s">
        <v>83</v>
      </c>
      <c r="AY191" s="222" t="s">
        <v>153</v>
      </c>
    </row>
    <row r="192" spans="1:65" s="2" customFormat="1" ht="90" customHeight="1">
      <c r="A192" s="34"/>
      <c r="B192" s="35"/>
      <c r="C192" s="233" t="s">
        <v>250</v>
      </c>
      <c r="D192" s="233" t="s">
        <v>185</v>
      </c>
      <c r="E192" s="234" t="s">
        <v>251</v>
      </c>
      <c r="F192" s="235" t="s">
        <v>252</v>
      </c>
      <c r="G192" s="236" t="s">
        <v>209</v>
      </c>
      <c r="H192" s="237">
        <v>8748</v>
      </c>
      <c r="I192" s="238"/>
      <c r="J192" s="239">
        <f>ROUND(I192*H192,2)</f>
        <v>0</v>
      </c>
      <c r="K192" s="235" t="s">
        <v>159</v>
      </c>
      <c r="L192" s="39"/>
      <c r="M192" s="240" t="s">
        <v>1</v>
      </c>
      <c r="N192" s="241" t="s">
        <v>40</v>
      </c>
      <c r="O192" s="71"/>
      <c r="P192" s="196">
        <f>O192*H192</f>
        <v>0</v>
      </c>
      <c r="Q192" s="196">
        <v>0</v>
      </c>
      <c r="R192" s="196">
        <f>Q192*H192</f>
        <v>0</v>
      </c>
      <c r="S192" s="196">
        <v>0</v>
      </c>
      <c r="T192" s="197">
        <f>S192*H192</f>
        <v>0</v>
      </c>
      <c r="U192" s="34"/>
      <c r="V192" s="34"/>
      <c r="W192" s="34"/>
      <c r="X192" s="34"/>
      <c r="Y192" s="34"/>
      <c r="Z192" s="34"/>
      <c r="AA192" s="34"/>
      <c r="AB192" s="34"/>
      <c r="AC192" s="34"/>
      <c r="AD192" s="34"/>
      <c r="AE192" s="34"/>
      <c r="AR192" s="198" t="s">
        <v>161</v>
      </c>
      <c r="AT192" s="198" t="s">
        <v>185</v>
      </c>
      <c r="AU192" s="198" t="s">
        <v>85</v>
      </c>
      <c r="AY192" s="17" t="s">
        <v>153</v>
      </c>
      <c r="BE192" s="199">
        <f>IF(N192="základní",J192,0)</f>
        <v>0</v>
      </c>
      <c r="BF192" s="199">
        <f>IF(N192="snížená",J192,0)</f>
        <v>0</v>
      </c>
      <c r="BG192" s="199">
        <f>IF(N192="zákl. přenesená",J192,0)</f>
        <v>0</v>
      </c>
      <c r="BH192" s="199">
        <f>IF(N192="sníž. přenesená",J192,0)</f>
        <v>0</v>
      </c>
      <c r="BI192" s="199">
        <f>IF(N192="nulová",J192,0)</f>
        <v>0</v>
      </c>
      <c r="BJ192" s="17" t="s">
        <v>83</v>
      </c>
      <c r="BK192" s="199">
        <f>ROUND(I192*H192,2)</f>
        <v>0</v>
      </c>
      <c r="BL192" s="17" t="s">
        <v>161</v>
      </c>
      <c r="BM192" s="198" t="s">
        <v>253</v>
      </c>
    </row>
    <row r="193" spans="1:65" s="2" customFormat="1" ht="48.75">
      <c r="A193" s="34"/>
      <c r="B193" s="35"/>
      <c r="C193" s="36"/>
      <c r="D193" s="202" t="s">
        <v>190</v>
      </c>
      <c r="E193" s="36"/>
      <c r="F193" s="242" t="s">
        <v>254</v>
      </c>
      <c r="G193" s="36"/>
      <c r="H193" s="36"/>
      <c r="I193" s="243"/>
      <c r="J193" s="36"/>
      <c r="K193" s="36"/>
      <c r="L193" s="39"/>
      <c r="M193" s="244"/>
      <c r="N193" s="245"/>
      <c r="O193" s="71"/>
      <c r="P193" s="71"/>
      <c r="Q193" s="71"/>
      <c r="R193" s="71"/>
      <c r="S193" s="71"/>
      <c r="T193" s="72"/>
      <c r="U193" s="34"/>
      <c r="V193" s="34"/>
      <c r="W193" s="34"/>
      <c r="X193" s="34"/>
      <c r="Y193" s="34"/>
      <c r="Z193" s="34"/>
      <c r="AA193" s="34"/>
      <c r="AB193" s="34"/>
      <c r="AC193" s="34"/>
      <c r="AD193" s="34"/>
      <c r="AE193" s="34"/>
      <c r="AT193" s="17" t="s">
        <v>190</v>
      </c>
      <c r="AU193" s="17" t="s">
        <v>85</v>
      </c>
    </row>
    <row r="194" spans="1:65" s="13" customFormat="1" ht="11.25">
      <c r="B194" s="200"/>
      <c r="C194" s="201"/>
      <c r="D194" s="202" t="s">
        <v>163</v>
      </c>
      <c r="E194" s="203" t="s">
        <v>1</v>
      </c>
      <c r="F194" s="204" t="s">
        <v>255</v>
      </c>
      <c r="G194" s="201"/>
      <c r="H194" s="205">
        <v>8748</v>
      </c>
      <c r="I194" s="206"/>
      <c r="J194" s="201"/>
      <c r="K194" s="201"/>
      <c r="L194" s="207"/>
      <c r="M194" s="208"/>
      <c r="N194" s="209"/>
      <c r="O194" s="209"/>
      <c r="P194" s="209"/>
      <c r="Q194" s="209"/>
      <c r="R194" s="209"/>
      <c r="S194" s="209"/>
      <c r="T194" s="210"/>
      <c r="AT194" s="211" t="s">
        <v>163</v>
      </c>
      <c r="AU194" s="211" t="s">
        <v>85</v>
      </c>
      <c r="AV194" s="13" t="s">
        <v>85</v>
      </c>
      <c r="AW194" s="13" t="s">
        <v>31</v>
      </c>
      <c r="AX194" s="13" t="s">
        <v>75</v>
      </c>
      <c r="AY194" s="211" t="s">
        <v>153</v>
      </c>
    </row>
    <row r="195" spans="1:65" s="14" customFormat="1" ht="11.25">
      <c r="B195" s="212"/>
      <c r="C195" s="213"/>
      <c r="D195" s="202" t="s">
        <v>163</v>
      </c>
      <c r="E195" s="214" t="s">
        <v>1</v>
      </c>
      <c r="F195" s="215" t="s">
        <v>167</v>
      </c>
      <c r="G195" s="213"/>
      <c r="H195" s="216">
        <v>8748</v>
      </c>
      <c r="I195" s="217"/>
      <c r="J195" s="213"/>
      <c r="K195" s="213"/>
      <c r="L195" s="218"/>
      <c r="M195" s="219"/>
      <c r="N195" s="220"/>
      <c r="O195" s="220"/>
      <c r="P195" s="220"/>
      <c r="Q195" s="220"/>
      <c r="R195" s="220"/>
      <c r="S195" s="220"/>
      <c r="T195" s="221"/>
      <c r="AT195" s="222" t="s">
        <v>163</v>
      </c>
      <c r="AU195" s="222" t="s">
        <v>85</v>
      </c>
      <c r="AV195" s="14" t="s">
        <v>161</v>
      </c>
      <c r="AW195" s="14" t="s">
        <v>31</v>
      </c>
      <c r="AX195" s="14" t="s">
        <v>83</v>
      </c>
      <c r="AY195" s="222" t="s">
        <v>153</v>
      </c>
    </row>
    <row r="196" spans="1:65" s="2" customFormat="1" ht="96">
      <c r="A196" s="34"/>
      <c r="B196" s="35"/>
      <c r="C196" s="233" t="s">
        <v>8</v>
      </c>
      <c r="D196" s="233" t="s">
        <v>185</v>
      </c>
      <c r="E196" s="234" t="s">
        <v>256</v>
      </c>
      <c r="F196" s="235" t="s">
        <v>257</v>
      </c>
      <c r="G196" s="236" t="s">
        <v>209</v>
      </c>
      <c r="H196" s="237">
        <v>8748</v>
      </c>
      <c r="I196" s="238"/>
      <c r="J196" s="239">
        <f>ROUND(I196*H196,2)</f>
        <v>0</v>
      </c>
      <c r="K196" s="235" t="s">
        <v>159</v>
      </c>
      <c r="L196" s="39"/>
      <c r="M196" s="240" t="s">
        <v>1</v>
      </c>
      <c r="N196" s="241" t="s">
        <v>40</v>
      </c>
      <c r="O196" s="71"/>
      <c r="P196" s="196">
        <f>O196*H196</f>
        <v>0</v>
      </c>
      <c r="Q196" s="196">
        <v>0</v>
      </c>
      <c r="R196" s="196">
        <f>Q196*H196</f>
        <v>0</v>
      </c>
      <c r="S196" s="196">
        <v>0</v>
      </c>
      <c r="T196" s="197">
        <f>S196*H196</f>
        <v>0</v>
      </c>
      <c r="U196" s="34"/>
      <c r="V196" s="34"/>
      <c r="W196" s="34"/>
      <c r="X196" s="34"/>
      <c r="Y196" s="34"/>
      <c r="Z196" s="34"/>
      <c r="AA196" s="34"/>
      <c r="AB196" s="34"/>
      <c r="AC196" s="34"/>
      <c r="AD196" s="34"/>
      <c r="AE196" s="34"/>
      <c r="AR196" s="198" t="s">
        <v>161</v>
      </c>
      <c r="AT196" s="198" t="s">
        <v>185</v>
      </c>
      <c r="AU196" s="198" t="s">
        <v>85</v>
      </c>
      <c r="AY196" s="17" t="s">
        <v>153</v>
      </c>
      <c r="BE196" s="199">
        <f>IF(N196="základní",J196,0)</f>
        <v>0</v>
      </c>
      <c r="BF196" s="199">
        <f>IF(N196="snížená",J196,0)</f>
        <v>0</v>
      </c>
      <c r="BG196" s="199">
        <f>IF(N196="zákl. přenesená",J196,0)</f>
        <v>0</v>
      </c>
      <c r="BH196" s="199">
        <f>IF(N196="sníž. přenesená",J196,0)</f>
        <v>0</v>
      </c>
      <c r="BI196" s="199">
        <f>IF(N196="nulová",J196,0)</f>
        <v>0</v>
      </c>
      <c r="BJ196" s="17" t="s">
        <v>83</v>
      </c>
      <c r="BK196" s="199">
        <f>ROUND(I196*H196,2)</f>
        <v>0</v>
      </c>
      <c r="BL196" s="17" t="s">
        <v>161</v>
      </c>
      <c r="BM196" s="198" t="s">
        <v>258</v>
      </c>
    </row>
    <row r="197" spans="1:65" s="2" customFormat="1" ht="48.75">
      <c r="A197" s="34"/>
      <c r="B197" s="35"/>
      <c r="C197" s="36"/>
      <c r="D197" s="202" t="s">
        <v>190</v>
      </c>
      <c r="E197" s="36"/>
      <c r="F197" s="242" t="s">
        <v>254</v>
      </c>
      <c r="G197" s="36"/>
      <c r="H197" s="36"/>
      <c r="I197" s="243"/>
      <c r="J197" s="36"/>
      <c r="K197" s="36"/>
      <c r="L197" s="39"/>
      <c r="M197" s="244"/>
      <c r="N197" s="245"/>
      <c r="O197" s="71"/>
      <c r="P197" s="71"/>
      <c r="Q197" s="71"/>
      <c r="R197" s="71"/>
      <c r="S197" s="71"/>
      <c r="T197" s="72"/>
      <c r="U197" s="34"/>
      <c r="V197" s="34"/>
      <c r="W197" s="34"/>
      <c r="X197" s="34"/>
      <c r="Y197" s="34"/>
      <c r="Z197" s="34"/>
      <c r="AA197" s="34"/>
      <c r="AB197" s="34"/>
      <c r="AC197" s="34"/>
      <c r="AD197" s="34"/>
      <c r="AE197" s="34"/>
      <c r="AT197" s="17" t="s">
        <v>190</v>
      </c>
      <c r="AU197" s="17" t="s">
        <v>85</v>
      </c>
    </row>
    <row r="198" spans="1:65" s="13" customFormat="1" ht="11.25">
      <c r="B198" s="200"/>
      <c r="C198" s="201"/>
      <c r="D198" s="202" t="s">
        <v>163</v>
      </c>
      <c r="E198" s="203" t="s">
        <v>1</v>
      </c>
      <c r="F198" s="204" t="s">
        <v>255</v>
      </c>
      <c r="G198" s="201"/>
      <c r="H198" s="205">
        <v>8748</v>
      </c>
      <c r="I198" s="206"/>
      <c r="J198" s="201"/>
      <c r="K198" s="201"/>
      <c r="L198" s="207"/>
      <c r="M198" s="208"/>
      <c r="N198" s="209"/>
      <c r="O198" s="209"/>
      <c r="P198" s="209"/>
      <c r="Q198" s="209"/>
      <c r="R198" s="209"/>
      <c r="S198" s="209"/>
      <c r="T198" s="210"/>
      <c r="AT198" s="211" t="s">
        <v>163</v>
      </c>
      <c r="AU198" s="211" t="s">
        <v>85</v>
      </c>
      <c r="AV198" s="13" t="s">
        <v>85</v>
      </c>
      <c r="AW198" s="13" t="s">
        <v>31</v>
      </c>
      <c r="AX198" s="13" t="s">
        <v>75</v>
      </c>
      <c r="AY198" s="211" t="s">
        <v>153</v>
      </c>
    </row>
    <row r="199" spans="1:65" s="14" customFormat="1" ht="11.25">
      <c r="B199" s="212"/>
      <c r="C199" s="213"/>
      <c r="D199" s="202" t="s">
        <v>163</v>
      </c>
      <c r="E199" s="214" t="s">
        <v>1</v>
      </c>
      <c r="F199" s="215" t="s">
        <v>167</v>
      </c>
      <c r="G199" s="213"/>
      <c r="H199" s="216">
        <v>8748</v>
      </c>
      <c r="I199" s="217"/>
      <c r="J199" s="213"/>
      <c r="K199" s="213"/>
      <c r="L199" s="218"/>
      <c r="M199" s="219"/>
      <c r="N199" s="220"/>
      <c r="O199" s="220"/>
      <c r="P199" s="220"/>
      <c r="Q199" s="220"/>
      <c r="R199" s="220"/>
      <c r="S199" s="220"/>
      <c r="T199" s="221"/>
      <c r="AT199" s="222" t="s">
        <v>163</v>
      </c>
      <c r="AU199" s="222" t="s">
        <v>85</v>
      </c>
      <c r="AV199" s="14" t="s">
        <v>161</v>
      </c>
      <c r="AW199" s="14" t="s">
        <v>31</v>
      </c>
      <c r="AX199" s="14" t="s">
        <v>83</v>
      </c>
      <c r="AY199" s="222" t="s">
        <v>153</v>
      </c>
    </row>
    <row r="200" spans="1:65" s="2" customFormat="1" ht="55.5" customHeight="1">
      <c r="A200" s="34"/>
      <c r="B200" s="35"/>
      <c r="C200" s="233" t="s">
        <v>259</v>
      </c>
      <c r="D200" s="233" t="s">
        <v>185</v>
      </c>
      <c r="E200" s="234" t="s">
        <v>260</v>
      </c>
      <c r="F200" s="235" t="s">
        <v>261</v>
      </c>
      <c r="G200" s="236" t="s">
        <v>262</v>
      </c>
      <c r="H200" s="237">
        <v>25644</v>
      </c>
      <c r="I200" s="238"/>
      <c r="J200" s="239">
        <f>ROUND(I200*H200,2)</f>
        <v>0</v>
      </c>
      <c r="K200" s="235" t="s">
        <v>159</v>
      </c>
      <c r="L200" s="39"/>
      <c r="M200" s="240" t="s">
        <v>1</v>
      </c>
      <c r="N200" s="241" t="s">
        <v>40</v>
      </c>
      <c r="O200" s="71"/>
      <c r="P200" s="196">
        <f>O200*H200</f>
        <v>0</v>
      </c>
      <c r="Q200" s="196">
        <v>0</v>
      </c>
      <c r="R200" s="196">
        <f>Q200*H200</f>
        <v>0</v>
      </c>
      <c r="S200" s="196">
        <v>0</v>
      </c>
      <c r="T200" s="197">
        <f>S200*H200</f>
        <v>0</v>
      </c>
      <c r="U200" s="34"/>
      <c r="V200" s="34"/>
      <c r="W200" s="34"/>
      <c r="X200" s="34"/>
      <c r="Y200" s="34"/>
      <c r="Z200" s="34"/>
      <c r="AA200" s="34"/>
      <c r="AB200" s="34"/>
      <c r="AC200" s="34"/>
      <c r="AD200" s="34"/>
      <c r="AE200" s="34"/>
      <c r="AR200" s="198" t="s">
        <v>161</v>
      </c>
      <c r="AT200" s="198" t="s">
        <v>185</v>
      </c>
      <c r="AU200" s="198" t="s">
        <v>85</v>
      </c>
      <c r="AY200" s="17" t="s">
        <v>153</v>
      </c>
      <c r="BE200" s="199">
        <f>IF(N200="základní",J200,0)</f>
        <v>0</v>
      </c>
      <c r="BF200" s="199">
        <f>IF(N200="snížená",J200,0)</f>
        <v>0</v>
      </c>
      <c r="BG200" s="199">
        <f>IF(N200="zákl. přenesená",J200,0)</f>
        <v>0</v>
      </c>
      <c r="BH200" s="199">
        <f>IF(N200="sníž. přenesená",J200,0)</f>
        <v>0</v>
      </c>
      <c r="BI200" s="199">
        <f>IF(N200="nulová",J200,0)</f>
        <v>0</v>
      </c>
      <c r="BJ200" s="17" t="s">
        <v>83</v>
      </c>
      <c r="BK200" s="199">
        <f>ROUND(I200*H200,2)</f>
        <v>0</v>
      </c>
      <c r="BL200" s="17" t="s">
        <v>161</v>
      </c>
      <c r="BM200" s="198" t="s">
        <v>263</v>
      </c>
    </row>
    <row r="201" spans="1:65" s="2" customFormat="1" ht="39">
      <c r="A201" s="34"/>
      <c r="B201" s="35"/>
      <c r="C201" s="36"/>
      <c r="D201" s="202" t="s">
        <v>190</v>
      </c>
      <c r="E201" s="36"/>
      <c r="F201" s="242" t="s">
        <v>264</v>
      </c>
      <c r="G201" s="36"/>
      <c r="H201" s="36"/>
      <c r="I201" s="243"/>
      <c r="J201" s="36"/>
      <c r="K201" s="36"/>
      <c r="L201" s="39"/>
      <c r="M201" s="244"/>
      <c r="N201" s="245"/>
      <c r="O201" s="71"/>
      <c r="P201" s="71"/>
      <c r="Q201" s="71"/>
      <c r="R201" s="71"/>
      <c r="S201" s="71"/>
      <c r="T201" s="72"/>
      <c r="U201" s="34"/>
      <c r="V201" s="34"/>
      <c r="W201" s="34"/>
      <c r="X201" s="34"/>
      <c r="Y201" s="34"/>
      <c r="Z201" s="34"/>
      <c r="AA201" s="34"/>
      <c r="AB201" s="34"/>
      <c r="AC201" s="34"/>
      <c r="AD201" s="34"/>
      <c r="AE201" s="34"/>
      <c r="AT201" s="17" t="s">
        <v>190</v>
      </c>
      <c r="AU201" s="17" t="s">
        <v>85</v>
      </c>
    </row>
    <row r="202" spans="1:65" s="15" customFormat="1" ht="22.5">
      <c r="B202" s="223"/>
      <c r="C202" s="224"/>
      <c r="D202" s="202" t="s">
        <v>163</v>
      </c>
      <c r="E202" s="225" t="s">
        <v>1</v>
      </c>
      <c r="F202" s="226" t="s">
        <v>265</v>
      </c>
      <c r="G202" s="224"/>
      <c r="H202" s="225" t="s">
        <v>1</v>
      </c>
      <c r="I202" s="227"/>
      <c r="J202" s="224"/>
      <c r="K202" s="224"/>
      <c r="L202" s="228"/>
      <c r="M202" s="229"/>
      <c r="N202" s="230"/>
      <c r="O202" s="230"/>
      <c r="P202" s="230"/>
      <c r="Q202" s="230"/>
      <c r="R202" s="230"/>
      <c r="S202" s="230"/>
      <c r="T202" s="231"/>
      <c r="AT202" s="232" t="s">
        <v>163</v>
      </c>
      <c r="AU202" s="232" t="s">
        <v>85</v>
      </c>
      <c r="AV202" s="15" t="s">
        <v>83</v>
      </c>
      <c r="AW202" s="15" t="s">
        <v>31</v>
      </c>
      <c r="AX202" s="15" t="s">
        <v>75</v>
      </c>
      <c r="AY202" s="232" t="s">
        <v>153</v>
      </c>
    </row>
    <row r="203" spans="1:65" s="13" customFormat="1" ht="11.25">
      <c r="B203" s="200"/>
      <c r="C203" s="201"/>
      <c r="D203" s="202" t="s">
        <v>163</v>
      </c>
      <c r="E203" s="203" t="s">
        <v>1</v>
      </c>
      <c r="F203" s="204" t="s">
        <v>266</v>
      </c>
      <c r="G203" s="201"/>
      <c r="H203" s="205">
        <v>25644</v>
      </c>
      <c r="I203" s="206"/>
      <c r="J203" s="201"/>
      <c r="K203" s="201"/>
      <c r="L203" s="207"/>
      <c r="M203" s="208"/>
      <c r="N203" s="209"/>
      <c r="O203" s="209"/>
      <c r="P203" s="209"/>
      <c r="Q203" s="209"/>
      <c r="R203" s="209"/>
      <c r="S203" s="209"/>
      <c r="T203" s="210"/>
      <c r="AT203" s="211" t="s">
        <v>163</v>
      </c>
      <c r="AU203" s="211" t="s">
        <v>85</v>
      </c>
      <c r="AV203" s="13" t="s">
        <v>85</v>
      </c>
      <c r="AW203" s="13" t="s">
        <v>31</v>
      </c>
      <c r="AX203" s="13" t="s">
        <v>75</v>
      </c>
      <c r="AY203" s="211" t="s">
        <v>153</v>
      </c>
    </row>
    <row r="204" spans="1:65" s="14" customFormat="1" ht="11.25">
      <c r="B204" s="212"/>
      <c r="C204" s="213"/>
      <c r="D204" s="202" t="s">
        <v>163</v>
      </c>
      <c r="E204" s="214" t="s">
        <v>1</v>
      </c>
      <c r="F204" s="215" t="s">
        <v>167</v>
      </c>
      <c r="G204" s="213"/>
      <c r="H204" s="216">
        <v>25644</v>
      </c>
      <c r="I204" s="217"/>
      <c r="J204" s="213"/>
      <c r="K204" s="213"/>
      <c r="L204" s="218"/>
      <c r="M204" s="219"/>
      <c r="N204" s="220"/>
      <c r="O204" s="220"/>
      <c r="P204" s="220"/>
      <c r="Q204" s="220"/>
      <c r="R204" s="220"/>
      <c r="S204" s="220"/>
      <c r="T204" s="221"/>
      <c r="AT204" s="222" t="s">
        <v>163</v>
      </c>
      <c r="AU204" s="222" t="s">
        <v>85</v>
      </c>
      <c r="AV204" s="14" t="s">
        <v>161</v>
      </c>
      <c r="AW204" s="14" t="s">
        <v>31</v>
      </c>
      <c r="AX204" s="14" t="s">
        <v>83</v>
      </c>
      <c r="AY204" s="222" t="s">
        <v>153</v>
      </c>
    </row>
    <row r="205" spans="1:65" s="2" customFormat="1" ht="48">
      <c r="A205" s="34"/>
      <c r="B205" s="35"/>
      <c r="C205" s="233" t="s">
        <v>267</v>
      </c>
      <c r="D205" s="233" t="s">
        <v>185</v>
      </c>
      <c r="E205" s="234" t="s">
        <v>268</v>
      </c>
      <c r="F205" s="235" t="s">
        <v>269</v>
      </c>
      <c r="G205" s="236" t="s">
        <v>178</v>
      </c>
      <c r="H205" s="237">
        <v>1845.0650000000001</v>
      </c>
      <c r="I205" s="238"/>
      <c r="J205" s="239">
        <f>ROUND(I205*H205,2)</f>
        <v>0</v>
      </c>
      <c r="K205" s="235" t="s">
        <v>159</v>
      </c>
      <c r="L205" s="39"/>
      <c r="M205" s="240" t="s">
        <v>1</v>
      </c>
      <c r="N205" s="241" t="s">
        <v>40</v>
      </c>
      <c r="O205" s="71"/>
      <c r="P205" s="196">
        <f>O205*H205</f>
        <v>0</v>
      </c>
      <c r="Q205" s="196">
        <v>0</v>
      </c>
      <c r="R205" s="196">
        <f>Q205*H205</f>
        <v>0</v>
      </c>
      <c r="S205" s="196">
        <v>0</v>
      </c>
      <c r="T205" s="197">
        <f>S205*H205</f>
        <v>0</v>
      </c>
      <c r="U205" s="34"/>
      <c r="V205" s="34"/>
      <c r="W205" s="34"/>
      <c r="X205" s="34"/>
      <c r="Y205" s="34"/>
      <c r="Z205" s="34"/>
      <c r="AA205" s="34"/>
      <c r="AB205" s="34"/>
      <c r="AC205" s="34"/>
      <c r="AD205" s="34"/>
      <c r="AE205" s="34"/>
      <c r="AR205" s="198" t="s">
        <v>161</v>
      </c>
      <c r="AT205" s="198" t="s">
        <v>185</v>
      </c>
      <c r="AU205" s="198" t="s">
        <v>85</v>
      </c>
      <c r="AY205" s="17" t="s">
        <v>153</v>
      </c>
      <c r="BE205" s="199">
        <f>IF(N205="základní",J205,0)</f>
        <v>0</v>
      </c>
      <c r="BF205" s="199">
        <f>IF(N205="snížená",J205,0)</f>
        <v>0</v>
      </c>
      <c r="BG205" s="199">
        <f>IF(N205="zákl. přenesená",J205,0)</f>
        <v>0</v>
      </c>
      <c r="BH205" s="199">
        <f>IF(N205="sníž. přenesená",J205,0)</f>
        <v>0</v>
      </c>
      <c r="BI205" s="199">
        <f>IF(N205="nulová",J205,0)</f>
        <v>0</v>
      </c>
      <c r="BJ205" s="17" t="s">
        <v>83</v>
      </c>
      <c r="BK205" s="199">
        <f>ROUND(I205*H205,2)</f>
        <v>0</v>
      </c>
      <c r="BL205" s="17" t="s">
        <v>161</v>
      </c>
      <c r="BM205" s="198" t="s">
        <v>270</v>
      </c>
    </row>
    <row r="206" spans="1:65" s="2" customFormat="1" ht="29.25">
      <c r="A206" s="34"/>
      <c r="B206" s="35"/>
      <c r="C206" s="36"/>
      <c r="D206" s="202" t="s">
        <v>190</v>
      </c>
      <c r="E206" s="36"/>
      <c r="F206" s="242" t="s">
        <v>271</v>
      </c>
      <c r="G206" s="36"/>
      <c r="H206" s="36"/>
      <c r="I206" s="243"/>
      <c r="J206" s="36"/>
      <c r="K206" s="36"/>
      <c r="L206" s="39"/>
      <c r="M206" s="244"/>
      <c r="N206" s="245"/>
      <c r="O206" s="71"/>
      <c r="P206" s="71"/>
      <c r="Q206" s="71"/>
      <c r="R206" s="71"/>
      <c r="S206" s="71"/>
      <c r="T206" s="72"/>
      <c r="U206" s="34"/>
      <c r="V206" s="34"/>
      <c r="W206" s="34"/>
      <c r="X206" s="34"/>
      <c r="Y206" s="34"/>
      <c r="Z206" s="34"/>
      <c r="AA206" s="34"/>
      <c r="AB206" s="34"/>
      <c r="AC206" s="34"/>
      <c r="AD206" s="34"/>
      <c r="AE206" s="34"/>
      <c r="AT206" s="17" t="s">
        <v>190</v>
      </c>
      <c r="AU206" s="17" t="s">
        <v>85</v>
      </c>
    </row>
    <row r="207" spans="1:65" s="13" customFormat="1" ht="11.25">
      <c r="B207" s="200"/>
      <c r="C207" s="201"/>
      <c r="D207" s="202" t="s">
        <v>163</v>
      </c>
      <c r="E207" s="203" t="s">
        <v>1</v>
      </c>
      <c r="F207" s="204" t="s">
        <v>272</v>
      </c>
      <c r="G207" s="201"/>
      <c r="H207" s="205">
        <v>386.18700000000001</v>
      </c>
      <c r="I207" s="206"/>
      <c r="J207" s="201"/>
      <c r="K207" s="201"/>
      <c r="L207" s="207"/>
      <c r="M207" s="208"/>
      <c r="N207" s="209"/>
      <c r="O207" s="209"/>
      <c r="P207" s="209"/>
      <c r="Q207" s="209"/>
      <c r="R207" s="209"/>
      <c r="S207" s="209"/>
      <c r="T207" s="210"/>
      <c r="AT207" s="211" t="s">
        <v>163</v>
      </c>
      <c r="AU207" s="211" t="s">
        <v>85</v>
      </c>
      <c r="AV207" s="13" t="s">
        <v>85</v>
      </c>
      <c r="AW207" s="13" t="s">
        <v>31</v>
      </c>
      <c r="AX207" s="13" t="s">
        <v>75</v>
      </c>
      <c r="AY207" s="211" t="s">
        <v>153</v>
      </c>
    </row>
    <row r="208" spans="1:65" s="13" customFormat="1" ht="11.25">
      <c r="B208" s="200"/>
      <c r="C208" s="201"/>
      <c r="D208" s="202" t="s">
        <v>163</v>
      </c>
      <c r="E208" s="203" t="s">
        <v>1</v>
      </c>
      <c r="F208" s="204" t="s">
        <v>273</v>
      </c>
      <c r="G208" s="201"/>
      <c r="H208" s="205">
        <v>1458.8779999999999</v>
      </c>
      <c r="I208" s="206"/>
      <c r="J208" s="201"/>
      <c r="K208" s="201"/>
      <c r="L208" s="207"/>
      <c r="M208" s="208"/>
      <c r="N208" s="209"/>
      <c r="O208" s="209"/>
      <c r="P208" s="209"/>
      <c r="Q208" s="209"/>
      <c r="R208" s="209"/>
      <c r="S208" s="209"/>
      <c r="T208" s="210"/>
      <c r="AT208" s="211" t="s">
        <v>163</v>
      </c>
      <c r="AU208" s="211" t="s">
        <v>85</v>
      </c>
      <c r="AV208" s="13" t="s">
        <v>85</v>
      </c>
      <c r="AW208" s="13" t="s">
        <v>31</v>
      </c>
      <c r="AX208" s="13" t="s">
        <v>75</v>
      </c>
      <c r="AY208" s="211" t="s">
        <v>153</v>
      </c>
    </row>
    <row r="209" spans="1:65" s="14" customFormat="1" ht="11.25">
      <c r="B209" s="212"/>
      <c r="C209" s="213"/>
      <c r="D209" s="202" t="s">
        <v>163</v>
      </c>
      <c r="E209" s="214" t="s">
        <v>1</v>
      </c>
      <c r="F209" s="215" t="s">
        <v>167</v>
      </c>
      <c r="G209" s="213"/>
      <c r="H209" s="216">
        <v>1845.0650000000001</v>
      </c>
      <c r="I209" s="217"/>
      <c r="J209" s="213"/>
      <c r="K209" s="213"/>
      <c r="L209" s="218"/>
      <c r="M209" s="219"/>
      <c r="N209" s="220"/>
      <c r="O209" s="220"/>
      <c r="P209" s="220"/>
      <c r="Q209" s="220"/>
      <c r="R209" s="220"/>
      <c r="S209" s="220"/>
      <c r="T209" s="221"/>
      <c r="AT209" s="222" t="s">
        <v>163</v>
      </c>
      <c r="AU209" s="222" t="s">
        <v>85</v>
      </c>
      <c r="AV209" s="14" t="s">
        <v>161</v>
      </c>
      <c r="AW209" s="14" t="s">
        <v>31</v>
      </c>
      <c r="AX209" s="14" t="s">
        <v>83</v>
      </c>
      <c r="AY209" s="222" t="s">
        <v>153</v>
      </c>
    </row>
    <row r="210" spans="1:65" s="2" customFormat="1" ht="36">
      <c r="A210" s="34"/>
      <c r="B210" s="35"/>
      <c r="C210" s="233" t="s">
        <v>274</v>
      </c>
      <c r="D210" s="233" t="s">
        <v>185</v>
      </c>
      <c r="E210" s="234" t="s">
        <v>275</v>
      </c>
      <c r="F210" s="235" t="s">
        <v>276</v>
      </c>
      <c r="G210" s="236" t="s">
        <v>178</v>
      </c>
      <c r="H210" s="237">
        <v>428.65199999999999</v>
      </c>
      <c r="I210" s="238"/>
      <c r="J210" s="239">
        <f>ROUND(I210*H210,2)</f>
        <v>0</v>
      </c>
      <c r="K210" s="235" t="s">
        <v>159</v>
      </c>
      <c r="L210" s="39"/>
      <c r="M210" s="240" t="s">
        <v>1</v>
      </c>
      <c r="N210" s="241" t="s">
        <v>40</v>
      </c>
      <c r="O210" s="71"/>
      <c r="P210" s="196">
        <f>O210*H210</f>
        <v>0</v>
      </c>
      <c r="Q210" s="196">
        <v>0</v>
      </c>
      <c r="R210" s="196">
        <f>Q210*H210</f>
        <v>0</v>
      </c>
      <c r="S210" s="196">
        <v>0</v>
      </c>
      <c r="T210" s="197">
        <f>S210*H210</f>
        <v>0</v>
      </c>
      <c r="U210" s="34"/>
      <c r="V210" s="34"/>
      <c r="W210" s="34"/>
      <c r="X210" s="34"/>
      <c r="Y210" s="34"/>
      <c r="Z210" s="34"/>
      <c r="AA210" s="34"/>
      <c r="AB210" s="34"/>
      <c r="AC210" s="34"/>
      <c r="AD210" s="34"/>
      <c r="AE210" s="34"/>
      <c r="AR210" s="198" t="s">
        <v>161</v>
      </c>
      <c r="AT210" s="198" t="s">
        <v>185</v>
      </c>
      <c r="AU210" s="198" t="s">
        <v>85</v>
      </c>
      <c r="AY210" s="17" t="s">
        <v>153</v>
      </c>
      <c r="BE210" s="199">
        <f>IF(N210="základní",J210,0)</f>
        <v>0</v>
      </c>
      <c r="BF210" s="199">
        <f>IF(N210="snížená",J210,0)</f>
        <v>0</v>
      </c>
      <c r="BG210" s="199">
        <f>IF(N210="zákl. přenesená",J210,0)</f>
        <v>0</v>
      </c>
      <c r="BH210" s="199">
        <f>IF(N210="sníž. přenesená",J210,0)</f>
        <v>0</v>
      </c>
      <c r="BI210" s="199">
        <f>IF(N210="nulová",J210,0)</f>
        <v>0</v>
      </c>
      <c r="BJ210" s="17" t="s">
        <v>83</v>
      </c>
      <c r="BK210" s="199">
        <f>ROUND(I210*H210,2)</f>
        <v>0</v>
      </c>
      <c r="BL210" s="17" t="s">
        <v>161</v>
      </c>
      <c r="BM210" s="198" t="s">
        <v>277</v>
      </c>
    </row>
    <row r="211" spans="1:65" s="2" customFormat="1" ht="29.25">
      <c r="A211" s="34"/>
      <c r="B211" s="35"/>
      <c r="C211" s="36"/>
      <c r="D211" s="202" t="s">
        <v>190</v>
      </c>
      <c r="E211" s="36"/>
      <c r="F211" s="242" t="s">
        <v>271</v>
      </c>
      <c r="G211" s="36"/>
      <c r="H211" s="36"/>
      <c r="I211" s="243"/>
      <c r="J211" s="36"/>
      <c r="K211" s="36"/>
      <c r="L211" s="39"/>
      <c r="M211" s="244"/>
      <c r="N211" s="245"/>
      <c r="O211" s="71"/>
      <c r="P211" s="71"/>
      <c r="Q211" s="71"/>
      <c r="R211" s="71"/>
      <c r="S211" s="71"/>
      <c r="T211" s="72"/>
      <c r="U211" s="34"/>
      <c r="V211" s="34"/>
      <c r="W211" s="34"/>
      <c r="X211" s="34"/>
      <c r="Y211" s="34"/>
      <c r="Z211" s="34"/>
      <c r="AA211" s="34"/>
      <c r="AB211" s="34"/>
      <c r="AC211" s="34"/>
      <c r="AD211" s="34"/>
      <c r="AE211" s="34"/>
      <c r="AT211" s="17" t="s">
        <v>190</v>
      </c>
      <c r="AU211" s="17" t="s">
        <v>85</v>
      </c>
    </row>
    <row r="212" spans="1:65" s="13" customFormat="1" ht="11.25">
      <c r="B212" s="200"/>
      <c r="C212" s="201"/>
      <c r="D212" s="202" t="s">
        <v>163</v>
      </c>
      <c r="E212" s="203" t="s">
        <v>1</v>
      </c>
      <c r="F212" s="204" t="s">
        <v>278</v>
      </c>
      <c r="G212" s="201"/>
      <c r="H212" s="205">
        <v>428.65199999999999</v>
      </c>
      <c r="I212" s="206"/>
      <c r="J212" s="201"/>
      <c r="K212" s="201"/>
      <c r="L212" s="207"/>
      <c r="M212" s="208"/>
      <c r="N212" s="209"/>
      <c r="O212" s="209"/>
      <c r="P212" s="209"/>
      <c r="Q212" s="209"/>
      <c r="R212" s="209"/>
      <c r="S212" s="209"/>
      <c r="T212" s="210"/>
      <c r="AT212" s="211" t="s">
        <v>163</v>
      </c>
      <c r="AU212" s="211" t="s">
        <v>85</v>
      </c>
      <c r="AV212" s="13" t="s">
        <v>85</v>
      </c>
      <c r="AW212" s="13" t="s">
        <v>31</v>
      </c>
      <c r="AX212" s="13" t="s">
        <v>75</v>
      </c>
      <c r="AY212" s="211" t="s">
        <v>153</v>
      </c>
    </row>
    <row r="213" spans="1:65" s="14" customFormat="1" ht="11.25">
      <c r="B213" s="212"/>
      <c r="C213" s="213"/>
      <c r="D213" s="202" t="s">
        <v>163</v>
      </c>
      <c r="E213" s="214" t="s">
        <v>1</v>
      </c>
      <c r="F213" s="215" t="s">
        <v>167</v>
      </c>
      <c r="G213" s="213"/>
      <c r="H213" s="216">
        <v>428.65199999999999</v>
      </c>
      <c r="I213" s="217"/>
      <c r="J213" s="213"/>
      <c r="K213" s="213"/>
      <c r="L213" s="218"/>
      <c r="M213" s="219"/>
      <c r="N213" s="220"/>
      <c r="O213" s="220"/>
      <c r="P213" s="220"/>
      <c r="Q213" s="220"/>
      <c r="R213" s="220"/>
      <c r="S213" s="220"/>
      <c r="T213" s="221"/>
      <c r="AT213" s="222" t="s">
        <v>163</v>
      </c>
      <c r="AU213" s="222" t="s">
        <v>85</v>
      </c>
      <c r="AV213" s="14" t="s">
        <v>161</v>
      </c>
      <c r="AW213" s="14" t="s">
        <v>31</v>
      </c>
      <c r="AX213" s="14" t="s">
        <v>83</v>
      </c>
      <c r="AY213" s="222" t="s">
        <v>153</v>
      </c>
    </row>
    <row r="214" spans="1:65" s="12" customFormat="1" ht="22.9" customHeight="1">
      <c r="B214" s="170"/>
      <c r="C214" s="171"/>
      <c r="D214" s="172" t="s">
        <v>74</v>
      </c>
      <c r="E214" s="184" t="s">
        <v>279</v>
      </c>
      <c r="F214" s="184" t="s">
        <v>280</v>
      </c>
      <c r="G214" s="171"/>
      <c r="H214" s="171"/>
      <c r="I214" s="174"/>
      <c r="J214" s="185">
        <f>BK214</f>
        <v>0</v>
      </c>
      <c r="K214" s="171"/>
      <c r="L214" s="176"/>
      <c r="M214" s="177"/>
      <c r="N214" s="178"/>
      <c r="O214" s="178"/>
      <c r="P214" s="179">
        <f>SUM(P215:P248)</f>
        <v>0</v>
      </c>
      <c r="Q214" s="178"/>
      <c r="R214" s="179">
        <f>SUM(R215:R248)</f>
        <v>0</v>
      </c>
      <c r="S214" s="178"/>
      <c r="T214" s="180">
        <f>SUM(T215:T248)</f>
        <v>0</v>
      </c>
      <c r="AR214" s="181" t="s">
        <v>161</v>
      </c>
      <c r="AT214" s="182" t="s">
        <v>74</v>
      </c>
      <c r="AU214" s="182" t="s">
        <v>83</v>
      </c>
      <c r="AY214" s="181" t="s">
        <v>153</v>
      </c>
      <c r="BK214" s="183">
        <f>SUM(BK215:BK248)</f>
        <v>0</v>
      </c>
    </row>
    <row r="215" spans="1:65" s="2" customFormat="1" ht="36">
      <c r="A215" s="34"/>
      <c r="B215" s="35"/>
      <c r="C215" s="233" t="s">
        <v>281</v>
      </c>
      <c r="D215" s="233" t="s">
        <v>185</v>
      </c>
      <c r="E215" s="234" t="s">
        <v>282</v>
      </c>
      <c r="F215" s="235" t="s">
        <v>283</v>
      </c>
      <c r="G215" s="236" t="s">
        <v>158</v>
      </c>
      <c r="H215" s="237">
        <v>9</v>
      </c>
      <c r="I215" s="238"/>
      <c r="J215" s="239">
        <f>ROUND(I215*H215,2)</f>
        <v>0</v>
      </c>
      <c r="K215" s="235" t="s">
        <v>159</v>
      </c>
      <c r="L215" s="39"/>
      <c r="M215" s="240" t="s">
        <v>1</v>
      </c>
      <c r="N215" s="241" t="s">
        <v>40</v>
      </c>
      <c r="O215" s="71"/>
      <c r="P215" s="196">
        <f>O215*H215</f>
        <v>0</v>
      </c>
      <c r="Q215" s="196">
        <v>0</v>
      </c>
      <c r="R215" s="196">
        <f>Q215*H215</f>
        <v>0</v>
      </c>
      <c r="S215" s="196">
        <v>0</v>
      </c>
      <c r="T215" s="197">
        <f>S215*H215</f>
        <v>0</v>
      </c>
      <c r="U215" s="34"/>
      <c r="V215" s="34"/>
      <c r="W215" s="34"/>
      <c r="X215" s="34"/>
      <c r="Y215" s="34"/>
      <c r="Z215" s="34"/>
      <c r="AA215" s="34"/>
      <c r="AB215" s="34"/>
      <c r="AC215" s="34"/>
      <c r="AD215" s="34"/>
      <c r="AE215" s="34"/>
      <c r="AR215" s="198" t="s">
        <v>284</v>
      </c>
      <c r="AT215" s="198" t="s">
        <v>185</v>
      </c>
      <c r="AU215" s="198" t="s">
        <v>85</v>
      </c>
      <c r="AY215" s="17" t="s">
        <v>153</v>
      </c>
      <c r="BE215" s="199">
        <f>IF(N215="základní",J215,0)</f>
        <v>0</v>
      </c>
      <c r="BF215" s="199">
        <f>IF(N215="snížená",J215,0)</f>
        <v>0</v>
      </c>
      <c r="BG215" s="199">
        <f>IF(N215="zákl. přenesená",J215,0)</f>
        <v>0</v>
      </c>
      <c r="BH215" s="199">
        <f>IF(N215="sníž. přenesená",J215,0)</f>
        <v>0</v>
      </c>
      <c r="BI215" s="199">
        <f>IF(N215="nulová",J215,0)</f>
        <v>0</v>
      </c>
      <c r="BJ215" s="17" t="s">
        <v>83</v>
      </c>
      <c r="BK215" s="199">
        <f>ROUND(I215*H215,2)</f>
        <v>0</v>
      </c>
      <c r="BL215" s="17" t="s">
        <v>284</v>
      </c>
      <c r="BM215" s="198" t="s">
        <v>285</v>
      </c>
    </row>
    <row r="216" spans="1:65" s="15" customFormat="1" ht="22.5">
      <c r="B216" s="223"/>
      <c r="C216" s="224"/>
      <c r="D216" s="202" t="s">
        <v>163</v>
      </c>
      <c r="E216" s="225" t="s">
        <v>1</v>
      </c>
      <c r="F216" s="226" t="s">
        <v>286</v>
      </c>
      <c r="G216" s="224"/>
      <c r="H216" s="225" t="s">
        <v>1</v>
      </c>
      <c r="I216" s="227"/>
      <c r="J216" s="224"/>
      <c r="K216" s="224"/>
      <c r="L216" s="228"/>
      <c r="M216" s="229"/>
      <c r="N216" s="230"/>
      <c r="O216" s="230"/>
      <c r="P216" s="230"/>
      <c r="Q216" s="230"/>
      <c r="R216" s="230"/>
      <c r="S216" s="230"/>
      <c r="T216" s="231"/>
      <c r="AT216" s="232" t="s">
        <v>163</v>
      </c>
      <c r="AU216" s="232" t="s">
        <v>85</v>
      </c>
      <c r="AV216" s="15" t="s">
        <v>83</v>
      </c>
      <c r="AW216" s="15" t="s">
        <v>31</v>
      </c>
      <c r="AX216" s="15" t="s">
        <v>75</v>
      </c>
      <c r="AY216" s="232" t="s">
        <v>153</v>
      </c>
    </row>
    <row r="217" spans="1:65" s="13" customFormat="1" ht="11.25">
      <c r="B217" s="200"/>
      <c r="C217" s="201"/>
      <c r="D217" s="202" t="s">
        <v>163</v>
      </c>
      <c r="E217" s="203" t="s">
        <v>1</v>
      </c>
      <c r="F217" s="204" t="s">
        <v>219</v>
      </c>
      <c r="G217" s="201"/>
      <c r="H217" s="205">
        <v>9</v>
      </c>
      <c r="I217" s="206"/>
      <c r="J217" s="201"/>
      <c r="K217" s="201"/>
      <c r="L217" s="207"/>
      <c r="M217" s="208"/>
      <c r="N217" s="209"/>
      <c r="O217" s="209"/>
      <c r="P217" s="209"/>
      <c r="Q217" s="209"/>
      <c r="R217" s="209"/>
      <c r="S217" s="209"/>
      <c r="T217" s="210"/>
      <c r="AT217" s="211" t="s">
        <v>163</v>
      </c>
      <c r="AU217" s="211" t="s">
        <v>85</v>
      </c>
      <c r="AV217" s="13" t="s">
        <v>85</v>
      </c>
      <c r="AW217" s="13" t="s">
        <v>31</v>
      </c>
      <c r="AX217" s="13" t="s">
        <v>75</v>
      </c>
      <c r="AY217" s="211" t="s">
        <v>153</v>
      </c>
    </row>
    <row r="218" spans="1:65" s="14" customFormat="1" ht="11.25">
      <c r="B218" s="212"/>
      <c r="C218" s="213"/>
      <c r="D218" s="202" t="s">
        <v>163</v>
      </c>
      <c r="E218" s="214" t="s">
        <v>1</v>
      </c>
      <c r="F218" s="215" t="s">
        <v>167</v>
      </c>
      <c r="G218" s="213"/>
      <c r="H218" s="216">
        <v>9</v>
      </c>
      <c r="I218" s="217"/>
      <c r="J218" s="213"/>
      <c r="K218" s="213"/>
      <c r="L218" s="218"/>
      <c r="M218" s="219"/>
      <c r="N218" s="220"/>
      <c r="O218" s="220"/>
      <c r="P218" s="220"/>
      <c r="Q218" s="220"/>
      <c r="R218" s="220"/>
      <c r="S218" s="220"/>
      <c r="T218" s="221"/>
      <c r="AT218" s="222" t="s">
        <v>163</v>
      </c>
      <c r="AU218" s="222" t="s">
        <v>85</v>
      </c>
      <c r="AV218" s="14" t="s">
        <v>161</v>
      </c>
      <c r="AW218" s="14" t="s">
        <v>31</v>
      </c>
      <c r="AX218" s="14" t="s">
        <v>83</v>
      </c>
      <c r="AY218" s="222" t="s">
        <v>153</v>
      </c>
    </row>
    <row r="219" spans="1:65" s="2" customFormat="1" ht="21.75" customHeight="1">
      <c r="A219" s="34"/>
      <c r="B219" s="35"/>
      <c r="C219" s="233" t="s">
        <v>287</v>
      </c>
      <c r="D219" s="233" t="s">
        <v>185</v>
      </c>
      <c r="E219" s="234" t="s">
        <v>288</v>
      </c>
      <c r="F219" s="235" t="s">
        <v>289</v>
      </c>
      <c r="G219" s="236" t="s">
        <v>158</v>
      </c>
      <c r="H219" s="237">
        <v>9</v>
      </c>
      <c r="I219" s="238"/>
      <c r="J219" s="239">
        <f>ROUND(I219*H219,2)</f>
        <v>0</v>
      </c>
      <c r="K219" s="235" t="s">
        <v>159</v>
      </c>
      <c r="L219" s="39"/>
      <c r="M219" s="240" t="s">
        <v>1</v>
      </c>
      <c r="N219" s="241" t="s">
        <v>40</v>
      </c>
      <c r="O219" s="71"/>
      <c r="P219" s="196">
        <f>O219*H219</f>
        <v>0</v>
      </c>
      <c r="Q219" s="196">
        <v>0</v>
      </c>
      <c r="R219" s="196">
        <f>Q219*H219</f>
        <v>0</v>
      </c>
      <c r="S219" s="196">
        <v>0</v>
      </c>
      <c r="T219" s="197">
        <f>S219*H219</f>
        <v>0</v>
      </c>
      <c r="U219" s="34"/>
      <c r="V219" s="34"/>
      <c r="W219" s="34"/>
      <c r="X219" s="34"/>
      <c r="Y219" s="34"/>
      <c r="Z219" s="34"/>
      <c r="AA219" s="34"/>
      <c r="AB219" s="34"/>
      <c r="AC219" s="34"/>
      <c r="AD219" s="34"/>
      <c r="AE219" s="34"/>
      <c r="AR219" s="198" t="s">
        <v>284</v>
      </c>
      <c r="AT219" s="198" t="s">
        <v>185</v>
      </c>
      <c r="AU219" s="198" t="s">
        <v>85</v>
      </c>
      <c r="AY219" s="17" t="s">
        <v>153</v>
      </c>
      <c r="BE219" s="199">
        <f>IF(N219="základní",J219,0)</f>
        <v>0</v>
      </c>
      <c r="BF219" s="199">
        <f>IF(N219="snížená",J219,0)</f>
        <v>0</v>
      </c>
      <c r="BG219" s="199">
        <f>IF(N219="zákl. přenesená",J219,0)</f>
        <v>0</v>
      </c>
      <c r="BH219" s="199">
        <f>IF(N219="sníž. přenesená",J219,0)</f>
        <v>0</v>
      </c>
      <c r="BI219" s="199">
        <f>IF(N219="nulová",J219,0)</f>
        <v>0</v>
      </c>
      <c r="BJ219" s="17" t="s">
        <v>83</v>
      </c>
      <c r="BK219" s="199">
        <f>ROUND(I219*H219,2)</f>
        <v>0</v>
      </c>
      <c r="BL219" s="17" t="s">
        <v>284</v>
      </c>
      <c r="BM219" s="198" t="s">
        <v>290</v>
      </c>
    </row>
    <row r="220" spans="1:65" s="15" customFormat="1" ht="22.5">
      <c r="B220" s="223"/>
      <c r="C220" s="224"/>
      <c r="D220" s="202" t="s">
        <v>163</v>
      </c>
      <c r="E220" s="225" t="s">
        <v>1</v>
      </c>
      <c r="F220" s="226" t="s">
        <v>286</v>
      </c>
      <c r="G220" s="224"/>
      <c r="H220" s="225" t="s">
        <v>1</v>
      </c>
      <c r="I220" s="227"/>
      <c r="J220" s="224"/>
      <c r="K220" s="224"/>
      <c r="L220" s="228"/>
      <c r="M220" s="229"/>
      <c r="N220" s="230"/>
      <c r="O220" s="230"/>
      <c r="P220" s="230"/>
      <c r="Q220" s="230"/>
      <c r="R220" s="230"/>
      <c r="S220" s="230"/>
      <c r="T220" s="231"/>
      <c r="AT220" s="232" t="s">
        <v>163</v>
      </c>
      <c r="AU220" s="232" t="s">
        <v>85</v>
      </c>
      <c r="AV220" s="15" t="s">
        <v>83</v>
      </c>
      <c r="AW220" s="15" t="s">
        <v>31</v>
      </c>
      <c r="AX220" s="15" t="s">
        <v>75</v>
      </c>
      <c r="AY220" s="232" t="s">
        <v>153</v>
      </c>
    </row>
    <row r="221" spans="1:65" s="13" customFormat="1" ht="11.25">
      <c r="B221" s="200"/>
      <c r="C221" s="201"/>
      <c r="D221" s="202" t="s">
        <v>163</v>
      </c>
      <c r="E221" s="203" t="s">
        <v>1</v>
      </c>
      <c r="F221" s="204" t="s">
        <v>219</v>
      </c>
      <c r="G221" s="201"/>
      <c r="H221" s="205">
        <v>9</v>
      </c>
      <c r="I221" s="206"/>
      <c r="J221" s="201"/>
      <c r="K221" s="201"/>
      <c r="L221" s="207"/>
      <c r="M221" s="208"/>
      <c r="N221" s="209"/>
      <c r="O221" s="209"/>
      <c r="P221" s="209"/>
      <c r="Q221" s="209"/>
      <c r="R221" s="209"/>
      <c r="S221" s="209"/>
      <c r="T221" s="210"/>
      <c r="AT221" s="211" t="s">
        <v>163</v>
      </c>
      <c r="AU221" s="211" t="s">
        <v>85</v>
      </c>
      <c r="AV221" s="13" t="s">
        <v>85</v>
      </c>
      <c r="AW221" s="13" t="s">
        <v>31</v>
      </c>
      <c r="AX221" s="13" t="s">
        <v>75</v>
      </c>
      <c r="AY221" s="211" t="s">
        <v>153</v>
      </c>
    </row>
    <row r="222" spans="1:65" s="14" customFormat="1" ht="11.25">
      <c r="B222" s="212"/>
      <c r="C222" s="213"/>
      <c r="D222" s="202" t="s">
        <v>163</v>
      </c>
      <c r="E222" s="214" t="s">
        <v>1</v>
      </c>
      <c r="F222" s="215" t="s">
        <v>167</v>
      </c>
      <c r="G222" s="213"/>
      <c r="H222" s="216">
        <v>9</v>
      </c>
      <c r="I222" s="217"/>
      <c r="J222" s="213"/>
      <c r="K222" s="213"/>
      <c r="L222" s="218"/>
      <c r="M222" s="219"/>
      <c r="N222" s="220"/>
      <c r="O222" s="220"/>
      <c r="P222" s="220"/>
      <c r="Q222" s="220"/>
      <c r="R222" s="220"/>
      <c r="S222" s="220"/>
      <c r="T222" s="221"/>
      <c r="AT222" s="222" t="s">
        <v>163</v>
      </c>
      <c r="AU222" s="222" t="s">
        <v>85</v>
      </c>
      <c r="AV222" s="14" t="s">
        <v>161</v>
      </c>
      <c r="AW222" s="14" t="s">
        <v>31</v>
      </c>
      <c r="AX222" s="14" t="s">
        <v>83</v>
      </c>
      <c r="AY222" s="222" t="s">
        <v>153</v>
      </c>
    </row>
    <row r="223" spans="1:65" s="2" customFormat="1" ht="134.25" customHeight="1">
      <c r="A223" s="34"/>
      <c r="B223" s="35"/>
      <c r="C223" s="233" t="s">
        <v>7</v>
      </c>
      <c r="D223" s="233" t="s">
        <v>185</v>
      </c>
      <c r="E223" s="234" t="s">
        <v>291</v>
      </c>
      <c r="F223" s="235" t="s">
        <v>292</v>
      </c>
      <c r="G223" s="236" t="s">
        <v>158</v>
      </c>
      <c r="H223" s="237">
        <v>1</v>
      </c>
      <c r="I223" s="238"/>
      <c r="J223" s="239">
        <f>ROUND(I223*H223,2)</f>
        <v>0</v>
      </c>
      <c r="K223" s="235" t="s">
        <v>159</v>
      </c>
      <c r="L223" s="39"/>
      <c r="M223" s="240" t="s">
        <v>1</v>
      </c>
      <c r="N223" s="241" t="s">
        <v>40</v>
      </c>
      <c r="O223" s="71"/>
      <c r="P223" s="196">
        <f>O223*H223</f>
        <v>0</v>
      </c>
      <c r="Q223" s="196">
        <v>0</v>
      </c>
      <c r="R223" s="196">
        <f>Q223*H223</f>
        <v>0</v>
      </c>
      <c r="S223" s="196">
        <v>0</v>
      </c>
      <c r="T223" s="197">
        <f>S223*H223</f>
        <v>0</v>
      </c>
      <c r="U223" s="34"/>
      <c r="V223" s="34"/>
      <c r="W223" s="34"/>
      <c r="X223" s="34"/>
      <c r="Y223" s="34"/>
      <c r="Z223" s="34"/>
      <c r="AA223" s="34"/>
      <c r="AB223" s="34"/>
      <c r="AC223" s="34"/>
      <c r="AD223" s="34"/>
      <c r="AE223" s="34"/>
      <c r="AR223" s="198" t="s">
        <v>284</v>
      </c>
      <c r="AT223" s="198" t="s">
        <v>185</v>
      </c>
      <c r="AU223" s="198" t="s">
        <v>85</v>
      </c>
      <c r="AY223" s="17" t="s">
        <v>153</v>
      </c>
      <c r="BE223" s="199">
        <f>IF(N223="základní",J223,0)</f>
        <v>0</v>
      </c>
      <c r="BF223" s="199">
        <f>IF(N223="snížená",J223,0)</f>
        <v>0</v>
      </c>
      <c r="BG223" s="199">
        <f>IF(N223="zákl. přenesená",J223,0)</f>
        <v>0</v>
      </c>
      <c r="BH223" s="199">
        <f>IF(N223="sníž. přenesená",J223,0)</f>
        <v>0</v>
      </c>
      <c r="BI223" s="199">
        <f>IF(N223="nulová",J223,0)</f>
        <v>0</v>
      </c>
      <c r="BJ223" s="17" t="s">
        <v>83</v>
      </c>
      <c r="BK223" s="199">
        <f>ROUND(I223*H223,2)</f>
        <v>0</v>
      </c>
      <c r="BL223" s="17" t="s">
        <v>284</v>
      </c>
      <c r="BM223" s="198" t="s">
        <v>293</v>
      </c>
    </row>
    <row r="224" spans="1:65" s="2" customFormat="1" ht="58.5">
      <c r="A224" s="34"/>
      <c r="B224" s="35"/>
      <c r="C224" s="36"/>
      <c r="D224" s="202" t="s">
        <v>190</v>
      </c>
      <c r="E224" s="36"/>
      <c r="F224" s="242" t="s">
        <v>294</v>
      </c>
      <c r="G224" s="36"/>
      <c r="H224" s="36"/>
      <c r="I224" s="243"/>
      <c r="J224" s="36"/>
      <c r="K224" s="36"/>
      <c r="L224" s="39"/>
      <c r="M224" s="244"/>
      <c r="N224" s="245"/>
      <c r="O224" s="71"/>
      <c r="P224" s="71"/>
      <c r="Q224" s="71"/>
      <c r="R224" s="71"/>
      <c r="S224" s="71"/>
      <c r="T224" s="72"/>
      <c r="U224" s="34"/>
      <c r="V224" s="34"/>
      <c r="W224" s="34"/>
      <c r="X224" s="34"/>
      <c r="Y224" s="34"/>
      <c r="Z224" s="34"/>
      <c r="AA224" s="34"/>
      <c r="AB224" s="34"/>
      <c r="AC224" s="34"/>
      <c r="AD224" s="34"/>
      <c r="AE224" s="34"/>
      <c r="AT224" s="17" t="s">
        <v>190</v>
      </c>
      <c r="AU224" s="17" t="s">
        <v>85</v>
      </c>
    </row>
    <row r="225" spans="1:65" s="15" customFormat="1" ht="11.25">
      <c r="B225" s="223"/>
      <c r="C225" s="224"/>
      <c r="D225" s="202" t="s">
        <v>163</v>
      </c>
      <c r="E225" s="225" t="s">
        <v>1</v>
      </c>
      <c r="F225" s="226" t="s">
        <v>295</v>
      </c>
      <c r="G225" s="224"/>
      <c r="H225" s="225" t="s">
        <v>1</v>
      </c>
      <c r="I225" s="227"/>
      <c r="J225" s="224"/>
      <c r="K225" s="224"/>
      <c r="L225" s="228"/>
      <c r="M225" s="229"/>
      <c r="N225" s="230"/>
      <c r="O225" s="230"/>
      <c r="P225" s="230"/>
      <c r="Q225" s="230"/>
      <c r="R225" s="230"/>
      <c r="S225" s="230"/>
      <c r="T225" s="231"/>
      <c r="AT225" s="232" t="s">
        <v>163</v>
      </c>
      <c r="AU225" s="232" t="s">
        <v>85</v>
      </c>
      <c r="AV225" s="15" t="s">
        <v>83</v>
      </c>
      <c r="AW225" s="15" t="s">
        <v>31</v>
      </c>
      <c r="AX225" s="15" t="s">
        <v>75</v>
      </c>
      <c r="AY225" s="232" t="s">
        <v>153</v>
      </c>
    </row>
    <row r="226" spans="1:65" s="13" customFormat="1" ht="11.25">
      <c r="B226" s="200"/>
      <c r="C226" s="201"/>
      <c r="D226" s="202" t="s">
        <v>163</v>
      </c>
      <c r="E226" s="203" t="s">
        <v>1</v>
      </c>
      <c r="F226" s="204" t="s">
        <v>83</v>
      </c>
      <c r="G226" s="201"/>
      <c r="H226" s="205">
        <v>1</v>
      </c>
      <c r="I226" s="206"/>
      <c r="J226" s="201"/>
      <c r="K226" s="201"/>
      <c r="L226" s="207"/>
      <c r="M226" s="208"/>
      <c r="N226" s="209"/>
      <c r="O226" s="209"/>
      <c r="P226" s="209"/>
      <c r="Q226" s="209"/>
      <c r="R226" s="209"/>
      <c r="S226" s="209"/>
      <c r="T226" s="210"/>
      <c r="AT226" s="211" t="s">
        <v>163</v>
      </c>
      <c r="AU226" s="211" t="s">
        <v>85</v>
      </c>
      <c r="AV226" s="13" t="s">
        <v>85</v>
      </c>
      <c r="AW226" s="13" t="s">
        <v>31</v>
      </c>
      <c r="AX226" s="13" t="s">
        <v>75</v>
      </c>
      <c r="AY226" s="211" t="s">
        <v>153</v>
      </c>
    </row>
    <row r="227" spans="1:65" s="14" customFormat="1" ht="11.25">
      <c r="B227" s="212"/>
      <c r="C227" s="213"/>
      <c r="D227" s="202" t="s">
        <v>163</v>
      </c>
      <c r="E227" s="214" t="s">
        <v>1</v>
      </c>
      <c r="F227" s="215" t="s">
        <v>167</v>
      </c>
      <c r="G227" s="213"/>
      <c r="H227" s="216">
        <v>1</v>
      </c>
      <c r="I227" s="217"/>
      <c r="J227" s="213"/>
      <c r="K227" s="213"/>
      <c r="L227" s="218"/>
      <c r="M227" s="219"/>
      <c r="N227" s="220"/>
      <c r="O227" s="220"/>
      <c r="P227" s="220"/>
      <c r="Q227" s="220"/>
      <c r="R227" s="220"/>
      <c r="S227" s="220"/>
      <c r="T227" s="221"/>
      <c r="AT227" s="222" t="s">
        <v>163</v>
      </c>
      <c r="AU227" s="222" t="s">
        <v>85</v>
      </c>
      <c r="AV227" s="14" t="s">
        <v>161</v>
      </c>
      <c r="AW227" s="14" t="s">
        <v>31</v>
      </c>
      <c r="AX227" s="14" t="s">
        <v>83</v>
      </c>
      <c r="AY227" s="222" t="s">
        <v>153</v>
      </c>
    </row>
    <row r="228" spans="1:65" s="2" customFormat="1" ht="156.75" customHeight="1">
      <c r="A228" s="34"/>
      <c r="B228" s="35"/>
      <c r="C228" s="233" t="s">
        <v>296</v>
      </c>
      <c r="D228" s="233" t="s">
        <v>185</v>
      </c>
      <c r="E228" s="234" t="s">
        <v>297</v>
      </c>
      <c r="F228" s="235" t="s">
        <v>298</v>
      </c>
      <c r="G228" s="236" t="s">
        <v>178</v>
      </c>
      <c r="H228" s="237">
        <v>7693.2</v>
      </c>
      <c r="I228" s="238"/>
      <c r="J228" s="239">
        <f>ROUND(I228*H228,2)</f>
        <v>0</v>
      </c>
      <c r="K228" s="235" t="s">
        <v>159</v>
      </c>
      <c r="L228" s="39"/>
      <c r="M228" s="240" t="s">
        <v>1</v>
      </c>
      <c r="N228" s="241" t="s">
        <v>40</v>
      </c>
      <c r="O228" s="71"/>
      <c r="P228" s="196">
        <f>O228*H228</f>
        <v>0</v>
      </c>
      <c r="Q228" s="196">
        <v>0</v>
      </c>
      <c r="R228" s="196">
        <f>Q228*H228</f>
        <v>0</v>
      </c>
      <c r="S228" s="196">
        <v>0</v>
      </c>
      <c r="T228" s="197">
        <f>S228*H228</f>
        <v>0</v>
      </c>
      <c r="U228" s="34"/>
      <c r="V228" s="34"/>
      <c r="W228" s="34"/>
      <c r="X228" s="34"/>
      <c r="Y228" s="34"/>
      <c r="Z228" s="34"/>
      <c r="AA228" s="34"/>
      <c r="AB228" s="34"/>
      <c r="AC228" s="34"/>
      <c r="AD228" s="34"/>
      <c r="AE228" s="34"/>
      <c r="AR228" s="198" t="s">
        <v>284</v>
      </c>
      <c r="AT228" s="198" t="s">
        <v>185</v>
      </c>
      <c r="AU228" s="198" t="s">
        <v>85</v>
      </c>
      <c r="AY228" s="17" t="s">
        <v>153</v>
      </c>
      <c r="BE228" s="199">
        <f>IF(N228="základní",J228,0)</f>
        <v>0</v>
      </c>
      <c r="BF228" s="199">
        <f>IF(N228="snížená",J228,0)</f>
        <v>0</v>
      </c>
      <c r="BG228" s="199">
        <f>IF(N228="zákl. přenesená",J228,0)</f>
        <v>0</v>
      </c>
      <c r="BH228" s="199">
        <f>IF(N228="sníž. přenesená",J228,0)</f>
        <v>0</v>
      </c>
      <c r="BI228" s="199">
        <f>IF(N228="nulová",J228,0)</f>
        <v>0</v>
      </c>
      <c r="BJ228" s="17" t="s">
        <v>83</v>
      </c>
      <c r="BK228" s="199">
        <f>ROUND(I228*H228,2)</f>
        <v>0</v>
      </c>
      <c r="BL228" s="17" t="s">
        <v>284</v>
      </c>
      <c r="BM228" s="198" t="s">
        <v>299</v>
      </c>
    </row>
    <row r="229" spans="1:65" s="2" customFormat="1" ht="87.75">
      <c r="A229" s="34"/>
      <c r="B229" s="35"/>
      <c r="C229" s="36"/>
      <c r="D229" s="202" t="s">
        <v>190</v>
      </c>
      <c r="E229" s="36"/>
      <c r="F229" s="242" t="s">
        <v>300</v>
      </c>
      <c r="G229" s="36"/>
      <c r="H229" s="36"/>
      <c r="I229" s="243"/>
      <c r="J229" s="36"/>
      <c r="K229" s="36"/>
      <c r="L229" s="39"/>
      <c r="M229" s="244"/>
      <c r="N229" s="245"/>
      <c r="O229" s="71"/>
      <c r="P229" s="71"/>
      <c r="Q229" s="71"/>
      <c r="R229" s="71"/>
      <c r="S229" s="71"/>
      <c r="T229" s="72"/>
      <c r="U229" s="34"/>
      <c r="V229" s="34"/>
      <c r="W229" s="34"/>
      <c r="X229" s="34"/>
      <c r="Y229" s="34"/>
      <c r="Z229" s="34"/>
      <c r="AA229" s="34"/>
      <c r="AB229" s="34"/>
      <c r="AC229" s="34"/>
      <c r="AD229" s="34"/>
      <c r="AE229" s="34"/>
      <c r="AT229" s="17" t="s">
        <v>190</v>
      </c>
      <c r="AU229" s="17" t="s">
        <v>85</v>
      </c>
    </row>
    <row r="230" spans="1:65" s="15" customFormat="1" ht="11.25">
      <c r="B230" s="223"/>
      <c r="C230" s="224"/>
      <c r="D230" s="202" t="s">
        <v>163</v>
      </c>
      <c r="E230" s="225" t="s">
        <v>1</v>
      </c>
      <c r="F230" s="226" t="s">
        <v>301</v>
      </c>
      <c r="G230" s="224"/>
      <c r="H230" s="225" t="s">
        <v>1</v>
      </c>
      <c r="I230" s="227"/>
      <c r="J230" s="224"/>
      <c r="K230" s="224"/>
      <c r="L230" s="228"/>
      <c r="M230" s="229"/>
      <c r="N230" s="230"/>
      <c r="O230" s="230"/>
      <c r="P230" s="230"/>
      <c r="Q230" s="230"/>
      <c r="R230" s="230"/>
      <c r="S230" s="230"/>
      <c r="T230" s="231"/>
      <c r="AT230" s="232" t="s">
        <v>163</v>
      </c>
      <c r="AU230" s="232" t="s">
        <v>85</v>
      </c>
      <c r="AV230" s="15" t="s">
        <v>83</v>
      </c>
      <c r="AW230" s="15" t="s">
        <v>31</v>
      </c>
      <c r="AX230" s="15" t="s">
        <v>75</v>
      </c>
      <c r="AY230" s="232" t="s">
        <v>153</v>
      </c>
    </row>
    <row r="231" spans="1:65" s="13" customFormat="1" ht="11.25">
      <c r="B231" s="200"/>
      <c r="C231" s="201"/>
      <c r="D231" s="202" t="s">
        <v>163</v>
      </c>
      <c r="E231" s="203" t="s">
        <v>1</v>
      </c>
      <c r="F231" s="204" t="s">
        <v>302</v>
      </c>
      <c r="G231" s="201"/>
      <c r="H231" s="205">
        <v>7693.2</v>
      </c>
      <c r="I231" s="206"/>
      <c r="J231" s="201"/>
      <c r="K231" s="201"/>
      <c r="L231" s="207"/>
      <c r="M231" s="208"/>
      <c r="N231" s="209"/>
      <c r="O231" s="209"/>
      <c r="P231" s="209"/>
      <c r="Q231" s="209"/>
      <c r="R231" s="209"/>
      <c r="S231" s="209"/>
      <c r="T231" s="210"/>
      <c r="AT231" s="211" t="s">
        <v>163</v>
      </c>
      <c r="AU231" s="211" t="s">
        <v>85</v>
      </c>
      <c r="AV231" s="13" t="s">
        <v>85</v>
      </c>
      <c r="AW231" s="13" t="s">
        <v>31</v>
      </c>
      <c r="AX231" s="13" t="s">
        <v>75</v>
      </c>
      <c r="AY231" s="211" t="s">
        <v>153</v>
      </c>
    </row>
    <row r="232" spans="1:65" s="14" customFormat="1" ht="11.25">
      <c r="B232" s="212"/>
      <c r="C232" s="213"/>
      <c r="D232" s="202" t="s">
        <v>163</v>
      </c>
      <c r="E232" s="214" t="s">
        <v>1</v>
      </c>
      <c r="F232" s="215" t="s">
        <v>167</v>
      </c>
      <c r="G232" s="213"/>
      <c r="H232" s="216">
        <v>7693.2</v>
      </c>
      <c r="I232" s="217"/>
      <c r="J232" s="213"/>
      <c r="K232" s="213"/>
      <c r="L232" s="218"/>
      <c r="M232" s="219"/>
      <c r="N232" s="220"/>
      <c r="O232" s="220"/>
      <c r="P232" s="220"/>
      <c r="Q232" s="220"/>
      <c r="R232" s="220"/>
      <c r="S232" s="220"/>
      <c r="T232" s="221"/>
      <c r="AT232" s="222" t="s">
        <v>163</v>
      </c>
      <c r="AU232" s="222" t="s">
        <v>85</v>
      </c>
      <c r="AV232" s="14" t="s">
        <v>161</v>
      </c>
      <c r="AW232" s="14" t="s">
        <v>31</v>
      </c>
      <c r="AX232" s="14" t="s">
        <v>83</v>
      </c>
      <c r="AY232" s="222" t="s">
        <v>153</v>
      </c>
    </row>
    <row r="233" spans="1:65" s="2" customFormat="1" ht="168" customHeight="1">
      <c r="A233" s="34"/>
      <c r="B233" s="35"/>
      <c r="C233" s="233" t="s">
        <v>303</v>
      </c>
      <c r="D233" s="233" t="s">
        <v>185</v>
      </c>
      <c r="E233" s="234" t="s">
        <v>304</v>
      </c>
      <c r="F233" s="235" t="s">
        <v>305</v>
      </c>
      <c r="G233" s="236" t="s">
        <v>178</v>
      </c>
      <c r="H233" s="237">
        <v>4918.3959999999997</v>
      </c>
      <c r="I233" s="238"/>
      <c r="J233" s="239">
        <f>ROUND(I233*H233,2)</f>
        <v>0</v>
      </c>
      <c r="K233" s="235" t="s">
        <v>159</v>
      </c>
      <c r="L233" s="39"/>
      <c r="M233" s="240" t="s">
        <v>1</v>
      </c>
      <c r="N233" s="241" t="s">
        <v>40</v>
      </c>
      <c r="O233" s="71"/>
      <c r="P233" s="196">
        <f>O233*H233</f>
        <v>0</v>
      </c>
      <c r="Q233" s="196">
        <v>0</v>
      </c>
      <c r="R233" s="196">
        <f>Q233*H233</f>
        <v>0</v>
      </c>
      <c r="S233" s="196">
        <v>0</v>
      </c>
      <c r="T233" s="197">
        <f>S233*H233</f>
        <v>0</v>
      </c>
      <c r="U233" s="34"/>
      <c r="V233" s="34"/>
      <c r="W233" s="34"/>
      <c r="X233" s="34"/>
      <c r="Y233" s="34"/>
      <c r="Z233" s="34"/>
      <c r="AA233" s="34"/>
      <c r="AB233" s="34"/>
      <c r="AC233" s="34"/>
      <c r="AD233" s="34"/>
      <c r="AE233" s="34"/>
      <c r="AR233" s="198" t="s">
        <v>284</v>
      </c>
      <c r="AT233" s="198" t="s">
        <v>185</v>
      </c>
      <c r="AU233" s="198" t="s">
        <v>85</v>
      </c>
      <c r="AY233" s="17" t="s">
        <v>153</v>
      </c>
      <c r="BE233" s="199">
        <f>IF(N233="základní",J233,0)</f>
        <v>0</v>
      </c>
      <c r="BF233" s="199">
        <f>IF(N233="snížená",J233,0)</f>
        <v>0</v>
      </c>
      <c r="BG233" s="199">
        <f>IF(N233="zákl. přenesená",J233,0)</f>
        <v>0</v>
      </c>
      <c r="BH233" s="199">
        <f>IF(N233="sníž. přenesená",J233,0)</f>
        <v>0</v>
      </c>
      <c r="BI233" s="199">
        <f>IF(N233="nulová",J233,0)</f>
        <v>0</v>
      </c>
      <c r="BJ233" s="17" t="s">
        <v>83</v>
      </c>
      <c r="BK233" s="199">
        <f>ROUND(I233*H233,2)</f>
        <v>0</v>
      </c>
      <c r="BL233" s="17" t="s">
        <v>284</v>
      </c>
      <c r="BM233" s="198" t="s">
        <v>306</v>
      </c>
    </row>
    <row r="234" spans="1:65" s="2" customFormat="1" ht="87.75">
      <c r="A234" s="34"/>
      <c r="B234" s="35"/>
      <c r="C234" s="36"/>
      <c r="D234" s="202" t="s">
        <v>190</v>
      </c>
      <c r="E234" s="36"/>
      <c r="F234" s="242" t="s">
        <v>300</v>
      </c>
      <c r="G234" s="36"/>
      <c r="H234" s="36"/>
      <c r="I234" s="243"/>
      <c r="J234" s="36"/>
      <c r="K234" s="36"/>
      <c r="L234" s="39"/>
      <c r="M234" s="244"/>
      <c r="N234" s="245"/>
      <c r="O234" s="71"/>
      <c r="P234" s="71"/>
      <c r="Q234" s="71"/>
      <c r="R234" s="71"/>
      <c r="S234" s="71"/>
      <c r="T234" s="72"/>
      <c r="U234" s="34"/>
      <c r="V234" s="34"/>
      <c r="W234" s="34"/>
      <c r="X234" s="34"/>
      <c r="Y234" s="34"/>
      <c r="Z234" s="34"/>
      <c r="AA234" s="34"/>
      <c r="AB234" s="34"/>
      <c r="AC234" s="34"/>
      <c r="AD234" s="34"/>
      <c r="AE234" s="34"/>
      <c r="AT234" s="17" t="s">
        <v>190</v>
      </c>
      <c r="AU234" s="17" t="s">
        <v>85</v>
      </c>
    </row>
    <row r="235" spans="1:65" s="15" customFormat="1" ht="11.25">
      <c r="B235" s="223"/>
      <c r="C235" s="224"/>
      <c r="D235" s="202" t="s">
        <v>163</v>
      </c>
      <c r="E235" s="225" t="s">
        <v>1</v>
      </c>
      <c r="F235" s="226" t="s">
        <v>307</v>
      </c>
      <c r="G235" s="224"/>
      <c r="H235" s="225" t="s">
        <v>1</v>
      </c>
      <c r="I235" s="227"/>
      <c r="J235" s="224"/>
      <c r="K235" s="224"/>
      <c r="L235" s="228"/>
      <c r="M235" s="229"/>
      <c r="N235" s="230"/>
      <c r="O235" s="230"/>
      <c r="P235" s="230"/>
      <c r="Q235" s="230"/>
      <c r="R235" s="230"/>
      <c r="S235" s="230"/>
      <c r="T235" s="231"/>
      <c r="AT235" s="232" t="s">
        <v>163</v>
      </c>
      <c r="AU235" s="232" t="s">
        <v>85</v>
      </c>
      <c r="AV235" s="15" t="s">
        <v>83</v>
      </c>
      <c r="AW235" s="15" t="s">
        <v>31</v>
      </c>
      <c r="AX235" s="15" t="s">
        <v>75</v>
      </c>
      <c r="AY235" s="232" t="s">
        <v>153</v>
      </c>
    </row>
    <row r="236" spans="1:65" s="13" customFormat="1" ht="11.25">
      <c r="B236" s="200"/>
      <c r="C236" s="201"/>
      <c r="D236" s="202" t="s">
        <v>163</v>
      </c>
      <c r="E236" s="203" t="s">
        <v>1</v>
      </c>
      <c r="F236" s="204" t="s">
        <v>308</v>
      </c>
      <c r="G236" s="201"/>
      <c r="H236" s="205">
        <v>437.10199999999998</v>
      </c>
      <c r="I236" s="206"/>
      <c r="J236" s="201"/>
      <c r="K236" s="201"/>
      <c r="L236" s="207"/>
      <c r="M236" s="208"/>
      <c r="N236" s="209"/>
      <c r="O236" s="209"/>
      <c r="P236" s="209"/>
      <c r="Q236" s="209"/>
      <c r="R236" s="209"/>
      <c r="S236" s="209"/>
      <c r="T236" s="210"/>
      <c r="AT236" s="211" t="s">
        <v>163</v>
      </c>
      <c r="AU236" s="211" t="s">
        <v>85</v>
      </c>
      <c r="AV236" s="13" t="s">
        <v>85</v>
      </c>
      <c r="AW236" s="13" t="s">
        <v>31</v>
      </c>
      <c r="AX236" s="13" t="s">
        <v>75</v>
      </c>
      <c r="AY236" s="211" t="s">
        <v>153</v>
      </c>
    </row>
    <row r="237" spans="1:65" s="15" customFormat="1" ht="11.25">
      <c r="B237" s="223"/>
      <c r="C237" s="224"/>
      <c r="D237" s="202" t="s">
        <v>163</v>
      </c>
      <c r="E237" s="225" t="s">
        <v>1</v>
      </c>
      <c r="F237" s="226" t="s">
        <v>309</v>
      </c>
      <c r="G237" s="224"/>
      <c r="H237" s="225" t="s">
        <v>1</v>
      </c>
      <c r="I237" s="227"/>
      <c r="J237" s="224"/>
      <c r="K237" s="224"/>
      <c r="L237" s="228"/>
      <c r="M237" s="229"/>
      <c r="N237" s="230"/>
      <c r="O237" s="230"/>
      <c r="P237" s="230"/>
      <c r="Q237" s="230"/>
      <c r="R237" s="230"/>
      <c r="S237" s="230"/>
      <c r="T237" s="231"/>
      <c r="AT237" s="232" t="s">
        <v>163</v>
      </c>
      <c r="AU237" s="232" t="s">
        <v>85</v>
      </c>
      <c r="AV237" s="15" t="s">
        <v>83</v>
      </c>
      <c r="AW237" s="15" t="s">
        <v>31</v>
      </c>
      <c r="AX237" s="15" t="s">
        <v>75</v>
      </c>
      <c r="AY237" s="232" t="s">
        <v>153</v>
      </c>
    </row>
    <row r="238" spans="1:65" s="13" customFormat="1" ht="11.25">
      <c r="B238" s="200"/>
      <c r="C238" s="201"/>
      <c r="D238" s="202" t="s">
        <v>163</v>
      </c>
      <c r="E238" s="203" t="s">
        <v>1</v>
      </c>
      <c r="F238" s="204" t="s">
        <v>310</v>
      </c>
      <c r="G238" s="201"/>
      <c r="H238" s="205">
        <v>2207.5770000000002</v>
      </c>
      <c r="I238" s="206"/>
      <c r="J238" s="201"/>
      <c r="K238" s="201"/>
      <c r="L238" s="207"/>
      <c r="M238" s="208"/>
      <c r="N238" s="209"/>
      <c r="O238" s="209"/>
      <c r="P238" s="209"/>
      <c r="Q238" s="209"/>
      <c r="R238" s="209"/>
      <c r="S238" s="209"/>
      <c r="T238" s="210"/>
      <c r="AT238" s="211" t="s">
        <v>163</v>
      </c>
      <c r="AU238" s="211" t="s">
        <v>85</v>
      </c>
      <c r="AV238" s="13" t="s">
        <v>85</v>
      </c>
      <c r="AW238" s="13" t="s">
        <v>31</v>
      </c>
      <c r="AX238" s="13" t="s">
        <v>75</v>
      </c>
      <c r="AY238" s="211" t="s">
        <v>153</v>
      </c>
    </row>
    <row r="239" spans="1:65" s="15" customFormat="1" ht="11.25">
      <c r="B239" s="223"/>
      <c r="C239" s="224"/>
      <c r="D239" s="202" t="s">
        <v>163</v>
      </c>
      <c r="E239" s="225" t="s">
        <v>1</v>
      </c>
      <c r="F239" s="226" t="s">
        <v>311</v>
      </c>
      <c r="G239" s="224"/>
      <c r="H239" s="225" t="s">
        <v>1</v>
      </c>
      <c r="I239" s="227"/>
      <c r="J239" s="224"/>
      <c r="K239" s="224"/>
      <c r="L239" s="228"/>
      <c r="M239" s="229"/>
      <c r="N239" s="230"/>
      <c r="O239" s="230"/>
      <c r="P239" s="230"/>
      <c r="Q239" s="230"/>
      <c r="R239" s="230"/>
      <c r="S239" s="230"/>
      <c r="T239" s="231"/>
      <c r="AT239" s="232" t="s">
        <v>163</v>
      </c>
      <c r="AU239" s="232" t="s">
        <v>85</v>
      </c>
      <c r="AV239" s="15" t="s">
        <v>83</v>
      </c>
      <c r="AW239" s="15" t="s">
        <v>31</v>
      </c>
      <c r="AX239" s="15" t="s">
        <v>75</v>
      </c>
      <c r="AY239" s="232" t="s">
        <v>153</v>
      </c>
    </row>
    <row r="240" spans="1:65" s="13" customFormat="1" ht="11.25">
      <c r="B240" s="200"/>
      <c r="C240" s="201"/>
      <c r="D240" s="202" t="s">
        <v>163</v>
      </c>
      <c r="E240" s="203" t="s">
        <v>1</v>
      </c>
      <c r="F240" s="204" t="s">
        <v>312</v>
      </c>
      <c r="G240" s="201"/>
      <c r="H240" s="205">
        <v>428.65199999999999</v>
      </c>
      <c r="I240" s="206"/>
      <c r="J240" s="201"/>
      <c r="K240" s="201"/>
      <c r="L240" s="207"/>
      <c r="M240" s="208"/>
      <c r="N240" s="209"/>
      <c r="O240" s="209"/>
      <c r="P240" s="209"/>
      <c r="Q240" s="209"/>
      <c r="R240" s="209"/>
      <c r="S240" s="209"/>
      <c r="T240" s="210"/>
      <c r="AT240" s="211" t="s">
        <v>163</v>
      </c>
      <c r="AU240" s="211" t="s">
        <v>85</v>
      </c>
      <c r="AV240" s="13" t="s">
        <v>85</v>
      </c>
      <c r="AW240" s="13" t="s">
        <v>31</v>
      </c>
      <c r="AX240" s="13" t="s">
        <v>75</v>
      </c>
      <c r="AY240" s="211" t="s">
        <v>153</v>
      </c>
    </row>
    <row r="241" spans="1:65" s="15" customFormat="1" ht="11.25">
      <c r="B241" s="223"/>
      <c r="C241" s="224"/>
      <c r="D241" s="202" t="s">
        <v>163</v>
      </c>
      <c r="E241" s="225" t="s">
        <v>1</v>
      </c>
      <c r="F241" s="226" t="s">
        <v>313</v>
      </c>
      <c r="G241" s="224"/>
      <c r="H241" s="225" t="s">
        <v>1</v>
      </c>
      <c r="I241" s="227"/>
      <c r="J241" s="224"/>
      <c r="K241" s="224"/>
      <c r="L241" s="228"/>
      <c r="M241" s="229"/>
      <c r="N241" s="230"/>
      <c r="O241" s="230"/>
      <c r="P241" s="230"/>
      <c r="Q241" s="230"/>
      <c r="R241" s="230"/>
      <c r="S241" s="230"/>
      <c r="T241" s="231"/>
      <c r="AT241" s="232" t="s">
        <v>163</v>
      </c>
      <c r="AU241" s="232" t="s">
        <v>85</v>
      </c>
      <c r="AV241" s="15" t="s">
        <v>83</v>
      </c>
      <c r="AW241" s="15" t="s">
        <v>31</v>
      </c>
      <c r="AX241" s="15" t="s">
        <v>75</v>
      </c>
      <c r="AY241" s="232" t="s">
        <v>153</v>
      </c>
    </row>
    <row r="242" spans="1:65" s="13" customFormat="1" ht="11.25">
      <c r="B242" s="200"/>
      <c r="C242" s="201"/>
      <c r="D242" s="202" t="s">
        <v>163</v>
      </c>
      <c r="E242" s="203" t="s">
        <v>1</v>
      </c>
      <c r="F242" s="204" t="s">
        <v>314</v>
      </c>
      <c r="G242" s="201"/>
      <c r="H242" s="205">
        <v>1845.0650000000001</v>
      </c>
      <c r="I242" s="206"/>
      <c r="J242" s="201"/>
      <c r="K242" s="201"/>
      <c r="L242" s="207"/>
      <c r="M242" s="208"/>
      <c r="N242" s="209"/>
      <c r="O242" s="209"/>
      <c r="P242" s="209"/>
      <c r="Q242" s="209"/>
      <c r="R242" s="209"/>
      <c r="S242" s="209"/>
      <c r="T242" s="210"/>
      <c r="AT242" s="211" t="s">
        <v>163</v>
      </c>
      <c r="AU242" s="211" t="s">
        <v>85</v>
      </c>
      <c r="AV242" s="13" t="s">
        <v>85</v>
      </c>
      <c r="AW242" s="13" t="s">
        <v>31</v>
      </c>
      <c r="AX242" s="13" t="s">
        <v>75</v>
      </c>
      <c r="AY242" s="211" t="s">
        <v>153</v>
      </c>
    </row>
    <row r="243" spans="1:65" s="14" customFormat="1" ht="11.25">
      <c r="B243" s="212"/>
      <c r="C243" s="213"/>
      <c r="D243" s="202" t="s">
        <v>163</v>
      </c>
      <c r="E243" s="214" t="s">
        <v>1</v>
      </c>
      <c r="F243" s="215" t="s">
        <v>167</v>
      </c>
      <c r="G243" s="213"/>
      <c r="H243" s="216">
        <v>4918.3960000000006</v>
      </c>
      <c r="I243" s="217"/>
      <c r="J243" s="213"/>
      <c r="K243" s="213"/>
      <c r="L243" s="218"/>
      <c r="M243" s="219"/>
      <c r="N243" s="220"/>
      <c r="O243" s="220"/>
      <c r="P243" s="220"/>
      <c r="Q243" s="220"/>
      <c r="R243" s="220"/>
      <c r="S243" s="220"/>
      <c r="T243" s="221"/>
      <c r="AT243" s="222" t="s">
        <v>163</v>
      </c>
      <c r="AU243" s="222" t="s">
        <v>85</v>
      </c>
      <c r="AV243" s="14" t="s">
        <v>161</v>
      </c>
      <c r="AW243" s="14" t="s">
        <v>31</v>
      </c>
      <c r="AX243" s="14" t="s">
        <v>83</v>
      </c>
      <c r="AY243" s="222" t="s">
        <v>153</v>
      </c>
    </row>
    <row r="244" spans="1:65" s="2" customFormat="1" ht="90" customHeight="1">
      <c r="A244" s="34"/>
      <c r="B244" s="35"/>
      <c r="C244" s="233" t="s">
        <v>315</v>
      </c>
      <c r="D244" s="233" t="s">
        <v>185</v>
      </c>
      <c r="E244" s="234" t="s">
        <v>316</v>
      </c>
      <c r="F244" s="235" t="s">
        <v>317</v>
      </c>
      <c r="G244" s="236" t="s">
        <v>178</v>
      </c>
      <c r="H244" s="237">
        <v>2.2000000000000002</v>
      </c>
      <c r="I244" s="238"/>
      <c r="J244" s="239">
        <f>ROUND(I244*H244,2)</f>
        <v>0</v>
      </c>
      <c r="K244" s="235" t="s">
        <v>159</v>
      </c>
      <c r="L244" s="39"/>
      <c r="M244" s="240" t="s">
        <v>1</v>
      </c>
      <c r="N244" s="241" t="s">
        <v>40</v>
      </c>
      <c r="O244" s="71"/>
      <c r="P244" s="196">
        <f>O244*H244</f>
        <v>0</v>
      </c>
      <c r="Q244" s="196">
        <v>0</v>
      </c>
      <c r="R244" s="196">
        <f>Q244*H244</f>
        <v>0</v>
      </c>
      <c r="S244" s="196">
        <v>0</v>
      </c>
      <c r="T244" s="197">
        <f>S244*H244</f>
        <v>0</v>
      </c>
      <c r="U244" s="34"/>
      <c r="V244" s="34"/>
      <c r="W244" s="34"/>
      <c r="X244" s="34"/>
      <c r="Y244" s="34"/>
      <c r="Z244" s="34"/>
      <c r="AA244" s="34"/>
      <c r="AB244" s="34"/>
      <c r="AC244" s="34"/>
      <c r="AD244" s="34"/>
      <c r="AE244" s="34"/>
      <c r="AR244" s="198" t="s">
        <v>284</v>
      </c>
      <c r="AT244" s="198" t="s">
        <v>185</v>
      </c>
      <c r="AU244" s="198" t="s">
        <v>85</v>
      </c>
      <c r="AY244" s="17" t="s">
        <v>153</v>
      </c>
      <c r="BE244" s="199">
        <f>IF(N244="základní",J244,0)</f>
        <v>0</v>
      </c>
      <c r="BF244" s="199">
        <f>IF(N244="snížená",J244,0)</f>
        <v>0</v>
      </c>
      <c r="BG244" s="199">
        <f>IF(N244="zákl. přenesená",J244,0)</f>
        <v>0</v>
      </c>
      <c r="BH244" s="199">
        <f>IF(N244="sníž. přenesená",J244,0)</f>
        <v>0</v>
      </c>
      <c r="BI244" s="199">
        <f>IF(N244="nulová",J244,0)</f>
        <v>0</v>
      </c>
      <c r="BJ244" s="17" t="s">
        <v>83</v>
      </c>
      <c r="BK244" s="199">
        <f>ROUND(I244*H244,2)</f>
        <v>0</v>
      </c>
      <c r="BL244" s="17" t="s">
        <v>284</v>
      </c>
      <c r="BM244" s="198" t="s">
        <v>318</v>
      </c>
    </row>
    <row r="245" spans="1:65" s="2" customFormat="1" ht="58.5">
      <c r="A245" s="34"/>
      <c r="B245" s="35"/>
      <c r="C245" s="36"/>
      <c r="D245" s="202" t="s">
        <v>190</v>
      </c>
      <c r="E245" s="36"/>
      <c r="F245" s="242" t="s">
        <v>319</v>
      </c>
      <c r="G245" s="36"/>
      <c r="H245" s="36"/>
      <c r="I245" s="243"/>
      <c r="J245" s="36"/>
      <c r="K245" s="36"/>
      <c r="L245" s="39"/>
      <c r="M245" s="244"/>
      <c r="N245" s="245"/>
      <c r="O245" s="71"/>
      <c r="P245" s="71"/>
      <c r="Q245" s="71"/>
      <c r="R245" s="71"/>
      <c r="S245" s="71"/>
      <c r="T245" s="72"/>
      <c r="U245" s="34"/>
      <c r="V245" s="34"/>
      <c r="W245" s="34"/>
      <c r="X245" s="34"/>
      <c r="Y245" s="34"/>
      <c r="Z245" s="34"/>
      <c r="AA245" s="34"/>
      <c r="AB245" s="34"/>
      <c r="AC245" s="34"/>
      <c r="AD245" s="34"/>
      <c r="AE245" s="34"/>
      <c r="AT245" s="17" t="s">
        <v>190</v>
      </c>
      <c r="AU245" s="17" t="s">
        <v>85</v>
      </c>
    </row>
    <row r="246" spans="1:65" s="15" customFormat="1" ht="11.25">
      <c r="B246" s="223"/>
      <c r="C246" s="224"/>
      <c r="D246" s="202" t="s">
        <v>163</v>
      </c>
      <c r="E246" s="225" t="s">
        <v>1</v>
      </c>
      <c r="F246" s="226" t="s">
        <v>320</v>
      </c>
      <c r="G246" s="224"/>
      <c r="H246" s="225" t="s">
        <v>1</v>
      </c>
      <c r="I246" s="227"/>
      <c r="J246" s="224"/>
      <c r="K246" s="224"/>
      <c r="L246" s="228"/>
      <c r="M246" s="229"/>
      <c r="N246" s="230"/>
      <c r="O246" s="230"/>
      <c r="P246" s="230"/>
      <c r="Q246" s="230"/>
      <c r="R246" s="230"/>
      <c r="S246" s="230"/>
      <c r="T246" s="231"/>
      <c r="AT246" s="232" t="s">
        <v>163</v>
      </c>
      <c r="AU246" s="232" t="s">
        <v>85</v>
      </c>
      <c r="AV246" s="15" t="s">
        <v>83</v>
      </c>
      <c r="AW246" s="15" t="s">
        <v>31</v>
      </c>
      <c r="AX246" s="15" t="s">
        <v>75</v>
      </c>
      <c r="AY246" s="232" t="s">
        <v>153</v>
      </c>
    </row>
    <row r="247" spans="1:65" s="13" customFormat="1" ht="11.25">
      <c r="B247" s="200"/>
      <c r="C247" s="201"/>
      <c r="D247" s="202" t="s">
        <v>163</v>
      </c>
      <c r="E247" s="203" t="s">
        <v>1</v>
      </c>
      <c r="F247" s="204" t="s">
        <v>321</v>
      </c>
      <c r="G247" s="201"/>
      <c r="H247" s="205">
        <v>2.2000000000000002</v>
      </c>
      <c r="I247" s="206"/>
      <c r="J247" s="201"/>
      <c r="K247" s="201"/>
      <c r="L247" s="207"/>
      <c r="M247" s="208"/>
      <c r="N247" s="209"/>
      <c r="O247" s="209"/>
      <c r="P247" s="209"/>
      <c r="Q247" s="209"/>
      <c r="R247" s="209"/>
      <c r="S247" s="209"/>
      <c r="T247" s="210"/>
      <c r="AT247" s="211" t="s">
        <v>163</v>
      </c>
      <c r="AU247" s="211" t="s">
        <v>85</v>
      </c>
      <c r="AV247" s="13" t="s">
        <v>85</v>
      </c>
      <c r="AW247" s="13" t="s">
        <v>31</v>
      </c>
      <c r="AX247" s="13" t="s">
        <v>75</v>
      </c>
      <c r="AY247" s="211" t="s">
        <v>153</v>
      </c>
    </row>
    <row r="248" spans="1:65" s="14" customFormat="1" ht="11.25">
      <c r="B248" s="212"/>
      <c r="C248" s="213"/>
      <c r="D248" s="202" t="s">
        <v>163</v>
      </c>
      <c r="E248" s="214" t="s">
        <v>1</v>
      </c>
      <c r="F248" s="215" t="s">
        <v>167</v>
      </c>
      <c r="G248" s="213"/>
      <c r="H248" s="216">
        <v>2.2000000000000002</v>
      </c>
      <c r="I248" s="217"/>
      <c r="J248" s="213"/>
      <c r="K248" s="213"/>
      <c r="L248" s="218"/>
      <c r="M248" s="246"/>
      <c r="N248" s="247"/>
      <c r="O248" s="247"/>
      <c r="P248" s="247"/>
      <c r="Q248" s="247"/>
      <c r="R248" s="247"/>
      <c r="S248" s="247"/>
      <c r="T248" s="248"/>
      <c r="AT248" s="222" t="s">
        <v>163</v>
      </c>
      <c r="AU248" s="222" t="s">
        <v>85</v>
      </c>
      <c r="AV248" s="14" t="s">
        <v>161</v>
      </c>
      <c r="AW248" s="14" t="s">
        <v>31</v>
      </c>
      <c r="AX248" s="14" t="s">
        <v>83</v>
      </c>
      <c r="AY248" s="222" t="s">
        <v>153</v>
      </c>
    </row>
    <row r="249" spans="1:65" s="2" customFormat="1" ht="6.95" customHeight="1">
      <c r="A249" s="34"/>
      <c r="B249" s="54"/>
      <c r="C249" s="55"/>
      <c r="D249" s="55"/>
      <c r="E249" s="55"/>
      <c r="F249" s="55"/>
      <c r="G249" s="55"/>
      <c r="H249" s="55"/>
      <c r="I249" s="55"/>
      <c r="J249" s="55"/>
      <c r="K249" s="55"/>
      <c r="L249" s="39"/>
      <c r="M249" s="34"/>
      <c r="O249" s="34"/>
      <c r="P249" s="34"/>
      <c r="Q249" s="34"/>
      <c r="R249" s="34"/>
      <c r="S249" s="34"/>
      <c r="T249" s="34"/>
      <c r="U249" s="34"/>
      <c r="V249" s="34"/>
      <c r="W249" s="34"/>
      <c r="X249" s="34"/>
      <c r="Y249" s="34"/>
      <c r="Z249" s="34"/>
      <c r="AA249" s="34"/>
      <c r="AB249" s="34"/>
      <c r="AC249" s="34"/>
      <c r="AD249" s="34"/>
      <c r="AE249" s="34"/>
    </row>
  </sheetData>
  <sheetProtection algorithmName="SHA-512" hashValue="F10n+0o3qkbDIvVtAoxRynv+Iig7u2rKW9MfKvjISGq7VZhRQZAwYbPWllzasTl8XUNcY2euTfraH4/zjWyIKQ==" saltValue="CuR3hvcWyp0ltE6llK1l+Q==" spinCount="100000" sheet="1" objects="1" scenarios="1" formatColumns="0" formatRows="0" autoFilter="0"/>
  <autoFilter ref="C120:K248"/>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2"/>
  <sheetViews>
    <sheetView showGridLines="0" topLeftCell="A106"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5"/>
      <c r="M2" s="275"/>
      <c r="N2" s="275"/>
      <c r="O2" s="275"/>
      <c r="P2" s="275"/>
      <c r="Q2" s="275"/>
      <c r="R2" s="275"/>
      <c r="S2" s="275"/>
      <c r="T2" s="275"/>
      <c r="U2" s="275"/>
      <c r="V2" s="275"/>
      <c r="AT2" s="17" t="s">
        <v>88</v>
      </c>
    </row>
    <row r="3" spans="1:46" s="1" customFormat="1" ht="6.95" hidden="1" customHeight="1">
      <c r="B3" s="108"/>
      <c r="C3" s="109"/>
      <c r="D3" s="109"/>
      <c r="E3" s="109"/>
      <c r="F3" s="109"/>
      <c r="G3" s="109"/>
      <c r="H3" s="109"/>
      <c r="I3" s="109"/>
      <c r="J3" s="109"/>
      <c r="K3" s="109"/>
      <c r="L3" s="20"/>
      <c r="AT3" s="17" t="s">
        <v>85</v>
      </c>
    </row>
    <row r="4" spans="1:46" s="1" customFormat="1" ht="24.95" hidden="1" customHeight="1">
      <c r="B4" s="20"/>
      <c r="D4" s="110" t="s">
        <v>125</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0" t="str">
        <f>'Rekapitulace stavby'!K6</f>
        <v>Oprava trati v úseku Kladno - Krupá</v>
      </c>
      <c r="F7" s="291"/>
      <c r="G7" s="291"/>
      <c r="H7" s="291"/>
      <c r="L7" s="20"/>
    </row>
    <row r="8" spans="1:46" s="2" customFormat="1" ht="12" hidden="1" customHeight="1">
      <c r="A8" s="34"/>
      <c r="B8" s="39"/>
      <c r="C8" s="34"/>
      <c r="D8" s="112" t="s">
        <v>126</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292" t="s">
        <v>322</v>
      </c>
      <c r="F9" s="293"/>
      <c r="G9" s="293"/>
      <c r="H9" s="293"/>
      <c r="I9" s="34"/>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2" t="s">
        <v>20</v>
      </c>
      <c r="E12" s="34"/>
      <c r="F12" s="113" t="s">
        <v>21</v>
      </c>
      <c r="G12" s="34"/>
      <c r="H12" s="34"/>
      <c r="I12" s="112" t="s">
        <v>22</v>
      </c>
      <c r="J12" s="114" t="str">
        <f>'Rekapitulace stavby'!AN8</f>
        <v>22. 2. 2021</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stavby'!E14</f>
        <v>Vyplň údaj</v>
      </c>
      <c r="F18" s="295"/>
      <c r="G18" s="295"/>
      <c r="H18" s="295"/>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15"/>
      <c r="B27" s="116"/>
      <c r="C27" s="115"/>
      <c r="D27" s="115"/>
      <c r="E27" s="296" t="s">
        <v>1</v>
      </c>
      <c r="F27" s="296"/>
      <c r="G27" s="296"/>
      <c r="H27" s="296"/>
      <c r="I27" s="115"/>
      <c r="J27" s="115"/>
      <c r="K27" s="115"/>
      <c r="L27" s="117"/>
      <c r="S27" s="115"/>
      <c r="T27" s="115"/>
      <c r="U27" s="115"/>
      <c r="V27" s="115"/>
      <c r="W27" s="115"/>
      <c r="X27" s="115"/>
      <c r="Y27" s="115"/>
      <c r="Z27" s="115"/>
      <c r="AA27" s="115"/>
      <c r="AB27" s="115"/>
      <c r="AC27" s="115"/>
      <c r="AD27" s="115"/>
      <c r="AE27" s="115"/>
    </row>
    <row r="28" spans="1:31" s="2" customFormat="1" ht="6.95"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hidden="1" customHeight="1">
      <c r="A30" s="34"/>
      <c r="B30" s="39"/>
      <c r="C30" s="34"/>
      <c r="D30" s="119" t="s">
        <v>35</v>
      </c>
      <c r="E30" s="34"/>
      <c r="F30" s="34"/>
      <c r="G30" s="34"/>
      <c r="H30" s="34"/>
      <c r="I30" s="34"/>
      <c r="J30" s="120">
        <f>ROUND(J120,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2" t="s">
        <v>39</v>
      </c>
      <c r="E33" s="112" t="s">
        <v>40</v>
      </c>
      <c r="F33" s="123">
        <f>ROUND((SUM(BE120:BE141)),  2)</f>
        <v>0</v>
      </c>
      <c r="G33" s="34"/>
      <c r="H33" s="34"/>
      <c r="I33" s="124">
        <v>0.21</v>
      </c>
      <c r="J33" s="123">
        <f>ROUND(((SUM(BE120:BE141))*I33),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2" t="s">
        <v>41</v>
      </c>
      <c r="F34" s="123">
        <f>ROUND((SUM(BF120:BF141)),  2)</f>
        <v>0</v>
      </c>
      <c r="G34" s="34"/>
      <c r="H34" s="34"/>
      <c r="I34" s="124">
        <v>0.15</v>
      </c>
      <c r="J34" s="123">
        <f>ROUND(((SUM(BF120:BF141))*I34),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42</v>
      </c>
      <c r="F35" s="123">
        <f>ROUND((SUM(BG120:BG141)),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43</v>
      </c>
      <c r="F36" s="123">
        <f>ROUND((SUM(BH120:BH141)),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44</v>
      </c>
      <c r="F37" s="123">
        <f>ROUND((SUM(BI120:BI141)),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2" t="s">
        <v>48</v>
      </c>
      <c r="E50" s="133"/>
      <c r="F50" s="133"/>
      <c r="G50" s="132" t="s">
        <v>49</v>
      </c>
      <c r="H50" s="133"/>
      <c r="I50" s="133"/>
      <c r="J50" s="133"/>
      <c r="K50" s="133"/>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idden="1">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idden="1">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idden="1">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5" hidden="1"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hidden="1"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hidden="1" customHeight="1">
      <c r="A82" s="34"/>
      <c r="B82" s="35"/>
      <c r="C82" s="23" t="s">
        <v>128</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hidden="1"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hidden="1" customHeight="1">
      <c r="A85" s="34"/>
      <c r="B85" s="35"/>
      <c r="C85" s="36"/>
      <c r="D85" s="36"/>
      <c r="E85" s="297" t="str">
        <f>E7</f>
        <v>Oprava trati v úseku Kladno - Krupá</v>
      </c>
      <c r="F85" s="298"/>
      <c r="G85" s="298"/>
      <c r="H85" s="298"/>
      <c r="I85" s="36"/>
      <c r="J85" s="36"/>
      <c r="K85" s="36"/>
      <c r="L85" s="51"/>
      <c r="S85" s="34"/>
      <c r="T85" s="34"/>
      <c r="U85" s="34"/>
      <c r="V85" s="34"/>
      <c r="W85" s="34"/>
      <c r="X85" s="34"/>
      <c r="Y85" s="34"/>
      <c r="Z85" s="34"/>
      <c r="AA85" s="34"/>
      <c r="AB85" s="34"/>
      <c r="AC85" s="34"/>
      <c r="AD85" s="34"/>
      <c r="AE85" s="34"/>
    </row>
    <row r="86" spans="1:47" s="2" customFormat="1" ht="12" hidden="1" customHeight="1">
      <c r="A86" s="34"/>
      <c r="B86" s="35"/>
      <c r="C86" s="29" t="s">
        <v>126</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hidden="1" customHeight="1">
      <c r="A87" s="34"/>
      <c r="B87" s="35"/>
      <c r="C87" s="36"/>
      <c r="D87" s="36"/>
      <c r="E87" s="253" t="str">
        <f>E9</f>
        <v>SO 02 - Kamenné Žehrovice - Stochov</v>
      </c>
      <c r="F87" s="299"/>
      <c r="G87" s="299"/>
      <c r="H87" s="299"/>
      <c r="I87" s="36"/>
      <c r="J87" s="36"/>
      <c r="K87" s="36"/>
      <c r="L87" s="51"/>
      <c r="S87" s="34"/>
      <c r="T87" s="34"/>
      <c r="U87" s="34"/>
      <c r="V87" s="34"/>
      <c r="W87" s="34"/>
      <c r="X87" s="34"/>
      <c r="Y87" s="34"/>
      <c r="Z87" s="34"/>
      <c r="AA87" s="34"/>
      <c r="AB87" s="34"/>
      <c r="AC87" s="34"/>
      <c r="AD87" s="34"/>
      <c r="AE87" s="34"/>
    </row>
    <row r="88" spans="1:47" s="2" customFormat="1" ht="6.95" hidden="1"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c r="A89" s="34"/>
      <c r="B89" s="35"/>
      <c r="C89" s="29" t="s">
        <v>20</v>
      </c>
      <c r="D89" s="36"/>
      <c r="E89" s="36"/>
      <c r="F89" s="27" t="str">
        <f>F12</f>
        <v xml:space="preserve"> </v>
      </c>
      <c r="G89" s="36"/>
      <c r="H89" s="36"/>
      <c r="I89" s="29" t="s">
        <v>22</v>
      </c>
      <c r="J89" s="66" t="str">
        <f>IF(J12="","",J12)</f>
        <v>22. 2. 2021</v>
      </c>
      <c r="K89" s="36"/>
      <c r="L89" s="51"/>
      <c r="S89" s="34"/>
      <c r="T89" s="34"/>
      <c r="U89" s="34"/>
      <c r="V89" s="34"/>
      <c r="W89" s="34"/>
      <c r="X89" s="34"/>
      <c r="Y89" s="34"/>
      <c r="Z89" s="34"/>
      <c r="AA89" s="34"/>
      <c r="AB89" s="34"/>
      <c r="AC89" s="34"/>
      <c r="AD89" s="34"/>
      <c r="AE89" s="34"/>
    </row>
    <row r="90" spans="1:47" s="2" customFormat="1" ht="6.95" hidden="1"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hidden="1" customHeight="1">
      <c r="A91" s="34"/>
      <c r="B91" s="35"/>
      <c r="C91" s="29" t="s">
        <v>24</v>
      </c>
      <c r="D91" s="36"/>
      <c r="E91" s="36"/>
      <c r="F91" s="27" t="str">
        <f>E15</f>
        <v>Ing. Aleš Bednář</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2" hidden="1" customHeight="1">
      <c r="A92" s="34"/>
      <c r="B92" s="35"/>
      <c r="C92" s="29" t="s">
        <v>28</v>
      </c>
      <c r="D92" s="36"/>
      <c r="E92" s="36"/>
      <c r="F92" s="27" t="str">
        <f>IF(E18="","",E18)</f>
        <v>Vyplň údaj</v>
      </c>
      <c r="G92" s="36"/>
      <c r="H92" s="36"/>
      <c r="I92" s="29" t="s">
        <v>32</v>
      </c>
      <c r="J92" s="32" t="str">
        <f>E24</f>
        <v>Lukáš Kot</v>
      </c>
      <c r="K92" s="36"/>
      <c r="L92" s="51"/>
      <c r="S92" s="34"/>
      <c r="T92" s="34"/>
      <c r="U92" s="34"/>
      <c r="V92" s="34"/>
      <c r="W92" s="34"/>
      <c r="X92" s="34"/>
      <c r="Y92" s="34"/>
      <c r="Z92" s="34"/>
      <c r="AA92" s="34"/>
      <c r="AB92" s="34"/>
      <c r="AC92" s="34"/>
      <c r="AD92" s="34"/>
      <c r="AE92" s="34"/>
    </row>
    <row r="93" spans="1:47" s="2" customFormat="1" ht="10.35" hidden="1"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c r="A94" s="34"/>
      <c r="B94" s="35"/>
      <c r="C94" s="143" t="s">
        <v>129</v>
      </c>
      <c r="D94" s="144"/>
      <c r="E94" s="144"/>
      <c r="F94" s="144"/>
      <c r="G94" s="144"/>
      <c r="H94" s="144"/>
      <c r="I94" s="144"/>
      <c r="J94" s="145" t="s">
        <v>130</v>
      </c>
      <c r="K94" s="144"/>
      <c r="L94" s="51"/>
      <c r="S94" s="34"/>
      <c r="T94" s="34"/>
      <c r="U94" s="34"/>
      <c r="V94" s="34"/>
      <c r="W94" s="34"/>
      <c r="X94" s="34"/>
      <c r="Y94" s="34"/>
      <c r="Z94" s="34"/>
      <c r="AA94" s="34"/>
      <c r="AB94" s="34"/>
      <c r="AC94" s="34"/>
      <c r="AD94" s="34"/>
      <c r="AE94" s="34"/>
    </row>
    <row r="95" spans="1:47" s="2" customFormat="1" ht="10.35" hidden="1"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hidden="1" customHeight="1">
      <c r="A96" s="34"/>
      <c r="B96" s="35"/>
      <c r="C96" s="146" t="s">
        <v>131</v>
      </c>
      <c r="D96" s="36"/>
      <c r="E96" s="36"/>
      <c r="F96" s="36"/>
      <c r="G96" s="36"/>
      <c r="H96" s="36"/>
      <c r="I96" s="36"/>
      <c r="J96" s="84">
        <f>J120</f>
        <v>0</v>
      </c>
      <c r="K96" s="36"/>
      <c r="L96" s="51"/>
      <c r="S96" s="34"/>
      <c r="T96" s="34"/>
      <c r="U96" s="34"/>
      <c r="V96" s="34"/>
      <c r="W96" s="34"/>
      <c r="X96" s="34"/>
      <c r="Y96" s="34"/>
      <c r="Z96" s="34"/>
      <c r="AA96" s="34"/>
      <c r="AB96" s="34"/>
      <c r="AC96" s="34"/>
      <c r="AD96" s="34"/>
      <c r="AE96" s="34"/>
      <c r="AU96" s="17" t="s">
        <v>132</v>
      </c>
    </row>
    <row r="97" spans="1:31" s="9" customFormat="1" ht="24.95" hidden="1" customHeight="1">
      <c r="B97" s="147"/>
      <c r="C97" s="148"/>
      <c r="D97" s="149" t="s">
        <v>133</v>
      </c>
      <c r="E97" s="150"/>
      <c r="F97" s="150"/>
      <c r="G97" s="150"/>
      <c r="H97" s="150"/>
      <c r="I97" s="150"/>
      <c r="J97" s="151">
        <f>J121</f>
        <v>0</v>
      </c>
      <c r="K97" s="148"/>
      <c r="L97" s="152"/>
    </row>
    <row r="98" spans="1:31" s="10" customFormat="1" ht="19.899999999999999" hidden="1" customHeight="1">
      <c r="B98" s="153"/>
      <c r="C98" s="154"/>
      <c r="D98" s="155" t="s">
        <v>135</v>
      </c>
      <c r="E98" s="156"/>
      <c r="F98" s="156"/>
      <c r="G98" s="156"/>
      <c r="H98" s="156"/>
      <c r="I98" s="156"/>
      <c r="J98" s="157">
        <f>J122</f>
        <v>0</v>
      </c>
      <c r="K98" s="154"/>
      <c r="L98" s="158"/>
    </row>
    <row r="99" spans="1:31" s="10" customFormat="1" ht="19.899999999999999" hidden="1" customHeight="1">
      <c r="B99" s="153"/>
      <c r="C99" s="154"/>
      <c r="D99" s="155" t="s">
        <v>136</v>
      </c>
      <c r="E99" s="156"/>
      <c r="F99" s="156"/>
      <c r="G99" s="156"/>
      <c r="H99" s="156"/>
      <c r="I99" s="156"/>
      <c r="J99" s="157">
        <f>J127</f>
        <v>0</v>
      </c>
      <c r="K99" s="154"/>
      <c r="L99" s="158"/>
    </row>
    <row r="100" spans="1:31" s="10" customFormat="1" ht="19.899999999999999" hidden="1" customHeight="1">
      <c r="B100" s="153"/>
      <c r="C100" s="154"/>
      <c r="D100" s="155" t="s">
        <v>137</v>
      </c>
      <c r="E100" s="156"/>
      <c r="F100" s="156"/>
      <c r="G100" s="156"/>
      <c r="H100" s="156"/>
      <c r="I100" s="156"/>
      <c r="J100" s="157">
        <f>J136</f>
        <v>0</v>
      </c>
      <c r="K100" s="154"/>
      <c r="L100" s="158"/>
    </row>
    <row r="101" spans="1:31" s="2" customFormat="1" ht="21.75" hidden="1" customHeight="1">
      <c r="A101" s="34"/>
      <c r="B101" s="35"/>
      <c r="C101" s="36"/>
      <c r="D101" s="36"/>
      <c r="E101" s="36"/>
      <c r="F101" s="36"/>
      <c r="G101" s="36"/>
      <c r="H101" s="36"/>
      <c r="I101" s="36"/>
      <c r="J101" s="36"/>
      <c r="K101" s="36"/>
      <c r="L101" s="51"/>
      <c r="S101" s="34"/>
      <c r="T101" s="34"/>
      <c r="U101" s="34"/>
      <c r="V101" s="34"/>
      <c r="W101" s="34"/>
      <c r="X101" s="34"/>
      <c r="Y101" s="34"/>
      <c r="Z101" s="34"/>
      <c r="AA101" s="34"/>
      <c r="AB101" s="34"/>
      <c r="AC101" s="34"/>
      <c r="AD101" s="34"/>
      <c r="AE101" s="34"/>
    </row>
    <row r="102" spans="1:31" s="2" customFormat="1" ht="6.95" hidden="1" customHeight="1">
      <c r="A102" s="34"/>
      <c r="B102" s="54"/>
      <c r="C102" s="55"/>
      <c r="D102" s="55"/>
      <c r="E102" s="55"/>
      <c r="F102" s="55"/>
      <c r="G102" s="55"/>
      <c r="H102" s="55"/>
      <c r="I102" s="55"/>
      <c r="J102" s="55"/>
      <c r="K102" s="55"/>
      <c r="L102" s="51"/>
      <c r="S102" s="34"/>
      <c r="T102" s="34"/>
      <c r="U102" s="34"/>
      <c r="V102" s="34"/>
      <c r="W102" s="34"/>
      <c r="X102" s="34"/>
      <c r="Y102" s="34"/>
      <c r="Z102" s="34"/>
      <c r="AA102" s="34"/>
      <c r="AB102" s="34"/>
      <c r="AC102" s="34"/>
      <c r="AD102" s="34"/>
      <c r="AE102" s="34"/>
    </row>
    <row r="103" spans="1:31" ht="11.25" hidden="1"/>
    <row r="104" spans="1:31" ht="11.25" hidden="1"/>
    <row r="105" spans="1:31" ht="11.25" hidden="1"/>
    <row r="106" spans="1:31" s="2" customFormat="1" ht="6.95" customHeight="1">
      <c r="A106" s="34"/>
      <c r="B106" s="56"/>
      <c r="C106" s="57"/>
      <c r="D106" s="57"/>
      <c r="E106" s="57"/>
      <c r="F106" s="57"/>
      <c r="G106" s="57"/>
      <c r="H106" s="57"/>
      <c r="I106" s="57"/>
      <c r="J106" s="57"/>
      <c r="K106" s="57"/>
      <c r="L106" s="51"/>
      <c r="S106" s="34"/>
      <c r="T106" s="34"/>
      <c r="U106" s="34"/>
      <c r="V106" s="34"/>
      <c r="W106" s="34"/>
      <c r="X106" s="34"/>
      <c r="Y106" s="34"/>
      <c r="Z106" s="34"/>
      <c r="AA106" s="34"/>
      <c r="AB106" s="34"/>
      <c r="AC106" s="34"/>
      <c r="AD106" s="34"/>
      <c r="AE106" s="34"/>
    </row>
    <row r="107" spans="1:31" s="2" customFormat="1" ht="24.95" customHeight="1">
      <c r="A107" s="34"/>
      <c r="B107" s="35"/>
      <c r="C107" s="23" t="s">
        <v>138</v>
      </c>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6.95" customHeight="1">
      <c r="A108" s="34"/>
      <c r="B108" s="35"/>
      <c r="C108" s="36"/>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2" customHeight="1">
      <c r="A109" s="34"/>
      <c r="B109" s="35"/>
      <c r="C109" s="29" t="s">
        <v>16</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6.5" customHeight="1">
      <c r="A110" s="34"/>
      <c r="B110" s="35"/>
      <c r="C110" s="36"/>
      <c r="D110" s="36"/>
      <c r="E110" s="297" t="str">
        <f>E7</f>
        <v>Oprava trati v úseku Kladno - Krupá</v>
      </c>
      <c r="F110" s="298"/>
      <c r="G110" s="298"/>
      <c r="H110" s="298"/>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126</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6.5" customHeight="1">
      <c r="A112" s="34"/>
      <c r="B112" s="35"/>
      <c r="C112" s="36"/>
      <c r="D112" s="36"/>
      <c r="E112" s="253" t="str">
        <f>E9</f>
        <v>SO 02 - Kamenné Žehrovice - Stochov</v>
      </c>
      <c r="F112" s="299"/>
      <c r="G112" s="299"/>
      <c r="H112" s="299"/>
      <c r="I112" s="36"/>
      <c r="J112" s="36"/>
      <c r="K112" s="36"/>
      <c r="L112" s="51"/>
      <c r="S112" s="34"/>
      <c r="T112" s="34"/>
      <c r="U112" s="34"/>
      <c r="V112" s="34"/>
      <c r="W112" s="34"/>
      <c r="X112" s="34"/>
      <c r="Y112" s="34"/>
      <c r="Z112" s="34"/>
      <c r="AA112" s="34"/>
      <c r="AB112" s="34"/>
      <c r="AC112" s="34"/>
      <c r="AD112" s="34"/>
      <c r="AE112" s="34"/>
    </row>
    <row r="113" spans="1:65" s="2" customFormat="1" ht="6.95" customHeight="1">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9" t="s">
        <v>20</v>
      </c>
      <c r="D114" s="36"/>
      <c r="E114" s="36"/>
      <c r="F114" s="27" t="str">
        <f>F12</f>
        <v xml:space="preserve"> </v>
      </c>
      <c r="G114" s="36"/>
      <c r="H114" s="36"/>
      <c r="I114" s="29" t="s">
        <v>22</v>
      </c>
      <c r="J114" s="66" t="str">
        <f>IF(J12="","",J12)</f>
        <v>22. 2. 2021</v>
      </c>
      <c r="K114" s="36"/>
      <c r="L114" s="51"/>
      <c r="S114" s="34"/>
      <c r="T114" s="34"/>
      <c r="U114" s="34"/>
      <c r="V114" s="34"/>
      <c r="W114" s="34"/>
      <c r="X114" s="34"/>
      <c r="Y114" s="34"/>
      <c r="Z114" s="34"/>
      <c r="AA114" s="34"/>
      <c r="AB114" s="34"/>
      <c r="AC114" s="34"/>
      <c r="AD114" s="34"/>
      <c r="AE114" s="34"/>
    </row>
    <row r="115" spans="1:65" s="2" customFormat="1" ht="6.9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5.2" customHeight="1">
      <c r="A116" s="34"/>
      <c r="B116" s="35"/>
      <c r="C116" s="29" t="s">
        <v>24</v>
      </c>
      <c r="D116" s="36"/>
      <c r="E116" s="36"/>
      <c r="F116" s="27" t="str">
        <f>E15</f>
        <v>Ing. Aleš Bednář</v>
      </c>
      <c r="G116" s="36"/>
      <c r="H116" s="36"/>
      <c r="I116" s="29" t="s">
        <v>30</v>
      </c>
      <c r="J116" s="32" t="str">
        <f>E21</f>
        <v xml:space="preserve"> </v>
      </c>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28</v>
      </c>
      <c r="D117" s="36"/>
      <c r="E117" s="36"/>
      <c r="F117" s="27" t="str">
        <f>IF(E18="","",E18)</f>
        <v>Vyplň údaj</v>
      </c>
      <c r="G117" s="36"/>
      <c r="H117" s="36"/>
      <c r="I117" s="29" t="s">
        <v>32</v>
      </c>
      <c r="J117" s="32" t="str">
        <f>E24</f>
        <v>Lukáš Kot</v>
      </c>
      <c r="K117" s="36"/>
      <c r="L117" s="51"/>
      <c r="S117" s="34"/>
      <c r="T117" s="34"/>
      <c r="U117" s="34"/>
      <c r="V117" s="34"/>
      <c r="W117" s="34"/>
      <c r="X117" s="34"/>
      <c r="Y117" s="34"/>
      <c r="Z117" s="34"/>
      <c r="AA117" s="34"/>
      <c r="AB117" s="34"/>
      <c r="AC117" s="34"/>
      <c r="AD117" s="34"/>
      <c r="AE117" s="34"/>
    </row>
    <row r="118" spans="1:65" s="2" customFormat="1" ht="10.3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11" customFormat="1" ht="29.25" customHeight="1">
      <c r="A119" s="159"/>
      <c r="B119" s="160"/>
      <c r="C119" s="161" t="s">
        <v>139</v>
      </c>
      <c r="D119" s="162" t="s">
        <v>60</v>
      </c>
      <c r="E119" s="162" t="s">
        <v>56</v>
      </c>
      <c r="F119" s="162" t="s">
        <v>57</v>
      </c>
      <c r="G119" s="162" t="s">
        <v>140</v>
      </c>
      <c r="H119" s="162" t="s">
        <v>141</v>
      </c>
      <c r="I119" s="162" t="s">
        <v>142</v>
      </c>
      <c r="J119" s="162" t="s">
        <v>130</v>
      </c>
      <c r="K119" s="163" t="s">
        <v>143</v>
      </c>
      <c r="L119" s="164"/>
      <c r="M119" s="75" t="s">
        <v>1</v>
      </c>
      <c r="N119" s="76" t="s">
        <v>39</v>
      </c>
      <c r="O119" s="76" t="s">
        <v>144</v>
      </c>
      <c r="P119" s="76" t="s">
        <v>145</v>
      </c>
      <c r="Q119" s="76" t="s">
        <v>146</v>
      </c>
      <c r="R119" s="76" t="s">
        <v>147</v>
      </c>
      <c r="S119" s="76" t="s">
        <v>148</v>
      </c>
      <c r="T119" s="77" t="s">
        <v>149</v>
      </c>
      <c r="U119" s="159"/>
      <c r="V119" s="159"/>
      <c r="W119" s="159"/>
      <c r="X119" s="159"/>
      <c r="Y119" s="159"/>
      <c r="Z119" s="159"/>
      <c r="AA119" s="159"/>
      <c r="AB119" s="159"/>
      <c r="AC119" s="159"/>
      <c r="AD119" s="159"/>
      <c r="AE119" s="159"/>
    </row>
    <row r="120" spans="1:65" s="2" customFormat="1" ht="22.9" customHeight="1">
      <c r="A120" s="34"/>
      <c r="B120" s="35"/>
      <c r="C120" s="82" t="s">
        <v>150</v>
      </c>
      <c r="D120" s="36"/>
      <c r="E120" s="36"/>
      <c r="F120" s="36"/>
      <c r="G120" s="36"/>
      <c r="H120" s="36"/>
      <c r="I120" s="36"/>
      <c r="J120" s="165">
        <f>BK120</f>
        <v>0</v>
      </c>
      <c r="K120" s="36"/>
      <c r="L120" s="39"/>
      <c r="M120" s="78"/>
      <c r="N120" s="166"/>
      <c r="O120" s="79"/>
      <c r="P120" s="167">
        <f>P121</f>
        <v>0</v>
      </c>
      <c r="Q120" s="79"/>
      <c r="R120" s="167">
        <f>R121</f>
        <v>162</v>
      </c>
      <c r="S120" s="79"/>
      <c r="T120" s="168">
        <f>T121</f>
        <v>0</v>
      </c>
      <c r="U120" s="34"/>
      <c r="V120" s="34"/>
      <c r="W120" s="34"/>
      <c r="X120" s="34"/>
      <c r="Y120" s="34"/>
      <c r="Z120" s="34"/>
      <c r="AA120" s="34"/>
      <c r="AB120" s="34"/>
      <c r="AC120" s="34"/>
      <c r="AD120" s="34"/>
      <c r="AE120" s="34"/>
      <c r="AT120" s="17" t="s">
        <v>74</v>
      </c>
      <c r="AU120" s="17" t="s">
        <v>132</v>
      </c>
      <c r="BK120" s="169">
        <f>BK121</f>
        <v>0</v>
      </c>
    </row>
    <row r="121" spans="1:65" s="12" customFormat="1" ht="25.9" customHeight="1">
      <c r="B121" s="170"/>
      <c r="C121" s="171"/>
      <c r="D121" s="172" t="s">
        <v>74</v>
      </c>
      <c r="E121" s="173" t="s">
        <v>151</v>
      </c>
      <c r="F121" s="173" t="s">
        <v>152</v>
      </c>
      <c r="G121" s="171"/>
      <c r="H121" s="171"/>
      <c r="I121" s="174"/>
      <c r="J121" s="175">
        <f>BK121</f>
        <v>0</v>
      </c>
      <c r="K121" s="171"/>
      <c r="L121" s="176"/>
      <c r="M121" s="177"/>
      <c r="N121" s="178"/>
      <c r="O121" s="178"/>
      <c r="P121" s="179">
        <f>P122+P127+P136</f>
        <v>0</v>
      </c>
      <c r="Q121" s="178"/>
      <c r="R121" s="179">
        <f>R122+R127+R136</f>
        <v>162</v>
      </c>
      <c r="S121" s="178"/>
      <c r="T121" s="180">
        <f>T122+T127+T136</f>
        <v>0</v>
      </c>
      <c r="AR121" s="181" t="s">
        <v>83</v>
      </c>
      <c r="AT121" s="182" t="s">
        <v>74</v>
      </c>
      <c r="AU121" s="182" t="s">
        <v>75</v>
      </c>
      <c r="AY121" s="181" t="s">
        <v>153</v>
      </c>
      <c r="BK121" s="183">
        <f>BK122+BK127+BK136</f>
        <v>0</v>
      </c>
    </row>
    <row r="122" spans="1:65" s="12" customFormat="1" ht="22.9" customHeight="1">
      <c r="B122" s="170"/>
      <c r="C122" s="171"/>
      <c r="D122" s="172" t="s">
        <v>74</v>
      </c>
      <c r="E122" s="184" t="s">
        <v>85</v>
      </c>
      <c r="F122" s="184" t="s">
        <v>174</v>
      </c>
      <c r="G122" s="171"/>
      <c r="H122" s="171"/>
      <c r="I122" s="174"/>
      <c r="J122" s="185">
        <f>BK122</f>
        <v>0</v>
      </c>
      <c r="K122" s="171"/>
      <c r="L122" s="176"/>
      <c r="M122" s="177"/>
      <c r="N122" s="178"/>
      <c r="O122" s="178"/>
      <c r="P122" s="179">
        <f>SUM(P123:P126)</f>
        <v>0</v>
      </c>
      <c r="Q122" s="178"/>
      <c r="R122" s="179">
        <f>SUM(R123:R126)</f>
        <v>162</v>
      </c>
      <c r="S122" s="178"/>
      <c r="T122" s="180">
        <f>SUM(T123:T126)</f>
        <v>0</v>
      </c>
      <c r="AR122" s="181" t="s">
        <v>83</v>
      </c>
      <c r="AT122" s="182" t="s">
        <v>74</v>
      </c>
      <c r="AU122" s="182" t="s">
        <v>83</v>
      </c>
      <c r="AY122" s="181" t="s">
        <v>153</v>
      </c>
      <c r="BK122" s="183">
        <f>SUM(BK123:BK126)</f>
        <v>0</v>
      </c>
    </row>
    <row r="123" spans="1:65" s="2" customFormat="1" ht="21.75" customHeight="1">
      <c r="A123" s="34"/>
      <c r="B123" s="35"/>
      <c r="C123" s="186" t="s">
        <v>83</v>
      </c>
      <c r="D123" s="186" t="s">
        <v>155</v>
      </c>
      <c r="E123" s="187" t="s">
        <v>176</v>
      </c>
      <c r="F123" s="188" t="s">
        <v>177</v>
      </c>
      <c r="G123" s="189" t="s">
        <v>178</v>
      </c>
      <c r="H123" s="190">
        <v>162</v>
      </c>
      <c r="I123" s="191"/>
      <c r="J123" s="192">
        <f>ROUND(I123*H123,2)</f>
        <v>0</v>
      </c>
      <c r="K123" s="188" t="s">
        <v>159</v>
      </c>
      <c r="L123" s="193"/>
      <c r="M123" s="194" t="s">
        <v>1</v>
      </c>
      <c r="N123" s="195" t="s">
        <v>40</v>
      </c>
      <c r="O123" s="71"/>
      <c r="P123" s="196">
        <f>O123*H123</f>
        <v>0</v>
      </c>
      <c r="Q123" s="196">
        <v>1</v>
      </c>
      <c r="R123" s="196">
        <f>Q123*H123</f>
        <v>162</v>
      </c>
      <c r="S123" s="196">
        <v>0</v>
      </c>
      <c r="T123" s="197">
        <f>S123*H123</f>
        <v>0</v>
      </c>
      <c r="U123" s="34"/>
      <c r="V123" s="34"/>
      <c r="W123" s="34"/>
      <c r="X123" s="34"/>
      <c r="Y123" s="34"/>
      <c r="Z123" s="34"/>
      <c r="AA123" s="34"/>
      <c r="AB123" s="34"/>
      <c r="AC123" s="34"/>
      <c r="AD123" s="34"/>
      <c r="AE123" s="34"/>
      <c r="AR123" s="198" t="s">
        <v>284</v>
      </c>
      <c r="AT123" s="198" t="s">
        <v>155</v>
      </c>
      <c r="AU123" s="198" t="s">
        <v>85</v>
      </c>
      <c r="AY123" s="17" t="s">
        <v>153</v>
      </c>
      <c r="BE123" s="199">
        <f>IF(N123="základní",J123,0)</f>
        <v>0</v>
      </c>
      <c r="BF123" s="199">
        <f>IF(N123="snížená",J123,0)</f>
        <v>0</v>
      </c>
      <c r="BG123" s="199">
        <f>IF(N123="zákl. přenesená",J123,0)</f>
        <v>0</v>
      </c>
      <c r="BH123" s="199">
        <f>IF(N123="sníž. přenesená",J123,0)</f>
        <v>0</v>
      </c>
      <c r="BI123" s="199">
        <f>IF(N123="nulová",J123,0)</f>
        <v>0</v>
      </c>
      <c r="BJ123" s="17" t="s">
        <v>83</v>
      </c>
      <c r="BK123" s="199">
        <f>ROUND(I123*H123,2)</f>
        <v>0</v>
      </c>
      <c r="BL123" s="17" t="s">
        <v>284</v>
      </c>
      <c r="BM123" s="198" t="s">
        <v>323</v>
      </c>
    </row>
    <row r="124" spans="1:65" s="15" customFormat="1" ht="11.25">
      <c r="B124" s="223"/>
      <c r="C124" s="224"/>
      <c r="D124" s="202" t="s">
        <v>163</v>
      </c>
      <c r="E124" s="225" t="s">
        <v>1</v>
      </c>
      <c r="F124" s="226" t="s">
        <v>324</v>
      </c>
      <c r="G124" s="224"/>
      <c r="H124" s="225" t="s">
        <v>1</v>
      </c>
      <c r="I124" s="227"/>
      <c r="J124" s="224"/>
      <c r="K124" s="224"/>
      <c r="L124" s="228"/>
      <c r="M124" s="229"/>
      <c r="N124" s="230"/>
      <c r="O124" s="230"/>
      <c r="P124" s="230"/>
      <c r="Q124" s="230"/>
      <c r="R124" s="230"/>
      <c r="S124" s="230"/>
      <c r="T124" s="231"/>
      <c r="AT124" s="232" t="s">
        <v>163</v>
      </c>
      <c r="AU124" s="232" t="s">
        <v>85</v>
      </c>
      <c r="AV124" s="15" t="s">
        <v>83</v>
      </c>
      <c r="AW124" s="15" t="s">
        <v>31</v>
      </c>
      <c r="AX124" s="15" t="s">
        <v>75</v>
      </c>
      <c r="AY124" s="232" t="s">
        <v>153</v>
      </c>
    </row>
    <row r="125" spans="1:65" s="13" customFormat="1" ht="11.25">
      <c r="B125" s="200"/>
      <c r="C125" s="201"/>
      <c r="D125" s="202" t="s">
        <v>163</v>
      </c>
      <c r="E125" s="203" t="s">
        <v>1</v>
      </c>
      <c r="F125" s="204" t="s">
        <v>325</v>
      </c>
      <c r="G125" s="201"/>
      <c r="H125" s="205">
        <v>162</v>
      </c>
      <c r="I125" s="206"/>
      <c r="J125" s="201"/>
      <c r="K125" s="201"/>
      <c r="L125" s="207"/>
      <c r="M125" s="208"/>
      <c r="N125" s="209"/>
      <c r="O125" s="209"/>
      <c r="P125" s="209"/>
      <c r="Q125" s="209"/>
      <c r="R125" s="209"/>
      <c r="S125" s="209"/>
      <c r="T125" s="210"/>
      <c r="AT125" s="211" t="s">
        <v>163</v>
      </c>
      <c r="AU125" s="211" t="s">
        <v>85</v>
      </c>
      <c r="AV125" s="13" t="s">
        <v>85</v>
      </c>
      <c r="AW125" s="13" t="s">
        <v>31</v>
      </c>
      <c r="AX125" s="13" t="s">
        <v>75</v>
      </c>
      <c r="AY125" s="211" t="s">
        <v>153</v>
      </c>
    </row>
    <row r="126" spans="1:65" s="14" customFormat="1" ht="11.25">
      <c r="B126" s="212"/>
      <c r="C126" s="213"/>
      <c r="D126" s="202" t="s">
        <v>163</v>
      </c>
      <c r="E126" s="214" t="s">
        <v>1</v>
      </c>
      <c r="F126" s="215" t="s">
        <v>167</v>
      </c>
      <c r="G126" s="213"/>
      <c r="H126" s="216">
        <v>162</v>
      </c>
      <c r="I126" s="217"/>
      <c r="J126" s="213"/>
      <c r="K126" s="213"/>
      <c r="L126" s="218"/>
      <c r="M126" s="219"/>
      <c r="N126" s="220"/>
      <c r="O126" s="220"/>
      <c r="P126" s="220"/>
      <c r="Q126" s="220"/>
      <c r="R126" s="220"/>
      <c r="S126" s="220"/>
      <c r="T126" s="221"/>
      <c r="AT126" s="222" t="s">
        <v>163</v>
      </c>
      <c r="AU126" s="222" t="s">
        <v>85</v>
      </c>
      <c r="AV126" s="14" t="s">
        <v>161</v>
      </c>
      <c r="AW126" s="14" t="s">
        <v>31</v>
      </c>
      <c r="AX126" s="14" t="s">
        <v>83</v>
      </c>
      <c r="AY126" s="222" t="s">
        <v>153</v>
      </c>
    </row>
    <row r="127" spans="1:65" s="12" customFormat="1" ht="22.9" customHeight="1">
      <c r="B127" s="170"/>
      <c r="C127" s="171"/>
      <c r="D127" s="172" t="s">
        <v>74</v>
      </c>
      <c r="E127" s="184" t="s">
        <v>183</v>
      </c>
      <c r="F127" s="184" t="s">
        <v>184</v>
      </c>
      <c r="G127" s="171"/>
      <c r="H127" s="171"/>
      <c r="I127" s="174"/>
      <c r="J127" s="185">
        <f>BK127</f>
        <v>0</v>
      </c>
      <c r="K127" s="171"/>
      <c r="L127" s="176"/>
      <c r="M127" s="177"/>
      <c r="N127" s="178"/>
      <c r="O127" s="178"/>
      <c r="P127" s="179">
        <f>SUM(P128:P135)</f>
        <v>0</v>
      </c>
      <c r="Q127" s="178"/>
      <c r="R127" s="179">
        <f>SUM(R128:R135)</f>
        <v>0</v>
      </c>
      <c r="S127" s="178"/>
      <c r="T127" s="180">
        <f>SUM(T128:T135)</f>
        <v>0</v>
      </c>
      <c r="AR127" s="181" t="s">
        <v>83</v>
      </c>
      <c r="AT127" s="182" t="s">
        <v>74</v>
      </c>
      <c r="AU127" s="182" t="s">
        <v>83</v>
      </c>
      <c r="AY127" s="181" t="s">
        <v>153</v>
      </c>
      <c r="BK127" s="183">
        <f>SUM(BK128:BK135)</f>
        <v>0</v>
      </c>
    </row>
    <row r="128" spans="1:65" s="2" customFormat="1" ht="72">
      <c r="A128" s="34"/>
      <c r="B128" s="35"/>
      <c r="C128" s="233" t="s">
        <v>85</v>
      </c>
      <c r="D128" s="233" t="s">
        <v>185</v>
      </c>
      <c r="E128" s="234" t="s">
        <v>194</v>
      </c>
      <c r="F128" s="235" t="s">
        <v>195</v>
      </c>
      <c r="G128" s="236" t="s">
        <v>196</v>
      </c>
      <c r="H128" s="237">
        <v>90</v>
      </c>
      <c r="I128" s="238"/>
      <c r="J128" s="239">
        <f>ROUND(I128*H128,2)</f>
        <v>0</v>
      </c>
      <c r="K128" s="235" t="s">
        <v>159</v>
      </c>
      <c r="L128" s="39"/>
      <c r="M128" s="240" t="s">
        <v>1</v>
      </c>
      <c r="N128" s="241" t="s">
        <v>40</v>
      </c>
      <c r="O128" s="71"/>
      <c r="P128" s="196">
        <f>O128*H128</f>
        <v>0</v>
      </c>
      <c r="Q128" s="196">
        <v>0</v>
      </c>
      <c r="R128" s="196">
        <f>Q128*H128</f>
        <v>0</v>
      </c>
      <c r="S128" s="196">
        <v>0</v>
      </c>
      <c r="T128" s="197">
        <f>S128*H128</f>
        <v>0</v>
      </c>
      <c r="U128" s="34"/>
      <c r="V128" s="34"/>
      <c r="W128" s="34"/>
      <c r="X128" s="34"/>
      <c r="Y128" s="34"/>
      <c r="Z128" s="34"/>
      <c r="AA128" s="34"/>
      <c r="AB128" s="34"/>
      <c r="AC128" s="34"/>
      <c r="AD128" s="34"/>
      <c r="AE128" s="34"/>
      <c r="AR128" s="198" t="s">
        <v>161</v>
      </c>
      <c r="AT128" s="198" t="s">
        <v>185</v>
      </c>
      <c r="AU128" s="198" t="s">
        <v>85</v>
      </c>
      <c r="AY128" s="17" t="s">
        <v>153</v>
      </c>
      <c r="BE128" s="199">
        <f>IF(N128="základní",J128,0)</f>
        <v>0</v>
      </c>
      <c r="BF128" s="199">
        <f>IF(N128="snížená",J128,0)</f>
        <v>0</v>
      </c>
      <c r="BG128" s="199">
        <f>IF(N128="zákl. přenesená",J128,0)</f>
        <v>0</v>
      </c>
      <c r="BH128" s="199">
        <f>IF(N128="sníž. přenesená",J128,0)</f>
        <v>0</v>
      </c>
      <c r="BI128" s="199">
        <f>IF(N128="nulová",J128,0)</f>
        <v>0</v>
      </c>
      <c r="BJ128" s="17" t="s">
        <v>83</v>
      </c>
      <c r="BK128" s="199">
        <f>ROUND(I128*H128,2)</f>
        <v>0</v>
      </c>
      <c r="BL128" s="17" t="s">
        <v>161</v>
      </c>
      <c r="BM128" s="198" t="s">
        <v>326</v>
      </c>
    </row>
    <row r="129" spans="1:65" s="2" customFormat="1" ht="48.75">
      <c r="A129" s="34"/>
      <c r="B129" s="35"/>
      <c r="C129" s="36"/>
      <c r="D129" s="202" t="s">
        <v>190</v>
      </c>
      <c r="E129" s="36"/>
      <c r="F129" s="242" t="s">
        <v>198</v>
      </c>
      <c r="G129" s="36"/>
      <c r="H129" s="36"/>
      <c r="I129" s="243"/>
      <c r="J129" s="36"/>
      <c r="K129" s="36"/>
      <c r="L129" s="39"/>
      <c r="M129" s="244"/>
      <c r="N129" s="245"/>
      <c r="O129" s="71"/>
      <c r="P129" s="71"/>
      <c r="Q129" s="71"/>
      <c r="R129" s="71"/>
      <c r="S129" s="71"/>
      <c r="T129" s="72"/>
      <c r="U129" s="34"/>
      <c r="V129" s="34"/>
      <c r="W129" s="34"/>
      <c r="X129" s="34"/>
      <c r="Y129" s="34"/>
      <c r="Z129" s="34"/>
      <c r="AA129" s="34"/>
      <c r="AB129" s="34"/>
      <c r="AC129" s="34"/>
      <c r="AD129" s="34"/>
      <c r="AE129" s="34"/>
      <c r="AT129" s="17" t="s">
        <v>190</v>
      </c>
      <c r="AU129" s="17" t="s">
        <v>85</v>
      </c>
    </row>
    <row r="130" spans="1:65" s="13" customFormat="1" ht="11.25">
      <c r="B130" s="200"/>
      <c r="C130" s="201"/>
      <c r="D130" s="202" t="s">
        <v>163</v>
      </c>
      <c r="E130" s="203" t="s">
        <v>1</v>
      </c>
      <c r="F130" s="204" t="s">
        <v>327</v>
      </c>
      <c r="G130" s="201"/>
      <c r="H130" s="205">
        <v>90</v>
      </c>
      <c r="I130" s="206"/>
      <c r="J130" s="201"/>
      <c r="K130" s="201"/>
      <c r="L130" s="207"/>
      <c r="M130" s="208"/>
      <c r="N130" s="209"/>
      <c r="O130" s="209"/>
      <c r="P130" s="209"/>
      <c r="Q130" s="209"/>
      <c r="R130" s="209"/>
      <c r="S130" s="209"/>
      <c r="T130" s="210"/>
      <c r="AT130" s="211" t="s">
        <v>163</v>
      </c>
      <c r="AU130" s="211" t="s">
        <v>85</v>
      </c>
      <c r="AV130" s="13" t="s">
        <v>85</v>
      </c>
      <c r="AW130" s="13" t="s">
        <v>31</v>
      </c>
      <c r="AX130" s="13" t="s">
        <v>75</v>
      </c>
      <c r="AY130" s="211" t="s">
        <v>153</v>
      </c>
    </row>
    <row r="131" spans="1:65" s="14" customFormat="1" ht="11.25">
      <c r="B131" s="212"/>
      <c r="C131" s="213"/>
      <c r="D131" s="202" t="s">
        <v>163</v>
      </c>
      <c r="E131" s="214" t="s">
        <v>1</v>
      </c>
      <c r="F131" s="215" t="s">
        <v>167</v>
      </c>
      <c r="G131" s="213"/>
      <c r="H131" s="216">
        <v>90</v>
      </c>
      <c r="I131" s="217"/>
      <c r="J131" s="213"/>
      <c r="K131" s="213"/>
      <c r="L131" s="218"/>
      <c r="M131" s="219"/>
      <c r="N131" s="220"/>
      <c r="O131" s="220"/>
      <c r="P131" s="220"/>
      <c r="Q131" s="220"/>
      <c r="R131" s="220"/>
      <c r="S131" s="220"/>
      <c r="T131" s="221"/>
      <c r="AT131" s="222" t="s">
        <v>163</v>
      </c>
      <c r="AU131" s="222" t="s">
        <v>85</v>
      </c>
      <c r="AV131" s="14" t="s">
        <v>161</v>
      </c>
      <c r="AW131" s="14" t="s">
        <v>31</v>
      </c>
      <c r="AX131" s="14" t="s">
        <v>83</v>
      </c>
      <c r="AY131" s="222" t="s">
        <v>153</v>
      </c>
    </row>
    <row r="132" spans="1:65" s="2" customFormat="1" ht="134.25" customHeight="1">
      <c r="A132" s="34"/>
      <c r="B132" s="35"/>
      <c r="C132" s="233" t="s">
        <v>175</v>
      </c>
      <c r="D132" s="233" t="s">
        <v>185</v>
      </c>
      <c r="E132" s="234" t="s">
        <v>237</v>
      </c>
      <c r="F132" s="235" t="s">
        <v>238</v>
      </c>
      <c r="G132" s="236" t="s">
        <v>188</v>
      </c>
      <c r="H132" s="237">
        <v>0.45</v>
      </c>
      <c r="I132" s="238"/>
      <c r="J132" s="239">
        <f>ROUND(I132*H132,2)</f>
        <v>0</v>
      </c>
      <c r="K132" s="235" t="s">
        <v>159</v>
      </c>
      <c r="L132" s="39"/>
      <c r="M132" s="240" t="s">
        <v>1</v>
      </c>
      <c r="N132" s="241" t="s">
        <v>40</v>
      </c>
      <c r="O132" s="71"/>
      <c r="P132" s="196">
        <f>O132*H132</f>
        <v>0</v>
      </c>
      <c r="Q132" s="196">
        <v>0</v>
      </c>
      <c r="R132" s="196">
        <f>Q132*H132</f>
        <v>0</v>
      </c>
      <c r="S132" s="196">
        <v>0</v>
      </c>
      <c r="T132" s="197">
        <f>S132*H132</f>
        <v>0</v>
      </c>
      <c r="U132" s="34"/>
      <c r="V132" s="34"/>
      <c r="W132" s="34"/>
      <c r="X132" s="34"/>
      <c r="Y132" s="34"/>
      <c r="Z132" s="34"/>
      <c r="AA132" s="34"/>
      <c r="AB132" s="34"/>
      <c r="AC132" s="34"/>
      <c r="AD132" s="34"/>
      <c r="AE132" s="34"/>
      <c r="AR132" s="198" t="s">
        <v>161</v>
      </c>
      <c r="AT132" s="198" t="s">
        <v>185</v>
      </c>
      <c r="AU132" s="198" t="s">
        <v>85</v>
      </c>
      <c r="AY132" s="17" t="s">
        <v>153</v>
      </c>
      <c r="BE132" s="199">
        <f>IF(N132="základní",J132,0)</f>
        <v>0</v>
      </c>
      <c r="BF132" s="199">
        <f>IF(N132="snížená",J132,0)</f>
        <v>0</v>
      </c>
      <c r="BG132" s="199">
        <f>IF(N132="zákl. přenesená",J132,0)</f>
        <v>0</v>
      </c>
      <c r="BH132" s="199">
        <f>IF(N132="sníž. přenesená",J132,0)</f>
        <v>0</v>
      </c>
      <c r="BI132" s="199">
        <f>IF(N132="nulová",J132,0)</f>
        <v>0</v>
      </c>
      <c r="BJ132" s="17" t="s">
        <v>83</v>
      </c>
      <c r="BK132" s="199">
        <f>ROUND(I132*H132,2)</f>
        <v>0</v>
      </c>
      <c r="BL132" s="17" t="s">
        <v>161</v>
      </c>
      <c r="BM132" s="198" t="s">
        <v>328</v>
      </c>
    </row>
    <row r="133" spans="1:65" s="2" customFormat="1" ht="78">
      <c r="A133" s="34"/>
      <c r="B133" s="35"/>
      <c r="C133" s="36"/>
      <c r="D133" s="202" t="s">
        <v>190</v>
      </c>
      <c r="E133" s="36"/>
      <c r="F133" s="242" t="s">
        <v>240</v>
      </c>
      <c r="G133" s="36"/>
      <c r="H133" s="36"/>
      <c r="I133" s="243"/>
      <c r="J133" s="36"/>
      <c r="K133" s="36"/>
      <c r="L133" s="39"/>
      <c r="M133" s="244"/>
      <c r="N133" s="245"/>
      <c r="O133" s="71"/>
      <c r="P133" s="71"/>
      <c r="Q133" s="71"/>
      <c r="R133" s="71"/>
      <c r="S133" s="71"/>
      <c r="T133" s="72"/>
      <c r="U133" s="34"/>
      <c r="V133" s="34"/>
      <c r="W133" s="34"/>
      <c r="X133" s="34"/>
      <c r="Y133" s="34"/>
      <c r="Z133" s="34"/>
      <c r="AA133" s="34"/>
      <c r="AB133" s="34"/>
      <c r="AC133" s="34"/>
      <c r="AD133" s="34"/>
      <c r="AE133" s="34"/>
      <c r="AT133" s="17" t="s">
        <v>190</v>
      </c>
      <c r="AU133" s="17" t="s">
        <v>85</v>
      </c>
    </row>
    <row r="134" spans="1:65" s="13" customFormat="1" ht="11.25">
      <c r="B134" s="200"/>
      <c r="C134" s="201"/>
      <c r="D134" s="202" t="s">
        <v>163</v>
      </c>
      <c r="E134" s="203" t="s">
        <v>1</v>
      </c>
      <c r="F134" s="204" t="s">
        <v>329</v>
      </c>
      <c r="G134" s="201"/>
      <c r="H134" s="205">
        <v>0.45</v>
      </c>
      <c r="I134" s="206"/>
      <c r="J134" s="201"/>
      <c r="K134" s="201"/>
      <c r="L134" s="207"/>
      <c r="M134" s="208"/>
      <c r="N134" s="209"/>
      <c r="O134" s="209"/>
      <c r="P134" s="209"/>
      <c r="Q134" s="209"/>
      <c r="R134" s="209"/>
      <c r="S134" s="209"/>
      <c r="T134" s="210"/>
      <c r="AT134" s="211" t="s">
        <v>163</v>
      </c>
      <c r="AU134" s="211" t="s">
        <v>85</v>
      </c>
      <c r="AV134" s="13" t="s">
        <v>85</v>
      </c>
      <c r="AW134" s="13" t="s">
        <v>31</v>
      </c>
      <c r="AX134" s="13" t="s">
        <v>75</v>
      </c>
      <c r="AY134" s="211" t="s">
        <v>153</v>
      </c>
    </row>
    <row r="135" spans="1:65" s="14" customFormat="1" ht="11.25">
      <c r="B135" s="212"/>
      <c r="C135" s="213"/>
      <c r="D135" s="202" t="s">
        <v>163</v>
      </c>
      <c r="E135" s="214" t="s">
        <v>1</v>
      </c>
      <c r="F135" s="215" t="s">
        <v>167</v>
      </c>
      <c r="G135" s="213"/>
      <c r="H135" s="216">
        <v>0.45</v>
      </c>
      <c r="I135" s="217"/>
      <c r="J135" s="213"/>
      <c r="K135" s="213"/>
      <c r="L135" s="218"/>
      <c r="M135" s="219"/>
      <c r="N135" s="220"/>
      <c r="O135" s="220"/>
      <c r="P135" s="220"/>
      <c r="Q135" s="220"/>
      <c r="R135" s="220"/>
      <c r="S135" s="220"/>
      <c r="T135" s="221"/>
      <c r="AT135" s="222" t="s">
        <v>163</v>
      </c>
      <c r="AU135" s="222" t="s">
        <v>85</v>
      </c>
      <c r="AV135" s="14" t="s">
        <v>161</v>
      </c>
      <c r="AW135" s="14" t="s">
        <v>31</v>
      </c>
      <c r="AX135" s="14" t="s">
        <v>83</v>
      </c>
      <c r="AY135" s="222" t="s">
        <v>153</v>
      </c>
    </row>
    <row r="136" spans="1:65" s="12" customFormat="1" ht="22.9" customHeight="1">
      <c r="B136" s="170"/>
      <c r="C136" s="171"/>
      <c r="D136" s="172" t="s">
        <v>74</v>
      </c>
      <c r="E136" s="184" t="s">
        <v>279</v>
      </c>
      <c r="F136" s="184" t="s">
        <v>280</v>
      </c>
      <c r="G136" s="171"/>
      <c r="H136" s="171"/>
      <c r="I136" s="174"/>
      <c r="J136" s="185">
        <f>BK136</f>
        <v>0</v>
      </c>
      <c r="K136" s="171"/>
      <c r="L136" s="176"/>
      <c r="M136" s="177"/>
      <c r="N136" s="178"/>
      <c r="O136" s="178"/>
      <c r="P136" s="179">
        <f>SUM(P137:P141)</f>
        <v>0</v>
      </c>
      <c r="Q136" s="178"/>
      <c r="R136" s="179">
        <f>SUM(R137:R141)</f>
        <v>0</v>
      </c>
      <c r="S136" s="178"/>
      <c r="T136" s="180">
        <f>SUM(T137:T141)</f>
        <v>0</v>
      </c>
      <c r="AR136" s="181" t="s">
        <v>161</v>
      </c>
      <c r="AT136" s="182" t="s">
        <v>74</v>
      </c>
      <c r="AU136" s="182" t="s">
        <v>83</v>
      </c>
      <c r="AY136" s="181" t="s">
        <v>153</v>
      </c>
      <c r="BK136" s="183">
        <f>SUM(BK137:BK141)</f>
        <v>0</v>
      </c>
    </row>
    <row r="137" spans="1:65" s="2" customFormat="1" ht="156.75" customHeight="1">
      <c r="A137" s="34"/>
      <c r="B137" s="35"/>
      <c r="C137" s="233" t="s">
        <v>161</v>
      </c>
      <c r="D137" s="233" t="s">
        <v>185</v>
      </c>
      <c r="E137" s="234" t="s">
        <v>297</v>
      </c>
      <c r="F137" s="235" t="s">
        <v>298</v>
      </c>
      <c r="G137" s="236" t="s">
        <v>178</v>
      </c>
      <c r="H137" s="237">
        <v>162</v>
      </c>
      <c r="I137" s="238"/>
      <c r="J137" s="239">
        <f>ROUND(I137*H137,2)</f>
        <v>0</v>
      </c>
      <c r="K137" s="235" t="s">
        <v>159</v>
      </c>
      <c r="L137" s="39"/>
      <c r="M137" s="240" t="s">
        <v>1</v>
      </c>
      <c r="N137" s="241" t="s">
        <v>40</v>
      </c>
      <c r="O137" s="71"/>
      <c r="P137" s="196">
        <f>O137*H137</f>
        <v>0</v>
      </c>
      <c r="Q137" s="196">
        <v>0</v>
      </c>
      <c r="R137" s="196">
        <f>Q137*H137</f>
        <v>0</v>
      </c>
      <c r="S137" s="196">
        <v>0</v>
      </c>
      <c r="T137" s="197">
        <f>S137*H137</f>
        <v>0</v>
      </c>
      <c r="U137" s="34"/>
      <c r="V137" s="34"/>
      <c r="W137" s="34"/>
      <c r="X137" s="34"/>
      <c r="Y137" s="34"/>
      <c r="Z137" s="34"/>
      <c r="AA137" s="34"/>
      <c r="AB137" s="34"/>
      <c r="AC137" s="34"/>
      <c r="AD137" s="34"/>
      <c r="AE137" s="34"/>
      <c r="AR137" s="198" t="s">
        <v>284</v>
      </c>
      <c r="AT137" s="198" t="s">
        <v>185</v>
      </c>
      <c r="AU137" s="198" t="s">
        <v>85</v>
      </c>
      <c r="AY137" s="17" t="s">
        <v>153</v>
      </c>
      <c r="BE137" s="199">
        <f>IF(N137="základní",J137,0)</f>
        <v>0</v>
      </c>
      <c r="BF137" s="199">
        <f>IF(N137="snížená",J137,0)</f>
        <v>0</v>
      </c>
      <c r="BG137" s="199">
        <f>IF(N137="zákl. přenesená",J137,0)</f>
        <v>0</v>
      </c>
      <c r="BH137" s="199">
        <f>IF(N137="sníž. přenesená",J137,0)</f>
        <v>0</v>
      </c>
      <c r="BI137" s="199">
        <f>IF(N137="nulová",J137,0)</f>
        <v>0</v>
      </c>
      <c r="BJ137" s="17" t="s">
        <v>83</v>
      </c>
      <c r="BK137" s="199">
        <f>ROUND(I137*H137,2)</f>
        <v>0</v>
      </c>
      <c r="BL137" s="17" t="s">
        <v>284</v>
      </c>
      <c r="BM137" s="198" t="s">
        <v>330</v>
      </c>
    </row>
    <row r="138" spans="1:65" s="2" customFormat="1" ht="87.75">
      <c r="A138" s="34"/>
      <c r="B138" s="35"/>
      <c r="C138" s="36"/>
      <c r="D138" s="202" t="s">
        <v>190</v>
      </c>
      <c r="E138" s="36"/>
      <c r="F138" s="242" t="s">
        <v>300</v>
      </c>
      <c r="G138" s="36"/>
      <c r="H138" s="36"/>
      <c r="I138" s="243"/>
      <c r="J138" s="36"/>
      <c r="K138" s="36"/>
      <c r="L138" s="39"/>
      <c r="M138" s="244"/>
      <c r="N138" s="245"/>
      <c r="O138" s="71"/>
      <c r="P138" s="71"/>
      <c r="Q138" s="71"/>
      <c r="R138" s="71"/>
      <c r="S138" s="71"/>
      <c r="T138" s="72"/>
      <c r="U138" s="34"/>
      <c r="V138" s="34"/>
      <c r="W138" s="34"/>
      <c r="X138" s="34"/>
      <c r="Y138" s="34"/>
      <c r="Z138" s="34"/>
      <c r="AA138" s="34"/>
      <c r="AB138" s="34"/>
      <c r="AC138" s="34"/>
      <c r="AD138" s="34"/>
      <c r="AE138" s="34"/>
      <c r="AT138" s="17" t="s">
        <v>190</v>
      </c>
      <c r="AU138" s="17" t="s">
        <v>85</v>
      </c>
    </row>
    <row r="139" spans="1:65" s="15" customFormat="1" ht="11.25">
      <c r="B139" s="223"/>
      <c r="C139" s="224"/>
      <c r="D139" s="202" t="s">
        <v>163</v>
      </c>
      <c r="E139" s="225" t="s">
        <v>1</v>
      </c>
      <c r="F139" s="226" t="s">
        <v>324</v>
      </c>
      <c r="G139" s="224"/>
      <c r="H139" s="225" t="s">
        <v>1</v>
      </c>
      <c r="I139" s="227"/>
      <c r="J139" s="224"/>
      <c r="K139" s="224"/>
      <c r="L139" s="228"/>
      <c r="M139" s="229"/>
      <c r="N139" s="230"/>
      <c r="O139" s="230"/>
      <c r="P139" s="230"/>
      <c r="Q139" s="230"/>
      <c r="R139" s="230"/>
      <c r="S139" s="230"/>
      <c r="T139" s="231"/>
      <c r="AT139" s="232" t="s">
        <v>163</v>
      </c>
      <c r="AU139" s="232" t="s">
        <v>85</v>
      </c>
      <c r="AV139" s="15" t="s">
        <v>83</v>
      </c>
      <c r="AW139" s="15" t="s">
        <v>31</v>
      </c>
      <c r="AX139" s="15" t="s">
        <v>75</v>
      </c>
      <c r="AY139" s="232" t="s">
        <v>153</v>
      </c>
    </row>
    <row r="140" spans="1:65" s="13" customFormat="1" ht="11.25">
      <c r="B140" s="200"/>
      <c r="C140" s="201"/>
      <c r="D140" s="202" t="s">
        <v>163</v>
      </c>
      <c r="E140" s="203" t="s">
        <v>1</v>
      </c>
      <c r="F140" s="204" t="s">
        <v>331</v>
      </c>
      <c r="G140" s="201"/>
      <c r="H140" s="205">
        <v>162</v>
      </c>
      <c r="I140" s="206"/>
      <c r="J140" s="201"/>
      <c r="K140" s="201"/>
      <c r="L140" s="207"/>
      <c r="M140" s="208"/>
      <c r="N140" s="209"/>
      <c r="O140" s="209"/>
      <c r="P140" s="209"/>
      <c r="Q140" s="209"/>
      <c r="R140" s="209"/>
      <c r="S140" s="209"/>
      <c r="T140" s="210"/>
      <c r="AT140" s="211" t="s">
        <v>163</v>
      </c>
      <c r="AU140" s="211" t="s">
        <v>85</v>
      </c>
      <c r="AV140" s="13" t="s">
        <v>85</v>
      </c>
      <c r="AW140" s="13" t="s">
        <v>31</v>
      </c>
      <c r="AX140" s="13" t="s">
        <v>75</v>
      </c>
      <c r="AY140" s="211" t="s">
        <v>153</v>
      </c>
    </row>
    <row r="141" spans="1:65" s="14" customFormat="1" ht="11.25">
      <c r="B141" s="212"/>
      <c r="C141" s="213"/>
      <c r="D141" s="202" t="s">
        <v>163</v>
      </c>
      <c r="E141" s="214" t="s">
        <v>1</v>
      </c>
      <c r="F141" s="215" t="s">
        <v>167</v>
      </c>
      <c r="G141" s="213"/>
      <c r="H141" s="216">
        <v>162</v>
      </c>
      <c r="I141" s="217"/>
      <c r="J141" s="213"/>
      <c r="K141" s="213"/>
      <c r="L141" s="218"/>
      <c r="M141" s="246"/>
      <c r="N141" s="247"/>
      <c r="O141" s="247"/>
      <c r="P141" s="247"/>
      <c r="Q141" s="247"/>
      <c r="R141" s="247"/>
      <c r="S141" s="247"/>
      <c r="T141" s="248"/>
      <c r="AT141" s="222" t="s">
        <v>163</v>
      </c>
      <c r="AU141" s="222" t="s">
        <v>85</v>
      </c>
      <c r="AV141" s="14" t="s">
        <v>161</v>
      </c>
      <c r="AW141" s="14" t="s">
        <v>31</v>
      </c>
      <c r="AX141" s="14" t="s">
        <v>83</v>
      </c>
      <c r="AY141" s="222" t="s">
        <v>153</v>
      </c>
    </row>
    <row r="142" spans="1:65" s="2" customFormat="1" ht="6.95" customHeight="1">
      <c r="A142" s="34"/>
      <c r="B142" s="54"/>
      <c r="C142" s="55"/>
      <c r="D142" s="55"/>
      <c r="E142" s="55"/>
      <c r="F142" s="55"/>
      <c r="G142" s="55"/>
      <c r="H142" s="55"/>
      <c r="I142" s="55"/>
      <c r="J142" s="55"/>
      <c r="K142" s="55"/>
      <c r="L142" s="39"/>
      <c r="M142" s="34"/>
      <c r="O142" s="34"/>
      <c r="P142" s="34"/>
      <c r="Q142" s="34"/>
      <c r="R142" s="34"/>
      <c r="S142" s="34"/>
      <c r="T142" s="34"/>
      <c r="U142" s="34"/>
      <c r="V142" s="34"/>
      <c r="W142" s="34"/>
      <c r="X142" s="34"/>
      <c r="Y142" s="34"/>
      <c r="Z142" s="34"/>
      <c r="AA142" s="34"/>
      <c r="AB142" s="34"/>
      <c r="AC142" s="34"/>
      <c r="AD142" s="34"/>
      <c r="AE142" s="34"/>
    </row>
  </sheetData>
  <sheetProtection algorithmName="SHA-512" hashValue="3BlEShlFZ+K4dUqfMce4xEaEQ3aQUibEUSALEWcnnUK0KWIzsYEfrW3d+wv7Z38JBzkm5p4M2Xl/6/fLvREVsQ==" saltValue="KMSyiwbnrHmwoxAIsdpD3INqqUBJcXEdP5PJ8WcdSVQc2J2NltqvTGXZNq53Vi9tPSREDpQ/xkEor4CfQzfiEQ==" spinCount="100000" sheet="1" objects="1" scenarios="1" formatColumns="0" formatRows="0" autoFilter="0"/>
  <autoFilter ref="C119:K141"/>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22"/>
  <sheetViews>
    <sheetView showGridLines="0" topLeftCell="A113" workbookViewId="0">
      <selection activeCell="I124" sqref="I124"/>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5"/>
      <c r="M2" s="275"/>
      <c r="N2" s="275"/>
      <c r="O2" s="275"/>
      <c r="P2" s="275"/>
      <c r="Q2" s="275"/>
      <c r="R2" s="275"/>
      <c r="S2" s="275"/>
      <c r="T2" s="275"/>
      <c r="U2" s="275"/>
      <c r="V2" s="275"/>
      <c r="AT2" s="17" t="s">
        <v>91</v>
      </c>
    </row>
    <row r="3" spans="1:46" s="1" customFormat="1" ht="6.95" hidden="1" customHeight="1">
      <c r="B3" s="108"/>
      <c r="C3" s="109"/>
      <c r="D3" s="109"/>
      <c r="E3" s="109"/>
      <c r="F3" s="109"/>
      <c r="G3" s="109"/>
      <c r="H3" s="109"/>
      <c r="I3" s="109"/>
      <c r="J3" s="109"/>
      <c r="K3" s="109"/>
      <c r="L3" s="20"/>
      <c r="AT3" s="17" t="s">
        <v>85</v>
      </c>
    </row>
    <row r="4" spans="1:46" s="1" customFormat="1" ht="24.95" hidden="1" customHeight="1">
      <c r="B4" s="20"/>
      <c r="D4" s="110" t="s">
        <v>125</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0" t="str">
        <f>'Rekapitulace stavby'!K6</f>
        <v>Oprava trati v úseku Kladno - Krupá</v>
      </c>
      <c r="F7" s="291"/>
      <c r="G7" s="291"/>
      <c r="H7" s="291"/>
      <c r="L7" s="20"/>
    </row>
    <row r="8" spans="1:46" s="2" customFormat="1" ht="12" hidden="1" customHeight="1">
      <c r="A8" s="34"/>
      <c r="B8" s="39"/>
      <c r="C8" s="34"/>
      <c r="D8" s="112" t="s">
        <v>126</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292" t="s">
        <v>332</v>
      </c>
      <c r="F9" s="293"/>
      <c r="G9" s="293"/>
      <c r="H9" s="293"/>
      <c r="I9" s="34"/>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2" t="s">
        <v>20</v>
      </c>
      <c r="E12" s="34"/>
      <c r="F12" s="113" t="s">
        <v>21</v>
      </c>
      <c r="G12" s="34"/>
      <c r="H12" s="34"/>
      <c r="I12" s="112" t="s">
        <v>22</v>
      </c>
      <c r="J12" s="114" t="str">
        <f>'Rekapitulace stavby'!AN8</f>
        <v>22. 2. 2021</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stavby'!E14</f>
        <v>Vyplň údaj</v>
      </c>
      <c r="F18" s="295"/>
      <c r="G18" s="295"/>
      <c r="H18" s="295"/>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15"/>
      <c r="B27" s="116"/>
      <c r="C27" s="115"/>
      <c r="D27" s="115"/>
      <c r="E27" s="296" t="s">
        <v>1</v>
      </c>
      <c r="F27" s="296"/>
      <c r="G27" s="296"/>
      <c r="H27" s="296"/>
      <c r="I27" s="115"/>
      <c r="J27" s="115"/>
      <c r="K27" s="115"/>
      <c r="L27" s="117"/>
      <c r="S27" s="115"/>
      <c r="T27" s="115"/>
      <c r="U27" s="115"/>
      <c r="V27" s="115"/>
      <c r="W27" s="115"/>
      <c r="X27" s="115"/>
      <c r="Y27" s="115"/>
      <c r="Z27" s="115"/>
      <c r="AA27" s="115"/>
      <c r="AB27" s="115"/>
      <c r="AC27" s="115"/>
      <c r="AD27" s="115"/>
      <c r="AE27" s="115"/>
    </row>
    <row r="28" spans="1:31" s="2" customFormat="1" ht="6.95"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hidden="1" customHeight="1">
      <c r="A30" s="34"/>
      <c r="B30" s="39"/>
      <c r="C30" s="34"/>
      <c r="D30" s="119" t="s">
        <v>35</v>
      </c>
      <c r="E30" s="34"/>
      <c r="F30" s="34"/>
      <c r="G30" s="34"/>
      <c r="H30" s="34"/>
      <c r="I30" s="34"/>
      <c r="J30" s="120">
        <f>ROUND(J121,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2" t="s">
        <v>39</v>
      </c>
      <c r="E33" s="112" t="s">
        <v>40</v>
      </c>
      <c r="F33" s="123">
        <f>ROUND((SUM(BE121:BE221)),  2)</f>
        <v>0</v>
      </c>
      <c r="G33" s="34"/>
      <c r="H33" s="34"/>
      <c r="I33" s="124">
        <v>0.21</v>
      </c>
      <c r="J33" s="123">
        <f>ROUND(((SUM(BE121:BE221))*I33),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2" t="s">
        <v>41</v>
      </c>
      <c r="F34" s="123">
        <f>ROUND((SUM(BF121:BF221)),  2)</f>
        <v>0</v>
      </c>
      <c r="G34" s="34"/>
      <c r="H34" s="34"/>
      <c r="I34" s="124">
        <v>0.15</v>
      </c>
      <c r="J34" s="123">
        <f>ROUND(((SUM(BF121:BF221))*I34),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42</v>
      </c>
      <c r="F35" s="123">
        <f>ROUND((SUM(BG121:BG221)),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43</v>
      </c>
      <c r="F36" s="123">
        <f>ROUND((SUM(BH121:BH221)),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44</v>
      </c>
      <c r="F37" s="123">
        <f>ROUND((SUM(BI121:BI221)),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2" t="s">
        <v>48</v>
      </c>
      <c r="E50" s="133"/>
      <c r="F50" s="133"/>
      <c r="G50" s="132" t="s">
        <v>49</v>
      </c>
      <c r="H50" s="133"/>
      <c r="I50" s="133"/>
      <c r="J50" s="133"/>
      <c r="K50" s="133"/>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idden="1">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idden="1">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idden="1">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5" hidden="1"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hidden="1"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hidden="1" customHeight="1">
      <c r="A82" s="34"/>
      <c r="B82" s="35"/>
      <c r="C82" s="23" t="s">
        <v>128</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hidden="1"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hidden="1" customHeight="1">
      <c r="A85" s="34"/>
      <c r="B85" s="35"/>
      <c r="C85" s="36"/>
      <c r="D85" s="36"/>
      <c r="E85" s="297" t="str">
        <f>E7</f>
        <v>Oprava trati v úseku Kladno - Krupá</v>
      </c>
      <c r="F85" s="298"/>
      <c r="G85" s="298"/>
      <c r="H85" s="298"/>
      <c r="I85" s="36"/>
      <c r="J85" s="36"/>
      <c r="K85" s="36"/>
      <c r="L85" s="51"/>
      <c r="S85" s="34"/>
      <c r="T85" s="34"/>
      <c r="U85" s="34"/>
      <c r="V85" s="34"/>
      <c r="W85" s="34"/>
      <c r="X85" s="34"/>
      <c r="Y85" s="34"/>
      <c r="Z85" s="34"/>
      <c r="AA85" s="34"/>
      <c r="AB85" s="34"/>
      <c r="AC85" s="34"/>
      <c r="AD85" s="34"/>
      <c r="AE85" s="34"/>
    </row>
    <row r="86" spans="1:47" s="2" customFormat="1" ht="12" hidden="1" customHeight="1">
      <c r="A86" s="34"/>
      <c r="B86" s="35"/>
      <c r="C86" s="29" t="s">
        <v>126</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hidden="1" customHeight="1">
      <c r="A87" s="34"/>
      <c r="B87" s="35"/>
      <c r="C87" s="36"/>
      <c r="D87" s="36"/>
      <c r="E87" s="253" t="str">
        <f>E9</f>
        <v>SO 03 - Stochov - Nové Strašecí</v>
      </c>
      <c r="F87" s="299"/>
      <c r="G87" s="299"/>
      <c r="H87" s="299"/>
      <c r="I87" s="36"/>
      <c r="J87" s="36"/>
      <c r="K87" s="36"/>
      <c r="L87" s="51"/>
      <c r="S87" s="34"/>
      <c r="T87" s="34"/>
      <c r="U87" s="34"/>
      <c r="V87" s="34"/>
      <c r="W87" s="34"/>
      <c r="X87" s="34"/>
      <c r="Y87" s="34"/>
      <c r="Z87" s="34"/>
      <c r="AA87" s="34"/>
      <c r="AB87" s="34"/>
      <c r="AC87" s="34"/>
      <c r="AD87" s="34"/>
      <c r="AE87" s="34"/>
    </row>
    <row r="88" spans="1:47" s="2" customFormat="1" ht="6.95" hidden="1"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c r="A89" s="34"/>
      <c r="B89" s="35"/>
      <c r="C89" s="29" t="s">
        <v>20</v>
      </c>
      <c r="D89" s="36"/>
      <c r="E89" s="36"/>
      <c r="F89" s="27" t="str">
        <f>F12</f>
        <v xml:space="preserve"> </v>
      </c>
      <c r="G89" s="36"/>
      <c r="H89" s="36"/>
      <c r="I89" s="29" t="s">
        <v>22</v>
      </c>
      <c r="J89" s="66" t="str">
        <f>IF(J12="","",J12)</f>
        <v>22. 2. 2021</v>
      </c>
      <c r="K89" s="36"/>
      <c r="L89" s="51"/>
      <c r="S89" s="34"/>
      <c r="T89" s="34"/>
      <c r="U89" s="34"/>
      <c r="V89" s="34"/>
      <c r="W89" s="34"/>
      <c r="X89" s="34"/>
      <c r="Y89" s="34"/>
      <c r="Z89" s="34"/>
      <c r="AA89" s="34"/>
      <c r="AB89" s="34"/>
      <c r="AC89" s="34"/>
      <c r="AD89" s="34"/>
      <c r="AE89" s="34"/>
    </row>
    <row r="90" spans="1:47" s="2" customFormat="1" ht="6.95" hidden="1"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hidden="1" customHeight="1">
      <c r="A91" s="34"/>
      <c r="B91" s="35"/>
      <c r="C91" s="29" t="s">
        <v>24</v>
      </c>
      <c r="D91" s="36"/>
      <c r="E91" s="36"/>
      <c r="F91" s="27" t="str">
        <f>E15</f>
        <v>Ing. Aleš Bednář</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2" hidden="1" customHeight="1">
      <c r="A92" s="34"/>
      <c r="B92" s="35"/>
      <c r="C92" s="29" t="s">
        <v>28</v>
      </c>
      <c r="D92" s="36"/>
      <c r="E92" s="36"/>
      <c r="F92" s="27" t="str">
        <f>IF(E18="","",E18)</f>
        <v>Vyplň údaj</v>
      </c>
      <c r="G92" s="36"/>
      <c r="H92" s="36"/>
      <c r="I92" s="29" t="s">
        <v>32</v>
      </c>
      <c r="J92" s="32" t="str">
        <f>E24</f>
        <v>Lukáš Kot</v>
      </c>
      <c r="K92" s="36"/>
      <c r="L92" s="51"/>
      <c r="S92" s="34"/>
      <c r="T92" s="34"/>
      <c r="U92" s="34"/>
      <c r="V92" s="34"/>
      <c r="W92" s="34"/>
      <c r="X92" s="34"/>
      <c r="Y92" s="34"/>
      <c r="Z92" s="34"/>
      <c r="AA92" s="34"/>
      <c r="AB92" s="34"/>
      <c r="AC92" s="34"/>
      <c r="AD92" s="34"/>
      <c r="AE92" s="34"/>
    </row>
    <row r="93" spans="1:47" s="2" customFormat="1" ht="10.35" hidden="1"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c r="A94" s="34"/>
      <c r="B94" s="35"/>
      <c r="C94" s="143" t="s">
        <v>129</v>
      </c>
      <c r="D94" s="144"/>
      <c r="E94" s="144"/>
      <c r="F94" s="144"/>
      <c r="G94" s="144"/>
      <c r="H94" s="144"/>
      <c r="I94" s="144"/>
      <c r="J94" s="145" t="s">
        <v>130</v>
      </c>
      <c r="K94" s="144"/>
      <c r="L94" s="51"/>
      <c r="S94" s="34"/>
      <c r="T94" s="34"/>
      <c r="U94" s="34"/>
      <c r="V94" s="34"/>
      <c r="W94" s="34"/>
      <c r="X94" s="34"/>
      <c r="Y94" s="34"/>
      <c r="Z94" s="34"/>
      <c r="AA94" s="34"/>
      <c r="AB94" s="34"/>
      <c r="AC94" s="34"/>
      <c r="AD94" s="34"/>
      <c r="AE94" s="34"/>
    </row>
    <row r="95" spans="1:47" s="2" customFormat="1" ht="10.35" hidden="1"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hidden="1" customHeight="1">
      <c r="A96" s="34"/>
      <c r="B96" s="35"/>
      <c r="C96" s="146" t="s">
        <v>131</v>
      </c>
      <c r="D96" s="36"/>
      <c r="E96" s="36"/>
      <c r="F96" s="36"/>
      <c r="G96" s="36"/>
      <c r="H96" s="36"/>
      <c r="I96" s="36"/>
      <c r="J96" s="84">
        <f>J121</f>
        <v>0</v>
      </c>
      <c r="K96" s="36"/>
      <c r="L96" s="51"/>
      <c r="S96" s="34"/>
      <c r="T96" s="34"/>
      <c r="U96" s="34"/>
      <c r="V96" s="34"/>
      <c r="W96" s="34"/>
      <c r="X96" s="34"/>
      <c r="Y96" s="34"/>
      <c r="Z96" s="34"/>
      <c r="AA96" s="34"/>
      <c r="AB96" s="34"/>
      <c r="AC96" s="34"/>
      <c r="AD96" s="34"/>
      <c r="AE96" s="34"/>
      <c r="AU96" s="17" t="s">
        <v>132</v>
      </c>
    </row>
    <row r="97" spans="1:31" s="9" customFormat="1" ht="24.95" hidden="1" customHeight="1">
      <c r="B97" s="147"/>
      <c r="C97" s="148"/>
      <c r="D97" s="149" t="s">
        <v>133</v>
      </c>
      <c r="E97" s="150"/>
      <c r="F97" s="150"/>
      <c r="G97" s="150"/>
      <c r="H97" s="150"/>
      <c r="I97" s="150"/>
      <c r="J97" s="151">
        <f>J122</f>
        <v>0</v>
      </c>
      <c r="K97" s="148"/>
      <c r="L97" s="152"/>
    </row>
    <row r="98" spans="1:31" s="10" customFormat="1" ht="19.899999999999999" hidden="1" customHeight="1">
      <c r="B98" s="153"/>
      <c r="C98" s="154"/>
      <c r="D98" s="155" t="s">
        <v>134</v>
      </c>
      <c r="E98" s="156"/>
      <c r="F98" s="156"/>
      <c r="G98" s="156"/>
      <c r="H98" s="156"/>
      <c r="I98" s="156"/>
      <c r="J98" s="157">
        <f>J123</f>
        <v>0</v>
      </c>
      <c r="K98" s="154"/>
      <c r="L98" s="158"/>
    </row>
    <row r="99" spans="1:31" s="10" customFormat="1" ht="19.899999999999999" hidden="1" customHeight="1">
      <c r="B99" s="153"/>
      <c r="C99" s="154"/>
      <c r="D99" s="155" t="s">
        <v>135</v>
      </c>
      <c r="E99" s="156"/>
      <c r="F99" s="156"/>
      <c r="G99" s="156"/>
      <c r="H99" s="156"/>
      <c r="I99" s="156"/>
      <c r="J99" s="157">
        <f>J130</f>
        <v>0</v>
      </c>
      <c r="K99" s="154"/>
      <c r="L99" s="158"/>
    </row>
    <row r="100" spans="1:31" s="10" customFormat="1" ht="19.899999999999999" hidden="1" customHeight="1">
      <c r="B100" s="153"/>
      <c r="C100" s="154"/>
      <c r="D100" s="155" t="s">
        <v>136</v>
      </c>
      <c r="E100" s="156"/>
      <c r="F100" s="156"/>
      <c r="G100" s="156"/>
      <c r="H100" s="156"/>
      <c r="I100" s="156"/>
      <c r="J100" s="157">
        <f>J145</f>
        <v>0</v>
      </c>
      <c r="K100" s="154"/>
      <c r="L100" s="158"/>
    </row>
    <row r="101" spans="1:31" s="10" customFormat="1" ht="19.899999999999999" hidden="1" customHeight="1">
      <c r="B101" s="153"/>
      <c r="C101" s="154"/>
      <c r="D101" s="155" t="s">
        <v>137</v>
      </c>
      <c r="E101" s="156"/>
      <c r="F101" s="156"/>
      <c r="G101" s="156"/>
      <c r="H101" s="156"/>
      <c r="I101" s="156"/>
      <c r="J101" s="157">
        <f>J186</f>
        <v>0</v>
      </c>
      <c r="K101" s="154"/>
      <c r="L101" s="158"/>
    </row>
    <row r="102" spans="1:31" s="2" customFormat="1" ht="21.75" hidden="1" customHeight="1">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31" s="2" customFormat="1" ht="6.95" hidden="1" customHeight="1">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4" spans="1:31" ht="11.25" hidden="1"/>
    <row r="105" spans="1:31" ht="11.25" hidden="1"/>
    <row r="106" spans="1:31" ht="11.25" hidden="1"/>
    <row r="107" spans="1:31" s="2" customFormat="1" ht="6.95" customHeight="1">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31" s="2" customFormat="1" ht="24.95" customHeight="1">
      <c r="A108" s="34"/>
      <c r="B108" s="35"/>
      <c r="C108" s="23" t="s">
        <v>138</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6.95" customHeight="1">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c r="A111" s="34"/>
      <c r="B111" s="35"/>
      <c r="C111" s="36"/>
      <c r="D111" s="36"/>
      <c r="E111" s="297" t="str">
        <f>E7</f>
        <v>Oprava trati v úseku Kladno - Krupá</v>
      </c>
      <c r="F111" s="298"/>
      <c r="G111" s="298"/>
      <c r="H111" s="298"/>
      <c r="I111" s="36"/>
      <c r="J111" s="36"/>
      <c r="K111" s="36"/>
      <c r="L111" s="51"/>
      <c r="S111" s="34"/>
      <c r="T111" s="34"/>
      <c r="U111" s="34"/>
      <c r="V111" s="34"/>
      <c r="W111" s="34"/>
      <c r="X111" s="34"/>
      <c r="Y111" s="34"/>
      <c r="Z111" s="34"/>
      <c r="AA111" s="34"/>
      <c r="AB111" s="34"/>
      <c r="AC111" s="34"/>
      <c r="AD111" s="34"/>
      <c r="AE111" s="34"/>
    </row>
    <row r="112" spans="1:31" s="2" customFormat="1" ht="12" customHeight="1">
      <c r="A112" s="34"/>
      <c r="B112" s="35"/>
      <c r="C112" s="29" t="s">
        <v>126</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6.5" customHeight="1">
      <c r="A113" s="34"/>
      <c r="B113" s="35"/>
      <c r="C113" s="36"/>
      <c r="D113" s="36"/>
      <c r="E113" s="253" t="str">
        <f>E9</f>
        <v>SO 03 - Stochov - Nové Strašecí</v>
      </c>
      <c r="F113" s="299"/>
      <c r="G113" s="299"/>
      <c r="H113" s="299"/>
      <c r="I113" s="36"/>
      <c r="J113" s="36"/>
      <c r="K113" s="36"/>
      <c r="L113" s="51"/>
      <c r="S113" s="34"/>
      <c r="T113" s="34"/>
      <c r="U113" s="34"/>
      <c r="V113" s="34"/>
      <c r="W113" s="34"/>
      <c r="X113" s="34"/>
      <c r="Y113" s="34"/>
      <c r="Z113" s="34"/>
      <c r="AA113" s="34"/>
      <c r="AB113" s="34"/>
      <c r="AC113" s="34"/>
      <c r="AD113" s="34"/>
      <c r="AE113" s="34"/>
    </row>
    <row r="114" spans="1:65" s="2" customFormat="1" ht="6.95"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2" customHeight="1">
      <c r="A115" s="34"/>
      <c r="B115" s="35"/>
      <c r="C115" s="29" t="s">
        <v>20</v>
      </c>
      <c r="D115" s="36"/>
      <c r="E115" s="36"/>
      <c r="F115" s="27" t="str">
        <f>F12</f>
        <v xml:space="preserve"> </v>
      </c>
      <c r="G115" s="36"/>
      <c r="H115" s="36"/>
      <c r="I115" s="29" t="s">
        <v>22</v>
      </c>
      <c r="J115" s="66" t="str">
        <f>IF(J12="","",J12)</f>
        <v>22. 2. 2021</v>
      </c>
      <c r="K115" s="36"/>
      <c r="L115" s="51"/>
      <c r="S115" s="34"/>
      <c r="T115" s="34"/>
      <c r="U115" s="34"/>
      <c r="V115" s="34"/>
      <c r="W115" s="34"/>
      <c r="X115" s="34"/>
      <c r="Y115" s="34"/>
      <c r="Z115" s="34"/>
      <c r="AA115" s="34"/>
      <c r="AB115" s="34"/>
      <c r="AC115" s="34"/>
      <c r="AD115" s="34"/>
      <c r="AE115" s="34"/>
    </row>
    <row r="116" spans="1:65" s="2" customFormat="1" ht="6.95"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24</v>
      </c>
      <c r="D117" s="36"/>
      <c r="E117" s="36"/>
      <c r="F117" s="27" t="str">
        <f>E15</f>
        <v>Ing. Aleš Bednář</v>
      </c>
      <c r="G117" s="36"/>
      <c r="H117" s="36"/>
      <c r="I117" s="29" t="s">
        <v>30</v>
      </c>
      <c r="J117" s="32" t="str">
        <f>E21</f>
        <v xml:space="preserve"> </v>
      </c>
      <c r="K117" s="36"/>
      <c r="L117" s="51"/>
      <c r="S117" s="34"/>
      <c r="T117" s="34"/>
      <c r="U117" s="34"/>
      <c r="V117" s="34"/>
      <c r="W117" s="34"/>
      <c r="X117" s="34"/>
      <c r="Y117" s="34"/>
      <c r="Z117" s="34"/>
      <c r="AA117" s="34"/>
      <c r="AB117" s="34"/>
      <c r="AC117" s="34"/>
      <c r="AD117" s="34"/>
      <c r="AE117" s="34"/>
    </row>
    <row r="118" spans="1:65" s="2" customFormat="1" ht="15.2" customHeight="1">
      <c r="A118" s="34"/>
      <c r="B118" s="35"/>
      <c r="C118" s="29" t="s">
        <v>28</v>
      </c>
      <c r="D118" s="36"/>
      <c r="E118" s="36"/>
      <c r="F118" s="27" t="str">
        <f>IF(E18="","",E18)</f>
        <v>Vyplň údaj</v>
      </c>
      <c r="G118" s="36"/>
      <c r="H118" s="36"/>
      <c r="I118" s="29" t="s">
        <v>32</v>
      </c>
      <c r="J118" s="32" t="str">
        <f>E24</f>
        <v>Lukáš Kot</v>
      </c>
      <c r="K118" s="36"/>
      <c r="L118" s="51"/>
      <c r="S118" s="34"/>
      <c r="T118" s="34"/>
      <c r="U118" s="34"/>
      <c r="V118" s="34"/>
      <c r="W118" s="34"/>
      <c r="X118" s="34"/>
      <c r="Y118" s="34"/>
      <c r="Z118" s="34"/>
      <c r="AA118" s="34"/>
      <c r="AB118" s="34"/>
      <c r="AC118" s="34"/>
      <c r="AD118" s="34"/>
      <c r="AE118" s="34"/>
    </row>
    <row r="119" spans="1:65" s="2" customFormat="1" ht="10.3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11" customFormat="1" ht="29.25" customHeight="1">
      <c r="A120" s="159"/>
      <c r="B120" s="160"/>
      <c r="C120" s="161" t="s">
        <v>139</v>
      </c>
      <c r="D120" s="162" t="s">
        <v>60</v>
      </c>
      <c r="E120" s="162" t="s">
        <v>56</v>
      </c>
      <c r="F120" s="162" t="s">
        <v>57</v>
      </c>
      <c r="G120" s="162" t="s">
        <v>140</v>
      </c>
      <c r="H120" s="162" t="s">
        <v>141</v>
      </c>
      <c r="I120" s="162" t="s">
        <v>142</v>
      </c>
      <c r="J120" s="162" t="s">
        <v>130</v>
      </c>
      <c r="K120" s="163" t="s">
        <v>143</v>
      </c>
      <c r="L120" s="164"/>
      <c r="M120" s="75" t="s">
        <v>1</v>
      </c>
      <c r="N120" s="76" t="s">
        <v>39</v>
      </c>
      <c r="O120" s="76" t="s">
        <v>144</v>
      </c>
      <c r="P120" s="76" t="s">
        <v>145</v>
      </c>
      <c r="Q120" s="76" t="s">
        <v>146</v>
      </c>
      <c r="R120" s="76" t="s">
        <v>147</v>
      </c>
      <c r="S120" s="76" t="s">
        <v>148</v>
      </c>
      <c r="T120" s="77" t="s">
        <v>149</v>
      </c>
      <c r="U120" s="159"/>
      <c r="V120" s="159"/>
      <c r="W120" s="159"/>
      <c r="X120" s="159"/>
      <c r="Y120" s="159"/>
      <c r="Z120" s="159"/>
      <c r="AA120" s="159"/>
      <c r="AB120" s="159"/>
      <c r="AC120" s="159"/>
      <c r="AD120" s="159"/>
      <c r="AE120" s="159"/>
    </row>
    <row r="121" spans="1:65" s="2" customFormat="1" ht="22.9" customHeight="1">
      <c r="A121" s="34"/>
      <c r="B121" s="35"/>
      <c r="C121" s="82" t="s">
        <v>150</v>
      </c>
      <c r="D121" s="36"/>
      <c r="E121" s="36"/>
      <c r="F121" s="36"/>
      <c r="G121" s="36"/>
      <c r="H121" s="36"/>
      <c r="I121" s="36"/>
      <c r="J121" s="165">
        <f>BK121</f>
        <v>0</v>
      </c>
      <c r="K121" s="36"/>
      <c r="L121" s="39"/>
      <c r="M121" s="78"/>
      <c r="N121" s="166"/>
      <c r="O121" s="79"/>
      <c r="P121" s="167">
        <f>P122</f>
        <v>0</v>
      </c>
      <c r="Q121" s="79"/>
      <c r="R121" s="167">
        <f>R122</f>
        <v>1151.0919000000001</v>
      </c>
      <c r="S121" s="79"/>
      <c r="T121" s="168">
        <f>T122</f>
        <v>0</v>
      </c>
      <c r="U121" s="34"/>
      <c r="V121" s="34"/>
      <c r="W121" s="34"/>
      <c r="X121" s="34"/>
      <c r="Y121" s="34"/>
      <c r="Z121" s="34"/>
      <c r="AA121" s="34"/>
      <c r="AB121" s="34"/>
      <c r="AC121" s="34"/>
      <c r="AD121" s="34"/>
      <c r="AE121" s="34"/>
      <c r="AT121" s="17" t="s">
        <v>74</v>
      </c>
      <c r="AU121" s="17" t="s">
        <v>132</v>
      </c>
      <c r="BK121" s="169">
        <f>BK122</f>
        <v>0</v>
      </c>
    </row>
    <row r="122" spans="1:65" s="12" customFormat="1" ht="25.9" customHeight="1">
      <c r="B122" s="170"/>
      <c r="C122" s="171"/>
      <c r="D122" s="172" t="s">
        <v>74</v>
      </c>
      <c r="E122" s="173" t="s">
        <v>151</v>
      </c>
      <c r="F122" s="173" t="s">
        <v>152</v>
      </c>
      <c r="G122" s="171"/>
      <c r="H122" s="171"/>
      <c r="I122" s="174"/>
      <c r="J122" s="175">
        <f>BK122</f>
        <v>0</v>
      </c>
      <c r="K122" s="171"/>
      <c r="L122" s="176"/>
      <c r="M122" s="177"/>
      <c r="N122" s="178"/>
      <c r="O122" s="178"/>
      <c r="P122" s="179">
        <f>P123+P130+P145+P186</f>
        <v>0</v>
      </c>
      <c r="Q122" s="178"/>
      <c r="R122" s="179">
        <f>R123+R130+R145+R186</f>
        <v>1151.0919000000001</v>
      </c>
      <c r="S122" s="178"/>
      <c r="T122" s="180">
        <f>T123+T130+T145+T186</f>
        <v>0</v>
      </c>
      <c r="AR122" s="181" t="s">
        <v>83</v>
      </c>
      <c r="AT122" s="182" t="s">
        <v>74</v>
      </c>
      <c r="AU122" s="182" t="s">
        <v>75</v>
      </c>
      <c r="AY122" s="181" t="s">
        <v>153</v>
      </c>
      <c r="BK122" s="183">
        <f>BK123+BK130+BK145+BK186</f>
        <v>0</v>
      </c>
    </row>
    <row r="123" spans="1:65" s="12" customFormat="1" ht="22.9" customHeight="1">
      <c r="B123" s="170"/>
      <c r="C123" s="171"/>
      <c r="D123" s="172" t="s">
        <v>74</v>
      </c>
      <c r="E123" s="184" t="s">
        <v>83</v>
      </c>
      <c r="F123" s="184" t="s">
        <v>154</v>
      </c>
      <c r="G123" s="171"/>
      <c r="H123" s="171"/>
      <c r="I123" s="174"/>
      <c r="J123" s="185">
        <f>BK123</f>
        <v>0</v>
      </c>
      <c r="K123" s="171"/>
      <c r="L123" s="176"/>
      <c r="M123" s="177"/>
      <c r="N123" s="178"/>
      <c r="O123" s="178"/>
      <c r="P123" s="179">
        <f>SUM(P124:P129)</f>
        <v>0</v>
      </c>
      <c r="Q123" s="178"/>
      <c r="R123" s="179">
        <f>SUM(R124:R129)</f>
        <v>51.859499999999997</v>
      </c>
      <c r="S123" s="178"/>
      <c r="T123" s="180">
        <f>SUM(T124:T129)</f>
        <v>0</v>
      </c>
      <c r="AR123" s="181" t="s">
        <v>83</v>
      </c>
      <c r="AT123" s="182" t="s">
        <v>74</v>
      </c>
      <c r="AU123" s="182" t="s">
        <v>83</v>
      </c>
      <c r="AY123" s="181" t="s">
        <v>153</v>
      </c>
      <c r="BK123" s="183">
        <f>SUM(BK124:BK129)</f>
        <v>0</v>
      </c>
    </row>
    <row r="124" spans="1:65" s="2" customFormat="1" ht="21.75" customHeight="1">
      <c r="A124" s="34"/>
      <c r="B124" s="35"/>
      <c r="C124" s="186" t="s">
        <v>83</v>
      </c>
      <c r="D124" s="186" t="s">
        <v>155</v>
      </c>
      <c r="E124" s="187" t="s">
        <v>169</v>
      </c>
      <c r="F124" s="188" t="s">
        <v>170</v>
      </c>
      <c r="G124" s="189" t="s">
        <v>158</v>
      </c>
      <c r="H124" s="190">
        <v>14</v>
      </c>
      <c r="I124" s="300"/>
      <c r="J124" s="192">
        <f>ROUND(I124*H124,2)</f>
        <v>0</v>
      </c>
      <c r="K124" s="188" t="s">
        <v>159</v>
      </c>
      <c r="L124" s="193"/>
      <c r="M124" s="194" t="s">
        <v>1</v>
      </c>
      <c r="N124" s="195" t="s">
        <v>40</v>
      </c>
      <c r="O124" s="71"/>
      <c r="P124" s="196">
        <f>O124*H124</f>
        <v>0</v>
      </c>
      <c r="Q124" s="196">
        <v>3.70425</v>
      </c>
      <c r="R124" s="196">
        <f>Q124*H124</f>
        <v>51.859499999999997</v>
      </c>
      <c r="S124" s="196">
        <v>0</v>
      </c>
      <c r="T124" s="197">
        <f>S124*H124</f>
        <v>0</v>
      </c>
      <c r="U124" s="34"/>
      <c r="V124" s="34"/>
      <c r="W124" s="34"/>
      <c r="X124" s="34"/>
      <c r="Y124" s="34"/>
      <c r="Z124" s="34"/>
      <c r="AA124" s="34"/>
      <c r="AB124" s="34"/>
      <c r="AC124" s="34"/>
      <c r="AD124" s="34"/>
      <c r="AE124" s="34"/>
      <c r="AR124" s="198" t="s">
        <v>160</v>
      </c>
      <c r="AT124" s="198" t="s">
        <v>155</v>
      </c>
      <c r="AU124" s="198" t="s">
        <v>85</v>
      </c>
      <c r="AY124" s="17" t="s">
        <v>153</v>
      </c>
      <c r="BE124" s="199">
        <f>IF(N124="základní",J124,0)</f>
        <v>0</v>
      </c>
      <c r="BF124" s="199">
        <f>IF(N124="snížená",J124,0)</f>
        <v>0</v>
      </c>
      <c r="BG124" s="199">
        <f>IF(N124="zákl. přenesená",J124,0)</f>
        <v>0</v>
      </c>
      <c r="BH124" s="199">
        <f>IF(N124="sníž. přenesená",J124,0)</f>
        <v>0</v>
      </c>
      <c r="BI124" s="199">
        <f>IF(N124="nulová",J124,0)</f>
        <v>0</v>
      </c>
      <c r="BJ124" s="17" t="s">
        <v>83</v>
      </c>
      <c r="BK124" s="199">
        <f>ROUND(I124*H124,2)</f>
        <v>0</v>
      </c>
      <c r="BL124" s="17" t="s">
        <v>161</v>
      </c>
      <c r="BM124" s="198" t="s">
        <v>333</v>
      </c>
    </row>
    <row r="125" spans="1:65" s="15" customFormat="1" ht="11.25">
      <c r="B125" s="223"/>
      <c r="C125" s="224"/>
      <c r="D125" s="202" t="s">
        <v>163</v>
      </c>
      <c r="E125" s="225" t="s">
        <v>1</v>
      </c>
      <c r="F125" s="226" t="s">
        <v>334</v>
      </c>
      <c r="G125" s="224"/>
      <c r="H125" s="225" t="s">
        <v>1</v>
      </c>
      <c r="I125" s="227"/>
      <c r="J125" s="224"/>
      <c r="K125" s="224"/>
      <c r="L125" s="228"/>
      <c r="M125" s="229"/>
      <c r="N125" s="230"/>
      <c r="O125" s="230"/>
      <c r="P125" s="230"/>
      <c r="Q125" s="230"/>
      <c r="R125" s="230"/>
      <c r="S125" s="230"/>
      <c r="T125" s="231"/>
      <c r="AT125" s="232" t="s">
        <v>163</v>
      </c>
      <c r="AU125" s="232" t="s">
        <v>85</v>
      </c>
      <c r="AV125" s="15" t="s">
        <v>83</v>
      </c>
      <c r="AW125" s="15" t="s">
        <v>31</v>
      </c>
      <c r="AX125" s="15" t="s">
        <v>75</v>
      </c>
      <c r="AY125" s="232" t="s">
        <v>153</v>
      </c>
    </row>
    <row r="126" spans="1:65" s="13" customFormat="1" ht="11.25">
      <c r="B126" s="200"/>
      <c r="C126" s="201"/>
      <c r="D126" s="202" t="s">
        <v>163</v>
      </c>
      <c r="E126" s="203" t="s">
        <v>1</v>
      </c>
      <c r="F126" s="204" t="s">
        <v>335</v>
      </c>
      <c r="G126" s="201"/>
      <c r="H126" s="205">
        <v>13.333</v>
      </c>
      <c r="I126" s="206"/>
      <c r="J126" s="201"/>
      <c r="K126" s="201"/>
      <c r="L126" s="207"/>
      <c r="M126" s="208"/>
      <c r="N126" s="209"/>
      <c r="O126" s="209"/>
      <c r="P126" s="209"/>
      <c r="Q126" s="209"/>
      <c r="R126" s="209"/>
      <c r="S126" s="209"/>
      <c r="T126" s="210"/>
      <c r="AT126" s="211" t="s">
        <v>163</v>
      </c>
      <c r="AU126" s="211" t="s">
        <v>85</v>
      </c>
      <c r="AV126" s="13" t="s">
        <v>85</v>
      </c>
      <c r="AW126" s="13" t="s">
        <v>31</v>
      </c>
      <c r="AX126" s="13" t="s">
        <v>75</v>
      </c>
      <c r="AY126" s="211" t="s">
        <v>153</v>
      </c>
    </row>
    <row r="127" spans="1:65" s="13" customFormat="1" ht="11.25">
      <c r="B127" s="200"/>
      <c r="C127" s="201"/>
      <c r="D127" s="202" t="s">
        <v>163</v>
      </c>
      <c r="E127" s="203" t="s">
        <v>1</v>
      </c>
      <c r="F127" s="204" t="s">
        <v>336</v>
      </c>
      <c r="G127" s="201"/>
      <c r="H127" s="205">
        <v>0.66700000000000004</v>
      </c>
      <c r="I127" s="206"/>
      <c r="J127" s="201"/>
      <c r="K127" s="201"/>
      <c r="L127" s="207"/>
      <c r="M127" s="208"/>
      <c r="N127" s="209"/>
      <c r="O127" s="209"/>
      <c r="P127" s="209"/>
      <c r="Q127" s="209"/>
      <c r="R127" s="209"/>
      <c r="S127" s="209"/>
      <c r="T127" s="210"/>
      <c r="AT127" s="211" t="s">
        <v>163</v>
      </c>
      <c r="AU127" s="211" t="s">
        <v>85</v>
      </c>
      <c r="AV127" s="13" t="s">
        <v>85</v>
      </c>
      <c r="AW127" s="13" t="s">
        <v>31</v>
      </c>
      <c r="AX127" s="13" t="s">
        <v>75</v>
      </c>
      <c r="AY127" s="211" t="s">
        <v>153</v>
      </c>
    </row>
    <row r="128" spans="1:65" s="14" customFormat="1" ht="11.25">
      <c r="B128" s="212"/>
      <c r="C128" s="213"/>
      <c r="D128" s="202" t="s">
        <v>163</v>
      </c>
      <c r="E128" s="214" t="s">
        <v>1</v>
      </c>
      <c r="F128" s="215" t="s">
        <v>167</v>
      </c>
      <c r="G128" s="213"/>
      <c r="H128" s="216">
        <v>14</v>
      </c>
      <c r="I128" s="217"/>
      <c r="J128" s="213"/>
      <c r="K128" s="213"/>
      <c r="L128" s="218"/>
      <c r="M128" s="219"/>
      <c r="N128" s="220"/>
      <c r="O128" s="220"/>
      <c r="P128" s="220"/>
      <c r="Q128" s="220"/>
      <c r="R128" s="220"/>
      <c r="S128" s="220"/>
      <c r="T128" s="221"/>
      <c r="AT128" s="222" t="s">
        <v>163</v>
      </c>
      <c r="AU128" s="222" t="s">
        <v>85</v>
      </c>
      <c r="AV128" s="14" t="s">
        <v>161</v>
      </c>
      <c r="AW128" s="14" t="s">
        <v>31</v>
      </c>
      <c r="AX128" s="14" t="s">
        <v>83</v>
      </c>
      <c r="AY128" s="222" t="s">
        <v>153</v>
      </c>
    </row>
    <row r="129" spans="1:65" s="15" customFormat="1" ht="11.25">
      <c r="B129" s="223"/>
      <c r="C129" s="224"/>
      <c r="D129" s="202" t="s">
        <v>163</v>
      </c>
      <c r="E129" s="225" t="s">
        <v>1</v>
      </c>
      <c r="F129" s="226" t="s">
        <v>168</v>
      </c>
      <c r="G129" s="224"/>
      <c r="H129" s="225" t="s">
        <v>1</v>
      </c>
      <c r="I129" s="227"/>
      <c r="J129" s="224"/>
      <c r="K129" s="224"/>
      <c r="L129" s="228"/>
      <c r="M129" s="229"/>
      <c r="N129" s="230"/>
      <c r="O129" s="230"/>
      <c r="P129" s="230"/>
      <c r="Q129" s="230"/>
      <c r="R129" s="230"/>
      <c r="S129" s="230"/>
      <c r="T129" s="231"/>
      <c r="AT129" s="232" t="s">
        <v>163</v>
      </c>
      <c r="AU129" s="232" t="s">
        <v>85</v>
      </c>
      <c r="AV129" s="15" t="s">
        <v>83</v>
      </c>
      <c r="AW129" s="15" t="s">
        <v>31</v>
      </c>
      <c r="AX129" s="15" t="s">
        <v>75</v>
      </c>
      <c r="AY129" s="232" t="s">
        <v>153</v>
      </c>
    </row>
    <row r="130" spans="1:65" s="12" customFormat="1" ht="22.9" customHeight="1">
      <c r="B130" s="170"/>
      <c r="C130" s="171"/>
      <c r="D130" s="172" t="s">
        <v>74</v>
      </c>
      <c r="E130" s="184" t="s">
        <v>85</v>
      </c>
      <c r="F130" s="184" t="s">
        <v>174</v>
      </c>
      <c r="G130" s="171"/>
      <c r="H130" s="171"/>
      <c r="I130" s="174"/>
      <c r="J130" s="185">
        <f>BK130</f>
        <v>0</v>
      </c>
      <c r="K130" s="171"/>
      <c r="L130" s="176"/>
      <c r="M130" s="177"/>
      <c r="N130" s="178"/>
      <c r="O130" s="178"/>
      <c r="P130" s="179">
        <f>SUM(P131:P144)</f>
        <v>0</v>
      </c>
      <c r="Q130" s="178"/>
      <c r="R130" s="179">
        <f>SUM(R131:R144)</f>
        <v>1099.2324000000001</v>
      </c>
      <c r="S130" s="178"/>
      <c r="T130" s="180">
        <f>SUM(T131:T144)</f>
        <v>0</v>
      </c>
      <c r="AR130" s="181" t="s">
        <v>83</v>
      </c>
      <c r="AT130" s="182" t="s">
        <v>74</v>
      </c>
      <c r="AU130" s="182" t="s">
        <v>83</v>
      </c>
      <c r="AY130" s="181" t="s">
        <v>153</v>
      </c>
      <c r="BK130" s="183">
        <f>SUM(BK131:BK144)</f>
        <v>0</v>
      </c>
    </row>
    <row r="131" spans="1:65" s="2" customFormat="1" ht="21.75" customHeight="1">
      <c r="A131" s="34"/>
      <c r="B131" s="35"/>
      <c r="C131" s="186" t="s">
        <v>85</v>
      </c>
      <c r="D131" s="186" t="s">
        <v>155</v>
      </c>
      <c r="E131" s="187" t="s">
        <v>176</v>
      </c>
      <c r="F131" s="188" t="s">
        <v>177</v>
      </c>
      <c r="G131" s="189" t="s">
        <v>178</v>
      </c>
      <c r="H131" s="190">
        <v>1096.92</v>
      </c>
      <c r="I131" s="191"/>
      <c r="J131" s="192">
        <f>ROUND(I131*H131,2)</f>
        <v>0</v>
      </c>
      <c r="K131" s="188" t="s">
        <v>159</v>
      </c>
      <c r="L131" s="193"/>
      <c r="M131" s="194" t="s">
        <v>1</v>
      </c>
      <c r="N131" s="195" t="s">
        <v>40</v>
      </c>
      <c r="O131" s="71"/>
      <c r="P131" s="196">
        <f>O131*H131</f>
        <v>0</v>
      </c>
      <c r="Q131" s="196">
        <v>1</v>
      </c>
      <c r="R131" s="196">
        <f>Q131*H131</f>
        <v>1096.92</v>
      </c>
      <c r="S131" s="196">
        <v>0</v>
      </c>
      <c r="T131" s="197">
        <f>S131*H131</f>
        <v>0</v>
      </c>
      <c r="U131" s="34"/>
      <c r="V131" s="34"/>
      <c r="W131" s="34"/>
      <c r="X131" s="34"/>
      <c r="Y131" s="34"/>
      <c r="Z131" s="34"/>
      <c r="AA131" s="34"/>
      <c r="AB131" s="34"/>
      <c r="AC131" s="34"/>
      <c r="AD131" s="34"/>
      <c r="AE131" s="34"/>
      <c r="AR131" s="198" t="s">
        <v>284</v>
      </c>
      <c r="AT131" s="198" t="s">
        <v>155</v>
      </c>
      <c r="AU131" s="198" t="s">
        <v>85</v>
      </c>
      <c r="AY131" s="17" t="s">
        <v>153</v>
      </c>
      <c r="BE131" s="199">
        <f>IF(N131="základní",J131,0)</f>
        <v>0</v>
      </c>
      <c r="BF131" s="199">
        <f>IF(N131="snížená",J131,0)</f>
        <v>0</v>
      </c>
      <c r="BG131" s="199">
        <f>IF(N131="zákl. přenesená",J131,0)</f>
        <v>0</v>
      </c>
      <c r="BH131" s="199">
        <f>IF(N131="sníž. přenesená",J131,0)</f>
        <v>0</v>
      </c>
      <c r="BI131" s="199">
        <f>IF(N131="nulová",J131,0)</f>
        <v>0</v>
      </c>
      <c r="BJ131" s="17" t="s">
        <v>83</v>
      </c>
      <c r="BK131" s="199">
        <f>ROUND(I131*H131,2)</f>
        <v>0</v>
      </c>
      <c r="BL131" s="17" t="s">
        <v>284</v>
      </c>
      <c r="BM131" s="198" t="s">
        <v>337</v>
      </c>
    </row>
    <row r="132" spans="1:65" s="13" customFormat="1" ht="11.25">
      <c r="B132" s="200"/>
      <c r="C132" s="201"/>
      <c r="D132" s="202" t="s">
        <v>163</v>
      </c>
      <c r="E132" s="203" t="s">
        <v>1</v>
      </c>
      <c r="F132" s="204" t="s">
        <v>338</v>
      </c>
      <c r="G132" s="201"/>
      <c r="H132" s="205">
        <v>1114.92</v>
      </c>
      <c r="I132" s="206"/>
      <c r="J132" s="201"/>
      <c r="K132" s="201"/>
      <c r="L132" s="207"/>
      <c r="M132" s="208"/>
      <c r="N132" s="209"/>
      <c r="O132" s="209"/>
      <c r="P132" s="209"/>
      <c r="Q132" s="209"/>
      <c r="R132" s="209"/>
      <c r="S132" s="209"/>
      <c r="T132" s="210"/>
      <c r="AT132" s="211" t="s">
        <v>163</v>
      </c>
      <c r="AU132" s="211" t="s">
        <v>85</v>
      </c>
      <c r="AV132" s="13" t="s">
        <v>85</v>
      </c>
      <c r="AW132" s="13" t="s">
        <v>31</v>
      </c>
      <c r="AX132" s="13" t="s">
        <v>75</v>
      </c>
      <c r="AY132" s="211" t="s">
        <v>153</v>
      </c>
    </row>
    <row r="133" spans="1:65" s="15" customFormat="1" ht="11.25">
      <c r="B133" s="223"/>
      <c r="C133" s="224"/>
      <c r="D133" s="202" t="s">
        <v>163</v>
      </c>
      <c r="E133" s="225" t="s">
        <v>1</v>
      </c>
      <c r="F133" s="226" t="s">
        <v>339</v>
      </c>
      <c r="G133" s="224"/>
      <c r="H133" s="225" t="s">
        <v>1</v>
      </c>
      <c r="I133" s="227"/>
      <c r="J133" s="224"/>
      <c r="K133" s="224"/>
      <c r="L133" s="228"/>
      <c r="M133" s="229"/>
      <c r="N133" s="230"/>
      <c r="O133" s="230"/>
      <c r="P133" s="230"/>
      <c r="Q133" s="230"/>
      <c r="R133" s="230"/>
      <c r="S133" s="230"/>
      <c r="T133" s="231"/>
      <c r="AT133" s="232" t="s">
        <v>163</v>
      </c>
      <c r="AU133" s="232" t="s">
        <v>85</v>
      </c>
      <c r="AV133" s="15" t="s">
        <v>83</v>
      </c>
      <c r="AW133" s="15" t="s">
        <v>31</v>
      </c>
      <c r="AX133" s="15" t="s">
        <v>75</v>
      </c>
      <c r="AY133" s="232" t="s">
        <v>153</v>
      </c>
    </row>
    <row r="134" spans="1:65" s="13" customFormat="1" ht="11.25">
      <c r="B134" s="200"/>
      <c r="C134" s="201"/>
      <c r="D134" s="202" t="s">
        <v>163</v>
      </c>
      <c r="E134" s="203" t="s">
        <v>1</v>
      </c>
      <c r="F134" s="204" t="s">
        <v>340</v>
      </c>
      <c r="G134" s="201"/>
      <c r="H134" s="205">
        <v>-18</v>
      </c>
      <c r="I134" s="206"/>
      <c r="J134" s="201"/>
      <c r="K134" s="201"/>
      <c r="L134" s="207"/>
      <c r="M134" s="208"/>
      <c r="N134" s="209"/>
      <c r="O134" s="209"/>
      <c r="P134" s="209"/>
      <c r="Q134" s="209"/>
      <c r="R134" s="209"/>
      <c r="S134" s="209"/>
      <c r="T134" s="210"/>
      <c r="AT134" s="211" t="s">
        <v>163</v>
      </c>
      <c r="AU134" s="211" t="s">
        <v>85</v>
      </c>
      <c r="AV134" s="13" t="s">
        <v>85</v>
      </c>
      <c r="AW134" s="13" t="s">
        <v>31</v>
      </c>
      <c r="AX134" s="13" t="s">
        <v>75</v>
      </c>
      <c r="AY134" s="211" t="s">
        <v>153</v>
      </c>
    </row>
    <row r="135" spans="1:65" s="14" customFormat="1" ht="11.25">
      <c r="B135" s="212"/>
      <c r="C135" s="213"/>
      <c r="D135" s="202" t="s">
        <v>163</v>
      </c>
      <c r="E135" s="214" t="s">
        <v>1</v>
      </c>
      <c r="F135" s="215" t="s">
        <v>167</v>
      </c>
      <c r="G135" s="213"/>
      <c r="H135" s="216">
        <v>1096.92</v>
      </c>
      <c r="I135" s="217"/>
      <c r="J135" s="213"/>
      <c r="K135" s="213"/>
      <c r="L135" s="218"/>
      <c r="M135" s="219"/>
      <c r="N135" s="220"/>
      <c r="O135" s="220"/>
      <c r="P135" s="220"/>
      <c r="Q135" s="220"/>
      <c r="R135" s="220"/>
      <c r="S135" s="220"/>
      <c r="T135" s="221"/>
      <c r="AT135" s="222" t="s">
        <v>163</v>
      </c>
      <c r="AU135" s="222" t="s">
        <v>85</v>
      </c>
      <c r="AV135" s="14" t="s">
        <v>161</v>
      </c>
      <c r="AW135" s="14" t="s">
        <v>31</v>
      </c>
      <c r="AX135" s="14" t="s">
        <v>83</v>
      </c>
      <c r="AY135" s="222" t="s">
        <v>153</v>
      </c>
    </row>
    <row r="136" spans="1:65" s="2" customFormat="1" ht="24">
      <c r="A136" s="34"/>
      <c r="B136" s="35"/>
      <c r="C136" s="186" t="s">
        <v>175</v>
      </c>
      <c r="D136" s="186" t="s">
        <v>155</v>
      </c>
      <c r="E136" s="187" t="s">
        <v>341</v>
      </c>
      <c r="F136" s="188" t="s">
        <v>342</v>
      </c>
      <c r="G136" s="189" t="s">
        <v>158</v>
      </c>
      <c r="H136" s="190">
        <v>1600</v>
      </c>
      <c r="I136" s="191"/>
      <c r="J136" s="192">
        <f>ROUND(I136*H136,2)</f>
        <v>0</v>
      </c>
      <c r="K136" s="188" t="s">
        <v>159</v>
      </c>
      <c r="L136" s="193"/>
      <c r="M136" s="194" t="s">
        <v>1</v>
      </c>
      <c r="N136" s="195" t="s">
        <v>40</v>
      </c>
      <c r="O136" s="71"/>
      <c r="P136" s="196">
        <f>O136*H136</f>
        <v>0</v>
      </c>
      <c r="Q136" s="196">
        <v>1.23E-3</v>
      </c>
      <c r="R136" s="196">
        <f>Q136*H136</f>
        <v>1.968</v>
      </c>
      <c r="S136" s="196">
        <v>0</v>
      </c>
      <c r="T136" s="197">
        <f>S136*H136</f>
        <v>0</v>
      </c>
      <c r="U136" s="34"/>
      <c r="V136" s="34"/>
      <c r="W136" s="34"/>
      <c r="X136" s="34"/>
      <c r="Y136" s="34"/>
      <c r="Z136" s="34"/>
      <c r="AA136" s="34"/>
      <c r="AB136" s="34"/>
      <c r="AC136" s="34"/>
      <c r="AD136" s="34"/>
      <c r="AE136" s="34"/>
      <c r="AR136" s="198" t="s">
        <v>160</v>
      </c>
      <c r="AT136" s="198" t="s">
        <v>155</v>
      </c>
      <c r="AU136" s="198" t="s">
        <v>85</v>
      </c>
      <c r="AY136" s="17" t="s">
        <v>153</v>
      </c>
      <c r="BE136" s="199">
        <f>IF(N136="základní",J136,0)</f>
        <v>0</v>
      </c>
      <c r="BF136" s="199">
        <f>IF(N136="snížená",J136,0)</f>
        <v>0</v>
      </c>
      <c r="BG136" s="199">
        <f>IF(N136="zákl. přenesená",J136,0)</f>
        <v>0</v>
      </c>
      <c r="BH136" s="199">
        <f>IF(N136="sníž. přenesená",J136,0)</f>
        <v>0</v>
      </c>
      <c r="BI136" s="199">
        <f>IF(N136="nulová",J136,0)</f>
        <v>0</v>
      </c>
      <c r="BJ136" s="17" t="s">
        <v>83</v>
      </c>
      <c r="BK136" s="199">
        <f>ROUND(I136*H136,2)</f>
        <v>0</v>
      </c>
      <c r="BL136" s="17" t="s">
        <v>161</v>
      </c>
      <c r="BM136" s="198" t="s">
        <v>343</v>
      </c>
    </row>
    <row r="137" spans="1:65" s="13" customFormat="1" ht="11.25">
      <c r="B137" s="200"/>
      <c r="C137" s="201"/>
      <c r="D137" s="202" t="s">
        <v>163</v>
      </c>
      <c r="E137" s="203" t="s">
        <v>1</v>
      </c>
      <c r="F137" s="204" t="s">
        <v>344</v>
      </c>
      <c r="G137" s="201"/>
      <c r="H137" s="205">
        <v>1705.6</v>
      </c>
      <c r="I137" s="206"/>
      <c r="J137" s="201"/>
      <c r="K137" s="201"/>
      <c r="L137" s="207"/>
      <c r="M137" s="208"/>
      <c r="N137" s="209"/>
      <c r="O137" s="209"/>
      <c r="P137" s="209"/>
      <c r="Q137" s="209"/>
      <c r="R137" s="209"/>
      <c r="S137" s="209"/>
      <c r="T137" s="210"/>
      <c r="AT137" s="211" t="s">
        <v>163</v>
      </c>
      <c r="AU137" s="211" t="s">
        <v>85</v>
      </c>
      <c r="AV137" s="13" t="s">
        <v>85</v>
      </c>
      <c r="AW137" s="13" t="s">
        <v>31</v>
      </c>
      <c r="AX137" s="13" t="s">
        <v>75</v>
      </c>
      <c r="AY137" s="211" t="s">
        <v>153</v>
      </c>
    </row>
    <row r="138" spans="1:65" s="13" customFormat="1" ht="11.25">
      <c r="B138" s="200"/>
      <c r="C138" s="201"/>
      <c r="D138" s="202" t="s">
        <v>163</v>
      </c>
      <c r="E138" s="203" t="s">
        <v>1</v>
      </c>
      <c r="F138" s="204" t="s">
        <v>345</v>
      </c>
      <c r="G138" s="201"/>
      <c r="H138" s="205">
        <v>2.4</v>
      </c>
      <c r="I138" s="206"/>
      <c r="J138" s="201"/>
      <c r="K138" s="201"/>
      <c r="L138" s="207"/>
      <c r="M138" s="208"/>
      <c r="N138" s="209"/>
      <c r="O138" s="209"/>
      <c r="P138" s="209"/>
      <c r="Q138" s="209"/>
      <c r="R138" s="209"/>
      <c r="S138" s="209"/>
      <c r="T138" s="210"/>
      <c r="AT138" s="211" t="s">
        <v>163</v>
      </c>
      <c r="AU138" s="211" t="s">
        <v>85</v>
      </c>
      <c r="AV138" s="13" t="s">
        <v>85</v>
      </c>
      <c r="AW138" s="13" t="s">
        <v>31</v>
      </c>
      <c r="AX138" s="13" t="s">
        <v>75</v>
      </c>
      <c r="AY138" s="211" t="s">
        <v>153</v>
      </c>
    </row>
    <row r="139" spans="1:65" s="15" customFormat="1" ht="11.25">
      <c r="B139" s="223"/>
      <c r="C139" s="224"/>
      <c r="D139" s="202" t="s">
        <v>163</v>
      </c>
      <c r="E139" s="225" t="s">
        <v>1</v>
      </c>
      <c r="F139" s="226" t="s">
        <v>108</v>
      </c>
      <c r="G139" s="224"/>
      <c r="H139" s="225" t="s">
        <v>1</v>
      </c>
      <c r="I139" s="227"/>
      <c r="J139" s="224"/>
      <c r="K139" s="224"/>
      <c r="L139" s="228"/>
      <c r="M139" s="229"/>
      <c r="N139" s="230"/>
      <c r="O139" s="230"/>
      <c r="P139" s="230"/>
      <c r="Q139" s="230"/>
      <c r="R139" s="230"/>
      <c r="S139" s="230"/>
      <c r="T139" s="231"/>
      <c r="AT139" s="232" t="s">
        <v>163</v>
      </c>
      <c r="AU139" s="232" t="s">
        <v>85</v>
      </c>
      <c r="AV139" s="15" t="s">
        <v>83</v>
      </c>
      <c r="AW139" s="15" t="s">
        <v>31</v>
      </c>
      <c r="AX139" s="15" t="s">
        <v>75</v>
      </c>
      <c r="AY139" s="232" t="s">
        <v>153</v>
      </c>
    </row>
    <row r="140" spans="1:65" s="13" customFormat="1" ht="11.25">
      <c r="B140" s="200"/>
      <c r="C140" s="201"/>
      <c r="D140" s="202" t="s">
        <v>163</v>
      </c>
      <c r="E140" s="203" t="s">
        <v>1</v>
      </c>
      <c r="F140" s="204" t="s">
        <v>346</v>
      </c>
      <c r="G140" s="201"/>
      <c r="H140" s="205">
        <v>-108</v>
      </c>
      <c r="I140" s="206"/>
      <c r="J140" s="201"/>
      <c r="K140" s="201"/>
      <c r="L140" s="207"/>
      <c r="M140" s="208"/>
      <c r="N140" s="209"/>
      <c r="O140" s="209"/>
      <c r="P140" s="209"/>
      <c r="Q140" s="209"/>
      <c r="R140" s="209"/>
      <c r="S140" s="209"/>
      <c r="T140" s="210"/>
      <c r="AT140" s="211" t="s">
        <v>163</v>
      </c>
      <c r="AU140" s="211" t="s">
        <v>85</v>
      </c>
      <c r="AV140" s="13" t="s">
        <v>85</v>
      </c>
      <c r="AW140" s="13" t="s">
        <v>31</v>
      </c>
      <c r="AX140" s="13" t="s">
        <v>75</v>
      </c>
      <c r="AY140" s="211" t="s">
        <v>153</v>
      </c>
    </row>
    <row r="141" spans="1:65" s="14" customFormat="1" ht="11.25">
      <c r="B141" s="212"/>
      <c r="C141" s="213"/>
      <c r="D141" s="202" t="s">
        <v>163</v>
      </c>
      <c r="E141" s="214" t="s">
        <v>1</v>
      </c>
      <c r="F141" s="215" t="s">
        <v>167</v>
      </c>
      <c r="G141" s="213"/>
      <c r="H141" s="216">
        <v>1600</v>
      </c>
      <c r="I141" s="217"/>
      <c r="J141" s="213"/>
      <c r="K141" s="213"/>
      <c r="L141" s="218"/>
      <c r="M141" s="219"/>
      <c r="N141" s="220"/>
      <c r="O141" s="220"/>
      <c r="P141" s="220"/>
      <c r="Q141" s="220"/>
      <c r="R141" s="220"/>
      <c r="S141" s="220"/>
      <c r="T141" s="221"/>
      <c r="AT141" s="222" t="s">
        <v>163</v>
      </c>
      <c r="AU141" s="222" t="s">
        <v>85</v>
      </c>
      <c r="AV141" s="14" t="s">
        <v>161</v>
      </c>
      <c r="AW141" s="14" t="s">
        <v>31</v>
      </c>
      <c r="AX141" s="14" t="s">
        <v>83</v>
      </c>
      <c r="AY141" s="222" t="s">
        <v>153</v>
      </c>
    </row>
    <row r="142" spans="1:65" s="2" customFormat="1" ht="21.75" customHeight="1">
      <c r="A142" s="34"/>
      <c r="B142" s="35"/>
      <c r="C142" s="186" t="s">
        <v>161</v>
      </c>
      <c r="D142" s="186" t="s">
        <v>155</v>
      </c>
      <c r="E142" s="187" t="s">
        <v>347</v>
      </c>
      <c r="F142" s="188" t="s">
        <v>348</v>
      </c>
      <c r="G142" s="189" t="s">
        <v>158</v>
      </c>
      <c r="H142" s="190">
        <v>1640</v>
      </c>
      <c r="I142" s="191"/>
      <c r="J142" s="192">
        <f>ROUND(I142*H142,2)</f>
        <v>0</v>
      </c>
      <c r="K142" s="188" t="s">
        <v>159</v>
      </c>
      <c r="L142" s="193"/>
      <c r="M142" s="194" t="s">
        <v>1</v>
      </c>
      <c r="N142" s="195" t="s">
        <v>40</v>
      </c>
      <c r="O142" s="71"/>
      <c r="P142" s="196">
        <f>O142*H142</f>
        <v>0</v>
      </c>
      <c r="Q142" s="196">
        <v>2.1000000000000001E-4</v>
      </c>
      <c r="R142" s="196">
        <f>Q142*H142</f>
        <v>0.34440000000000004</v>
      </c>
      <c r="S142" s="196">
        <v>0</v>
      </c>
      <c r="T142" s="197">
        <f>S142*H142</f>
        <v>0</v>
      </c>
      <c r="U142" s="34"/>
      <c r="V142" s="34"/>
      <c r="W142" s="34"/>
      <c r="X142" s="34"/>
      <c r="Y142" s="34"/>
      <c r="Z142" s="34"/>
      <c r="AA142" s="34"/>
      <c r="AB142" s="34"/>
      <c r="AC142" s="34"/>
      <c r="AD142" s="34"/>
      <c r="AE142" s="34"/>
      <c r="AR142" s="198" t="s">
        <v>160</v>
      </c>
      <c r="AT142" s="198" t="s">
        <v>155</v>
      </c>
      <c r="AU142" s="198" t="s">
        <v>85</v>
      </c>
      <c r="AY142" s="17" t="s">
        <v>153</v>
      </c>
      <c r="BE142" s="199">
        <f>IF(N142="základní",J142,0)</f>
        <v>0</v>
      </c>
      <c r="BF142" s="199">
        <f>IF(N142="snížená",J142,0)</f>
        <v>0</v>
      </c>
      <c r="BG142" s="199">
        <f>IF(N142="zákl. přenesená",J142,0)</f>
        <v>0</v>
      </c>
      <c r="BH142" s="199">
        <f>IF(N142="sníž. přenesená",J142,0)</f>
        <v>0</v>
      </c>
      <c r="BI142" s="199">
        <f>IF(N142="nulová",J142,0)</f>
        <v>0</v>
      </c>
      <c r="BJ142" s="17" t="s">
        <v>83</v>
      </c>
      <c r="BK142" s="199">
        <f>ROUND(I142*H142,2)</f>
        <v>0</v>
      </c>
      <c r="BL142" s="17" t="s">
        <v>161</v>
      </c>
      <c r="BM142" s="198" t="s">
        <v>349</v>
      </c>
    </row>
    <row r="143" spans="1:65" s="13" customFormat="1" ht="11.25">
      <c r="B143" s="200"/>
      <c r="C143" s="201"/>
      <c r="D143" s="202" t="s">
        <v>163</v>
      </c>
      <c r="E143" s="203" t="s">
        <v>1</v>
      </c>
      <c r="F143" s="204" t="s">
        <v>350</v>
      </c>
      <c r="G143" s="201"/>
      <c r="H143" s="205">
        <v>1640</v>
      </c>
      <c r="I143" s="206"/>
      <c r="J143" s="201"/>
      <c r="K143" s="201"/>
      <c r="L143" s="207"/>
      <c r="M143" s="208"/>
      <c r="N143" s="209"/>
      <c r="O143" s="209"/>
      <c r="P143" s="209"/>
      <c r="Q143" s="209"/>
      <c r="R143" s="209"/>
      <c r="S143" s="209"/>
      <c r="T143" s="210"/>
      <c r="AT143" s="211" t="s">
        <v>163</v>
      </c>
      <c r="AU143" s="211" t="s">
        <v>85</v>
      </c>
      <c r="AV143" s="13" t="s">
        <v>85</v>
      </c>
      <c r="AW143" s="13" t="s">
        <v>31</v>
      </c>
      <c r="AX143" s="13" t="s">
        <v>75</v>
      </c>
      <c r="AY143" s="211" t="s">
        <v>153</v>
      </c>
    </row>
    <row r="144" spans="1:65" s="14" customFormat="1" ht="11.25">
      <c r="B144" s="212"/>
      <c r="C144" s="213"/>
      <c r="D144" s="202" t="s">
        <v>163</v>
      </c>
      <c r="E144" s="214" t="s">
        <v>1</v>
      </c>
      <c r="F144" s="215" t="s">
        <v>167</v>
      </c>
      <c r="G144" s="213"/>
      <c r="H144" s="216">
        <v>1640</v>
      </c>
      <c r="I144" s="217"/>
      <c r="J144" s="213"/>
      <c r="K144" s="213"/>
      <c r="L144" s="218"/>
      <c r="M144" s="219"/>
      <c r="N144" s="220"/>
      <c r="O144" s="220"/>
      <c r="P144" s="220"/>
      <c r="Q144" s="220"/>
      <c r="R144" s="220"/>
      <c r="S144" s="220"/>
      <c r="T144" s="221"/>
      <c r="AT144" s="222" t="s">
        <v>163</v>
      </c>
      <c r="AU144" s="222" t="s">
        <v>85</v>
      </c>
      <c r="AV144" s="14" t="s">
        <v>161</v>
      </c>
      <c r="AW144" s="14" t="s">
        <v>31</v>
      </c>
      <c r="AX144" s="14" t="s">
        <v>83</v>
      </c>
      <c r="AY144" s="222" t="s">
        <v>153</v>
      </c>
    </row>
    <row r="145" spans="1:65" s="12" customFormat="1" ht="22.9" customHeight="1">
      <c r="B145" s="170"/>
      <c r="C145" s="171"/>
      <c r="D145" s="172" t="s">
        <v>74</v>
      </c>
      <c r="E145" s="184" t="s">
        <v>183</v>
      </c>
      <c r="F145" s="184" t="s">
        <v>184</v>
      </c>
      <c r="G145" s="171"/>
      <c r="H145" s="171"/>
      <c r="I145" s="174"/>
      <c r="J145" s="185">
        <f>BK145</f>
        <v>0</v>
      </c>
      <c r="K145" s="171"/>
      <c r="L145" s="176"/>
      <c r="M145" s="177"/>
      <c r="N145" s="178"/>
      <c r="O145" s="178"/>
      <c r="P145" s="179">
        <f>SUM(P146:P185)</f>
        <v>0</v>
      </c>
      <c r="Q145" s="178"/>
      <c r="R145" s="179">
        <f>SUM(R146:R185)</f>
        <v>0</v>
      </c>
      <c r="S145" s="178"/>
      <c r="T145" s="180">
        <f>SUM(T146:T185)</f>
        <v>0</v>
      </c>
      <c r="AR145" s="181" t="s">
        <v>83</v>
      </c>
      <c r="AT145" s="182" t="s">
        <v>74</v>
      </c>
      <c r="AU145" s="182" t="s">
        <v>83</v>
      </c>
      <c r="AY145" s="181" t="s">
        <v>153</v>
      </c>
      <c r="BK145" s="183">
        <f>SUM(BK146:BK185)</f>
        <v>0</v>
      </c>
    </row>
    <row r="146" spans="1:65" s="2" customFormat="1" ht="72">
      <c r="A146" s="34"/>
      <c r="B146" s="35"/>
      <c r="C146" s="233" t="s">
        <v>183</v>
      </c>
      <c r="D146" s="233" t="s">
        <v>185</v>
      </c>
      <c r="E146" s="234" t="s">
        <v>194</v>
      </c>
      <c r="F146" s="235" t="s">
        <v>195</v>
      </c>
      <c r="G146" s="236" t="s">
        <v>196</v>
      </c>
      <c r="H146" s="237">
        <v>601.4</v>
      </c>
      <c r="I146" s="238"/>
      <c r="J146" s="239">
        <f>ROUND(I146*H146,2)</f>
        <v>0</v>
      </c>
      <c r="K146" s="235" t="s">
        <v>159</v>
      </c>
      <c r="L146" s="39"/>
      <c r="M146" s="240" t="s">
        <v>1</v>
      </c>
      <c r="N146" s="241" t="s">
        <v>40</v>
      </c>
      <c r="O146" s="71"/>
      <c r="P146" s="196">
        <f>O146*H146</f>
        <v>0</v>
      </c>
      <c r="Q146" s="196">
        <v>0</v>
      </c>
      <c r="R146" s="196">
        <f>Q146*H146</f>
        <v>0</v>
      </c>
      <c r="S146" s="196">
        <v>0</v>
      </c>
      <c r="T146" s="197">
        <f>S146*H146</f>
        <v>0</v>
      </c>
      <c r="U146" s="34"/>
      <c r="V146" s="34"/>
      <c r="W146" s="34"/>
      <c r="X146" s="34"/>
      <c r="Y146" s="34"/>
      <c r="Z146" s="34"/>
      <c r="AA146" s="34"/>
      <c r="AB146" s="34"/>
      <c r="AC146" s="34"/>
      <c r="AD146" s="34"/>
      <c r="AE146" s="34"/>
      <c r="AR146" s="198" t="s">
        <v>161</v>
      </c>
      <c r="AT146" s="198" t="s">
        <v>185</v>
      </c>
      <c r="AU146" s="198" t="s">
        <v>85</v>
      </c>
      <c r="AY146" s="17" t="s">
        <v>153</v>
      </c>
      <c r="BE146" s="199">
        <f>IF(N146="základní",J146,0)</f>
        <v>0</v>
      </c>
      <c r="BF146" s="199">
        <f>IF(N146="snížená",J146,0)</f>
        <v>0</v>
      </c>
      <c r="BG146" s="199">
        <f>IF(N146="zákl. přenesená",J146,0)</f>
        <v>0</v>
      </c>
      <c r="BH146" s="199">
        <f>IF(N146="sníž. přenesená",J146,0)</f>
        <v>0</v>
      </c>
      <c r="BI146" s="199">
        <f>IF(N146="nulová",J146,0)</f>
        <v>0</v>
      </c>
      <c r="BJ146" s="17" t="s">
        <v>83</v>
      </c>
      <c r="BK146" s="199">
        <f>ROUND(I146*H146,2)</f>
        <v>0</v>
      </c>
      <c r="BL146" s="17" t="s">
        <v>161</v>
      </c>
      <c r="BM146" s="198" t="s">
        <v>351</v>
      </c>
    </row>
    <row r="147" spans="1:65" s="2" customFormat="1" ht="48.75">
      <c r="A147" s="34"/>
      <c r="B147" s="35"/>
      <c r="C147" s="36"/>
      <c r="D147" s="202" t="s">
        <v>190</v>
      </c>
      <c r="E147" s="36"/>
      <c r="F147" s="242" t="s">
        <v>198</v>
      </c>
      <c r="G147" s="36"/>
      <c r="H147" s="36"/>
      <c r="I147" s="243"/>
      <c r="J147" s="36"/>
      <c r="K147" s="36"/>
      <c r="L147" s="39"/>
      <c r="M147" s="244"/>
      <c r="N147" s="245"/>
      <c r="O147" s="71"/>
      <c r="P147" s="71"/>
      <c r="Q147" s="71"/>
      <c r="R147" s="71"/>
      <c r="S147" s="71"/>
      <c r="T147" s="72"/>
      <c r="U147" s="34"/>
      <c r="V147" s="34"/>
      <c r="W147" s="34"/>
      <c r="X147" s="34"/>
      <c r="Y147" s="34"/>
      <c r="Z147" s="34"/>
      <c r="AA147" s="34"/>
      <c r="AB147" s="34"/>
      <c r="AC147" s="34"/>
      <c r="AD147" s="34"/>
      <c r="AE147" s="34"/>
      <c r="AT147" s="17" t="s">
        <v>190</v>
      </c>
      <c r="AU147" s="17" t="s">
        <v>85</v>
      </c>
    </row>
    <row r="148" spans="1:65" s="13" customFormat="1" ht="11.25">
      <c r="B148" s="200"/>
      <c r="C148" s="201"/>
      <c r="D148" s="202" t="s">
        <v>163</v>
      </c>
      <c r="E148" s="203" t="s">
        <v>1</v>
      </c>
      <c r="F148" s="204" t="s">
        <v>352</v>
      </c>
      <c r="G148" s="201"/>
      <c r="H148" s="205">
        <v>619.4</v>
      </c>
      <c r="I148" s="206"/>
      <c r="J148" s="201"/>
      <c r="K148" s="201"/>
      <c r="L148" s="207"/>
      <c r="M148" s="208"/>
      <c r="N148" s="209"/>
      <c r="O148" s="209"/>
      <c r="P148" s="209"/>
      <c r="Q148" s="209"/>
      <c r="R148" s="209"/>
      <c r="S148" s="209"/>
      <c r="T148" s="210"/>
      <c r="AT148" s="211" t="s">
        <v>163</v>
      </c>
      <c r="AU148" s="211" t="s">
        <v>85</v>
      </c>
      <c r="AV148" s="13" t="s">
        <v>85</v>
      </c>
      <c r="AW148" s="13" t="s">
        <v>31</v>
      </c>
      <c r="AX148" s="13" t="s">
        <v>75</v>
      </c>
      <c r="AY148" s="211" t="s">
        <v>153</v>
      </c>
    </row>
    <row r="149" spans="1:65" s="15" customFormat="1" ht="11.25">
      <c r="B149" s="223"/>
      <c r="C149" s="224"/>
      <c r="D149" s="202" t="s">
        <v>163</v>
      </c>
      <c r="E149" s="225" t="s">
        <v>1</v>
      </c>
      <c r="F149" s="226" t="s">
        <v>339</v>
      </c>
      <c r="G149" s="224"/>
      <c r="H149" s="225" t="s">
        <v>1</v>
      </c>
      <c r="I149" s="227"/>
      <c r="J149" s="224"/>
      <c r="K149" s="224"/>
      <c r="L149" s="228"/>
      <c r="M149" s="229"/>
      <c r="N149" s="230"/>
      <c r="O149" s="230"/>
      <c r="P149" s="230"/>
      <c r="Q149" s="230"/>
      <c r="R149" s="230"/>
      <c r="S149" s="230"/>
      <c r="T149" s="231"/>
      <c r="AT149" s="232" t="s">
        <v>163</v>
      </c>
      <c r="AU149" s="232" t="s">
        <v>85</v>
      </c>
      <c r="AV149" s="15" t="s">
        <v>83</v>
      </c>
      <c r="AW149" s="15" t="s">
        <v>31</v>
      </c>
      <c r="AX149" s="15" t="s">
        <v>75</v>
      </c>
      <c r="AY149" s="232" t="s">
        <v>153</v>
      </c>
    </row>
    <row r="150" spans="1:65" s="13" customFormat="1" ht="11.25">
      <c r="B150" s="200"/>
      <c r="C150" s="201"/>
      <c r="D150" s="202" t="s">
        <v>163</v>
      </c>
      <c r="E150" s="203" t="s">
        <v>1</v>
      </c>
      <c r="F150" s="204" t="s">
        <v>340</v>
      </c>
      <c r="G150" s="201"/>
      <c r="H150" s="205">
        <v>-18</v>
      </c>
      <c r="I150" s="206"/>
      <c r="J150" s="201"/>
      <c r="K150" s="201"/>
      <c r="L150" s="207"/>
      <c r="M150" s="208"/>
      <c r="N150" s="209"/>
      <c r="O150" s="209"/>
      <c r="P150" s="209"/>
      <c r="Q150" s="209"/>
      <c r="R150" s="209"/>
      <c r="S150" s="209"/>
      <c r="T150" s="210"/>
      <c r="AT150" s="211" t="s">
        <v>163</v>
      </c>
      <c r="AU150" s="211" t="s">
        <v>85</v>
      </c>
      <c r="AV150" s="13" t="s">
        <v>85</v>
      </c>
      <c r="AW150" s="13" t="s">
        <v>31</v>
      </c>
      <c r="AX150" s="13" t="s">
        <v>75</v>
      </c>
      <c r="AY150" s="211" t="s">
        <v>153</v>
      </c>
    </row>
    <row r="151" spans="1:65" s="14" customFormat="1" ht="11.25">
      <c r="B151" s="212"/>
      <c r="C151" s="213"/>
      <c r="D151" s="202" t="s">
        <v>163</v>
      </c>
      <c r="E151" s="214" t="s">
        <v>1</v>
      </c>
      <c r="F151" s="215" t="s">
        <v>167</v>
      </c>
      <c r="G151" s="213"/>
      <c r="H151" s="216">
        <v>601.4</v>
      </c>
      <c r="I151" s="217"/>
      <c r="J151" s="213"/>
      <c r="K151" s="213"/>
      <c r="L151" s="218"/>
      <c r="M151" s="219"/>
      <c r="N151" s="220"/>
      <c r="O151" s="220"/>
      <c r="P151" s="220"/>
      <c r="Q151" s="220"/>
      <c r="R151" s="220"/>
      <c r="S151" s="220"/>
      <c r="T151" s="221"/>
      <c r="AT151" s="222" t="s">
        <v>163</v>
      </c>
      <c r="AU151" s="222" t="s">
        <v>85</v>
      </c>
      <c r="AV151" s="14" t="s">
        <v>161</v>
      </c>
      <c r="AW151" s="14" t="s">
        <v>31</v>
      </c>
      <c r="AX151" s="14" t="s">
        <v>83</v>
      </c>
      <c r="AY151" s="222" t="s">
        <v>153</v>
      </c>
    </row>
    <row r="152" spans="1:65" s="2" customFormat="1" ht="114.95" customHeight="1">
      <c r="A152" s="34"/>
      <c r="B152" s="35"/>
      <c r="C152" s="233" t="s">
        <v>201</v>
      </c>
      <c r="D152" s="233" t="s">
        <v>185</v>
      </c>
      <c r="E152" s="234" t="s">
        <v>353</v>
      </c>
      <c r="F152" s="235" t="s">
        <v>354</v>
      </c>
      <c r="G152" s="236" t="s">
        <v>209</v>
      </c>
      <c r="H152" s="237">
        <v>520</v>
      </c>
      <c r="I152" s="238"/>
      <c r="J152" s="239">
        <f>ROUND(I152*H152,2)</f>
        <v>0</v>
      </c>
      <c r="K152" s="235" t="s">
        <v>159</v>
      </c>
      <c r="L152" s="39"/>
      <c r="M152" s="240" t="s">
        <v>1</v>
      </c>
      <c r="N152" s="241" t="s">
        <v>40</v>
      </c>
      <c r="O152" s="71"/>
      <c r="P152" s="196">
        <f>O152*H152</f>
        <v>0</v>
      </c>
      <c r="Q152" s="196">
        <v>0</v>
      </c>
      <c r="R152" s="196">
        <f>Q152*H152</f>
        <v>0</v>
      </c>
      <c r="S152" s="196">
        <v>0</v>
      </c>
      <c r="T152" s="197">
        <f>S152*H152</f>
        <v>0</v>
      </c>
      <c r="U152" s="34"/>
      <c r="V152" s="34"/>
      <c r="W152" s="34"/>
      <c r="X152" s="34"/>
      <c r="Y152" s="34"/>
      <c r="Z152" s="34"/>
      <c r="AA152" s="34"/>
      <c r="AB152" s="34"/>
      <c r="AC152" s="34"/>
      <c r="AD152" s="34"/>
      <c r="AE152" s="34"/>
      <c r="AR152" s="198" t="s">
        <v>161</v>
      </c>
      <c r="AT152" s="198" t="s">
        <v>185</v>
      </c>
      <c r="AU152" s="198" t="s">
        <v>85</v>
      </c>
      <c r="AY152" s="17" t="s">
        <v>153</v>
      </c>
      <c r="BE152" s="199">
        <f>IF(N152="základní",J152,0)</f>
        <v>0</v>
      </c>
      <c r="BF152" s="199">
        <f>IF(N152="snížená",J152,0)</f>
        <v>0</v>
      </c>
      <c r="BG152" s="199">
        <f>IF(N152="zákl. přenesená",J152,0)</f>
        <v>0</v>
      </c>
      <c r="BH152" s="199">
        <f>IF(N152="sníž. přenesená",J152,0)</f>
        <v>0</v>
      </c>
      <c r="BI152" s="199">
        <f>IF(N152="nulová",J152,0)</f>
        <v>0</v>
      </c>
      <c r="BJ152" s="17" t="s">
        <v>83</v>
      </c>
      <c r="BK152" s="199">
        <f>ROUND(I152*H152,2)</f>
        <v>0</v>
      </c>
      <c r="BL152" s="17" t="s">
        <v>161</v>
      </c>
      <c r="BM152" s="198" t="s">
        <v>355</v>
      </c>
    </row>
    <row r="153" spans="1:65" s="2" customFormat="1" ht="68.25">
      <c r="A153" s="34"/>
      <c r="B153" s="35"/>
      <c r="C153" s="36"/>
      <c r="D153" s="202" t="s">
        <v>190</v>
      </c>
      <c r="E153" s="36"/>
      <c r="F153" s="242" t="s">
        <v>211</v>
      </c>
      <c r="G153" s="36"/>
      <c r="H153" s="36"/>
      <c r="I153" s="243"/>
      <c r="J153" s="36"/>
      <c r="K153" s="36"/>
      <c r="L153" s="39"/>
      <c r="M153" s="244"/>
      <c r="N153" s="245"/>
      <c r="O153" s="71"/>
      <c r="P153" s="71"/>
      <c r="Q153" s="71"/>
      <c r="R153" s="71"/>
      <c r="S153" s="71"/>
      <c r="T153" s="72"/>
      <c r="U153" s="34"/>
      <c r="V153" s="34"/>
      <c r="W153" s="34"/>
      <c r="X153" s="34"/>
      <c r="Y153" s="34"/>
      <c r="Z153" s="34"/>
      <c r="AA153" s="34"/>
      <c r="AB153" s="34"/>
      <c r="AC153" s="34"/>
      <c r="AD153" s="34"/>
      <c r="AE153" s="34"/>
      <c r="AT153" s="17" t="s">
        <v>190</v>
      </c>
      <c r="AU153" s="17" t="s">
        <v>85</v>
      </c>
    </row>
    <row r="154" spans="1:65" s="15" customFormat="1" ht="11.25">
      <c r="B154" s="223"/>
      <c r="C154" s="224"/>
      <c r="D154" s="202" t="s">
        <v>163</v>
      </c>
      <c r="E154" s="225" t="s">
        <v>1</v>
      </c>
      <c r="F154" s="226" t="s">
        <v>188</v>
      </c>
      <c r="G154" s="224"/>
      <c r="H154" s="225" t="s">
        <v>1</v>
      </c>
      <c r="I154" s="227"/>
      <c r="J154" s="224"/>
      <c r="K154" s="224"/>
      <c r="L154" s="228"/>
      <c r="M154" s="229"/>
      <c r="N154" s="230"/>
      <c r="O154" s="230"/>
      <c r="P154" s="230"/>
      <c r="Q154" s="230"/>
      <c r="R154" s="230"/>
      <c r="S154" s="230"/>
      <c r="T154" s="231"/>
      <c r="AT154" s="232" t="s">
        <v>163</v>
      </c>
      <c r="AU154" s="232" t="s">
        <v>85</v>
      </c>
      <c r="AV154" s="15" t="s">
        <v>83</v>
      </c>
      <c r="AW154" s="15" t="s">
        <v>31</v>
      </c>
      <c r="AX154" s="15" t="s">
        <v>75</v>
      </c>
      <c r="AY154" s="232" t="s">
        <v>153</v>
      </c>
    </row>
    <row r="155" spans="1:65" s="13" customFormat="1" ht="11.25">
      <c r="B155" s="200"/>
      <c r="C155" s="201"/>
      <c r="D155" s="202" t="s">
        <v>163</v>
      </c>
      <c r="E155" s="203" t="s">
        <v>1</v>
      </c>
      <c r="F155" s="204" t="s">
        <v>356</v>
      </c>
      <c r="G155" s="201"/>
      <c r="H155" s="205">
        <v>520</v>
      </c>
      <c r="I155" s="206"/>
      <c r="J155" s="201"/>
      <c r="K155" s="201"/>
      <c r="L155" s="207"/>
      <c r="M155" s="208"/>
      <c r="N155" s="209"/>
      <c r="O155" s="209"/>
      <c r="P155" s="209"/>
      <c r="Q155" s="209"/>
      <c r="R155" s="209"/>
      <c r="S155" s="209"/>
      <c r="T155" s="210"/>
      <c r="AT155" s="211" t="s">
        <v>163</v>
      </c>
      <c r="AU155" s="211" t="s">
        <v>85</v>
      </c>
      <c r="AV155" s="13" t="s">
        <v>85</v>
      </c>
      <c r="AW155" s="13" t="s">
        <v>31</v>
      </c>
      <c r="AX155" s="13" t="s">
        <v>75</v>
      </c>
      <c r="AY155" s="211" t="s">
        <v>153</v>
      </c>
    </row>
    <row r="156" spans="1:65" s="14" customFormat="1" ht="11.25">
      <c r="B156" s="212"/>
      <c r="C156" s="213"/>
      <c r="D156" s="202" t="s">
        <v>163</v>
      </c>
      <c r="E156" s="214" t="s">
        <v>1</v>
      </c>
      <c r="F156" s="215" t="s">
        <v>167</v>
      </c>
      <c r="G156" s="213"/>
      <c r="H156" s="216">
        <v>520</v>
      </c>
      <c r="I156" s="217"/>
      <c r="J156" s="213"/>
      <c r="K156" s="213"/>
      <c r="L156" s="218"/>
      <c r="M156" s="219"/>
      <c r="N156" s="220"/>
      <c r="O156" s="220"/>
      <c r="P156" s="220"/>
      <c r="Q156" s="220"/>
      <c r="R156" s="220"/>
      <c r="S156" s="220"/>
      <c r="T156" s="221"/>
      <c r="AT156" s="222" t="s">
        <v>163</v>
      </c>
      <c r="AU156" s="222" t="s">
        <v>85</v>
      </c>
      <c r="AV156" s="14" t="s">
        <v>161</v>
      </c>
      <c r="AW156" s="14" t="s">
        <v>31</v>
      </c>
      <c r="AX156" s="14" t="s">
        <v>83</v>
      </c>
      <c r="AY156" s="222" t="s">
        <v>153</v>
      </c>
    </row>
    <row r="157" spans="1:65" s="2" customFormat="1" ht="114.95" customHeight="1">
      <c r="A157" s="34"/>
      <c r="B157" s="35"/>
      <c r="C157" s="233" t="s">
        <v>206</v>
      </c>
      <c r="D157" s="233" t="s">
        <v>185</v>
      </c>
      <c r="E157" s="234" t="s">
        <v>357</v>
      </c>
      <c r="F157" s="235" t="s">
        <v>358</v>
      </c>
      <c r="G157" s="236" t="s">
        <v>209</v>
      </c>
      <c r="H157" s="237">
        <v>480</v>
      </c>
      <c r="I157" s="238"/>
      <c r="J157" s="239">
        <f>ROUND(I157*H157,2)</f>
        <v>0</v>
      </c>
      <c r="K157" s="235" t="s">
        <v>159</v>
      </c>
      <c r="L157" s="39"/>
      <c r="M157" s="240" t="s">
        <v>1</v>
      </c>
      <c r="N157" s="241" t="s">
        <v>40</v>
      </c>
      <c r="O157" s="71"/>
      <c r="P157" s="196">
        <f>O157*H157</f>
        <v>0</v>
      </c>
      <c r="Q157" s="196">
        <v>0</v>
      </c>
      <c r="R157" s="196">
        <f>Q157*H157</f>
        <v>0</v>
      </c>
      <c r="S157" s="196">
        <v>0</v>
      </c>
      <c r="T157" s="197">
        <f>S157*H157</f>
        <v>0</v>
      </c>
      <c r="U157" s="34"/>
      <c r="V157" s="34"/>
      <c r="W157" s="34"/>
      <c r="X157" s="34"/>
      <c r="Y157" s="34"/>
      <c r="Z157" s="34"/>
      <c r="AA157" s="34"/>
      <c r="AB157" s="34"/>
      <c r="AC157" s="34"/>
      <c r="AD157" s="34"/>
      <c r="AE157" s="34"/>
      <c r="AR157" s="198" t="s">
        <v>161</v>
      </c>
      <c r="AT157" s="198" t="s">
        <v>185</v>
      </c>
      <c r="AU157" s="198" t="s">
        <v>85</v>
      </c>
      <c r="AY157" s="17" t="s">
        <v>153</v>
      </c>
      <c r="BE157" s="199">
        <f>IF(N157="základní",J157,0)</f>
        <v>0</v>
      </c>
      <c r="BF157" s="199">
        <f>IF(N157="snížená",J157,0)</f>
        <v>0</v>
      </c>
      <c r="BG157" s="199">
        <f>IF(N157="zákl. přenesená",J157,0)</f>
        <v>0</v>
      </c>
      <c r="BH157" s="199">
        <f>IF(N157="sníž. přenesená",J157,0)</f>
        <v>0</v>
      </c>
      <c r="BI157" s="199">
        <f>IF(N157="nulová",J157,0)</f>
        <v>0</v>
      </c>
      <c r="BJ157" s="17" t="s">
        <v>83</v>
      </c>
      <c r="BK157" s="199">
        <f>ROUND(I157*H157,2)</f>
        <v>0</v>
      </c>
      <c r="BL157" s="17" t="s">
        <v>161</v>
      </c>
      <c r="BM157" s="198" t="s">
        <v>359</v>
      </c>
    </row>
    <row r="158" spans="1:65" s="2" customFormat="1" ht="68.25">
      <c r="A158" s="34"/>
      <c r="B158" s="35"/>
      <c r="C158" s="36"/>
      <c r="D158" s="202" t="s">
        <v>190</v>
      </c>
      <c r="E158" s="36"/>
      <c r="F158" s="242" t="s">
        <v>211</v>
      </c>
      <c r="G158" s="36"/>
      <c r="H158" s="36"/>
      <c r="I158" s="243"/>
      <c r="J158" s="36"/>
      <c r="K158" s="36"/>
      <c r="L158" s="39"/>
      <c r="M158" s="244"/>
      <c r="N158" s="245"/>
      <c r="O158" s="71"/>
      <c r="P158" s="71"/>
      <c r="Q158" s="71"/>
      <c r="R158" s="71"/>
      <c r="S158" s="71"/>
      <c r="T158" s="72"/>
      <c r="U158" s="34"/>
      <c r="V158" s="34"/>
      <c r="W158" s="34"/>
      <c r="X158" s="34"/>
      <c r="Y158" s="34"/>
      <c r="Z158" s="34"/>
      <c r="AA158" s="34"/>
      <c r="AB158" s="34"/>
      <c r="AC158" s="34"/>
      <c r="AD158" s="34"/>
      <c r="AE158" s="34"/>
      <c r="AT158" s="17" t="s">
        <v>190</v>
      </c>
      <c r="AU158" s="17" t="s">
        <v>85</v>
      </c>
    </row>
    <row r="159" spans="1:65" s="15" customFormat="1" ht="11.25">
      <c r="B159" s="223"/>
      <c r="C159" s="224"/>
      <c r="D159" s="202" t="s">
        <v>163</v>
      </c>
      <c r="E159" s="225" t="s">
        <v>1</v>
      </c>
      <c r="F159" s="226" t="s">
        <v>188</v>
      </c>
      <c r="G159" s="224"/>
      <c r="H159" s="225" t="s">
        <v>1</v>
      </c>
      <c r="I159" s="227"/>
      <c r="J159" s="224"/>
      <c r="K159" s="224"/>
      <c r="L159" s="228"/>
      <c r="M159" s="229"/>
      <c r="N159" s="230"/>
      <c r="O159" s="230"/>
      <c r="P159" s="230"/>
      <c r="Q159" s="230"/>
      <c r="R159" s="230"/>
      <c r="S159" s="230"/>
      <c r="T159" s="231"/>
      <c r="AT159" s="232" t="s">
        <v>163</v>
      </c>
      <c r="AU159" s="232" t="s">
        <v>85</v>
      </c>
      <c r="AV159" s="15" t="s">
        <v>83</v>
      </c>
      <c r="AW159" s="15" t="s">
        <v>31</v>
      </c>
      <c r="AX159" s="15" t="s">
        <v>75</v>
      </c>
      <c r="AY159" s="232" t="s">
        <v>153</v>
      </c>
    </row>
    <row r="160" spans="1:65" s="13" customFormat="1" ht="11.25">
      <c r="B160" s="200"/>
      <c r="C160" s="201"/>
      <c r="D160" s="202" t="s">
        <v>163</v>
      </c>
      <c r="E160" s="203" t="s">
        <v>1</v>
      </c>
      <c r="F160" s="204" t="s">
        <v>360</v>
      </c>
      <c r="G160" s="201"/>
      <c r="H160" s="205">
        <v>480</v>
      </c>
      <c r="I160" s="206"/>
      <c r="J160" s="201"/>
      <c r="K160" s="201"/>
      <c r="L160" s="207"/>
      <c r="M160" s="208"/>
      <c r="N160" s="209"/>
      <c r="O160" s="209"/>
      <c r="P160" s="209"/>
      <c r="Q160" s="209"/>
      <c r="R160" s="209"/>
      <c r="S160" s="209"/>
      <c r="T160" s="210"/>
      <c r="AT160" s="211" t="s">
        <v>163</v>
      </c>
      <c r="AU160" s="211" t="s">
        <v>85</v>
      </c>
      <c r="AV160" s="13" t="s">
        <v>85</v>
      </c>
      <c r="AW160" s="13" t="s">
        <v>31</v>
      </c>
      <c r="AX160" s="13" t="s">
        <v>75</v>
      </c>
      <c r="AY160" s="211" t="s">
        <v>153</v>
      </c>
    </row>
    <row r="161" spans="1:65" s="14" customFormat="1" ht="11.25">
      <c r="B161" s="212"/>
      <c r="C161" s="213"/>
      <c r="D161" s="202" t="s">
        <v>163</v>
      </c>
      <c r="E161" s="214" t="s">
        <v>1</v>
      </c>
      <c r="F161" s="215" t="s">
        <v>167</v>
      </c>
      <c r="G161" s="213"/>
      <c r="H161" s="216">
        <v>480</v>
      </c>
      <c r="I161" s="217"/>
      <c r="J161" s="213"/>
      <c r="K161" s="213"/>
      <c r="L161" s="218"/>
      <c r="M161" s="219"/>
      <c r="N161" s="220"/>
      <c r="O161" s="220"/>
      <c r="P161" s="220"/>
      <c r="Q161" s="220"/>
      <c r="R161" s="220"/>
      <c r="S161" s="220"/>
      <c r="T161" s="221"/>
      <c r="AT161" s="222" t="s">
        <v>163</v>
      </c>
      <c r="AU161" s="222" t="s">
        <v>85</v>
      </c>
      <c r="AV161" s="14" t="s">
        <v>161</v>
      </c>
      <c r="AW161" s="14" t="s">
        <v>31</v>
      </c>
      <c r="AX161" s="14" t="s">
        <v>83</v>
      </c>
      <c r="AY161" s="222" t="s">
        <v>153</v>
      </c>
    </row>
    <row r="162" spans="1:65" s="2" customFormat="1" ht="48">
      <c r="A162" s="34"/>
      <c r="B162" s="35"/>
      <c r="C162" s="233" t="s">
        <v>160</v>
      </c>
      <c r="D162" s="233" t="s">
        <v>185</v>
      </c>
      <c r="E162" s="234" t="s">
        <v>220</v>
      </c>
      <c r="F162" s="235" t="s">
        <v>221</v>
      </c>
      <c r="G162" s="236" t="s">
        <v>158</v>
      </c>
      <c r="H162" s="237">
        <v>50</v>
      </c>
      <c r="I162" s="238"/>
      <c r="J162" s="239">
        <f>ROUND(I162*H162,2)</f>
        <v>0</v>
      </c>
      <c r="K162" s="235" t="s">
        <v>159</v>
      </c>
      <c r="L162" s="39"/>
      <c r="M162" s="240" t="s">
        <v>1</v>
      </c>
      <c r="N162" s="241" t="s">
        <v>40</v>
      </c>
      <c r="O162" s="71"/>
      <c r="P162" s="196">
        <f>O162*H162</f>
        <v>0</v>
      </c>
      <c r="Q162" s="196">
        <v>0</v>
      </c>
      <c r="R162" s="196">
        <f>Q162*H162</f>
        <v>0</v>
      </c>
      <c r="S162" s="196">
        <v>0</v>
      </c>
      <c r="T162" s="197">
        <f>S162*H162</f>
        <v>0</v>
      </c>
      <c r="U162" s="34"/>
      <c r="V162" s="34"/>
      <c r="W162" s="34"/>
      <c r="X162" s="34"/>
      <c r="Y162" s="34"/>
      <c r="Z162" s="34"/>
      <c r="AA162" s="34"/>
      <c r="AB162" s="34"/>
      <c r="AC162" s="34"/>
      <c r="AD162" s="34"/>
      <c r="AE162" s="34"/>
      <c r="AR162" s="198" t="s">
        <v>161</v>
      </c>
      <c r="AT162" s="198" t="s">
        <v>185</v>
      </c>
      <c r="AU162" s="198" t="s">
        <v>85</v>
      </c>
      <c r="AY162" s="17" t="s">
        <v>153</v>
      </c>
      <c r="BE162" s="199">
        <f>IF(N162="základní",J162,0)</f>
        <v>0</v>
      </c>
      <c r="BF162" s="199">
        <f>IF(N162="snížená",J162,0)</f>
        <v>0</v>
      </c>
      <c r="BG162" s="199">
        <f>IF(N162="zákl. přenesená",J162,0)</f>
        <v>0</v>
      </c>
      <c r="BH162" s="199">
        <f>IF(N162="sníž. přenesená",J162,0)</f>
        <v>0</v>
      </c>
      <c r="BI162" s="199">
        <f>IF(N162="nulová",J162,0)</f>
        <v>0</v>
      </c>
      <c r="BJ162" s="17" t="s">
        <v>83</v>
      </c>
      <c r="BK162" s="199">
        <f>ROUND(I162*H162,2)</f>
        <v>0</v>
      </c>
      <c r="BL162" s="17" t="s">
        <v>161</v>
      </c>
      <c r="BM162" s="198" t="s">
        <v>361</v>
      </c>
    </row>
    <row r="163" spans="1:65" s="2" customFormat="1" ht="29.25">
      <c r="A163" s="34"/>
      <c r="B163" s="35"/>
      <c r="C163" s="36"/>
      <c r="D163" s="202" t="s">
        <v>190</v>
      </c>
      <c r="E163" s="36"/>
      <c r="F163" s="242" t="s">
        <v>223</v>
      </c>
      <c r="G163" s="36"/>
      <c r="H163" s="36"/>
      <c r="I163" s="243"/>
      <c r="J163" s="36"/>
      <c r="K163" s="36"/>
      <c r="L163" s="39"/>
      <c r="M163" s="244"/>
      <c r="N163" s="245"/>
      <c r="O163" s="71"/>
      <c r="P163" s="71"/>
      <c r="Q163" s="71"/>
      <c r="R163" s="71"/>
      <c r="S163" s="71"/>
      <c r="T163" s="72"/>
      <c r="U163" s="34"/>
      <c r="V163" s="34"/>
      <c r="W163" s="34"/>
      <c r="X163" s="34"/>
      <c r="Y163" s="34"/>
      <c r="Z163" s="34"/>
      <c r="AA163" s="34"/>
      <c r="AB163" s="34"/>
      <c r="AC163" s="34"/>
      <c r="AD163" s="34"/>
      <c r="AE163" s="34"/>
      <c r="AT163" s="17" t="s">
        <v>190</v>
      </c>
      <c r="AU163" s="17" t="s">
        <v>85</v>
      </c>
    </row>
    <row r="164" spans="1:65" s="13" customFormat="1" ht="11.25">
      <c r="B164" s="200"/>
      <c r="C164" s="201"/>
      <c r="D164" s="202" t="s">
        <v>163</v>
      </c>
      <c r="E164" s="203" t="s">
        <v>1</v>
      </c>
      <c r="F164" s="204" t="s">
        <v>362</v>
      </c>
      <c r="G164" s="201"/>
      <c r="H164" s="205">
        <v>50</v>
      </c>
      <c r="I164" s="206"/>
      <c r="J164" s="201"/>
      <c r="K164" s="201"/>
      <c r="L164" s="207"/>
      <c r="M164" s="208"/>
      <c r="N164" s="209"/>
      <c r="O164" s="209"/>
      <c r="P164" s="209"/>
      <c r="Q164" s="209"/>
      <c r="R164" s="209"/>
      <c r="S164" s="209"/>
      <c r="T164" s="210"/>
      <c r="AT164" s="211" t="s">
        <v>163</v>
      </c>
      <c r="AU164" s="211" t="s">
        <v>85</v>
      </c>
      <c r="AV164" s="13" t="s">
        <v>85</v>
      </c>
      <c r="AW164" s="13" t="s">
        <v>31</v>
      </c>
      <c r="AX164" s="13" t="s">
        <v>75</v>
      </c>
      <c r="AY164" s="211" t="s">
        <v>153</v>
      </c>
    </row>
    <row r="165" spans="1:65" s="14" customFormat="1" ht="11.25">
      <c r="B165" s="212"/>
      <c r="C165" s="213"/>
      <c r="D165" s="202" t="s">
        <v>163</v>
      </c>
      <c r="E165" s="214" t="s">
        <v>1</v>
      </c>
      <c r="F165" s="215" t="s">
        <v>167</v>
      </c>
      <c r="G165" s="213"/>
      <c r="H165" s="216">
        <v>50</v>
      </c>
      <c r="I165" s="217"/>
      <c r="J165" s="213"/>
      <c r="K165" s="213"/>
      <c r="L165" s="218"/>
      <c r="M165" s="219"/>
      <c r="N165" s="220"/>
      <c r="O165" s="220"/>
      <c r="P165" s="220"/>
      <c r="Q165" s="220"/>
      <c r="R165" s="220"/>
      <c r="S165" s="220"/>
      <c r="T165" s="221"/>
      <c r="AT165" s="222" t="s">
        <v>163</v>
      </c>
      <c r="AU165" s="222" t="s">
        <v>85</v>
      </c>
      <c r="AV165" s="14" t="s">
        <v>161</v>
      </c>
      <c r="AW165" s="14" t="s">
        <v>31</v>
      </c>
      <c r="AX165" s="14" t="s">
        <v>83</v>
      </c>
      <c r="AY165" s="222" t="s">
        <v>153</v>
      </c>
    </row>
    <row r="166" spans="1:65" s="2" customFormat="1" ht="134.25" customHeight="1">
      <c r="A166" s="34"/>
      <c r="B166" s="35"/>
      <c r="C166" s="233" t="s">
        <v>219</v>
      </c>
      <c r="D166" s="233" t="s">
        <v>185</v>
      </c>
      <c r="E166" s="234" t="s">
        <v>237</v>
      </c>
      <c r="F166" s="235" t="s">
        <v>238</v>
      </c>
      <c r="G166" s="236" t="s">
        <v>188</v>
      </c>
      <c r="H166" s="237">
        <v>3.097</v>
      </c>
      <c r="I166" s="238"/>
      <c r="J166" s="239">
        <f>ROUND(I166*H166,2)</f>
        <v>0</v>
      </c>
      <c r="K166" s="235" t="s">
        <v>159</v>
      </c>
      <c r="L166" s="39"/>
      <c r="M166" s="240" t="s">
        <v>1</v>
      </c>
      <c r="N166" s="241" t="s">
        <v>40</v>
      </c>
      <c r="O166" s="71"/>
      <c r="P166" s="196">
        <f>O166*H166</f>
        <v>0</v>
      </c>
      <c r="Q166" s="196">
        <v>0</v>
      </c>
      <c r="R166" s="196">
        <f>Q166*H166</f>
        <v>0</v>
      </c>
      <c r="S166" s="196">
        <v>0</v>
      </c>
      <c r="T166" s="197">
        <f>S166*H166</f>
        <v>0</v>
      </c>
      <c r="U166" s="34"/>
      <c r="V166" s="34"/>
      <c r="W166" s="34"/>
      <c r="X166" s="34"/>
      <c r="Y166" s="34"/>
      <c r="Z166" s="34"/>
      <c r="AA166" s="34"/>
      <c r="AB166" s="34"/>
      <c r="AC166" s="34"/>
      <c r="AD166" s="34"/>
      <c r="AE166" s="34"/>
      <c r="AR166" s="198" t="s">
        <v>161</v>
      </c>
      <c r="AT166" s="198" t="s">
        <v>185</v>
      </c>
      <c r="AU166" s="198" t="s">
        <v>85</v>
      </c>
      <c r="AY166" s="17" t="s">
        <v>153</v>
      </c>
      <c r="BE166" s="199">
        <f>IF(N166="základní",J166,0)</f>
        <v>0</v>
      </c>
      <c r="BF166" s="199">
        <f>IF(N166="snížená",J166,0)</f>
        <v>0</v>
      </c>
      <c r="BG166" s="199">
        <f>IF(N166="zákl. přenesená",J166,0)</f>
        <v>0</v>
      </c>
      <c r="BH166" s="199">
        <f>IF(N166="sníž. přenesená",J166,0)</f>
        <v>0</v>
      </c>
      <c r="BI166" s="199">
        <f>IF(N166="nulová",J166,0)</f>
        <v>0</v>
      </c>
      <c r="BJ166" s="17" t="s">
        <v>83</v>
      </c>
      <c r="BK166" s="199">
        <f>ROUND(I166*H166,2)</f>
        <v>0</v>
      </c>
      <c r="BL166" s="17" t="s">
        <v>161</v>
      </c>
      <c r="BM166" s="198" t="s">
        <v>363</v>
      </c>
    </row>
    <row r="167" spans="1:65" s="2" customFormat="1" ht="78">
      <c r="A167" s="34"/>
      <c r="B167" s="35"/>
      <c r="C167" s="36"/>
      <c r="D167" s="202" t="s">
        <v>190</v>
      </c>
      <c r="E167" s="36"/>
      <c r="F167" s="242" t="s">
        <v>240</v>
      </c>
      <c r="G167" s="36"/>
      <c r="H167" s="36"/>
      <c r="I167" s="243"/>
      <c r="J167" s="36"/>
      <c r="K167" s="36"/>
      <c r="L167" s="39"/>
      <c r="M167" s="244"/>
      <c r="N167" s="245"/>
      <c r="O167" s="71"/>
      <c r="P167" s="71"/>
      <c r="Q167" s="71"/>
      <c r="R167" s="71"/>
      <c r="S167" s="71"/>
      <c r="T167" s="72"/>
      <c r="U167" s="34"/>
      <c r="V167" s="34"/>
      <c r="W167" s="34"/>
      <c r="X167" s="34"/>
      <c r="Y167" s="34"/>
      <c r="Z167" s="34"/>
      <c r="AA167" s="34"/>
      <c r="AB167" s="34"/>
      <c r="AC167" s="34"/>
      <c r="AD167" s="34"/>
      <c r="AE167" s="34"/>
      <c r="AT167" s="17" t="s">
        <v>190</v>
      </c>
      <c r="AU167" s="17" t="s">
        <v>85</v>
      </c>
    </row>
    <row r="168" spans="1:65" s="13" customFormat="1" ht="11.25">
      <c r="B168" s="200"/>
      <c r="C168" s="201"/>
      <c r="D168" s="202" t="s">
        <v>163</v>
      </c>
      <c r="E168" s="203" t="s">
        <v>1</v>
      </c>
      <c r="F168" s="204" t="s">
        <v>364</v>
      </c>
      <c r="G168" s="201"/>
      <c r="H168" s="205">
        <v>3.097</v>
      </c>
      <c r="I168" s="206"/>
      <c r="J168" s="201"/>
      <c r="K168" s="201"/>
      <c r="L168" s="207"/>
      <c r="M168" s="208"/>
      <c r="N168" s="209"/>
      <c r="O168" s="209"/>
      <c r="P168" s="209"/>
      <c r="Q168" s="209"/>
      <c r="R168" s="209"/>
      <c r="S168" s="209"/>
      <c r="T168" s="210"/>
      <c r="AT168" s="211" t="s">
        <v>163</v>
      </c>
      <c r="AU168" s="211" t="s">
        <v>85</v>
      </c>
      <c r="AV168" s="13" t="s">
        <v>85</v>
      </c>
      <c r="AW168" s="13" t="s">
        <v>31</v>
      </c>
      <c r="AX168" s="13" t="s">
        <v>75</v>
      </c>
      <c r="AY168" s="211" t="s">
        <v>153</v>
      </c>
    </row>
    <row r="169" spans="1:65" s="14" customFormat="1" ht="11.25">
      <c r="B169" s="212"/>
      <c r="C169" s="213"/>
      <c r="D169" s="202" t="s">
        <v>163</v>
      </c>
      <c r="E169" s="214" t="s">
        <v>1</v>
      </c>
      <c r="F169" s="215" t="s">
        <v>167</v>
      </c>
      <c r="G169" s="213"/>
      <c r="H169" s="216">
        <v>3.097</v>
      </c>
      <c r="I169" s="217"/>
      <c r="J169" s="213"/>
      <c r="K169" s="213"/>
      <c r="L169" s="218"/>
      <c r="M169" s="219"/>
      <c r="N169" s="220"/>
      <c r="O169" s="220"/>
      <c r="P169" s="220"/>
      <c r="Q169" s="220"/>
      <c r="R169" s="220"/>
      <c r="S169" s="220"/>
      <c r="T169" s="221"/>
      <c r="AT169" s="222" t="s">
        <v>163</v>
      </c>
      <c r="AU169" s="222" t="s">
        <v>85</v>
      </c>
      <c r="AV169" s="14" t="s">
        <v>161</v>
      </c>
      <c r="AW169" s="14" t="s">
        <v>31</v>
      </c>
      <c r="AX169" s="14" t="s">
        <v>83</v>
      </c>
      <c r="AY169" s="222" t="s">
        <v>153</v>
      </c>
    </row>
    <row r="170" spans="1:65" s="2" customFormat="1" ht="114.95" customHeight="1">
      <c r="A170" s="34"/>
      <c r="B170" s="35"/>
      <c r="C170" s="233" t="s">
        <v>225</v>
      </c>
      <c r="D170" s="233" t="s">
        <v>185</v>
      </c>
      <c r="E170" s="234" t="s">
        <v>244</v>
      </c>
      <c r="F170" s="235" t="s">
        <v>245</v>
      </c>
      <c r="G170" s="236" t="s">
        <v>246</v>
      </c>
      <c r="H170" s="237">
        <v>16</v>
      </c>
      <c r="I170" s="238"/>
      <c r="J170" s="239">
        <f>ROUND(I170*H170,2)</f>
        <v>0</v>
      </c>
      <c r="K170" s="235" t="s">
        <v>159</v>
      </c>
      <c r="L170" s="39"/>
      <c r="M170" s="240" t="s">
        <v>1</v>
      </c>
      <c r="N170" s="241" t="s">
        <v>40</v>
      </c>
      <c r="O170" s="71"/>
      <c r="P170" s="196">
        <f>O170*H170</f>
        <v>0</v>
      </c>
      <c r="Q170" s="196">
        <v>0</v>
      </c>
      <c r="R170" s="196">
        <f>Q170*H170</f>
        <v>0</v>
      </c>
      <c r="S170" s="196">
        <v>0</v>
      </c>
      <c r="T170" s="197">
        <f>S170*H170</f>
        <v>0</v>
      </c>
      <c r="U170" s="34"/>
      <c r="V170" s="34"/>
      <c r="W170" s="34"/>
      <c r="X170" s="34"/>
      <c r="Y170" s="34"/>
      <c r="Z170" s="34"/>
      <c r="AA170" s="34"/>
      <c r="AB170" s="34"/>
      <c r="AC170" s="34"/>
      <c r="AD170" s="34"/>
      <c r="AE170" s="34"/>
      <c r="AR170" s="198" t="s">
        <v>161</v>
      </c>
      <c r="AT170" s="198" t="s">
        <v>185</v>
      </c>
      <c r="AU170" s="198" t="s">
        <v>85</v>
      </c>
      <c r="AY170" s="17" t="s">
        <v>153</v>
      </c>
      <c r="BE170" s="199">
        <f>IF(N170="základní",J170,0)</f>
        <v>0</v>
      </c>
      <c r="BF170" s="199">
        <f>IF(N170="snížená",J170,0)</f>
        <v>0</v>
      </c>
      <c r="BG170" s="199">
        <f>IF(N170="zákl. přenesená",J170,0)</f>
        <v>0</v>
      </c>
      <c r="BH170" s="199">
        <f>IF(N170="sníž. přenesená",J170,0)</f>
        <v>0</v>
      </c>
      <c r="BI170" s="199">
        <f>IF(N170="nulová",J170,0)</f>
        <v>0</v>
      </c>
      <c r="BJ170" s="17" t="s">
        <v>83</v>
      </c>
      <c r="BK170" s="199">
        <f>ROUND(I170*H170,2)</f>
        <v>0</v>
      </c>
      <c r="BL170" s="17" t="s">
        <v>161</v>
      </c>
      <c r="BM170" s="198" t="s">
        <v>365</v>
      </c>
    </row>
    <row r="171" spans="1:65" s="2" customFormat="1" ht="68.25">
      <c r="A171" s="34"/>
      <c r="B171" s="35"/>
      <c r="C171" s="36"/>
      <c r="D171" s="202" t="s">
        <v>190</v>
      </c>
      <c r="E171" s="36"/>
      <c r="F171" s="242" t="s">
        <v>248</v>
      </c>
      <c r="G171" s="36"/>
      <c r="H171" s="36"/>
      <c r="I171" s="243"/>
      <c r="J171" s="36"/>
      <c r="K171" s="36"/>
      <c r="L171" s="39"/>
      <c r="M171" s="244"/>
      <c r="N171" s="245"/>
      <c r="O171" s="71"/>
      <c r="P171" s="71"/>
      <c r="Q171" s="71"/>
      <c r="R171" s="71"/>
      <c r="S171" s="71"/>
      <c r="T171" s="72"/>
      <c r="U171" s="34"/>
      <c r="V171" s="34"/>
      <c r="W171" s="34"/>
      <c r="X171" s="34"/>
      <c r="Y171" s="34"/>
      <c r="Z171" s="34"/>
      <c r="AA171" s="34"/>
      <c r="AB171" s="34"/>
      <c r="AC171" s="34"/>
      <c r="AD171" s="34"/>
      <c r="AE171" s="34"/>
      <c r="AT171" s="17" t="s">
        <v>190</v>
      </c>
      <c r="AU171" s="17" t="s">
        <v>85</v>
      </c>
    </row>
    <row r="172" spans="1:65" s="13" customFormat="1" ht="11.25">
      <c r="B172" s="200"/>
      <c r="C172" s="201"/>
      <c r="D172" s="202" t="s">
        <v>163</v>
      </c>
      <c r="E172" s="203" t="s">
        <v>1</v>
      </c>
      <c r="F172" s="204" t="s">
        <v>259</v>
      </c>
      <c r="G172" s="201"/>
      <c r="H172" s="205">
        <v>16</v>
      </c>
      <c r="I172" s="206"/>
      <c r="J172" s="201"/>
      <c r="K172" s="201"/>
      <c r="L172" s="207"/>
      <c r="M172" s="208"/>
      <c r="N172" s="209"/>
      <c r="O172" s="209"/>
      <c r="P172" s="209"/>
      <c r="Q172" s="209"/>
      <c r="R172" s="209"/>
      <c r="S172" s="209"/>
      <c r="T172" s="210"/>
      <c r="AT172" s="211" t="s">
        <v>163</v>
      </c>
      <c r="AU172" s="211" t="s">
        <v>85</v>
      </c>
      <c r="AV172" s="13" t="s">
        <v>85</v>
      </c>
      <c r="AW172" s="13" t="s">
        <v>31</v>
      </c>
      <c r="AX172" s="13" t="s">
        <v>75</v>
      </c>
      <c r="AY172" s="211" t="s">
        <v>153</v>
      </c>
    </row>
    <row r="173" spans="1:65" s="14" customFormat="1" ht="11.25">
      <c r="B173" s="212"/>
      <c r="C173" s="213"/>
      <c r="D173" s="202" t="s">
        <v>163</v>
      </c>
      <c r="E173" s="214" t="s">
        <v>1</v>
      </c>
      <c r="F173" s="215" t="s">
        <v>167</v>
      </c>
      <c r="G173" s="213"/>
      <c r="H173" s="216">
        <v>16</v>
      </c>
      <c r="I173" s="217"/>
      <c r="J173" s="213"/>
      <c r="K173" s="213"/>
      <c r="L173" s="218"/>
      <c r="M173" s="219"/>
      <c r="N173" s="220"/>
      <c r="O173" s="220"/>
      <c r="P173" s="220"/>
      <c r="Q173" s="220"/>
      <c r="R173" s="220"/>
      <c r="S173" s="220"/>
      <c r="T173" s="221"/>
      <c r="AT173" s="222" t="s">
        <v>163</v>
      </c>
      <c r="AU173" s="222" t="s">
        <v>85</v>
      </c>
      <c r="AV173" s="14" t="s">
        <v>161</v>
      </c>
      <c r="AW173" s="14" t="s">
        <v>31</v>
      </c>
      <c r="AX173" s="14" t="s">
        <v>83</v>
      </c>
      <c r="AY173" s="222" t="s">
        <v>153</v>
      </c>
    </row>
    <row r="174" spans="1:65" s="2" customFormat="1" ht="90" customHeight="1">
      <c r="A174" s="34"/>
      <c r="B174" s="35"/>
      <c r="C174" s="233" t="s">
        <v>230</v>
      </c>
      <c r="D174" s="233" t="s">
        <v>185</v>
      </c>
      <c r="E174" s="234" t="s">
        <v>366</v>
      </c>
      <c r="F174" s="235" t="s">
        <v>367</v>
      </c>
      <c r="G174" s="236" t="s">
        <v>209</v>
      </c>
      <c r="H174" s="237">
        <v>1200</v>
      </c>
      <c r="I174" s="238"/>
      <c r="J174" s="239">
        <f>ROUND(I174*H174,2)</f>
        <v>0</v>
      </c>
      <c r="K174" s="235" t="s">
        <v>159</v>
      </c>
      <c r="L174" s="39"/>
      <c r="M174" s="240" t="s">
        <v>1</v>
      </c>
      <c r="N174" s="241" t="s">
        <v>40</v>
      </c>
      <c r="O174" s="71"/>
      <c r="P174" s="196">
        <f>O174*H174</f>
        <v>0</v>
      </c>
      <c r="Q174" s="196">
        <v>0</v>
      </c>
      <c r="R174" s="196">
        <f>Q174*H174</f>
        <v>0</v>
      </c>
      <c r="S174" s="196">
        <v>0</v>
      </c>
      <c r="T174" s="197">
        <f>S174*H174</f>
        <v>0</v>
      </c>
      <c r="U174" s="34"/>
      <c r="V174" s="34"/>
      <c r="W174" s="34"/>
      <c r="X174" s="34"/>
      <c r="Y174" s="34"/>
      <c r="Z174" s="34"/>
      <c r="AA174" s="34"/>
      <c r="AB174" s="34"/>
      <c r="AC174" s="34"/>
      <c r="AD174" s="34"/>
      <c r="AE174" s="34"/>
      <c r="AR174" s="198" t="s">
        <v>161</v>
      </c>
      <c r="AT174" s="198" t="s">
        <v>185</v>
      </c>
      <c r="AU174" s="198" t="s">
        <v>85</v>
      </c>
      <c r="AY174" s="17" t="s">
        <v>153</v>
      </c>
      <c r="BE174" s="199">
        <f>IF(N174="základní",J174,0)</f>
        <v>0</v>
      </c>
      <c r="BF174" s="199">
        <f>IF(N174="snížená",J174,0)</f>
        <v>0</v>
      </c>
      <c r="BG174" s="199">
        <f>IF(N174="zákl. přenesená",J174,0)</f>
        <v>0</v>
      </c>
      <c r="BH174" s="199">
        <f>IF(N174="sníž. přenesená",J174,0)</f>
        <v>0</v>
      </c>
      <c r="BI174" s="199">
        <f>IF(N174="nulová",J174,0)</f>
        <v>0</v>
      </c>
      <c r="BJ174" s="17" t="s">
        <v>83</v>
      </c>
      <c r="BK174" s="199">
        <f>ROUND(I174*H174,2)</f>
        <v>0</v>
      </c>
      <c r="BL174" s="17" t="s">
        <v>161</v>
      </c>
      <c r="BM174" s="198" t="s">
        <v>368</v>
      </c>
    </row>
    <row r="175" spans="1:65" s="2" customFormat="1" ht="48.75">
      <c r="A175" s="34"/>
      <c r="B175" s="35"/>
      <c r="C175" s="36"/>
      <c r="D175" s="202" t="s">
        <v>190</v>
      </c>
      <c r="E175" s="36"/>
      <c r="F175" s="242" t="s">
        <v>254</v>
      </c>
      <c r="G175" s="36"/>
      <c r="H175" s="36"/>
      <c r="I175" s="243"/>
      <c r="J175" s="36"/>
      <c r="K175" s="36"/>
      <c r="L175" s="39"/>
      <c r="M175" s="244"/>
      <c r="N175" s="245"/>
      <c r="O175" s="71"/>
      <c r="P175" s="71"/>
      <c r="Q175" s="71"/>
      <c r="R175" s="71"/>
      <c r="S175" s="71"/>
      <c r="T175" s="72"/>
      <c r="U175" s="34"/>
      <c r="V175" s="34"/>
      <c r="W175" s="34"/>
      <c r="X175" s="34"/>
      <c r="Y175" s="34"/>
      <c r="Z175" s="34"/>
      <c r="AA175" s="34"/>
      <c r="AB175" s="34"/>
      <c r="AC175" s="34"/>
      <c r="AD175" s="34"/>
      <c r="AE175" s="34"/>
      <c r="AT175" s="17" t="s">
        <v>190</v>
      </c>
      <c r="AU175" s="17" t="s">
        <v>85</v>
      </c>
    </row>
    <row r="176" spans="1:65" s="13" customFormat="1" ht="11.25">
      <c r="B176" s="200"/>
      <c r="C176" s="201"/>
      <c r="D176" s="202" t="s">
        <v>163</v>
      </c>
      <c r="E176" s="203" t="s">
        <v>1</v>
      </c>
      <c r="F176" s="204" t="s">
        <v>369</v>
      </c>
      <c r="G176" s="201"/>
      <c r="H176" s="205">
        <v>1200</v>
      </c>
      <c r="I176" s="206"/>
      <c r="J176" s="201"/>
      <c r="K176" s="201"/>
      <c r="L176" s="207"/>
      <c r="M176" s="208"/>
      <c r="N176" s="209"/>
      <c r="O176" s="209"/>
      <c r="P176" s="209"/>
      <c r="Q176" s="209"/>
      <c r="R176" s="209"/>
      <c r="S176" s="209"/>
      <c r="T176" s="210"/>
      <c r="AT176" s="211" t="s">
        <v>163</v>
      </c>
      <c r="AU176" s="211" t="s">
        <v>85</v>
      </c>
      <c r="AV176" s="13" t="s">
        <v>85</v>
      </c>
      <c r="AW176" s="13" t="s">
        <v>31</v>
      </c>
      <c r="AX176" s="13" t="s">
        <v>75</v>
      </c>
      <c r="AY176" s="211" t="s">
        <v>153</v>
      </c>
    </row>
    <row r="177" spans="1:65" s="14" customFormat="1" ht="11.25">
      <c r="B177" s="212"/>
      <c r="C177" s="213"/>
      <c r="D177" s="202" t="s">
        <v>163</v>
      </c>
      <c r="E177" s="214" t="s">
        <v>1</v>
      </c>
      <c r="F177" s="215" t="s">
        <v>167</v>
      </c>
      <c r="G177" s="213"/>
      <c r="H177" s="216">
        <v>1200</v>
      </c>
      <c r="I177" s="217"/>
      <c r="J177" s="213"/>
      <c r="K177" s="213"/>
      <c r="L177" s="218"/>
      <c r="M177" s="219"/>
      <c r="N177" s="220"/>
      <c r="O177" s="220"/>
      <c r="P177" s="220"/>
      <c r="Q177" s="220"/>
      <c r="R177" s="220"/>
      <c r="S177" s="220"/>
      <c r="T177" s="221"/>
      <c r="AT177" s="222" t="s">
        <v>163</v>
      </c>
      <c r="AU177" s="222" t="s">
        <v>85</v>
      </c>
      <c r="AV177" s="14" t="s">
        <v>161</v>
      </c>
      <c r="AW177" s="14" t="s">
        <v>31</v>
      </c>
      <c r="AX177" s="14" t="s">
        <v>83</v>
      </c>
      <c r="AY177" s="222" t="s">
        <v>153</v>
      </c>
    </row>
    <row r="178" spans="1:65" s="2" customFormat="1" ht="96">
      <c r="A178" s="34"/>
      <c r="B178" s="35"/>
      <c r="C178" s="233" t="s">
        <v>236</v>
      </c>
      <c r="D178" s="233" t="s">
        <v>185</v>
      </c>
      <c r="E178" s="234" t="s">
        <v>370</v>
      </c>
      <c r="F178" s="235" t="s">
        <v>371</v>
      </c>
      <c r="G178" s="236" t="s">
        <v>209</v>
      </c>
      <c r="H178" s="237">
        <v>1200</v>
      </c>
      <c r="I178" s="238"/>
      <c r="J178" s="239">
        <f>ROUND(I178*H178,2)</f>
        <v>0</v>
      </c>
      <c r="K178" s="235" t="s">
        <v>159</v>
      </c>
      <c r="L178" s="39"/>
      <c r="M178" s="240" t="s">
        <v>1</v>
      </c>
      <c r="N178" s="241" t="s">
        <v>40</v>
      </c>
      <c r="O178" s="71"/>
      <c r="P178" s="196">
        <f>O178*H178</f>
        <v>0</v>
      </c>
      <c r="Q178" s="196">
        <v>0</v>
      </c>
      <c r="R178" s="196">
        <f>Q178*H178</f>
        <v>0</v>
      </c>
      <c r="S178" s="196">
        <v>0</v>
      </c>
      <c r="T178" s="197">
        <f>S178*H178</f>
        <v>0</v>
      </c>
      <c r="U178" s="34"/>
      <c r="V178" s="34"/>
      <c r="W178" s="34"/>
      <c r="X178" s="34"/>
      <c r="Y178" s="34"/>
      <c r="Z178" s="34"/>
      <c r="AA178" s="34"/>
      <c r="AB178" s="34"/>
      <c r="AC178" s="34"/>
      <c r="AD178" s="34"/>
      <c r="AE178" s="34"/>
      <c r="AR178" s="198" t="s">
        <v>161</v>
      </c>
      <c r="AT178" s="198" t="s">
        <v>185</v>
      </c>
      <c r="AU178" s="198" t="s">
        <v>85</v>
      </c>
      <c r="AY178" s="17" t="s">
        <v>153</v>
      </c>
      <c r="BE178" s="199">
        <f>IF(N178="základní",J178,0)</f>
        <v>0</v>
      </c>
      <c r="BF178" s="199">
        <f>IF(N178="snížená",J178,0)</f>
        <v>0</v>
      </c>
      <c r="BG178" s="199">
        <f>IF(N178="zákl. přenesená",J178,0)</f>
        <v>0</v>
      </c>
      <c r="BH178" s="199">
        <f>IF(N178="sníž. přenesená",J178,0)</f>
        <v>0</v>
      </c>
      <c r="BI178" s="199">
        <f>IF(N178="nulová",J178,0)</f>
        <v>0</v>
      </c>
      <c r="BJ178" s="17" t="s">
        <v>83</v>
      </c>
      <c r="BK178" s="199">
        <f>ROUND(I178*H178,2)</f>
        <v>0</v>
      </c>
      <c r="BL178" s="17" t="s">
        <v>161</v>
      </c>
      <c r="BM178" s="198" t="s">
        <v>372</v>
      </c>
    </row>
    <row r="179" spans="1:65" s="2" customFormat="1" ht="48.75">
      <c r="A179" s="34"/>
      <c r="B179" s="35"/>
      <c r="C179" s="36"/>
      <c r="D179" s="202" t="s">
        <v>190</v>
      </c>
      <c r="E179" s="36"/>
      <c r="F179" s="242" t="s">
        <v>254</v>
      </c>
      <c r="G179" s="36"/>
      <c r="H179" s="36"/>
      <c r="I179" s="243"/>
      <c r="J179" s="36"/>
      <c r="K179" s="36"/>
      <c r="L179" s="39"/>
      <c r="M179" s="244"/>
      <c r="N179" s="245"/>
      <c r="O179" s="71"/>
      <c r="P179" s="71"/>
      <c r="Q179" s="71"/>
      <c r="R179" s="71"/>
      <c r="S179" s="71"/>
      <c r="T179" s="72"/>
      <c r="U179" s="34"/>
      <c r="V179" s="34"/>
      <c r="W179" s="34"/>
      <c r="X179" s="34"/>
      <c r="Y179" s="34"/>
      <c r="Z179" s="34"/>
      <c r="AA179" s="34"/>
      <c r="AB179" s="34"/>
      <c r="AC179" s="34"/>
      <c r="AD179" s="34"/>
      <c r="AE179" s="34"/>
      <c r="AT179" s="17" t="s">
        <v>190</v>
      </c>
      <c r="AU179" s="17" t="s">
        <v>85</v>
      </c>
    </row>
    <row r="180" spans="1:65" s="13" customFormat="1" ht="11.25">
      <c r="B180" s="200"/>
      <c r="C180" s="201"/>
      <c r="D180" s="202" t="s">
        <v>163</v>
      </c>
      <c r="E180" s="203" t="s">
        <v>1</v>
      </c>
      <c r="F180" s="204" t="s">
        <v>369</v>
      </c>
      <c r="G180" s="201"/>
      <c r="H180" s="205">
        <v>1200</v>
      </c>
      <c r="I180" s="206"/>
      <c r="J180" s="201"/>
      <c r="K180" s="201"/>
      <c r="L180" s="207"/>
      <c r="M180" s="208"/>
      <c r="N180" s="209"/>
      <c r="O180" s="209"/>
      <c r="P180" s="209"/>
      <c r="Q180" s="209"/>
      <c r="R180" s="209"/>
      <c r="S180" s="209"/>
      <c r="T180" s="210"/>
      <c r="AT180" s="211" t="s">
        <v>163</v>
      </c>
      <c r="AU180" s="211" t="s">
        <v>85</v>
      </c>
      <c r="AV180" s="13" t="s">
        <v>85</v>
      </c>
      <c r="AW180" s="13" t="s">
        <v>31</v>
      </c>
      <c r="AX180" s="13" t="s">
        <v>75</v>
      </c>
      <c r="AY180" s="211" t="s">
        <v>153</v>
      </c>
    </row>
    <row r="181" spans="1:65" s="14" customFormat="1" ht="11.25">
      <c r="B181" s="212"/>
      <c r="C181" s="213"/>
      <c r="D181" s="202" t="s">
        <v>163</v>
      </c>
      <c r="E181" s="214" t="s">
        <v>1</v>
      </c>
      <c r="F181" s="215" t="s">
        <v>167</v>
      </c>
      <c r="G181" s="213"/>
      <c r="H181" s="216">
        <v>1200</v>
      </c>
      <c r="I181" s="217"/>
      <c r="J181" s="213"/>
      <c r="K181" s="213"/>
      <c r="L181" s="218"/>
      <c r="M181" s="219"/>
      <c r="N181" s="220"/>
      <c r="O181" s="220"/>
      <c r="P181" s="220"/>
      <c r="Q181" s="220"/>
      <c r="R181" s="220"/>
      <c r="S181" s="220"/>
      <c r="T181" s="221"/>
      <c r="AT181" s="222" t="s">
        <v>163</v>
      </c>
      <c r="AU181" s="222" t="s">
        <v>85</v>
      </c>
      <c r="AV181" s="14" t="s">
        <v>161</v>
      </c>
      <c r="AW181" s="14" t="s">
        <v>31</v>
      </c>
      <c r="AX181" s="14" t="s">
        <v>83</v>
      </c>
      <c r="AY181" s="222" t="s">
        <v>153</v>
      </c>
    </row>
    <row r="182" spans="1:65" s="2" customFormat="1" ht="36">
      <c r="A182" s="34"/>
      <c r="B182" s="35"/>
      <c r="C182" s="233" t="s">
        <v>243</v>
      </c>
      <c r="D182" s="233" t="s">
        <v>185</v>
      </c>
      <c r="E182" s="234" t="s">
        <v>275</v>
      </c>
      <c r="F182" s="235" t="s">
        <v>276</v>
      </c>
      <c r="G182" s="236" t="s">
        <v>178</v>
      </c>
      <c r="H182" s="237">
        <v>49</v>
      </c>
      <c r="I182" s="238"/>
      <c r="J182" s="239">
        <f>ROUND(I182*H182,2)</f>
        <v>0</v>
      </c>
      <c r="K182" s="235" t="s">
        <v>159</v>
      </c>
      <c r="L182" s="39"/>
      <c r="M182" s="240" t="s">
        <v>1</v>
      </c>
      <c r="N182" s="241" t="s">
        <v>40</v>
      </c>
      <c r="O182" s="71"/>
      <c r="P182" s="196">
        <f>O182*H182</f>
        <v>0</v>
      </c>
      <c r="Q182" s="196">
        <v>0</v>
      </c>
      <c r="R182" s="196">
        <f>Q182*H182</f>
        <v>0</v>
      </c>
      <c r="S182" s="196">
        <v>0</v>
      </c>
      <c r="T182" s="197">
        <f>S182*H182</f>
        <v>0</v>
      </c>
      <c r="U182" s="34"/>
      <c r="V182" s="34"/>
      <c r="W182" s="34"/>
      <c r="X182" s="34"/>
      <c r="Y182" s="34"/>
      <c r="Z182" s="34"/>
      <c r="AA182" s="34"/>
      <c r="AB182" s="34"/>
      <c r="AC182" s="34"/>
      <c r="AD182" s="34"/>
      <c r="AE182" s="34"/>
      <c r="AR182" s="198" t="s">
        <v>161</v>
      </c>
      <c r="AT182" s="198" t="s">
        <v>185</v>
      </c>
      <c r="AU182" s="198" t="s">
        <v>85</v>
      </c>
      <c r="AY182" s="17" t="s">
        <v>153</v>
      </c>
      <c r="BE182" s="199">
        <f>IF(N182="základní",J182,0)</f>
        <v>0</v>
      </c>
      <c r="BF182" s="199">
        <f>IF(N182="snížená",J182,0)</f>
        <v>0</v>
      </c>
      <c r="BG182" s="199">
        <f>IF(N182="zákl. přenesená",J182,0)</f>
        <v>0</v>
      </c>
      <c r="BH182" s="199">
        <f>IF(N182="sníž. přenesená",J182,0)</f>
        <v>0</v>
      </c>
      <c r="BI182" s="199">
        <f>IF(N182="nulová",J182,0)</f>
        <v>0</v>
      </c>
      <c r="BJ182" s="17" t="s">
        <v>83</v>
      </c>
      <c r="BK182" s="199">
        <f>ROUND(I182*H182,2)</f>
        <v>0</v>
      </c>
      <c r="BL182" s="17" t="s">
        <v>161</v>
      </c>
      <c r="BM182" s="198" t="s">
        <v>373</v>
      </c>
    </row>
    <row r="183" spans="1:65" s="2" customFormat="1" ht="29.25">
      <c r="A183" s="34"/>
      <c r="B183" s="35"/>
      <c r="C183" s="36"/>
      <c r="D183" s="202" t="s">
        <v>190</v>
      </c>
      <c r="E183" s="36"/>
      <c r="F183" s="242" t="s">
        <v>271</v>
      </c>
      <c r="G183" s="36"/>
      <c r="H183" s="36"/>
      <c r="I183" s="243"/>
      <c r="J183" s="36"/>
      <c r="K183" s="36"/>
      <c r="L183" s="39"/>
      <c r="M183" s="244"/>
      <c r="N183" s="245"/>
      <c r="O183" s="71"/>
      <c r="P183" s="71"/>
      <c r="Q183" s="71"/>
      <c r="R183" s="71"/>
      <c r="S183" s="71"/>
      <c r="T183" s="72"/>
      <c r="U183" s="34"/>
      <c r="V183" s="34"/>
      <c r="W183" s="34"/>
      <c r="X183" s="34"/>
      <c r="Y183" s="34"/>
      <c r="Z183" s="34"/>
      <c r="AA183" s="34"/>
      <c r="AB183" s="34"/>
      <c r="AC183" s="34"/>
      <c r="AD183" s="34"/>
      <c r="AE183" s="34"/>
      <c r="AT183" s="17" t="s">
        <v>190</v>
      </c>
      <c r="AU183" s="17" t="s">
        <v>85</v>
      </c>
    </row>
    <row r="184" spans="1:65" s="13" customFormat="1" ht="11.25">
      <c r="B184" s="200"/>
      <c r="C184" s="201"/>
      <c r="D184" s="202" t="s">
        <v>163</v>
      </c>
      <c r="E184" s="203" t="s">
        <v>1</v>
      </c>
      <c r="F184" s="204" t="s">
        <v>374</v>
      </c>
      <c r="G184" s="201"/>
      <c r="H184" s="205">
        <v>49</v>
      </c>
      <c r="I184" s="206"/>
      <c r="J184" s="201"/>
      <c r="K184" s="201"/>
      <c r="L184" s="207"/>
      <c r="M184" s="208"/>
      <c r="N184" s="209"/>
      <c r="O184" s="209"/>
      <c r="P184" s="209"/>
      <c r="Q184" s="209"/>
      <c r="R184" s="209"/>
      <c r="S184" s="209"/>
      <c r="T184" s="210"/>
      <c r="AT184" s="211" t="s">
        <v>163</v>
      </c>
      <c r="AU184" s="211" t="s">
        <v>85</v>
      </c>
      <c r="AV184" s="13" t="s">
        <v>85</v>
      </c>
      <c r="AW184" s="13" t="s">
        <v>31</v>
      </c>
      <c r="AX184" s="13" t="s">
        <v>75</v>
      </c>
      <c r="AY184" s="211" t="s">
        <v>153</v>
      </c>
    </row>
    <row r="185" spans="1:65" s="14" customFormat="1" ht="11.25">
      <c r="B185" s="212"/>
      <c r="C185" s="213"/>
      <c r="D185" s="202" t="s">
        <v>163</v>
      </c>
      <c r="E185" s="214" t="s">
        <v>1</v>
      </c>
      <c r="F185" s="215" t="s">
        <v>167</v>
      </c>
      <c r="G185" s="213"/>
      <c r="H185" s="216">
        <v>49</v>
      </c>
      <c r="I185" s="217"/>
      <c r="J185" s="213"/>
      <c r="K185" s="213"/>
      <c r="L185" s="218"/>
      <c r="M185" s="219"/>
      <c r="N185" s="220"/>
      <c r="O185" s="220"/>
      <c r="P185" s="220"/>
      <c r="Q185" s="220"/>
      <c r="R185" s="220"/>
      <c r="S185" s="220"/>
      <c r="T185" s="221"/>
      <c r="AT185" s="222" t="s">
        <v>163</v>
      </c>
      <c r="AU185" s="222" t="s">
        <v>85</v>
      </c>
      <c r="AV185" s="14" t="s">
        <v>161</v>
      </c>
      <c r="AW185" s="14" t="s">
        <v>31</v>
      </c>
      <c r="AX185" s="14" t="s">
        <v>83</v>
      </c>
      <c r="AY185" s="222" t="s">
        <v>153</v>
      </c>
    </row>
    <row r="186" spans="1:65" s="12" customFormat="1" ht="22.9" customHeight="1">
      <c r="B186" s="170"/>
      <c r="C186" s="171"/>
      <c r="D186" s="172" t="s">
        <v>74</v>
      </c>
      <c r="E186" s="184" t="s">
        <v>279</v>
      </c>
      <c r="F186" s="184" t="s">
        <v>280</v>
      </c>
      <c r="G186" s="171"/>
      <c r="H186" s="171"/>
      <c r="I186" s="174"/>
      <c r="J186" s="185">
        <f>BK186</f>
        <v>0</v>
      </c>
      <c r="K186" s="171"/>
      <c r="L186" s="176"/>
      <c r="M186" s="177"/>
      <c r="N186" s="178"/>
      <c r="O186" s="178"/>
      <c r="P186" s="179">
        <f>SUM(P187:P221)</f>
        <v>0</v>
      </c>
      <c r="Q186" s="178"/>
      <c r="R186" s="179">
        <f>SUM(R187:R221)</f>
        <v>0</v>
      </c>
      <c r="S186" s="178"/>
      <c r="T186" s="180">
        <f>SUM(T187:T221)</f>
        <v>0</v>
      </c>
      <c r="AR186" s="181" t="s">
        <v>161</v>
      </c>
      <c r="AT186" s="182" t="s">
        <v>74</v>
      </c>
      <c r="AU186" s="182" t="s">
        <v>83</v>
      </c>
      <c r="AY186" s="181" t="s">
        <v>153</v>
      </c>
      <c r="BK186" s="183">
        <f>SUM(BK187:BK221)</f>
        <v>0</v>
      </c>
    </row>
    <row r="187" spans="1:65" s="2" customFormat="1" ht="36">
      <c r="A187" s="34"/>
      <c r="B187" s="35"/>
      <c r="C187" s="233" t="s">
        <v>250</v>
      </c>
      <c r="D187" s="233" t="s">
        <v>185</v>
      </c>
      <c r="E187" s="234" t="s">
        <v>282</v>
      </c>
      <c r="F187" s="235" t="s">
        <v>283</v>
      </c>
      <c r="G187" s="236" t="s">
        <v>158</v>
      </c>
      <c r="H187" s="237">
        <v>5</v>
      </c>
      <c r="I187" s="238"/>
      <c r="J187" s="239">
        <f>ROUND(I187*H187,2)</f>
        <v>0</v>
      </c>
      <c r="K187" s="235" t="s">
        <v>159</v>
      </c>
      <c r="L187" s="39"/>
      <c r="M187" s="240" t="s">
        <v>1</v>
      </c>
      <c r="N187" s="241" t="s">
        <v>40</v>
      </c>
      <c r="O187" s="71"/>
      <c r="P187" s="196">
        <f>O187*H187</f>
        <v>0</v>
      </c>
      <c r="Q187" s="196">
        <v>0</v>
      </c>
      <c r="R187" s="196">
        <f>Q187*H187</f>
        <v>0</v>
      </c>
      <c r="S187" s="196">
        <v>0</v>
      </c>
      <c r="T187" s="197">
        <f>S187*H187</f>
        <v>0</v>
      </c>
      <c r="U187" s="34"/>
      <c r="V187" s="34"/>
      <c r="W187" s="34"/>
      <c r="X187" s="34"/>
      <c r="Y187" s="34"/>
      <c r="Z187" s="34"/>
      <c r="AA187" s="34"/>
      <c r="AB187" s="34"/>
      <c r="AC187" s="34"/>
      <c r="AD187" s="34"/>
      <c r="AE187" s="34"/>
      <c r="AR187" s="198" t="s">
        <v>284</v>
      </c>
      <c r="AT187" s="198" t="s">
        <v>185</v>
      </c>
      <c r="AU187" s="198" t="s">
        <v>85</v>
      </c>
      <c r="AY187" s="17" t="s">
        <v>153</v>
      </c>
      <c r="BE187" s="199">
        <f>IF(N187="základní",J187,0)</f>
        <v>0</v>
      </c>
      <c r="BF187" s="199">
        <f>IF(N187="snížená",J187,0)</f>
        <v>0</v>
      </c>
      <c r="BG187" s="199">
        <f>IF(N187="zákl. přenesená",J187,0)</f>
        <v>0</v>
      </c>
      <c r="BH187" s="199">
        <f>IF(N187="sníž. přenesená",J187,0)</f>
        <v>0</v>
      </c>
      <c r="BI187" s="199">
        <f>IF(N187="nulová",J187,0)</f>
        <v>0</v>
      </c>
      <c r="BJ187" s="17" t="s">
        <v>83</v>
      </c>
      <c r="BK187" s="199">
        <f>ROUND(I187*H187,2)</f>
        <v>0</v>
      </c>
      <c r="BL187" s="17" t="s">
        <v>284</v>
      </c>
      <c r="BM187" s="198" t="s">
        <v>375</v>
      </c>
    </row>
    <row r="188" spans="1:65" s="15" customFormat="1" ht="11.25">
      <c r="B188" s="223"/>
      <c r="C188" s="224"/>
      <c r="D188" s="202" t="s">
        <v>163</v>
      </c>
      <c r="E188" s="225" t="s">
        <v>1</v>
      </c>
      <c r="F188" s="226" t="s">
        <v>376</v>
      </c>
      <c r="G188" s="224"/>
      <c r="H188" s="225" t="s">
        <v>1</v>
      </c>
      <c r="I188" s="227"/>
      <c r="J188" s="224"/>
      <c r="K188" s="224"/>
      <c r="L188" s="228"/>
      <c r="M188" s="229"/>
      <c r="N188" s="230"/>
      <c r="O188" s="230"/>
      <c r="P188" s="230"/>
      <c r="Q188" s="230"/>
      <c r="R188" s="230"/>
      <c r="S188" s="230"/>
      <c r="T188" s="231"/>
      <c r="AT188" s="232" t="s">
        <v>163</v>
      </c>
      <c r="AU188" s="232" t="s">
        <v>85</v>
      </c>
      <c r="AV188" s="15" t="s">
        <v>83</v>
      </c>
      <c r="AW188" s="15" t="s">
        <v>31</v>
      </c>
      <c r="AX188" s="15" t="s">
        <v>75</v>
      </c>
      <c r="AY188" s="232" t="s">
        <v>153</v>
      </c>
    </row>
    <row r="189" spans="1:65" s="13" customFormat="1" ht="11.25">
      <c r="B189" s="200"/>
      <c r="C189" s="201"/>
      <c r="D189" s="202" t="s">
        <v>163</v>
      </c>
      <c r="E189" s="203" t="s">
        <v>1</v>
      </c>
      <c r="F189" s="204" t="s">
        <v>183</v>
      </c>
      <c r="G189" s="201"/>
      <c r="H189" s="205">
        <v>5</v>
      </c>
      <c r="I189" s="206"/>
      <c r="J189" s="201"/>
      <c r="K189" s="201"/>
      <c r="L189" s="207"/>
      <c r="M189" s="208"/>
      <c r="N189" s="209"/>
      <c r="O189" s="209"/>
      <c r="P189" s="209"/>
      <c r="Q189" s="209"/>
      <c r="R189" s="209"/>
      <c r="S189" s="209"/>
      <c r="T189" s="210"/>
      <c r="AT189" s="211" t="s">
        <v>163</v>
      </c>
      <c r="AU189" s="211" t="s">
        <v>85</v>
      </c>
      <c r="AV189" s="13" t="s">
        <v>85</v>
      </c>
      <c r="AW189" s="13" t="s">
        <v>31</v>
      </c>
      <c r="AX189" s="13" t="s">
        <v>75</v>
      </c>
      <c r="AY189" s="211" t="s">
        <v>153</v>
      </c>
    </row>
    <row r="190" spans="1:65" s="14" customFormat="1" ht="11.25">
      <c r="B190" s="212"/>
      <c r="C190" s="213"/>
      <c r="D190" s="202" t="s">
        <v>163</v>
      </c>
      <c r="E190" s="214" t="s">
        <v>1</v>
      </c>
      <c r="F190" s="215" t="s">
        <v>167</v>
      </c>
      <c r="G190" s="213"/>
      <c r="H190" s="216">
        <v>5</v>
      </c>
      <c r="I190" s="217"/>
      <c r="J190" s="213"/>
      <c r="K190" s="213"/>
      <c r="L190" s="218"/>
      <c r="M190" s="219"/>
      <c r="N190" s="220"/>
      <c r="O190" s="220"/>
      <c r="P190" s="220"/>
      <c r="Q190" s="220"/>
      <c r="R190" s="220"/>
      <c r="S190" s="220"/>
      <c r="T190" s="221"/>
      <c r="AT190" s="222" t="s">
        <v>163</v>
      </c>
      <c r="AU190" s="222" t="s">
        <v>85</v>
      </c>
      <c r="AV190" s="14" t="s">
        <v>161</v>
      </c>
      <c r="AW190" s="14" t="s">
        <v>31</v>
      </c>
      <c r="AX190" s="14" t="s">
        <v>83</v>
      </c>
      <c r="AY190" s="222" t="s">
        <v>153</v>
      </c>
    </row>
    <row r="191" spans="1:65" s="2" customFormat="1" ht="21.75" customHeight="1">
      <c r="A191" s="34"/>
      <c r="B191" s="35"/>
      <c r="C191" s="233" t="s">
        <v>8</v>
      </c>
      <c r="D191" s="233" t="s">
        <v>185</v>
      </c>
      <c r="E191" s="234" t="s">
        <v>288</v>
      </c>
      <c r="F191" s="235" t="s">
        <v>289</v>
      </c>
      <c r="G191" s="236" t="s">
        <v>158</v>
      </c>
      <c r="H191" s="237">
        <v>5</v>
      </c>
      <c r="I191" s="238"/>
      <c r="J191" s="239">
        <f>ROUND(I191*H191,2)</f>
        <v>0</v>
      </c>
      <c r="K191" s="235" t="s">
        <v>159</v>
      </c>
      <c r="L191" s="39"/>
      <c r="M191" s="240" t="s">
        <v>1</v>
      </c>
      <c r="N191" s="241" t="s">
        <v>40</v>
      </c>
      <c r="O191" s="71"/>
      <c r="P191" s="196">
        <f>O191*H191</f>
        <v>0</v>
      </c>
      <c r="Q191" s="196">
        <v>0</v>
      </c>
      <c r="R191" s="196">
        <f>Q191*H191</f>
        <v>0</v>
      </c>
      <c r="S191" s="196">
        <v>0</v>
      </c>
      <c r="T191" s="197">
        <f>S191*H191</f>
        <v>0</v>
      </c>
      <c r="U191" s="34"/>
      <c r="V191" s="34"/>
      <c r="W191" s="34"/>
      <c r="X191" s="34"/>
      <c r="Y191" s="34"/>
      <c r="Z191" s="34"/>
      <c r="AA191" s="34"/>
      <c r="AB191" s="34"/>
      <c r="AC191" s="34"/>
      <c r="AD191" s="34"/>
      <c r="AE191" s="34"/>
      <c r="AR191" s="198" t="s">
        <v>284</v>
      </c>
      <c r="AT191" s="198" t="s">
        <v>185</v>
      </c>
      <c r="AU191" s="198" t="s">
        <v>85</v>
      </c>
      <c r="AY191" s="17" t="s">
        <v>153</v>
      </c>
      <c r="BE191" s="199">
        <f>IF(N191="základní",J191,0)</f>
        <v>0</v>
      </c>
      <c r="BF191" s="199">
        <f>IF(N191="snížená",J191,0)</f>
        <v>0</v>
      </c>
      <c r="BG191" s="199">
        <f>IF(N191="zákl. přenesená",J191,0)</f>
        <v>0</v>
      </c>
      <c r="BH191" s="199">
        <f>IF(N191="sníž. přenesená",J191,0)</f>
        <v>0</v>
      </c>
      <c r="BI191" s="199">
        <f>IF(N191="nulová",J191,0)</f>
        <v>0</v>
      </c>
      <c r="BJ191" s="17" t="s">
        <v>83</v>
      </c>
      <c r="BK191" s="199">
        <f>ROUND(I191*H191,2)</f>
        <v>0</v>
      </c>
      <c r="BL191" s="17" t="s">
        <v>284</v>
      </c>
      <c r="BM191" s="198" t="s">
        <v>377</v>
      </c>
    </row>
    <row r="192" spans="1:65" s="15" customFormat="1" ht="11.25">
      <c r="B192" s="223"/>
      <c r="C192" s="224"/>
      <c r="D192" s="202" t="s">
        <v>163</v>
      </c>
      <c r="E192" s="225" t="s">
        <v>1</v>
      </c>
      <c r="F192" s="226" t="s">
        <v>376</v>
      </c>
      <c r="G192" s="224"/>
      <c r="H192" s="225" t="s">
        <v>1</v>
      </c>
      <c r="I192" s="227"/>
      <c r="J192" s="224"/>
      <c r="K192" s="224"/>
      <c r="L192" s="228"/>
      <c r="M192" s="229"/>
      <c r="N192" s="230"/>
      <c r="O192" s="230"/>
      <c r="P192" s="230"/>
      <c r="Q192" s="230"/>
      <c r="R192" s="230"/>
      <c r="S192" s="230"/>
      <c r="T192" s="231"/>
      <c r="AT192" s="232" t="s">
        <v>163</v>
      </c>
      <c r="AU192" s="232" t="s">
        <v>85</v>
      </c>
      <c r="AV192" s="15" t="s">
        <v>83</v>
      </c>
      <c r="AW192" s="15" t="s">
        <v>31</v>
      </c>
      <c r="AX192" s="15" t="s">
        <v>75</v>
      </c>
      <c r="AY192" s="232" t="s">
        <v>153</v>
      </c>
    </row>
    <row r="193" spans="1:65" s="13" customFormat="1" ht="11.25">
      <c r="B193" s="200"/>
      <c r="C193" s="201"/>
      <c r="D193" s="202" t="s">
        <v>163</v>
      </c>
      <c r="E193" s="203" t="s">
        <v>1</v>
      </c>
      <c r="F193" s="204" t="s">
        <v>183</v>
      </c>
      <c r="G193" s="201"/>
      <c r="H193" s="205">
        <v>5</v>
      </c>
      <c r="I193" s="206"/>
      <c r="J193" s="201"/>
      <c r="K193" s="201"/>
      <c r="L193" s="207"/>
      <c r="M193" s="208"/>
      <c r="N193" s="209"/>
      <c r="O193" s="209"/>
      <c r="P193" s="209"/>
      <c r="Q193" s="209"/>
      <c r="R193" s="209"/>
      <c r="S193" s="209"/>
      <c r="T193" s="210"/>
      <c r="AT193" s="211" t="s">
        <v>163</v>
      </c>
      <c r="AU193" s="211" t="s">
        <v>85</v>
      </c>
      <c r="AV193" s="13" t="s">
        <v>85</v>
      </c>
      <c r="AW193" s="13" t="s">
        <v>31</v>
      </c>
      <c r="AX193" s="13" t="s">
        <v>75</v>
      </c>
      <c r="AY193" s="211" t="s">
        <v>153</v>
      </c>
    </row>
    <row r="194" spans="1:65" s="14" customFormat="1" ht="11.25">
      <c r="B194" s="212"/>
      <c r="C194" s="213"/>
      <c r="D194" s="202" t="s">
        <v>163</v>
      </c>
      <c r="E194" s="214" t="s">
        <v>1</v>
      </c>
      <c r="F194" s="215" t="s">
        <v>167</v>
      </c>
      <c r="G194" s="213"/>
      <c r="H194" s="216">
        <v>5</v>
      </c>
      <c r="I194" s="217"/>
      <c r="J194" s="213"/>
      <c r="K194" s="213"/>
      <c r="L194" s="218"/>
      <c r="M194" s="219"/>
      <c r="N194" s="220"/>
      <c r="O194" s="220"/>
      <c r="P194" s="220"/>
      <c r="Q194" s="220"/>
      <c r="R194" s="220"/>
      <c r="S194" s="220"/>
      <c r="T194" s="221"/>
      <c r="AT194" s="222" t="s">
        <v>163</v>
      </c>
      <c r="AU194" s="222" t="s">
        <v>85</v>
      </c>
      <c r="AV194" s="14" t="s">
        <v>161</v>
      </c>
      <c r="AW194" s="14" t="s">
        <v>31</v>
      </c>
      <c r="AX194" s="14" t="s">
        <v>83</v>
      </c>
      <c r="AY194" s="222" t="s">
        <v>153</v>
      </c>
    </row>
    <row r="195" spans="1:65" s="2" customFormat="1" ht="134.25" customHeight="1">
      <c r="A195" s="34"/>
      <c r="B195" s="35"/>
      <c r="C195" s="233" t="s">
        <v>259</v>
      </c>
      <c r="D195" s="233" t="s">
        <v>185</v>
      </c>
      <c r="E195" s="234" t="s">
        <v>291</v>
      </c>
      <c r="F195" s="235" t="s">
        <v>292</v>
      </c>
      <c r="G195" s="236" t="s">
        <v>158</v>
      </c>
      <c r="H195" s="237">
        <v>1</v>
      </c>
      <c r="I195" s="238"/>
      <c r="J195" s="239">
        <f>ROUND(I195*H195,2)</f>
        <v>0</v>
      </c>
      <c r="K195" s="235" t="s">
        <v>159</v>
      </c>
      <c r="L195" s="39"/>
      <c r="M195" s="240" t="s">
        <v>1</v>
      </c>
      <c r="N195" s="241" t="s">
        <v>40</v>
      </c>
      <c r="O195" s="71"/>
      <c r="P195" s="196">
        <f>O195*H195</f>
        <v>0</v>
      </c>
      <c r="Q195" s="196">
        <v>0</v>
      </c>
      <c r="R195" s="196">
        <f>Q195*H195</f>
        <v>0</v>
      </c>
      <c r="S195" s="196">
        <v>0</v>
      </c>
      <c r="T195" s="197">
        <f>S195*H195</f>
        <v>0</v>
      </c>
      <c r="U195" s="34"/>
      <c r="V195" s="34"/>
      <c r="W195" s="34"/>
      <c r="X195" s="34"/>
      <c r="Y195" s="34"/>
      <c r="Z195" s="34"/>
      <c r="AA195" s="34"/>
      <c r="AB195" s="34"/>
      <c r="AC195" s="34"/>
      <c r="AD195" s="34"/>
      <c r="AE195" s="34"/>
      <c r="AR195" s="198" t="s">
        <v>284</v>
      </c>
      <c r="AT195" s="198" t="s">
        <v>185</v>
      </c>
      <c r="AU195" s="198" t="s">
        <v>85</v>
      </c>
      <c r="AY195" s="17" t="s">
        <v>153</v>
      </c>
      <c r="BE195" s="199">
        <f>IF(N195="základní",J195,0)</f>
        <v>0</v>
      </c>
      <c r="BF195" s="199">
        <f>IF(N195="snížená",J195,0)</f>
        <v>0</v>
      </c>
      <c r="BG195" s="199">
        <f>IF(N195="zákl. přenesená",J195,0)</f>
        <v>0</v>
      </c>
      <c r="BH195" s="199">
        <f>IF(N195="sníž. přenesená",J195,0)</f>
        <v>0</v>
      </c>
      <c r="BI195" s="199">
        <f>IF(N195="nulová",J195,0)</f>
        <v>0</v>
      </c>
      <c r="BJ195" s="17" t="s">
        <v>83</v>
      </c>
      <c r="BK195" s="199">
        <f>ROUND(I195*H195,2)</f>
        <v>0</v>
      </c>
      <c r="BL195" s="17" t="s">
        <v>284</v>
      </c>
      <c r="BM195" s="198" t="s">
        <v>378</v>
      </c>
    </row>
    <row r="196" spans="1:65" s="2" customFormat="1" ht="58.5">
      <c r="A196" s="34"/>
      <c r="B196" s="35"/>
      <c r="C196" s="36"/>
      <c r="D196" s="202" t="s">
        <v>190</v>
      </c>
      <c r="E196" s="36"/>
      <c r="F196" s="242" t="s">
        <v>294</v>
      </c>
      <c r="G196" s="36"/>
      <c r="H196" s="36"/>
      <c r="I196" s="243"/>
      <c r="J196" s="36"/>
      <c r="K196" s="36"/>
      <c r="L196" s="39"/>
      <c r="M196" s="244"/>
      <c r="N196" s="245"/>
      <c r="O196" s="71"/>
      <c r="P196" s="71"/>
      <c r="Q196" s="71"/>
      <c r="R196" s="71"/>
      <c r="S196" s="71"/>
      <c r="T196" s="72"/>
      <c r="U196" s="34"/>
      <c r="V196" s="34"/>
      <c r="W196" s="34"/>
      <c r="X196" s="34"/>
      <c r="Y196" s="34"/>
      <c r="Z196" s="34"/>
      <c r="AA196" s="34"/>
      <c r="AB196" s="34"/>
      <c r="AC196" s="34"/>
      <c r="AD196" s="34"/>
      <c r="AE196" s="34"/>
      <c r="AT196" s="17" t="s">
        <v>190</v>
      </c>
      <c r="AU196" s="17" t="s">
        <v>85</v>
      </c>
    </row>
    <row r="197" spans="1:65" s="15" customFormat="1" ht="11.25">
      <c r="B197" s="223"/>
      <c r="C197" s="224"/>
      <c r="D197" s="202" t="s">
        <v>163</v>
      </c>
      <c r="E197" s="225" t="s">
        <v>1</v>
      </c>
      <c r="F197" s="226" t="s">
        <v>295</v>
      </c>
      <c r="G197" s="224"/>
      <c r="H197" s="225" t="s">
        <v>1</v>
      </c>
      <c r="I197" s="227"/>
      <c r="J197" s="224"/>
      <c r="K197" s="224"/>
      <c r="L197" s="228"/>
      <c r="M197" s="229"/>
      <c r="N197" s="230"/>
      <c r="O197" s="230"/>
      <c r="P197" s="230"/>
      <c r="Q197" s="230"/>
      <c r="R197" s="230"/>
      <c r="S197" s="230"/>
      <c r="T197" s="231"/>
      <c r="AT197" s="232" t="s">
        <v>163</v>
      </c>
      <c r="AU197" s="232" t="s">
        <v>85</v>
      </c>
      <c r="AV197" s="15" t="s">
        <v>83</v>
      </c>
      <c r="AW197" s="15" t="s">
        <v>31</v>
      </c>
      <c r="AX197" s="15" t="s">
        <v>75</v>
      </c>
      <c r="AY197" s="232" t="s">
        <v>153</v>
      </c>
    </row>
    <row r="198" spans="1:65" s="13" customFormat="1" ht="11.25">
      <c r="B198" s="200"/>
      <c r="C198" s="201"/>
      <c r="D198" s="202" t="s">
        <v>163</v>
      </c>
      <c r="E198" s="203" t="s">
        <v>1</v>
      </c>
      <c r="F198" s="204" t="s">
        <v>83</v>
      </c>
      <c r="G198" s="201"/>
      <c r="H198" s="205">
        <v>1</v>
      </c>
      <c r="I198" s="206"/>
      <c r="J198" s="201"/>
      <c r="K198" s="201"/>
      <c r="L198" s="207"/>
      <c r="M198" s="208"/>
      <c r="N198" s="209"/>
      <c r="O198" s="209"/>
      <c r="P198" s="209"/>
      <c r="Q198" s="209"/>
      <c r="R198" s="209"/>
      <c r="S198" s="209"/>
      <c r="T198" s="210"/>
      <c r="AT198" s="211" t="s">
        <v>163</v>
      </c>
      <c r="AU198" s="211" t="s">
        <v>85</v>
      </c>
      <c r="AV198" s="13" t="s">
        <v>85</v>
      </c>
      <c r="AW198" s="13" t="s">
        <v>31</v>
      </c>
      <c r="AX198" s="13" t="s">
        <v>75</v>
      </c>
      <c r="AY198" s="211" t="s">
        <v>153</v>
      </c>
    </row>
    <row r="199" spans="1:65" s="14" customFormat="1" ht="11.25">
      <c r="B199" s="212"/>
      <c r="C199" s="213"/>
      <c r="D199" s="202" t="s">
        <v>163</v>
      </c>
      <c r="E199" s="214" t="s">
        <v>1</v>
      </c>
      <c r="F199" s="215" t="s">
        <v>167</v>
      </c>
      <c r="G199" s="213"/>
      <c r="H199" s="216">
        <v>1</v>
      </c>
      <c r="I199" s="217"/>
      <c r="J199" s="213"/>
      <c r="K199" s="213"/>
      <c r="L199" s="218"/>
      <c r="M199" s="219"/>
      <c r="N199" s="220"/>
      <c r="O199" s="220"/>
      <c r="P199" s="220"/>
      <c r="Q199" s="220"/>
      <c r="R199" s="220"/>
      <c r="S199" s="220"/>
      <c r="T199" s="221"/>
      <c r="AT199" s="222" t="s">
        <v>163</v>
      </c>
      <c r="AU199" s="222" t="s">
        <v>85</v>
      </c>
      <c r="AV199" s="14" t="s">
        <v>161</v>
      </c>
      <c r="AW199" s="14" t="s">
        <v>31</v>
      </c>
      <c r="AX199" s="14" t="s">
        <v>83</v>
      </c>
      <c r="AY199" s="222" t="s">
        <v>153</v>
      </c>
    </row>
    <row r="200" spans="1:65" s="2" customFormat="1" ht="134.25" customHeight="1">
      <c r="A200" s="34"/>
      <c r="B200" s="35"/>
      <c r="C200" s="233" t="s">
        <v>267</v>
      </c>
      <c r="D200" s="233" t="s">
        <v>185</v>
      </c>
      <c r="E200" s="234" t="s">
        <v>379</v>
      </c>
      <c r="F200" s="235" t="s">
        <v>380</v>
      </c>
      <c r="G200" s="236" t="s">
        <v>158</v>
      </c>
      <c r="H200" s="237">
        <v>1</v>
      </c>
      <c r="I200" s="238"/>
      <c r="J200" s="239">
        <f>ROUND(I200*H200,2)</f>
        <v>0</v>
      </c>
      <c r="K200" s="235" t="s">
        <v>159</v>
      </c>
      <c r="L200" s="39"/>
      <c r="M200" s="240" t="s">
        <v>1</v>
      </c>
      <c r="N200" s="241" t="s">
        <v>40</v>
      </c>
      <c r="O200" s="71"/>
      <c r="P200" s="196">
        <f>O200*H200</f>
        <v>0</v>
      </c>
      <c r="Q200" s="196">
        <v>0</v>
      </c>
      <c r="R200" s="196">
        <f>Q200*H200</f>
        <v>0</v>
      </c>
      <c r="S200" s="196">
        <v>0</v>
      </c>
      <c r="T200" s="197">
        <f>S200*H200</f>
        <v>0</v>
      </c>
      <c r="U200" s="34"/>
      <c r="V200" s="34"/>
      <c r="W200" s="34"/>
      <c r="X200" s="34"/>
      <c r="Y200" s="34"/>
      <c r="Z200" s="34"/>
      <c r="AA200" s="34"/>
      <c r="AB200" s="34"/>
      <c r="AC200" s="34"/>
      <c r="AD200" s="34"/>
      <c r="AE200" s="34"/>
      <c r="AR200" s="198" t="s">
        <v>284</v>
      </c>
      <c r="AT200" s="198" t="s">
        <v>185</v>
      </c>
      <c r="AU200" s="198" t="s">
        <v>85</v>
      </c>
      <c r="AY200" s="17" t="s">
        <v>153</v>
      </c>
      <c r="BE200" s="199">
        <f>IF(N200="základní",J200,0)</f>
        <v>0</v>
      </c>
      <c r="BF200" s="199">
        <f>IF(N200="snížená",J200,0)</f>
        <v>0</v>
      </c>
      <c r="BG200" s="199">
        <f>IF(N200="zákl. přenesená",J200,0)</f>
        <v>0</v>
      </c>
      <c r="BH200" s="199">
        <f>IF(N200="sníž. přenesená",J200,0)</f>
        <v>0</v>
      </c>
      <c r="BI200" s="199">
        <f>IF(N200="nulová",J200,0)</f>
        <v>0</v>
      </c>
      <c r="BJ200" s="17" t="s">
        <v>83</v>
      </c>
      <c r="BK200" s="199">
        <f>ROUND(I200*H200,2)</f>
        <v>0</v>
      </c>
      <c r="BL200" s="17" t="s">
        <v>284</v>
      </c>
      <c r="BM200" s="198" t="s">
        <v>381</v>
      </c>
    </row>
    <row r="201" spans="1:65" s="2" customFormat="1" ht="58.5">
      <c r="A201" s="34"/>
      <c r="B201" s="35"/>
      <c r="C201" s="36"/>
      <c r="D201" s="202" t="s">
        <v>190</v>
      </c>
      <c r="E201" s="36"/>
      <c r="F201" s="242" t="s">
        <v>294</v>
      </c>
      <c r="G201" s="36"/>
      <c r="H201" s="36"/>
      <c r="I201" s="243"/>
      <c r="J201" s="36"/>
      <c r="K201" s="36"/>
      <c r="L201" s="39"/>
      <c r="M201" s="244"/>
      <c r="N201" s="245"/>
      <c r="O201" s="71"/>
      <c r="P201" s="71"/>
      <c r="Q201" s="71"/>
      <c r="R201" s="71"/>
      <c r="S201" s="71"/>
      <c r="T201" s="72"/>
      <c r="U201" s="34"/>
      <c r="V201" s="34"/>
      <c r="W201" s="34"/>
      <c r="X201" s="34"/>
      <c r="Y201" s="34"/>
      <c r="Z201" s="34"/>
      <c r="AA201" s="34"/>
      <c r="AB201" s="34"/>
      <c r="AC201" s="34"/>
      <c r="AD201" s="34"/>
      <c r="AE201" s="34"/>
      <c r="AT201" s="17" t="s">
        <v>190</v>
      </c>
      <c r="AU201" s="17" t="s">
        <v>85</v>
      </c>
    </row>
    <row r="202" spans="1:65" s="15" customFormat="1" ht="11.25">
      <c r="B202" s="223"/>
      <c r="C202" s="224"/>
      <c r="D202" s="202" t="s">
        <v>163</v>
      </c>
      <c r="E202" s="225" t="s">
        <v>1</v>
      </c>
      <c r="F202" s="226" t="s">
        <v>382</v>
      </c>
      <c r="G202" s="224"/>
      <c r="H202" s="225" t="s">
        <v>1</v>
      </c>
      <c r="I202" s="227"/>
      <c r="J202" s="224"/>
      <c r="K202" s="224"/>
      <c r="L202" s="228"/>
      <c r="M202" s="229"/>
      <c r="N202" s="230"/>
      <c r="O202" s="230"/>
      <c r="P202" s="230"/>
      <c r="Q202" s="230"/>
      <c r="R202" s="230"/>
      <c r="S202" s="230"/>
      <c r="T202" s="231"/>
      <c r="AT202" s="232" t="s">
        <v>163</v>
      </c>
      <c r="AU202" s="232" t="s">
        <v>85</v>
      </c>
      <c r="AV202" s="15" t="s">
        <v>83</v>
      </c>
      <c r="AW202" s="15" t="s">
        <v>31</v>
      </c>
      <c r="AX202" s="15" t="s">
        <v>75</v>
      </c>
      <c r="AY202" s="232" t="s">
        <v>153</v>
      </c>
    </row>
    <row r="203" spans="1:65" s="13" customFormat="1" ht="11.25">
      <c r="B203" s="200"/>
      <c r="C203" s="201"/>
      <c r="D203" s="202" t="s">
        <v>163</v>
      </c>
      <c r="E203" s="203" t="s">
        <v>1</v>
      </c>
      <c r="F203" s="204" t="s">
        <v>83</v>
      </c>
      <c r="G203" s="201"/>
      <c r="H203" s="205">
        <v>1</v>
      </c>
      <c r="I203" s="206"/>
      <c r="J203" s="201"/>
      <c r="K203" s="201"/>
      <c r="L203" s="207"/>
      <c r="M203" s="208"/>
      <c r="N203" s="209"/>
      <c r="O203" s="209"/>
      <c r="P203" s="209"/>
      <c r="Q203" s="209"/>
      <c r="R203" s="209"/>
      <c r="S203" s="209"/>
      <c r="T203" s="210"/>
      <c r="AT203" s="211" t="s">
        <v>163</v>
      </c>
      <c r="AU203" s="211" t="s">
        <v>85</v>
      </c>
      <c r="AV203" s="13" t="s">
        <v>85</v>
      </c>
      <c r="AW203" s="13" t="s">
        <v>31</v>
      </c>
      <c r="AX203" s="13" t="s">
        <v>75</v>
      </c>
      <c r="AY203" s="211" t="s">
        <v>153</v>
      </c>
    </row>
    <row r="204" spans="1:65" s="14" customFormat="1" ht="11.25">
      <c r="B204" s="212"/>
      <c r="C204" s="213"/>
      <c r="D204" s="202" t="s">
        <v>163</v>
      </c>
      <c r="E204" s="214" t="s">
        <v>1</v>
      </c>
      <c r="F204" s="215" t="s">
        <v>167</v>
      </c>
      <c r="G204" s="213"/>
      <c r="H204" s="216">
        <v>1</v>
      </c>
      <c r="I204" s="217"/>
      <c r="J204" s="213"/>
      <c r="K204" s="213"/>
      <c r="L204" s="218"/>
      <c r="M204" s="219"/>
      <c r="N204" s="220"/>
      <c r="O204" s="220"/>
      <c r="P204" s="220"/>
      <c r="Q204" s="220"/>
      <c r="R204" s="220"/>
      <c r="S204" s="220"/>
      <c r="T204" s="221"/>
      <c r="AT204" s="222" t="s">
        <v>163</v>
      </c>
      <c r="AU204" s="222" t="s">
        <v>85</v>
      </c>
      <c r="AV204" s="14" t="s">
        <v>161</v>
      </c>
      <c r="AW204" s="14" t="s">
        <v>31</v>
      </c>
      <c r="AX204" s="14" t="s">
        <v>83</v>
      </c>
      <c r="AY204" s="222" t="s">
        <v>153</v>
      </c>
    </row>
    <row r="205" spans="1:65" s="2" customFormat="1" ht="142.15" customHeight="1">
      <c r="A205" s="34"/>
      <c r="B205" s="35"/>
      <c r="C205" s="233" t="s">
        <v>274</v>
      </c>
      <c r="D205" s="233" t="s">
        <v>185</v>
      </c>
      <c r="E205" s="234" t="s">
        <v>383</v>
      </c>
      <c r="F205" s="235" t="s">
        <v>384</v>
      </c>
      <c r="G205" s="236" t="s">
        <v>178</v>
      </c>
      <c r="H205" s="237">
        <v>101.86</v>
      </c>
      <c r="I205" s="238"/>
      <c r="J205" s="239">
        <f>ROUND(I205*H205,2)</f>
        <v>0</v>
      </c>
      <c r="K205" s="235" t="s">
        <v>159</v>
      </c>
      <c r="L205" s="39"/>
      <c r="M205" s="240" t="s">
        <v>1</v>
      </c>
      <c r="N205" s="241" t="s">
        <v>40</v>
      </c>
      <c r="O205" s="71"/>
      <c r="P205" s="196">
        <f>O205*H205</f>
        <v>0</v>
      </c>
      <c r="Q205" s="196">
        <v>0</v>
      </c>
      <c r="R205" s="196">
        <f>Q205*H205</f>
        <v>0</v>
      </c>
      <c r="S205" s="196">
        <v>0</v>
      </c>
      <c r="T205" s="197">
        <f>S205*H205</f>
        <v>0</v>
      </c>
      <c r="U205" s="34"/>
      <c r="V205" s="34"/>
      <c r="W205" s="34"/>
      <c r="X205" s="34"/>
      <c r="Y205" s="34"/>
      <c r="Z205" s="34"/>
      <c r="AA205" s="34"/>
      <c r="AB205" s="34"/>
      <c r="AC205" s="34"/>
      <c r="AD205" s="34"/>
      <c r="AE205" s="34"/>
      <c r="AR205" s="198" t="s">
        <v>284</v>
      </c>
      <c r="AT205" s="198" t="s">
        <v>185</v>
      </c>
      <c r="AU205" s="198" t="s">
        <v>85</v>
      </c>
      <c r="AY205" s="17" t="s">
        <v>153</v>
      </c>
      <c r="BE205" s="199">
        <f>IF(N205="základní",J205,0)</f>
        <v>0</v>
      </c>
      <c r="BF205" s="199">
        <f>IF(N205="snížená",J205,0)</f>
        <v>0</v>
      </c>
      <c r="BG205" s="199">
        <f>IF(N205="zákl. přenesená",J205,0)</f>
        <v>0</v>
      </c>
      <c r="BH205" s="199">
        <f>IF(N205="sníž. přenesená",J205,0)</f>
        <v>0</v>
      </c>
      <c r="BI205" s="199">
        <f>IF(N205="nulová",J205,0)</f>
        <v>0</v>
      </c>
      <c r="BJ205" s="17" t="s">
        <v>83</v>
      </c>
      <c r="BK205" s="199">
        <f>ROUND(I205*H205,2)</f>
        <v>0</v>
      </c>
      <c r="BL205" s="17" t="s">
        <v>284</v>
      </c>
      <c r="BM205" s="198" t="s">
        <v>385</v>
      </c>
    </row>
    <row r="206" spans="1:65" s="2" customFormat="1" ht="58.5">
      <c r="A206" s="34"/>
      <c r="B206" s="35"/>
      <c r="C206" s="36"/>
      <c r="D206" s="202" t="s">
        <v>190</v>
      </c>
      <c r="E206" s="36"/>
      <c r="F206" s="242" t="s">
        <v>294</v>
      </c>
      <c r="G206" s="36"/>
      <c r="H206" s="36"/>
      <c r="I206" s="243"/>
      <c r="J206" s="36"/>
      <c r="K206" s="36"/>
      <c r="L206" s="39"/>
      <c r="M206" s="244"/>
      <c r="N206" s="245"/>
      <c r="O206" s="71"/>
      <c r="P206" s="71"/>
      <c r="Q206" s="71"/>
      <c r="R206" s="71"/>
      <c r="S206" s="71"/>
      <c r="T206" s="72"/>
      <c r="U206" s="34"/>
      <c r="V206" s="34"/>
      <c r="W206" s="34"/>
      <c r="X206" s="34"/>
      <c r="Y206" s="34"/>
      <c r="Z206" s="34"/>
      <c r="AA206" s="34"/>
      <c r="AB206" s="34"/>
      <c r="AC206" s="34"/>
      <c r="AD206" s="34"/>
      <c r="AE206" s="34"/>
      <c r="AT206" s="17" t="s">
        <v>190</v>
      </c>
      <c r="AU206" s="17" t="s">
        <v>85</v>
      </c>
    </row>
    <row r="207" spans="1:65" s="15" customFormat="1" ht="22.5">
      <c r="B207" s="223"/>
      <c r="C207" s="224"/>
      <c r="D207" s="202" t="s">
        <v>163</v>
      </c>
      <c r="E207" s="225" t="s">
        <v>1</v>
      </c>
      <c r="F207" s="226" t="s">
        <v>386</v>
      </c>
      <c r="G207" s="224"/>
      <c r="H207" s="225" t="s">
        <v>1</v>
      </c>
      <c r="I207" s="227"/>
      <c r="J207" s="224"/>
      <c r="K207" s="224"/>
      <c r="L207" s="228"/>
      <c r="M207" s="229"/>
      <c r="N207" s="230"/>
      <c r="O207" s="230"/>
      <c r="P207" s="230"/>
      <c r="Q207" s="230"/>
      <c r="R207" s="230"/>
      <c r="S207" s="230"/>
      <c r="T207" s="231"/>
      <c r="AT207" s="232" t="s">
        <v>163</v>
      </c>
      <c r="AU207" s="232" t="s">
        <v>85</v>
      </c>
      <c r="AV207" s="15" t="s">
        <v>83</v>
      </c>
      <c r="AW207" s="15" t="s">
        <v>31</v>
      </c>
      <c r="AX207" s="15" t="s">
        <v>75</v>
      </c>
      <c r="AY207" s="232" t="s">
        <v>153</v>
      </c>
    </row>
    <row r="208" spans="1:65" s="13" customFormat="1" ht="11.25">
      <c r="B208" s="200"/>
      <c r="C208" s="201"/>
      <c r="D208" s="202" t="s">
        <v>163</v>
      </c>
      <c r="E208" s="203" t="s">
        <v>1</v>
      </c>
      <c r="F208" s="204" t="s">
        <v>387</v>
      </c>
      <c r="G208" s="201"/>
      <c r="H208" s="205">
        <v>101.86</v>
      </c>
      <c r="I208" s="206"/>
      <c r="J208" s="201"/>
      <c r="K208" s="201"/>
      <c r="L208" s="207"/>
      <c r="M208" s="208"/>
      <c r="N208" s="209"/>
      <c r="O208" s="209"/>
      <c r="P208" s="209"/>
      <c r="Q208" s="209"/>
      <c r="R208" s="209"/>
      <c r="S208" s="209"/>
      <c r="T208" s="210"/>
      <c r="AT208" s="211" t="s">
        <v>163</v>
      </c>
      <c r="AU208" s="211" t="s">
        <v>85</v>
      </c>
      <c r="AV208" s="13" t="s">
        <v>85</v>
      </c>
      <c r="AW208" s="13" t="s">
        <v>31</v>
      </c>
      <c r="AX208" s="13" t="s">
        <v>75</v>
      </c>
      <c r="AY208" s="211" t="s">
        <v>153</v>
      </c>
    </row>
    <row r="209" spans="1:65" s="14" customFormat="1" ht="11.25">
      <c r="B209" s="212"/>
      <c r="C209" s="213"/>
      <c r="D209" s="202" t="s">
        <v>163</v>
      </c>
      <c r="E209" s="214" t="s">
        <v>1</v>
      </c>
      <c r="F209" s="215" t="s">
        <v>167</v>
      </c>
      <c r="G209" s="213"/>
      <c r="H209" s="216">
        <v>101.86</v>
      </c>
      <c r="I209" s="217"/>
      <c r="J209" s="213"/>
      <c r="K209" s="213"/>
      <c r="L209" s="218"/>
      <c r="M209" s="219"/>
      <c r="N209" s="220"/>
      <c r="O209" s="220"/>
      <c r="P209" s="220"/>
      <c r="Q209" s="220"/>
      <c r="R209" s="220"/>
      <c r="S209" s="220"/>
      <c r="T209" s="221"/>
      <c r="AT209" s="222" t="s">
        <v>163</v>
      </c>
      <c r="AU209" s="222" t="s">
        <v>85</v>
      </c>
      <c r="AV209" s="14" t="s">
        <v>161</v>
      </c>
      <c r="AW209" s="14" t="s">
        <v>31</v>
      </c>
      <c r="AX209" s="14" t="s">
        <v>83</v>
      </c>
      <c r="AY209" s="222" t="s">
        <v>153</v>
      </c>
    </row>
    <row r="210" spans="1:65" s="2" customFormat="1" ht="156.75" customHeight="1">
      <c r="A210" s="34"/>
      <c r="B210" s="35"/>
      <c r="C210" s="233" t="s">
        <v>281</v>
      </c>
      <c r="D210" s="233" t="s">
        <v>185</v>
      </c>
      <c r="E210" s="234" t="s">
        <v>297</v>
      </c>
      <c r="F210" s="235" t="s">
        <v>298</v>
      </c>
      <c r="G210" s="236" t="s">
        <v>178</v>
      </c>
      <c r="H210" s="237">
        <v>1096.92</v>
      </c>
      <c r="I210" s="238"/>
      <c r="J210" s="239">
        <f>ROUND(I210*H210,2)</f>
        <v>0</v>
      </c>
      <c r="K210" s="235" t="s">
        <v>159</v>
      </c>
      <c r="L210" s="39"/>
      <c r="M210" s="240" t="s">
        <v>1</v>
      </c>
      <c r="N210" s="241" t="s">
        <v>40</v>
      </c>
      <c r="O210" s="71"/>
      <c r="P210" s="196">
        <f>O210*H210</f>
        <v>0</v>
      </c>
      <c r="Q210" s="196">
        <v>0</v>
      </c>
      <c r="R210" s="196">
        <f>Q210*H210</f>
        <v>0</v>
      </c>
      <c r="S210" s="196">
        <v>0</v>
      </c>
      <c r="T210" s="197">
        <f>S210*H210</f>
        <v>0</v>
      </c>
      <c r="U210" s="34"/>
      <c r="V210" s="34"/>
      <c r="W210" s="34"/>
      <c r="X210" s="34"/>
      <c r="Y210" s="34"/>
      <c r="Z210" s="34"/>
      <c r="AA210" s="34"/>
      <c r="AB210" s="34"/>
      <c r="AC210" s="34"/>
      <c r="AD210" s="34"/>
      <c r="AE210" s="34"/>
      <c r="AR210" s="198" t="s">
        <v>284</v>
      </c>
      <c r="AT210" s="198" t="s">
        <v>185</v>
      </c>
      <c r="AU210" s="198" t="s">
        <v>85</v>
      </c>
      <c r="AY210" s="17" t="s">
        <v>153</v>
      </c>
      <c r="BE210" s="199">
        <f>IF(N210="základní",J210,0)</f>
        <v>0</v>
      </c>
      <c r="BF210" s="199">
        <f>IF(N210="snížená",J210,0)</f>
        <v>0</v>
      </c>
      <c r="BG210" s="199">
        <f>IF(N210="zákl. přenesená",J210,0)</f>
        <v>0</v>
      </c>
      <c r="BH210" s="199">
        <f>IF(N210="sníž. přenesená",J210,0)</f>
        <v>0</v>
      </c>
      <c r="BI210" s="199">
        <f>IF(N210="nulová",J210,0)</f>
        <v>0</v>
      </c>
      <c r="BJ210" s="17" t="s">
        <v>83</v>
      </c>
      <c r="BK210" s="199">
        <f>ROUND(I210*H210,2)</f>
        <v>0</v>
      </c>
      <c r="BL210" s="17" t="s">
        <v>284</v>
      </c>
      <c r="BM210" s="198" t="s">
        <v>388</v>
      </c>
    </row>
    <row r="211" spans="1:65" s="2" customFormat="1" ht="87.75">
      <c r="A211" s="34"/>
      <c r="B211" s="35"/>
      <c r="C211" s="36"/>
      <c r="D211" s="202" t="s">
        <v>190</v>
      </c>
      <c r="E211" s="36"/>
      <c r="F211" s="242" t="s">
        <v>300</v>
      </c>
      <c r="G211" s="36"/>
      <c r="H211" s="36"/>
      <c r="I211" s="243"/>
      <c r="J211" s="36"/>
      <c r="K211" s="36"/>
      <c r="L211" s="39"/>
      <c r="M211" s="244"/>
      <c r="N211" s="245"/>
      <c r="O211" s="71"/>
      <c r="P211" s="71"/>
      <c r="Q211" s="71"/>
      <c r="R211" s="71"/>
      <c r="S211" s="71"/>
      <c r="T211" s="72"/>
      <c r="U211" s="34"/>
      <c r="V211" s="34"/>
      <c r="W211" s="34"/>
      <c r="X211" s="34"/>
      <c r="Y211" s="34"/>
      <c r="Z211" s="34"/>
      <c r="AA211" s="34"/>
      <c r="AB211" s="34"/>
      <c r="AC211" s="34"/>
      <c r="AD211" s="34"/>
      <c r="AE211" s="34"/>
      <c r="AT211" s="17" t="s">
        <v>190</v>
      </c>
      <c r="AU211" s="17" t="s">
        <v>85</v>
      </c>
    </row>
    <row r="212" spans="1:65" s="15" customFormat="1" ht="11.25">
      <c r="B212" s="223"/>
      <c r="C212" s="224"/>
      <c r="D212" s="202" t="s">
        <v>163</v>
      </c>
      <c r="E212" s="225" t="s">
        <v>1</v>
      </c>
      <c r="F212" s="226" t="s">
        <v>324</v>
      </c>
      <c r="G212" s="224"/>
      <c r="H212" s="225" t="s">
        <v>1</v>
      </c>
      <c r="I212" s="227"/>
      <c r="J212" s="224"/>
      <c r="K212" s="224"/>
      <c r="L212" s="228"/>
      <c r="M212" s="229"/>
      <c r="N212" s="230"/>
      <c r="O212" s="230"/>
      <c r="P212" s="230"/>
      <c r="Q212" s="230"/>
      <c r="R212" s="230"/>
      <c r="S212" s="230"/>
      <c r="T212" s="231"/>
      <c r="AT212" s="232" t="s">
        <v>163</v>
      </c>
      <c r="AU212" s="232" t="s">
        <v>85</v>
      </c>
      <c r="AV212" s="15" t="s">
        <v>83</v>
      </c>
      <c r="AW212" s="15" t="s">
        <v>31</v>
      </c>
      <c r="AX212" s="15" t="s">
        <v>75</v>
      </c>
      <c r="AY212" s="232" t="s">
        <v>153</v>
      </c>
    </row>
    <row r="213" spans="1:65" s="13" customFormat="1" ht="11.25">
      <c r="B213" s="200"/>
      <c r="C213" s="201"/>
      <c r="D213" s="202" t="s">
        <v>163</v>
      </c>
      <c r="E213" s="203" t="s">
        <v>1</v>
      </c>
      <c r="F213" s="204" t="s">
        <v>338</v>
      </c>
      <c r="G213" s="201"/>
      <c r="H213" s="205">
        <v>1114.92</v>
      </c>
      <c r="I213" s="206"/>
      <c r="J213" s="201"/>
      <c r="K213" s="201"/>
      <c r="L213" s="207"/>
      <c r="M213" s="208"/>
      <c r="N213" s="209"/>
      <c r="O213" s="209"/>
      <c r="P213" s="209"/>
      <c r="Q213" s="209"/>
      <c r="R213" s="209"/>
      <c r="S213" s="209"/>
      <c r="T213" s="210"/>
      <c r="AT213" s="211" t="s">
        <v>163</v>
      </c>
      <c r="AU213" s="211" t="s">
        <v>85</v>
      </c>
      <c r="AV213" s="13" t="s">
        <v>85</v>
      </c>
      <c r="AW213" s="13" t="s">
        <v>31</v>
      </c>
      <c r="AX213" s="13" t="s">
        <v>75</v>
      </c>
      <c r="AY213" s="211" t="s">
        <v>153</v>
      </c>
    </row>
    <row r="214" spans="1:65" s="15" customFormat="1" ht="11.25">
      <c r="B214" s="223"/>
      <c r="C214" s="224"/>
      <c r="D214" s="202" t="s">
        <v>163</v>
      </c>
      <c r="E214" s="225" t="s">
        <v>1</v>
      </c>
      <c r="F214" s="226" t="s">
        <v>339</v>
      </c>
      <c r="G214" s="224"/>
      <c r="H214" s="225" t="s">
        <v>1</v>
      </c>
      <c r="I214" s="227"/>
      <c r="J214" s="224"/>
      <c r="K214" s="224"/>
      <c r="L214" s="228"/>
      <c r="M214" s="229"/>
      <c r="N214" s="230"/>
      <c r="O214" s="230"/>
      <c r="P214" s="230"/>
      <c r="Q214" s="230"/>
      <c r="R214" s="230"/>
      <c r="S214" s="230"/>
      <c r="T214" s="231"/>
      <c r="AT214" s="232" t="s">
        <v>163</v>
      </c>
      <c r="AU214" s="232" t="s">
        <v>85</v>
      </c>
      <c r="AV214" s="15" t="s">
        <v>83</v>
      </c>
      <c r="AW214" s="15" t="s">
        <v>31</v>
      </c>
      <c r="AX214" s="15" t="s">
        <v>75</v>
      </c>
      <c r="AY214" s="232" t="s">
        <v>153</v>
      </c>
    </row>
    <row r="215" spans="1:65" s="13" customFormat="1" ht="11.25">
      <c r="B215" s="200"/>
      <c r="C215" s="201"/>
      <c r="D215" s="202" t="s">
        <v>163</v>
      </c>
      <c r="E215" s="203" t="s">
        <v>1</v>
      </c>
      <c r="F215" s="204" t="s">
        <v>340</v>
      </c>
      <c r="G215" s="201"/>
      <c r="H215" s="205">
        <v>-18</v>
      </c>
      <c r="I215" s="206"/>
      <c r="J215" s="201"/>
      <c r="K215" s="201"/>
      <c r="L215" s="207"/>
      <c r="M215" s="208"/>
      <c r="N215" s="209"/>
      <c r="O215" s="209"/>
      <c r="P215" s="209"/>
      <c r="Q215" s="209"/>
      <c r="R215" s="209"/>
      <c r="S215" s="209"/>
      <c r="T215" s="210"/>
      <c r="AT215" s="211" t="s">
        <v>163</v>
      </c>
      <c r="AU215" s="211" t="s">
        <v>85</v>
      </c>
      <c r="AV215" s="13" t="s">
        <v>85</v>
      </c>
      <c r="AW215" s="13" t="s">
        <v>31</v>
      </c>
      <c r="AX215" s="13" t="s">
        <v>75</v>
      </c>
      <c r="AY215" s="211" t="s">
        <v>153</v>
      </c>
    </row>
    <row r="216" spans="1:65" s="14" customFormat="1" ht="11.25">
      <c r="B216" s="212"/>
      <c r="C216" s="213"/>
      <c r="D216" s="202" t="s">
        <v>163</v>
      </c>
      <c r="E216" s="214" t="s">
        <v>1</v>
      </c>
      <c r="F216" s="215" t="s">
        <v>167</v>
      </c>
      <c r="G216" s="213"/>
      <c r="H216" s="216">
        <v>1096.92</v>
      </c>
      <c r="I216" s="217"/>
      <c r="J216" s="213"/>
      <c r="K216" s="213"/>
      <c r="L216" s="218"/>
      <c r="M216" s="219"/>
      <c r="N216" s="220"/>
      <c r="O216" s="220"/>
      <c r="P216" s="220"/>
      <c r="Q216" s="220"/>
      <c r="R216" s="220"/>
      <c r="S216" s="220"/>
      <c r="T216" s="221"/>
      <c r="AT216" s="222" t="s">
        <v>163</v>
      </c>
      <c r="AU216" s="222" t="s">
        <v>85</v>
      </c>
      <c r="AV216" s="14" t="s">
        <v>161</v>
      </c>
      <c r="AW216" s="14" t="s">
        <v>31</v>
      </c>
      <c r="AX216" s="14" t="s">
        <v>83</v>
      </c>
      <c r="AY216" s="222" t="s">
        <v>153</v>
      </c>
    </row>
    <row r="217" spans="1:65" s="2" customFormat="1" ht="90" customHeight="1">
      <c r="A217" s="34"/>
      <c r="B217" s="35"/>
      <c r="C217" s="233" t="s">
        <v>287</v>
      </c>
      <c r="D217" s="233" t="s">
        <v>185</v>
      </c>
      <c r="E217" s="234" t="s">
        <v>316</v>
      </c>
      <c r="F217" s="235" t="s">
        <v>317</v>
      </c>
      <c r="G217" s="236" t="s">
        <v>178</v>
      </c>
      <c r="H217" s="237">
        <v>0.3</v>
      </c>
      <c r="I217" s="238"/>
      <c r="J217" s="239">
        <f>ROUND(I217*H217,2)</f>
        <v>0</v>
      </c>
      <c r="K217" s="235" t="s">
        <v>159</v>
      </c>
      <c r="L217" s="39"/>
      <c r="M217" s="240" t="s">
        <v>1</v>
      </c>
      <c r="N217" s="241" t="s">
        <v>40</v>
      </c>
      <c r="O217" s="71"/>
      <c r="P217" s="196">
        <f>O217*H217</f>
        <v>0</v>
      </c>
      <c r="Q217" s="196">
        <v>0</v>
      </c>
      <c r="R217" s="196">
        <f>Q217*H217</f>
        <v>0</v>
      </c>
      <c r="S217" s="196">
        <v>0</v>
      </c>
      <c r="T217" s="197">
        <f>S217*H217</f>
        <v>0</v>
      </c>
      <c r="U217" s="34"/>
      <c r="V217" s="34"/>
      <c r="W217" s="34"/>
      <c r="X217" s="34"/>
      <c r="Y217" s="34"/>
      <c r="Z217" s="34"/>
      <c r="AA217" s="34"/>
      <c r="AB217" s="34"/>
      <c r="AC217" s="34"/>
      <c r="AD217" s="34"/>
      <c r="AE217" s="34"/>
      <c r="AR217" s="198" t="s">
        <v>284</v>
      </c>
      <c r="AT217" s="198" t="s">
        <v>185</v>
      </c>
      <c r="AU217" s="198" t="s">
        <v>85</v>
      </c>
      <c r="AY217" s="17" t="s">
        <v>153</v>
      </c>
      <c r="BE217" s="199">
        <f>IF(N217="základní",J217,0)</f>
        <v>0</v>
      </c>
      <c r="BF217" s="199">
        <f>IF(N217="snížená",J217,0)</f>
        <v>0</v>
      </c>
      <c r="BG217" s="199">
        <f>IF(N217="zákl. přenesená",J217,0)</f>
        <v>0</v>
      </c>
      <c r="BH217" s="199">
        <f>IF(N217="sníž. přenesená",J217,0)</f>
        <v>0</v>
      </c>
      <c r="BI217" s="199">
        <f>IF(N217="nulová",J217,0)</f>
        <v>0</v>
      </c>
      <c r="BJ217" s="17" t="s">
        <v>83</v>
      </c>
      <c r="BK217" s="199">
        <f>ROUND(I217*H217,2)</f>
        <v>0</v>
      </c>
      <c r="BL217" s="17" t="s">
        <v>284</v>
      </c>
      <c r="BM217" s="198" t="s">
        <v>389</v>
      </c>
    </row>
    <row r="218" spans="1:65" s="2" customFormat="1" ht="58.5">
      <c r="A218" s="34"/>
      <c r="B218" s="35"/>
      <c r="C218" s="36"/>
      <c r="D218" s="202" t="s">
        <v>190</v>
      </c>
      <c r="E218" s="36"/>
      <c r="F218" s="242" t="s">
        <v>319</v>
      </c>
      <c r="G218" s="36"/>
      <c r="H218" s="36"/>
      <c r="I218" s="243"/>
      <c r="J218" s="36"/>
      <c r="K218" s="36"/>
      <c r="L218" s="39"/>
      <c r="M218" s="244"/>
      <c r="N218" s="245"/>
      <c r="O218" s="71"/>
      <c r="P218" s="71"/>
      <c r="Q218" s="71"/>
      <c r="R218" s="71"/>
      <c r="S218" s="71"/>
      <c r="T218" s="72"/>
      <c r="U218" s="34"/>
      <c r="V218" s="34"/>
      <c r="W218" s="34"/>
      <c r="X218" s="34"/>
      <c r="Y218" s="34"/>
      <c r="Z218" s="34"/>
      <c r="AA218" s="34"/>
      <c r="AB218" s="34"/>
      <c r="AC218" s="34"/>
      <c r="AD218" s="34"/>
      <c r="AE218" s="34"/>
      <c r="AT218" s="17" t="s">
        <v>190</v>
      </c>
      <c r="AU218" s="17" t="s">
        <v>85</v>
      </c>
    </row>
    <row r="219" spans="1:65" s="15" customFormat="1" ht="11.25">
      <c r="B219" s="223"/>
      <c r="C219" s="224"/>
      <c r="D219" s="202" t="s">
        <v>163</v>
      </c>
      <c r="E219" s="225" t="s">
        <v>1</v>
      </c>
      <c r="F219" s="226" t="s">
        <v>320</v>
      </c>
      <c r="G219" s="224"/>
      <c r="H219" s="225" t="s">
        <v>1</v>
      </c>
      <c r="I219" s="227"/>
      <c r="J219" s="224"/>
      <c r="K219" s="224"/>
      <c r="L219" s="228"/>
      <c r="M219" s="229"/>
      <c r="N219" s="230"/>
      <c r="O219" s="230"/>
      <c r="P219" s="230"/>
      <c r="Q219" s="230"/>
      <c r="R219" s="230"/>
      <c r="S219" s="230"/>
      <c r="T219" s="231"/>
      <c r="AT219" s="232" t="s">
        <v>163</v>
      </c>
      <c r="AU219" s="232" t="s">
        <v>85</v>
      </c>
      <c r="AV219" s="15" t="s">
        <v>83</v>
      </c>
      <c r="AW219" s="15" t="s">
        <v>31</v>
      </c>
      <c r="AX219" s="15" t="s">
        <v>75</v>
      </c>
      <c r="AY219" s="232" t="s">
        <v>153</v>
      </c>
    </row>
    <row r="220" spans="1:65" s="13" customFormat="1" ht="11.25">
      <c r="B220" s="200"/>
      <c r="C220" s="201"/>
      <c r="D220" s="202" t="s">
        <v>163</v>
      </c>
      <c r="E220" s="203" t="s">
        <v>1</v>
      </c>
      <c r="F220" s="204" t="s">
        <v>390</v>
      </c>
      <c r="G220" s="201"/>
      <c r="H220" s="205">
        <v>0.3</v>
      </c>
      <c r="I220" s="206"/>
      <c r="J220" s="201"/>
      <c r="K220" s="201"/>
      <c r="L220" s="207"/>
      <c r="M220" s="208"/>
      <c r="N220" s="209"/>
      <c r="O220" s="209"/>
      <c r="P220" s="209"/>
      <c r="Q220" s="209"/>
      <c r="R220" s="209"/>
      <c r="S220" s="209"/>
      <c r="T220" s="210"/>
      <c r="AT220" s="211" t="s">
        <v>163</v>
      </c>
      <c r="AU220" s="211" t="s">
        <v>85</v>
      </c>
      <c r="AV220" s="13" t="s">
        <v>85</v>
      </c>
      <c r="AW220" s="13" t="s">
        <v>31</v>
      </c>
      <c r="AX220" s="13" t="s">
        <v>75</v>
      </c>
      <c r="AY220" s="211" t="s">
        <v>153</v>
      </c>
    </row>
    <row r="221" spans="1:65" s="14" customFormat="1" ht="11.25">
      <c r="B221" s="212"/>
      <c r="C221" s="213"/>
      <c r="D221" s="202" t="s">
        <v>163</v>
      </c>
      <c r="E221" s="214" t="s">
        <v>1</v>
      </c>
      <c r="F221" s="215" t="s">
        <v>167</v>
      </c>
      <c r="G221" s="213"/>
      <c r="H221" s="216">
        <v>0.3</v>
      </c>
      <c r="I221" s="217"/>
      <c r="J221" s="213"/>
      <c r="K221" s="213"/>
      <c r="L221" s="218"/>
      <c r="M221" s="246"/>
      <c r="N221" s="247"/>
      <c r="O221" s="247"/>
      <c r="P221" s="247"/>
      <c r="Q221" s="247"/>
      <c r="R221" s="247"/>
      <c r="S221" s="247"/>
      <c r="T221" s="248"/>
      <c r="AT221" s="222" t="s">
        <v>163</v>
      </c>
      <c r="AU221" s="222" t="s">
        <v>85</v>
      </c>
      <c r="AV221" s="14" t="s">
        <v>161</v>
      </c>
      <c r="AW221" s="14" t="s">
        <v>31</v>
      </c>
      <c r="AX221" s="14" t="s">
        <v>83</v>
      </c>
      <c r="AY221" s="222" t="s">
        <v>153</v>
      </c>
    </row>
    <row r="222" spans="1:65" s="2" customFormat="1" ht="6.95" customHeight="1">
      <c r="A222" s="34"/>
      <c r="B222" s="54"/>
      <c r="C222" s="55"/>
      <c r="D222" s="55"/>
      <c r="E222" s="55"/>
      <c r="F222" s="55"/>
      <c r="G222" s="55"/>
      <c r="H222" s="55"/>
      <c r="I222" s="55"/>
      <c r="J222" s="55"/>
      <c r="K222" s="55"/>
      <c r="L222" s="39"/>
      <c r="M222" s="34"/>
      <c r="O222" s="34"/>
      <c r="P222" s="34"/>
      <c r="Q222" s="34"/>
      <c r="R222" s="34"/>
      <c r="S222" s="34"/>
      <c r="T222" s="34"/>
      <c r="U222" s="34"/>
      <c r="V222" s="34"/>
      <c r="W222" s="34"/>
      <c r="X222" s="34"/>
      <c r="Y222" s="34"/>
      <c r="Z222" s="34"/>
      <c r="AA222" s="34"/>
      <c r="AB222" s="34"/>
      <c r="AC222" s="34"/>
      <c r="AD222" s="34"/>
      <c r="AE222" s="34"/>
    </row>
  </sheetData>
  <sheetProtection algorithmName="SHA-512" hashValue="YxTTPsVJitnxirCFThTEcXpXLi/4YtPDMk6cjfRp/cS/R/qMGwhHVpbMFWgrvoKGSv1lDw/1gIVlY/JVg6Wtcg==" saltValue="sP2QgjdC2mSFDUiGbeNaiw==" spinCount="100000" sheet="1" objects="1" scenarios="1" formatColumns="0" formatRows="0" autoFilter="0"/>
  <autoFilter ref="C120:K221"/>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94"/>
  <sheetViews>
    <sheetView showGridLines="0" topLeftCell="A116" workbookViewId="0">
      <selection activeCell="I129" sqref="I129"/>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5"/>
      <c r="M2" s="275"/>
      <c r="N2" s="275"/>
      <c r="O2" s="275"/>
      <c r="P2" s="275"/>
      <c r="Q2" s="275"/>
      <c r="R2" s="275"/>
      <c r="S2" s="275"/>
      <c r="T2" s="275"/>
      <c r="U2" s="275"/>
      <c r="V2" s="275"/>
      <c r="AT2" s="17" t="s">
        <v>94</v>
      </c>
    </row>
    <row r="3" spans="1:46" s="1" customFormat="1" ht="6.95" hidden="1" customHeight="1">
      <c r="B3" s="108"/>
      <c r="C3" s="109"/>
      <c r="D3" s="109"/>
      <c r="E3" s="109"/>
      <c r="F3" s="109"/>
      <c r="G3" s="109"/>
      <c r="H3" s="109"/>
      <c r="I3" s="109"/>
      <c r="J3" s="109"/>
      <c r="K3" s="109"/>
      <c r="L3" s="20"/>
      <c r="AT3" s="17" t="s">
        <v>85</v>
      </c>
    </row>
    <row r="4" spans="1:46" s="1" customFormat="1" ht="24.95" hidden="1" customHeight="1">
      <c r="B4" s="20"/>
      <c r="D4" s="110" t="s">
        <v>125</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0" t="str">
        <f>'Rekapitulace stavby'!K6</f>
        <v>Oprava trati v úseku Kladno - Krupá</v>
      </c>
      <c r="F7" s="291"/>
      <c r="G7" s="291"/>
      <c r="H7" s="291"/>
      <c r="L7" s="20"/>
    </row>
    <row r="8" spans="1:46" s="2" customFormat="1" ht="12" hidden="1" customHeight="1">
      <c r="A8" s="34"/>
      <c r="B8" s="39"/>
      <c r="C8" s="34"/>
      <c r="D8" s="112" t="s">
        <v>126</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292" t="s">
        <v>391</v>
      </c>
      <c r="F9" s="293"/>
      <c r="G9" s="293"/>
      <c r="H9" s="293"/>
      <c r="I9" s="34"/>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2" t="s">
        <v>20</v>
      </c>
      <c r="E12" s="34"/>
      <c r="F12" s="113" t="s">
        <v>21</v>
      </c>
      <c r="G12" s="34"/>
      <c r="H12" s="34"/>
      <c r="I12" s="112" t="s">
        <v>22</v>
      </c>
      <c r="J12" s="114" t="str">
        <f>'Rekapitulace stavby'!AN8</f>
        <v>22. 2. 2021</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stavby'!E14</f>
        <v>Vyplň údaj</v>
      </c>
      <c r="F18" s="295"/>
      <c r="G18" s="295"/>
      <c r="H18" s="295"/>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15"/>
      <c r="B27" s="116"/>
      <c r="C27" s="115"/>
      <c r="D27" s="115"/>
      <c r="E27" s="296" t="s">
        <v>1</v>
      </c>
      <c r="F27" s="296"/>
      <c r="G27" s="296"/>
      <c r="H27" s="296"/>
      <c r="I27" s="115"/>
      <c r="J27" s="115"/>
      <c r="K27" s="115"/>
      <c r="L27" s="117"/>
      <c r="S27" s="115"/>
      <c r="T27" s="115"/>
      <c r="U27" s="115"/>
      <c r="V27" s="115"/>
      <c r="W27" s="115"/>
      <c r="X27" s="115"/>
      <c r="Y27" s="115"/>
      <c r="Z27" s="115"/>
      <c r="AA27" s="115"/>
      <c r="AB27" s="115"/>
      <c r="AC27" s="115"/>
      <c r="AD27" s="115"/>
      <c r="AE27" s="115"/>
    </row>
    <row r="28" spans="1:31" s="2" customFormat="1" ht="6.95"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hidden="1" customHeight="1">
      <c r="A30" s="34"/>
      <c r="B30" s="39"/>
      <c r="C30" s="34"/>
      <c r="D30" s="119" t="s">
        <v>35</v>
      </c>
      <c r="E30" s="34"/>
      <c r="F30" s="34"/>
      <c r="G30" s="34"/>
      <c r="H30" s="34"/>
      <c r="I30" s="34"/>
      <c r="J30" s="120">
        <f>ROUND(J121,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2" t="s">
        <v>39</v>
      </c>
      <c r="E33" s="112" t="s">
        <v>40</v>
      </c>
      <c r="F33" s="123">
        <f>ROUND((SUM(BE121:BE293)),  2)</f>
        <v>0</v>
      </c>
      <c r="G33" s="34"/>
      <c r="H33" s="34"/>
      <c r="I33" s="124">
        <v>0.21</v>
      </c>
      <c r="J33" s="123">
        <f>ROUND(((SUM(BE121:BE293))*I33),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2" t="s">
        <v>41</v>
      </c>
      <c r="F34" s="123">
        <f>ROUND((SUM(BF121:BF293)),  2)</f>
        <v>0</v>
      </c>
      <c r="G34" s="34"/>
      <c r="H34" s="34"/>
      <c r="I34" s="124">
        <v>0.15</v>
      </c>
      <c r="J34" s="123">
        <f>ROUND(((SUM(BF121:BF293))*I34),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42</v>
      </c>
      <c r="F35" s="123">
        <f>ROUND((SUM(BG121:BG293)),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43</v>
      </c>
      <c r="F36" s="123">
        <f>ROUND((SUM(BH121:BH293)),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44</v>
      </c>
      <c r="F37" s="123">
        <f>ROUND((SUM(BI121:BI293)),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2" t="s">
        <v>48</v>
      </c>
      <c r="E50" s="133"/>
      <c r="F50" s="133"/>
      <c r="G50" s="132" t="s">
        <v>49</v>
      </c>
      <c r="H50" s="133"/>
      <c r="I50" s="133"/>
      <c r="J50" s="133"/>
      <c r="K50" s="133"/>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idden="1">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idden="1">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idden="1">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5" hidden="1"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hidden="1"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hidden="1" customHeight="1">
      <c r="A82" s="34"/>
      <c r="B82" s="35"/>
      <c r="C82" s="23" t="s">
        <v>128</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hidden="1"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hidden="1" customHeight="1">
      <c r="A85" s="34"/>
      <c r="B85" s="35"/>
      <c r="C85" s="36"/>
      <c r="D85" s="36"/>
      <c r="E85" s="297" t="str">
        <f>E7</f>
        <v>Oprava trati v úseku Kladno - Krupá</v>
      </c>
      <c r="F85" s="298"/>
      <c r="G85" s="298"/>
      <c r="H85" s="298"/>
      <c r="I85" s="36"/>
      <c r="J85" s="36"/>
      <c r="K85" s="36"/>
      <c r="L85" s="51"/>
      <c r="S85" s="34"/>
      <c r="T85" s="34"/>
      <c r="U85" s="34"/>
      <c r="V85" s="34"/>
      <c r="W85" s="34"/>
      <c r="X85" s="34"/>
      <c r="Y85" s="34"/>
      <c r="Z85" s="34"/>
      <c r="AA85" s="34"/>
      <c r="AB85" s="34"/>
      <c r="AC85" s="34"/>
      <c r="AD85" s="34"/>
      <c r="AE85" s="34"/>
    </row>
    <row r="86" spans="1:47" s="2" customFormat="1" ht="12" hidden="1" customHeight="1">
      <c r="A86" s="34"/>
      <c r="B86" s="35"/>
      <c r="C86" s="29" t="s">
        <v>126</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hidden="1" customHeight="1">
      <c r="A87" s="34"/>
      <c r="B87" s="35"/>
      <c r="C87" s="36"/>
      <c r="D87" s="36"/>
      <c r="E87" s="253" t="str">
        <f>E9</f>
        <v>SO 04 - Nové Strašecí - Řevničov</v>
      </c>
      <c r="F87" s="299"/>
      <c r="G87" s="299"/>
      <c r="H87" s="299"/>
      <c r="I87" s="36"/>
      <c r="J87" s="36"/>
      <c r="K87" s="36"/>
      <c r="L87" s="51"/>
      <c r="S87" s="34"/>
      <c r="T87" s="34"/>
      <c r="U87" s="34"/>
      <c r="V87" s="34"/>
      <c r="W87" s="34"/>
      <c r="X87" s="34"/>
      <c r="Y87" s="34"/>
      <c r="Z87" s="34"/>
      <c r="AA87" s="34"/>
      <c r="AB87" s="34"/>
      <c r="AC87" s="34"/>
      <c r="AD87" s="34"/>
      <c r="AE87" s="34"/>
    </row>
    <row r="88" spans="1:47" s="2" customFormat="1" ht="6.95" hidden="1"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c r="A89" s="34"/>
      <c r="B89" s="35"/>
      <c r="C89" s="29" t="s">
        <v>20</v>
      </c>
      <c r="D89" s="36"/>
      <c r="E89" s="36"/>
      <c r="F89" s="27" t="str">
        <f>F12</f>
        <v xml:space="preserve"> </v>
      </c>
      <c r="G89" s="36"/>
      <c r="H89" s="36"/>
      <c r="I89" s="29" t="s">
        <v>22</v>
      </c>
      <c r="J89" s="66" t="str">
        <f>IF(J12="","",J12)</f>
        <v>22. 2. 2021</v>
      </c>
      <c r="K89" s="36"/>
      <c r="L89" s="51"/>
      <c r="S89" s="34"/>
      <c r="T89" s="34"/>
      <c r="U89" s="34"/>
      <c r="V89" s="34"/>
      <c r="W89" s="34"/>
      <c r="X89" s="34"/>
      <c r="Y89" s="34"/>
      <c r="Z89" s="34"/>
      <c r="AA89" s="34"/>
      <c r="AB89" s="34"/>
      <c r="AC89" s="34"/>
      <c r="AD89" s="34"/>
      <c r="AE89" s="34"/>
    </row>
    <row r="90" spans="1:47" s="2" customFormat="1" ht="6.95" hidden="1"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hidden="1" customHeight="1">
      <c r="A91" s="34"/>
      <c r="B91" s="35"/>
      <c r="C91" s="29" t="s">
        <v>24</v>
      </c>
      <c r="D91" s="36"/>
      <c r="E91" s="36"/>
      <c r="F91" s="27" t="str">
        <f>E15</f>
        <v>Ing. Aleš Bednář</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2" hidden="1" customHeight="1">
      <c r="A92" s="34"/>
      <c r="B92" s="35"/>
      <c r="C92" s="29" t="s">
        <v>28</v>
      </c>
      <c r="D92" s="36"/>
      <c r="E92" s="36"/>
      <c r="F92" s="27" t="str">
        <f>IF(E18="","",E18)</f>
        <v>Vyplň údaj</v>
      </c>
      <c r="G92" s="36"/>
      <c r="H92" s="36"/>
      <c r="I92" s="29" t="s">
        <v>32</v>
      </c>
      <c r="J92" s="32" t="str">
        <f>E24</f>
        <v>Lukáš Kot</v>
      </c>
      <c r="K92" s="36"/>
      <c r="L92" s="51"/>
      <c r="S92" s="34"/>
      <c r="T92" s="34"/>
      <c r="U92" s="34"/>
      <c r="V92" s="34"/>
      <c r="W92" s="34"/>
      <c r="X92" s="34"/>
      <c r="Y92" s="34"/>
      <c r="Z92" s="34"/>
      <c r="AA92" s="34"/>
      <c r="AB92" s="34"/>
      <c r="AC92" s="34"/>
      <c r="AD92" s="34"/>
      <c r="AE92" s="34"/>
    </row>
    <row r="93" spans="1:47" s="2" customFormat="1" ht="10.35" hidden="1"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c r="A94" s="34"/>
      <c r="B94" s="35"/>
      <c r="C94" s="143" t="s">
        <v>129</v>
      </c>
      <c r="D94" s="144"/>
      <c r="E94" s="144"/>
      <c r="F94" s="144"/>
      <c r="G94" s="144"/>
      <c r="H94" s="144"/>
      <c r="I94" s="144"/>
      <c r="J94" s="145" t="s">
        <v>130</v>
      </c>
      <c r="K94" s="144"/>
      <c r="L94" s="51"/>
      <c r="S94" s="34"/>
      <c r="T94" s="34"/>
      <c r="U94" s="34"/>
      <c r="V94" s="34"/>
      <c r="W94" s="34"/>
      <c r="X94" s="34"/>
      <c r="Y94" s="34"/>
      <c r="Z94" s="34"/>
      <c r="AA94" s="34"/>
      <c r="AB94" s="34"/>
      <c r="AC94" s="34"/>
      <c r="AD94" s="34"/>
      <c r="AE94" s="34"/>
    </row>
    <row r="95" spans="1:47" s="2" customFormat="1" ht="10.35" hidden="1"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hidden="1" customHeight="1">
      <c r="A96" s="34"/>
      <c r="B96" s="35"/>
      <c r="C96" s="146" t="s">
        <v>131</v>
      </c>
      <c r="D96" s="36"/>
      <c r="E96" s="36"/>
      <c r="F96" s="36"/>
      <c r="G96" s="36"/>
      <c r="H96" s="36"/>
      <c r="I96" s="36"/>
      <c r="J96" s="84">
        <f>J121</f>
        <v>0</v>
      </c>
      <c r="K96" s="36"/>
      <c r="L96" s="51"/>
      <c r="S96" s="34"/>
      <c r="T96" s="34"/>
      <c r="U96" s="34"/>
      <c r="V96" s="34"/>
      <c r="W96" s="34"/>
      <c r="X96" s="34"/>
      <c r="Y96" s="34"/>
      <c r="Z96" s="34"/>
      <c r="AA96" s="34"/>
      <c r="AB96" s="34"/>
      <c r="AC96" s="34"/>
      <c r="AD96" s="34"/>
      <c r="AE96" s="34"/>
      <c r="AU96" s="17" t="s">
        <v>132</v>
      </c>
    </row>
    <row r="97" spans="1:31" s="9" customFormat="1" ht="24.95" hidden="1" customHeight="1">
      <c r="B97" s="147"/>
      <c r="C97" s="148"/>
      <c r="D97" s="149" t="s">
        <v>133</v>
      </c>
      <c r="E97" s="150"/>
      <c r="F97" s="150"/>
      <c r="G97" s="150"/>
      <c r="H97" s="150"/>
      <c r="I97" s="150"/>
      <c r="J97" s="151">
        <f>J122</f>
        <v>0</v>
      </c>
      <c r="K97" s="148"/>
      <c r="L97" s="152"/>
    </row>
    <row r="98" spans="1:31" s="10" customFormat="1" ht="19.899999999999999" hidden="1" customHeight="1">
      <c r="B98" s="153"/>
      <c r="C98" s="154"/>
      <c r="D98" s="155" t="s">
        <v>134</v>
      </c>
      <c r="E98" s="156"/>
      <c r="F98" s="156"/>
      <c r="G98" s="156"/>
      <c r="H98" s="156"/>
      <c r="I98" s="156"/>
      <c r="J98" s="157">
        <f>J123</f>
        <v>0</v>
      </c>
      <c r="K98" s="154"/>
      <c r="L98" s="158"/>
    </row>
    <row r="99" spans="1:31" s="10" customFormat="1" ht="19.899999999999999" hidden="1" customHeight="1">
      <c r="B99" s="153"/>
      <c r="C99" s="154"/>
      <c r="D99" s="155" t="s">
        <v>135</v>
      </c>
      <c r="E99" s="156"/>
      <c r="F99" s="156"/>
      <c r="G99" s="156"/>
      <c r="H99" s="156"/>
      <c r="I99" s="156"/>
      <c r="J99" s="157">
        <f>J136</f>
        <v>0</v>
      </c>
      <c r="K99" s="154"/>
      <c r="L99" s="158"/>
    </row>
    <row r="100" spans="1:31" s="10" customFormat="1" ht="19.899999999999999" hidden="1" customHeight="1">
      <c r="B100" s="153"/>
      <c r="C100" s="154"/>
      <c r="D100" s="155" t="s">
        <v>136</v>
      </c>
      <c r="E100" s="156"/>
      <c r="F100" s="156"/>
      <c r="G100" s="156"/>
      <c r="H100" s="156"/>
      <c r="I100" s="156"/>
      <c r="J100" s="157">
        <f>J159</f>
        <v>0</v>
      </c>
      <c r="K100" s="154"/>
      <c r="L100" s="158"/>
    </row>
    <row r="101" spans="1:31" s="10" customFormat="1" ht="19.899999999999999" hidden="1" customHeight="1">
      <c r="B101" s="153"/>
      <c r="C101" s="154"/>
      <c r="D101" s="155" t="s">
        <v>137</v>
      </c>
      <c r="E101" s="156"/>
      <c r="F101" s="156"/>
      <c r="G101" s="156"/>
      <c r="H101" s="156"/>
      <c r="I101" s="156"/>
      <c r="J101" s="157">
        <f>J254</f>
        <v>0</v>
      </c>
      <c r="K101" s="154"/>
      <c r="L101" s="158"/>
    </row>
    <row r="102" spans="1:31" s="2" customFormat="1" ht="21.75" hidden="1" customHeight="1">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31" s="2" customFormat="1" ht="6.95" hidden="1" customHeight="1">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4" spans="1:31" ht="11.25" hidden="1"/>
    <row r="105" spans="1:31" ht="11.25" hidden="1"/>
    <row r="106" spans="1:31" ht="11.25" hidden="1"/>
    <row r="107" spans="1:31" s="2" customFormat="1" ht="6.95" customHeight="1">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31" s="2" customFormat="1" ht="24.95" customHeight="1">
      <c r="A108" s="34"/>
      <c r="B108" s="35"/>
      <c r="C108" s="23" t="s">
        <v>138</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6.95" customHeight="1">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c r="A111" s="34"/>
      <c r="B111" s="35"/>
      <c r="C111" s="36"/>
      <c r="D111" s="36"/>
      <c r="E111" s="297" t="str">
        <f>E7</f>
        <v>Oprava trati v úseku Kladno - Krupá</v>
      </c>
      <c r="F111" s="298"/>
      <c r="G111" s="298"/>
      <c r="H111" s="298"/>
      <c r="I111" s="36"/>
      <c r="J111" s="36"/>
      <c r="K111" s="36"/>
      <c r="L111" s="51"/>
      <c r="S111" s="34"/>
      <c r="T111" s="34"/>
      <c r="U111" s="34"/>
      <c r="V111" s="34"/>
      <c r="W111" s="34"/>
      <c r="X111" s="34"/>
      <c r="Y111" s="34"/>
      <c r="Z111" s="34"/>
      <c r="AA111" s="34"/>
      <c r="AB111" s="34"/>
      <c r="AC111" s="34"/>
      <c r="AD111" s="34"/>
      <c r="AE111" s="34"/>
    </row>
    <row r="112" spans="1:31" s="2" customFormat="1" ht="12" customHeight="1">
      <c r="A112" s="34"/>
      <c r="B112" s="35"/>
      <c r="C112" s="29" t="s">
        <v>126</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6.5" customHeight="1">
      <c r="A113" s="34"/>
      <c r="B113" s="35"/>
      <c r="C113" s="36"/>
      <c r="D113" s="36"/>
      <c r="E113" s="253" t="str">
        <f>E9</f>
        <v>SO 04 - Nové Strašecí - Řevničov</v>
      </c>
      <c r="F113" s="299"/>
      <c r="G113" s="299"/>
      <c r="H113" s="299"/>
      <c r="I113" s="36"/>
      <c r="J113" s="36"/>
      <c r="K113" s="36"/>
      <c r="L113" s="51"/>
      <c r="S113" s="34"/>
      <c r="T113" s="34"/>
      <c r="U113" s="34"/>
      <c r="V113" s="34"/>
      <c r="W113" s="34"/>
      <c r="X113" s="34"/>
      <c r="Y113" s="34"/>
      <c r="Z113" s="34"/>
      <c r="AA113" s="34"/>
      <c r="AB113" s="34"/>
      <c r="AC113" s="34"/>
      <c r="AD113" s="34"/>
      <c r="AE113" s="34"/>
    </row>
    <row r="114" spans="1:65" s="2" customFormat="1" ht="6.95"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2" customHeight="1">
      <c r="A115" s="34"/>
      <c r="B115" s="35"/>
      <c r="C115" s="29" t="s">
        <v>20</v>
      </c>
      <c r="D115" s="36"/>
      <c r="E115" s="36"/>
      <c r="F115" s="27" t="str">
        <f>F12</f>
        <v xml:space="preserve"> </v>
      </c>
      <c r="G115" s="36"/>
      <c r="H115" s="36"/>
      <c r="I115" s="29" t="s">
        <v>22</v>
      </c>
      <c r="J115" s="66" t="str">
        <f>IF(J12="","",J12)</f>
        <v>22. 2. 2021</v>
      </c>
      <c r="K115" s="36"/>
      <c r="L115" s="51"/>
      <c r="S115" s="34"/>
      <c r="T115" s="34"/>
      <c r="U115" s="34"/>
      <c r="V115" s="34"/>
      <c r="W115" s="34"/>
      <c r="X115" s="34"/>
      <c r="Y115" s="34"/>
      <c r="Z115" s="34"/>
      <c r="AA115" s="34"/>
      <c r="AB115" s="34"/>
      <c r="AC115" s="34"/>
      <c r="AD115" s="34"/>
      <c r="AE115" s="34"/>
    </row>
    <row r="116" spans="1:65" s="2" customFormat="1" ht="6.95"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24</v>
      </c>
      <c r="D117" s="36"/>
      <c r="E117" s="36"/>
      <c r="F117" s="27" t="str">
        <f>E15</f>
        <v>Ing. Aleš Bednář</v>
      </c>
      <c r="G117" s="36"/>
      <c r="H117" s="36"/>
      <c r="I117" s="29" t="s">
        <v>30</v>
      </c>
      <c r="J117" s="32" t="str">
        <f>E21</f>
        <v xml:space="preserve"> </v>
      </c>
      <c r="K117" s="36"/>
      <c r="L117" s="51"/>
      <c r="S117" s="34"/>
      <c r="T117" s="34"/>
      <c r="U117" s="34"/>
      <c r="V117" s="34"/>
      <c r="W117" s="34"/>
      <c r="X117" s="34"/>
      <c r="Y117" s="34"/>
      <c r="Z117" s="34"/>
      <c r="AA117" s="34"/>
      <c r="AB117" s="34"/>
      <c r="AC117" s="34"/>
      <c r="AD117" s="34"/>
      <c r="AE117" s="34"/>
    </row>
    <row r="118" spans="1:65" s="2" customFormat="1" ht="15.2" customHeight="1">
      <c r="A118" s="34"/>
      <c r="B118" s="35"/>
      <c r="C118" s="29" t="s">
        <v>28</v>
      </c>
      <c r="D118" s="36"/>
      <c r="E118" s="36"/>
      <c r="F118" s="27" t="str">
        <f>IF(E18="","",E18)</f>
        <v>Vyplň údaj</v>
      </c>
      <c r="G118" s="36"/>
      <c r="H118" s="36"/>
      <c r="I118" s="29" t="s">
        <v>32</v>
      </c>
      <c r="J118" s="32" t="str">
        <f>E24</f>
        <v>Lukáš Kot</v>
      </c>
      <c r="K118" s="36"/>
      <c r="L118" s="51"/>
      <c r="S118" s="34"/>
      <c r="T118" s="34"/>
      <c r="U118" s="34"/>
      <c r="V118" s="34"/>
      <c r="W118" s="34"/>
      <c r="X118" s="34"/>
      <c r="Y118" s="34"/>
      <c r="Z118" s="34"/>
      <c r="AA118" s="34"/>
      <c r="AB118" s="34"/>
      <c r="AC118" s="34"/>
      <c r="AD118" s="34"/>
      <c r="AE118" s="34"/>
    </row>
    <row r="119" spans="1:65" s="2" customFormat="1" ht="10.3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11" customFormat="1" ht="29.25" customHeight="1">
      <c r="A120" s="159"/>
      <c r="B120" s="160"/>
      <c r="C120" s="161" t="s">
        <v>139</v>
      </c>
      <c r="D120" s="162" t="s">
        <v>60</v>
      </c>
      <c r="E120" s="162" t="s">
        <v>56</v>
      </c>
      <c r="F120" s="162" t="s">
        <v>57</v>
      </c>
      <c r="G120" s="162" t="s">
        <v>140</v>
      </c>
      <c r="H120" s="162" t="s">
        <v>141</v>
      </c>
      <c r="I120" s="162" t="s">
        <v>142</v>
      </c>
      <c r="J120" s="162" t="s">
        <v>130</v>
      </c>
      <c r="K120" s="163" t="s">
        <v>143</v>
      </c>
      <c r="L120" s="164"/>
      <c r="M120" s="75" t="s">
        <v>1</v>
      </c>
      <c r="N120" s="76" t="s">
        <v>39</v>
      </c>
      <c r="O120" s="76" t="s">
        <v>144</v>
      </c>
      <c r="P120" s="76" t="s">
        <v>145</v>
      </c>
      <c r="Q120" s="76" t="s">
        <v>146</v>
      </c>
      <c r="R120" s="76" t="s">
        <v>147</v>
      </c>
      <c r="S120" s="76" t="s">
        <v>148</v>
      </c>
      <c r="T120" s="77" t="s">
        <v>149</v>
      </c>
      <c r="U120" s="159"/>
      <c r="V120" s="159"/>
      <c r="W120" s="159"/>
      <c r="X120" s="159"/>
      <c r="Y120" s="159"/>
      <c r="Z120" s="159"/>
      <c r="AA120" s="159"/>
      <c r="AB120" s="159"/>
      <c r="AC120" s="159"/>
      <c r="AD120" s="159"/>
      <c r="AE120" s="159"/>
    </row>
    <row r="121" spans="1:65" s="2" customFormat="1" ht="22.9" customHeight="1">
      <c r="A121" s="34"/>
      <c r="B121" s="35"/>
      <c r="C121" s="82" t="s">
        <v>150</v>
      </c>
      <c r="D121" s="36"/>
      <c r="E121" s="36"/>
      <c r="F121" s="36"/>
      <c r="G121" s="36"/>
      <c r="H121" s="36"/>
      <c r="I121" s="36"/>
      <c r="J121" s="165">
        <f>BK121</f>
        <v>0</v>
      </c>
      <c r="K121" s="36"/>
      <c r="L121" s="39"/>
      <c r="M121" s="78"/>
      <c r="N121" s="166"/>
      <c r="O121" s="79"/>
      <c r="P121" s="167">
        <f>P122</f>
        <v>0</v>
      </c>
      <c r="Q121" s="79"/>
      <c r="R121" s="167">
        <f>R122</f>
        <v>4567.4860599999993</v>
      </c>
      <c r="S121" s="79"/>
      <c r="T121" s="168">
        <f>T122</f>
        <v>0</v>
      </c>
      <c r="U121" s="34"/>
      <c r="V121" s="34"/>
      <c r="W121" s="34"/>
      <c r="X121" s="34"/>
      <c r="Y121" s="34"/>
      <c r="Z121" s="34"/>
      <c r="AA121" s="34"/>
      <c r="AB121" s="34"/>
      <c r="AC121" s="34"/>
      <c r="AD121" s="34"/>
      <c r="AE121" s="34"/>
      <c r="AT121" s="17" t="s">
        <v>74</v>
      </c>
      <c r="AU121" s="17" t="s">
        <v>132</v>
      </c>
      <c r="BK121" s="169">
        <f>BK122</f>
        <v>0</v>
      </c>
    </row>
    <row r="122" spans="1:65" s="12" customFormat="1" ht="25.9" customHeight="1">
      <c r="B122" s="170"/>
      <c r="C122" s="171"/>
      <c r="D122" s="172" t="s">
        <v>74</v>
      </c>
      <c r="E122" s="173" t="s">
        <v>151</v>
      </c>
      <c r="F122" s="173" t="s">
        <v>152</v>
      </c>
      <c r="G122" s="171"/>
      <c r="H122" s="171"/>
      <c r="I122" s="174"/>
      <c r="J122" s="175">
        <f>BK122</f>
        <v>0</v>
      </c>
      <c r="K122" s="171"/>
      <c r="L122" s="176"/>
      <c r="M122" s="177"/>
      <c r="N122" s="178"/>
      <c r="O122" s="178"/>
      <c r="P122" s="179">
        <f>P123+P136+P159+P254</f>
        <v>0</v>
      </c>
      <c r="Q122" s="178"/>
      <c r="R122" s="179">
        <f>R123+R136+R159+R254</f>
        <v>4567.4860599999993</v>
      </c>
      <c r="S122" s="178"/>
      <c r="T122" s="180">
        <f>T123+T136+T159+T254</f>
        <v>0</v>
      </c>
      <c r="AR122" s="181" t="s">
        <v>83</v>
      </c>
      <c r="AT122" s="182" t="s">
        <v>74</v>
      </c>
      <c r="AU122" s="182" t="s">
        <v>75</v>
      </c>
      <c r="AY122" s="181" t="s">
        <v>153</v>
      </c>
      <c r="BK122" s="183">
        <f>BK123+BK136+BK159+BK254</f>
        <v>0</v>
      </c>
    </row>
    <row r="123" spans="1:65" s="12" customFormat="1" ht="22.9" customHeight="1">
      <c r="B123" s="170"/>
      <c r="C123" s="171"/>
      <c r="D123" s="172" t="s">
        <v>74</v>
      </c>
      <c r="E123" s="184" t="s">
        <v>83</v>
      </c>
      <c r="F123" s="184" t="s">
        <v>154</v>
      </c>
      <c r="G123" s="171"/>
      <c r="H123" s="171"/>
      <c r="I123" s="174"/>
      <c r="J123" s="185">
        <f>BK123</f>
        <v>0</v>
      </c>
      <c r="K123" s="171"/>
      <c r="L123" s="176"/>
      <c r="M123" s="177"/>
      <c r="N123" s="178"/>
      <c r="O123" s="178"/>
      <c r="P123" s="179">
        <f>SUM(P124:P135)</f>
        <v>0</v>
      </c>
      <c r="Q123" s="178"/>
      <c r="R123" s="179">
        <f>SUM(R124:R135)</f>
        <v>121.56075</v>
      </c>
      <c r="S123" s="178"/>
      <c r="T123" s="180">
        <f>SUM(T124:T135)</f>
        <v>0</v>
      </c>
      <c r="AR123" s="181" t="s">
        <v>83</v>
      </c>
      <c r="AT123" s="182" t="s">
        <v>74</v>
      </c>
      <c r="AU123" s="182" t="s">
        <v>83</v>
      </c>
      <c r="AY123" s="181" t="s">
        <v>153</v>
      </c>
      <c r="BK123" s="183">
        <f>SUM(BK124:BK135)</f>
        <v>0</v>
      </c>
    </row>
    <row r="124" spans="1:65" s="2" customFormat="1" ht="21.75" customHeight="1">
      <c r="A124" s="34"/>
      <c r="B124" s="35"/>
      <c r="C124" s="186" t="s">
        <v>83</v>
      </c>
      <c r="D124" s="186" t="s">
        <v>155</v>
      </c>
      <c r="E124" s="187" t="s">
        <v>392</v>
      </c>
      <c r="F124" s="188" t="s">
        <v>393</v>
      </c>
      <c r="G124" s="189" t="s">
        <v>158</v>
      </c>
      <c r="H124" s="190">
        <v>27</v>
      </c>
      <c r="I124" s="300"/>
      <c r="J124" s="192">
        <f>ROUND(I124*H124,2)</f>
        <v>0</v>
      </c>
      <c r="K124" s="188" t="s">
        <v>159</v>
      </c>
      <c r="L124" s="193"/>
      <c r="M124" s="194" t="s">
        <v>1</v>
      </c>
      <c r="N124" s="195" t="s">
        <v>40</v>
      </c>
      <c r="O124" s="71"/>
      <c r="P124" s="196">
        <f>O124*H124</f>
        <v>0</v>
      </c>
      <c r="Q124" s="196">
        <v>4.5022500000000001</v>
      </c>
      <c r="R124" s="196">
        <f>Q124*H124</f>
        <v>121.56075</v>
      </c>
      <c r="S124" s="196">
        <v>0</v>
      </c>
      <c r="T124" s="197">
        <f>S124*H124</f>
        <v>0</v>
      </c>
      <c r="U124" s="34"/>
      <c r="V124" s="34"/>
      <c r="W124" s="34"/>
      <c r="X124" s="34"/>
      <c r="Y124" s="34"/>
      <c r="Z124" s="34"/>
      <c r="AA124" s="34"/>
      <c r="AB124" s="34"/>
      <c r="AC124" s="34"/>
      <c r="AD124" s="34"/>
      <c r="AE124" s="34"/>
      <c r="AR124" s="198" t="s">
        <v>160</v>
      </c>
      <c r="AT124" s="198" t="s">
        <v>155</v>
      </c>
      <c r="AU124" s="198" t="s">
        <v>85</v>
      </c>
      <c r="AY124" s="17" t="s">
        <v>153</v>
      </c>
      <c r="BE124" s="199">
        <f>IF(N124="základní",J124,0)</f>
        <v>0</v>
      </c>
      <c r="BF124" s="199">
        <f>IF(N124="snížená",J124,0)</f>
        <v>0</v>
      </c>
      <c r="BG124" s="199">
        <f>IF(N124="zákl. přenesená",J124,0)</f>
        <v>0</v>
      </c>
      <c r="BH124" s="199">
        <f>IF(N124="sníž. přenesená",J124,0)</f>
        <v>0</v>
      </c>
      <c r="BI124" s="199">
        <f>IF(N124="nulová",J124,0)</f>
        <v>0</v>
      </c>
      <c r="BJ124" s="17" t="s">
        <v>83</v>
      </c>
      <c r="BK124" s="199">
        <f>ROUND(I124*H124,2)</f>
        <v>0</v>
      </c>
      <c r="BL124" s="17" t="s">
        <v>161</v>
      </c>
      <c r="BM124" s="198" t="s">
        <v>394</v>
      </c>
    </row>
    <row r="125" spans="1:65" s="13" customFormat="1" ht="11.25">
      <c r="B125" s="200"/>
      <c r="C125" s="201"/>
      <c r="D125" s="202" t="s">
        <v>163</v>
      </c>
      <c r="E125" s="203" t="s">
        <v>1</v>
      </c>
      <c r="F125" s="204" t="s">
        <v>395</v>
      </c>
      <c r="G125" s="201"/>
      <c r="H125" s="205">
        <v>25.946999999999999</v>
      </c>
      <c r="I125" s="206"/>
      <c r="J125" s="201"/>
      <c r="K125" s="201"/>
      <c r="L125" s="207"/>
      <c r="M125" s="208"/>
      <c r="N125" s="209"/>
      <c r="O125" s="209"/>
      <c r="P125" s="209"/>
      <c r="Q125" s="209"/>
      <c r="R125" s="209"/>
      <c r="S125" s="209"/>
      <c r="T125" s="210"/>
      <c r="AT125" s="211" t="s">
        <v>163</v>
      </c>
      <c r="AU125" s="211" t="s">
        <v>85</v>
      </c>
      <c r="AV125" s="13" t="s">
        <v>85</v>
      </c>
      <c r="AW125" s="13" t="s">
        <v>31</v>
      </c>
      <c r="AX125" s="13" t="s">
        <v>75</v>
      </c>
      <c r="AY125" s="211" t="s">
        <v>153</v>
      </c>
    </row>
    <row r="126" spans="1:65" s="13" customFormat="1" ht="11.25">
      <c r="B126" s="200"/>
      <c r="C126" s="201"/>
      <c r="D126" s="202" t="s">
        <v>163</v>
      </c>
      <c r="E126" s="203" t="s">
        <v>1</v>
      </c>
      <c r="F126" s="204" t="s">
        <v>396</v>
      </c>
      <c r="G126" s="201"/>
      <c r="H126" s="205">
        <v>1.0529999999999999</v>
      </c>
      <c r="I126" s="206"/>
      <c r="J126" s="201"/>
      <c r="K126" s="201"/>
      <c r="L126" s="207"/>
      <c r="M126" s="208"/>
      <c r="N126" s="209"/>
      <c r="O126" s="209"/>
      <c r="P126" s="209"/>
      <c r="Q126" s="209"/>
      <c r="R126" s="209"/>
      <c r="S126" s="209"/>
      <c r="T126" s="210"/>
      <c r="AT126" s="211" t="s">
        <v>163</v>
      </c>
      <c r="AU126" s="211" t="s">
        <v>85</v>
      </c>
      <c r="AV126" s="13" t="s">
        <v>85</v>
      </c>
      <c r="AW126" s="13" t="s">
        <v>31</v>
      </c>
      <c r="AX126" s="13" t="s">
        <v>75</v>
      </c>
      <c r="AY126" s="211" t="s">
        <v>153</v>
      </c>
    </row>
    <row r="127" spans="1:65" s="14" customFormat="1" ht="11.25">
      <c r="B127" s="212"/>
      <c r="C127" s="213"/>
      <c r="D127" s="202" t="s">
        <v>163</v>
      </c>
      <c r="E127" s="214" t="s">
        <v>1</v>
      </c>
      <c r="F127" s="215" t="s">
        <v>167</v>
      </c>
      <c r="G127" s="213"/>
      <c r="H127" s="216">
        <v>27</v>
      </c>
      <c r="I127" s="217"/>
      <c r="J127" s="213"/>
      <c r="K127" s="213"/>
      <c r="L127" s="218"/>
      <c r="M127" s="219"/>
      <c r="N127" s="220"/>
      <c r="O127" s="220"/>
      <c r="P127" s="220"/>
      <c r="Q127" s="220"/>
      <c r="R127" s="220"/>
      <c r="S127" s="220"/>
      <c r="T127" s="221"/>
      <c r="AT127" s="222" t="s">
        <v>163</v>
      </c>
      <c r="AU127" s="222" t="s">
        <v>85</v>
      </c>
      <c r="AV127" s="14" t="s">
        <v>161</v>
      </c>
      <c r="AW127" s="14" t="s">
        <v>31</v>
      </c>
      <c r="AX127" s="14" t="s">
        <v>83</v>
      </c>
      <c r="AY127" s="222" t="s">
        <v>153</v>
      </c>
    </row>
    <row r="128" spans="1:65" s="15" customFormat="1" ht="11.25">
      <c r="B128" s="223"/>
      <c r="C128" s="224"/>
      <c r="D128" s="202" t="s">
        <v>163</v>
      </c>
      <c r="E128" s="225" t="s">
        <v>1</v>
      </c>
      <c r="F128" s="226" t="s">
        <v>397</v>
      </c>
      <c r="G128" s="224"/>
      <c r="H128" s="225" t="s">
        <v>1</v>
      </c>
      <c r="I128" s="227"/>
      <c r="J128" s="224"/>
      <c r="K128" s="224"/>
      <c r="L128" s="228"/>
      <c r="M128" s="229"/>
      <c r="N128" s="230"/>
      <c r="O128" s="230"/>
      <c r="P128" s="230"/>
      <c r="Q128" s="230"/>
      <c r="R128" s="230"/>
      <c r="S128" s="230"/>
      <c r="T128" s="231"/>
      <c r="AT128" s="232" t="s">
        <v>163</v>
      </c>
      <c r="AU128" s="232" t="s">
        <v>85</v>
      </c>
      <c r="AV128" s="15" t="s">
        <v>83</v>
      </c>
      <c r="AW128" s="15" t="s">
        <v>31</v>
      </c>
      <c r="AX128" s="15" t="s">
        <v>75</v>
      </c>
      <c r="AY128" s="232" t="s">
        <v>153</v>
      </c>
    </row>
    <row r="129" spans="1:65" s="2" customFormat="1" ht="21.75" customHeight="1">
      <c r="A129" s="34"/>
      <c r="B129" s="35"/>
      <c r="C129" s="186" t="s">
        <v>85</v>
      </c>
      <c r="D129" s="186" t="s">
        <v>155</v>
      </c>
      <c r="E129" s="187" t="s">
        <v>398</v>
      </c>
      <c r="F129" s="188" t="s">
        <v>399</v>
      </c>
      <c r="G129" s="189" t="s">
        <v>158</v>
      </c>
      <c r="H129" s="190">
        <v>2999</v>
      </c>
      <c r="I129" s="300"/>
      <c r="J129" s="192">
        <f>ROUND(I129*H129,2)</f>
        <v>0</v>
      </c>
      <c r="K129" s="188" t="s">
        <v>159</v>
      </c>
      <c r="L129" s="193"/>
      <c r="M129" s="194" t="s">
        <v>1</v>
      </c>
      <c r="N129" s="195" t="s">
        <v>40</v>
      </c>
      <c r="O129" s="71"/>
      <c r="P129" s="196">
        <f>O129*H129</f>
        <v>0</v>
      </c>
      <c r="Q129" s="196">
        <v>0</v>
      </c>
      <c r="R129" s="196">
        <f>Q129*H129</f>
        <v>0</v>
      </c>
      <c r="S129" s="196">
        <v>0</v>
      </c>
      <c r="T129" s="197">
        <f>S129*H129</f>
        <v>0</v>
      </c>
      <c r="U129" s="34"/>
      <c r="V129" s="34"/>
      <c r="W129" s="34"/>
      <c r="X129" s="34"/>
      <c r="Y129" s="34"/>
      <c r="Z129" s="34"/>
      <c r="AA129" s="34"/>
      <c r="AB129" s="34"/>
      <c r="AC129" s="34"/>
      <c r="AD129" s="34"/>
      <c r="AE129" s="34"/>
      <c r="AR129" s="198" t="s">
        <v>160</v>
      </c>
      <c r="AT129" s="198" t="s">
        <v>155</v>
      </c>
      <c r="AU129" s="198" t="s">
        <v>85</v>
      </c>
      <c r="AY129" s="17" t="s">
        <v>153</v>
      </c>
      <c r="BE129" s="199">
        <f>IF(N129="základní",J129,0)</f>
        <v>0</v>
      </c>
      <c r="BF129" s="199">
        <f>IF(N129="snížená",J129,0)</f>
        <v>0</v>
      </c>
      <c r="BG129" s="199">
        <f>IF(N129="zákl. přenesená",J129,0)</f>
        <v>0</v>
      </c>
      <c r="BH129" s="199">
        <f>IF(N129="sníž. přenesená",J129,0)</f>
        <v>0</v>
      </c>
      <c r="BI129" s="199">
        <f>IF(N129="nulová",J129,0)</f>
        <v>0</v>
      </c>
      <c r="BJ129" s="17" t="s">
        <v>83</v>
      </c>
      <c r="BK129" s="199">
        <f>ROUND(I129*H129,2)</f>
        <v>0</v>
      </c>
      <c r="BL129" s="17" t="s">
        <v>161</v>
      </c>
      <c r="BM129" s="198" t="s">
        <v>400</v>
      </c>
    </row>
    <row r="130" spans="1:65" s="15" customFormat="1" ht="11.25">
      <c r="B130" s="223"/>
      <c r="C130" s="224"/>
      <c r="D130" s="202" t="s">
        <v>163</v>
      </c>
      <c r="E130" s="225" t="s">
        <v>1</v>
      </c>
      <c r="F130" s="226" t="s">
        <v>401</v>
      </c>
      <c r="G130" s="224"/>
      <c r="H130" s="225" t="s">
        <v>1</v>
      </c>
      <c r="I130" s="227"/>
      <c r="J130" s="224"/>
      <c r="K130" s="224"/>
      <c r="L130" s="228"/>
      <c r="M130" s="229"/>
      <c r="N130" s="230"/>
      <c r="O130" s="230"/>
      <c r="P130" s="230"/>
      <c r="Q130" s="230"/>
      <c r="R130" s="230"/>
      <c r="S130" s="230"/>
      <c r="T130" s="231"/>
      <c r="AT130" s="232" t="s">
        <v>163</v>
      </c>
      <c r="AU130" s="232" t="s">
        <v>85</v>
      </c>
      <c r="AV130" s="15" t="s">
        <v>83</v>
      </c>
      <c r="AW130" s="15" t="s">
        <v>31</v>
      </c>
      <c r="AX130" s="15" t="s">
        <v>75</v>
      </c>
      <c r="AY130" s="232" t="s">
        <v>153</v>
      </c>
    </row>
    <row r="131" spans="1:65" s="13" customFormat="1" ht="11.25">
      <c r="B131" s="200"/>
      <c r="C131" s="201"/>
      <c r="D131" s="202" t="s">
        <v>163</v>
      </c>
      <c r="E131" s="203" t="s">
        <v>1</v>
      </c>
      <c r="F131" s="204" t="s">
        <v>225</v>
      </c>
      <c r="G131" s="201"/>
      <c r="H131" s="205">
        <v>10</v>
      </c>
      <c r="I131" s="206"/>
      <c r="J131" s="201"/>
      <c r="K131" s="201"/>
      <c r="L131" s="207"/>
      <c r="M131" s="208"/>
      <c r="N131" s="209"/>
      <c r="O131" s="209"/>
      <c r="P131" s="209"/>
      <c r="Q131" s="209"/>
      <c r="R131" s="209"/>
      <c r="S131" s="209"/>
      <c r="T131" s="210"/>
      <c r="AT131" s="211" t="s">
        <v>163</v>
      </c>
      <c r="AU131" s="211" t="s">
        <v>85</v>
      </c>
      <c r="AV131" s="13" t="s">
        <v>85</v>
      </c>
      <c r="AW131" s="13" t="s">
        <v>31</v>
      </c>
      <c r="AX131" s="13" t="s">
        <v>75</v>
      </c>
      <c r="AY131" s="211" t="s">
        <v>153</v>
      </c>
    </row>
    <row r="132" spans="1:65" s="15" customFormat="1" ht="11.25">
      <c r="B132" s="223"/>
      <c r="C132" s="224"/>
      <c r="D132" s="202" t="s">
        <v>163</v>
      </c>
      <c r="E132" s="225" t="s">
        <v>1</v>
      </c>
      <c r="F132" s="226" t="s">
        <v>402</v>
      </c>
      <c r="G132" s="224"/>
      <c r="H132" s="225" t="s">
        <v>1</v>
      </c>
      <c r="I132" s="227"/>
      <c r="J132" s="224"/>
      <c r="K132" s="224"/>
      <c r="L132" s="228"/>
      <c r="M132" s="229"/>
      <c r="N132" s="230"/>
      <c r="O132" s="230"/>
      <c r="P132" s="230"/>
      <c r="Q132" s="230"/>
      <c r="R132" s="230"/>
      <c r="S132" s="230"/>
      <c r="T132" s="231"/>
      <c r="AT132" s="232" t="s">
        <v>163</v>
      </c>
      <c r="AU132" s="232" t="s">
        <v>85</v>
      </c>
      <c r="AV132" s="15" t="s">
        <v>83</v>
      </c>
      <c r="AW132" s="15" t="s">
        <v>31</v>
      </c>
      <c r="AX132" s="15" t="s">
        <v>75</v>
      </c>
      <c r="AY132" s="232" t="s">
        <v>153</v>
      </c>
    </row>
    <row r="133" spans="1:65" s="13" customFormat="1" ht="11.25">
      <c r="B133" s="200"/>
      <c r="C133" s="201"/>
      <c r="D133" s="202" t="s">
        <v>163</v>
      </c>
      <c r="E133" s="203" t="s">
        <v>1</v>
      </c>
      <c r="F133" s="204" t="s">
        <v>403</v>
      </c>
      <c r="G133" s="201"/>
      <c r="H133" s="205">
        <v>2989</v>
      </c>
      <c r="I133" s="206"/>
      <c r="J133" s="201"/>
      <c r="K133" s="201"/>
      <c r="L133" s="207"/>
      <c r="M133" s="208"/>
      <c r="N133" s="209"/>
      <c r="O133" s="209"/>
      <c r="P133" s="209"/>
      <c r="Q133" s="209"/>
      <c r="R133" s="209"/>
      <c r="S133" s="209"/>
      <c r="T133" s="210"/>
      <c r="AT133" s="211" t="s">
        <v>163</v>
      </c>
      <c r="AU133" s="211" t="s">
        <v>85</v>
      </c>
      <c r="AV133" s="13" t="s">
        <v>85</v>
      </c>
      <c r="AW133" s="13" t="s">
        <v>31</v>
      </c>
      <c r="AX133" s="13" t="s">
        <v>75</v>
      </c>
      <c r="AY133" s="211" t="s">
        <v>153</v>
      </c>
    </row>
    <row r="134" spans="1:65" s="14" customFormat="1" ht="11.25">
      <c r="B134" s="212"/>
      <c r="C134" s="213"/>
      <c r="D134" s="202" t="s">
        <v>163</v>
      </c>
      <c r="E134" s="214" t="s">
        <v>1</v>
      </c>
      <c r="F134" s="215" t="s">
        <v>167</v>
      </c>
      <c r="G134" s="213"/>
      <c r="H134" s="216">
        <v>2999</v>
      </c>
      <c r="I134" s="217"/>
      <c r="J134" s="213"/>
      <c r="K134" s="213"/>
      <c r="L134" s="218"/>
      <c r="M134" s="219"/>
      <c r="N134" s="220"/>
      <c r="O134" s="220"/>
      <c r="P134" s="220"/>
      <c r="Q134" s="220"/>
      <c r="R134" s="220"/>
      <c r="S134" s="220"/>
      <c r="T134" s="221"/>
      <c r="AT134" s="222" t="s">
        <v>163</v>
      </c>
      <c r="AU134" s="222" t="s">
        <v>85</v>
      </c>
      <c r="AV134" s="14" t="s">
        <v>161</v>
      </c>
      <c r="AW134" s="14" t="s">
        <v>31</v>
      </c>
      <c r="AX134" s="14" t="s">
        <v>83</v>
      </c>
      <c r="AY134" s="222" t="s">
        <v>153</v>
      </c>
    </row>
    <row r="135" spans="1:65" s="15" customFormat="1" ht="11.25">
      <c r="B135" s="223"/>
      <c r="C135" s="224"/>
      <c r="D135" s="202" t="s">
        <v>163</v>
      </c>
      <c r="E135" s="225" t="s">
        <v>1</v>
      </c>
      <c r="F135" s="226" t="s">
        <v>168</v>
      </c>
      <c r="G135" s="224"/>
      <c r="H135" s="225" t="s">
        <v>1</v>
      </c>
      <c r="I135" s="227"/>
      <c r="J135" s="224"/>
      <c r="K135" s="224"/>
      <c r="L135" s="228"/>
      <c r="M135" s="229"/>
      <c r="N135" s="230"/>
      <c r="O135" s="230"/>
      <c r="P135" s="230"/>
      <c r="Q135" s="230"/>
      <c r="R135" s="230"/>
      <c r="S135" s="230"/>
      <c r="T135" s="231"/>
      <c r="AT135" s="232" t="s">
        <v>163</v>
      </c>
      <c r="AU135" s="232" t="s">
        <v>85</v>
      </c>
      <c r="AV135" s="15" t="s">
        <v>83</v>
      </c>
      <c r="AW135" s="15" t="s">
        <v>31</v>
      </c>
      <c r="AX135" s="15" t="s">
        <v>75</v>
      </c>
      <c r="AY135" s="232" t="s">
        <v>153</v>
      </c>
    </row>
    <row r="136" spans="1:65" s="12" customFormat="1" ht="22.9" customHeight="1">
      <c r="B136" s="170"/>
      <c r="C136" s="171"/>
      <c r="D136" s="172" t="s">
        <v>74</v>
      </c>
      <c r="E136" s="184" t="s">
        <v>85</v>
      </c>
      <c r="F136" s="184" t="s">
        <v>174</v>
      </c>
      <c r="G136" s="171"/>
      <c r="H136" s="171"/>
      <c r="I136" s="174"/>
      <c r="J136" s="185">
        <f>BK136</f>
        <v>0</v>
      </c>
      <c r="K136" s="171"/>
      <c r="L136" s="176"/>
      <c r="M136" s="177"/>
      <c r="N136" s="178"/>
      <c r="O136" s="178"/>
      <c r="P136" s="179">
        <f>SUM(P137:P158)</f>
        <v>0</v>
      </c>
      <c r="Q136" s="178"/>
      <c r="R136" s="179">
        <f>SUM(R137:R158)</f>
        <v>4445.9253099999996</v>
      </c>
      <c r="S136" s="178"/>
      <c r="T136" s="180">
        <f>SUM(T137:T158)</f>
        <v>0</v>
      </c>
      <c r="AR136" s="181" t="s">
        <v>83</v>
      </c>
      <c r="AT136" s="182" t="s">
        <v>74</v>
      </c>
      <c r="AU136" s="182" t="s">
        <v>83</v>
      </c>
      <c r="AY136" s="181" t="s">
        <v>153</v>
      </c>
      <c r="BK136" s="183">
        <f>SUM(BK137:BK158)</f>
        <v>0</v>
      </c>
    </row>
    <row r="137" spans="1:65" s="2" customFormat="1" ht="16.5" customHeight="1">
      <c r="A137" s="34"/>
      <c r="B137" s="35"/>
      <c r="C137" s="186" t="s">
        <v>175</v>
      </c>
      <c r="D137" s="186" t="s">
        <v>155</v>
      </c>
      <c r="E137" s="187" t="s">
        <v>404</v>
      </c>
      <c r="F137" s="188" t="s">
        <v>405</v>
      </c>
      <c r="G137" s="189" t="s">
        <v>209</v>
      </c>
      <c r="H137" s="190">
        <v>12.5</v>
      </c>
      <c r="I137" s="191"/>
      <c r="J137" s="192">
        <f>ROUND(I137*H137,2)</f>
        <v>0</v>
      </c>
      <c r="K137" s="188" t="s">
        <v>159</v>
      </c>
      <c r="L137" s="193"/>
      <c r="M137" s="194" t="s">
        <v>1</v>
      </c>
      <c r="N137" s="195" t="s">
        <v>40</v>
      </c>
      <c r="O137" s="71"/>
      <c r="P137" s="196">
        <f>O137*H137</f>
        <v>0</v>
      </c>
      <c r="Q137" s="196">
        <v>5.4850000000000003E-2</v>
      </c>
      <c r="R137" s="196">
        <f>Q137*H137</f>
        <v>0.68562500000000004</v>
      </c>
      <c r="S137" s="196">
        <v>0</v>
      </c>
      <c r="T137" s="197">
        <f>S137*H137</f>
        <v>0</v>
      </c>
      <c r="U137" s="34"/>
      <c r="V137" s="34"/>
      <c r="W137" s="34"/>
      <c r="X137" s="34"/>
      <c r="Y137" s="34"/>
      <c r="Z137" s="34"/>
      <c r="AA137" s="34"/>
      <c r="AB137" s="34"/>
      <c r="AC137" s="34"/>
      <c r="AD137" s="34"/>
      <c r="AE137" s="34"/>
      <c r="AR137" s="198" t="s">
        <v>160</v>
      </c>
      <c r="AT137" s="198" t="s">
        <v>155</v>
      </c>
      <c r="AU137" s="198" t="s">
        <v>85</v>
      </c>
      <c r="AY137" s="17" t="s">
        <v>153</v>
      </c>
      <c r="BE137" s="199">
        <f>IF(N137="základní",J137,0)</f>
        <v>0</v>
      </c>
      <c r="BF137" s="199">
        <f>IF(N137="snížená",J137,0)</f>
        <v>0</v>
      </c>
      <c r="BG137" s="199">
        <f>IF(N137="zákl. přenesená",J137,0)</f>
        <v>0</v>
      </c>
      <c r="BH137" s="199">
        <f>IF(N137="sníž. přenesená",J137,0)</f>
        <v>0</v>
      </c>
      <c r="BI137" s="199">
        <f>IF(N137="nulová",J137,0)</f>
        <v>0</v>
      </c>
      <c r="BJ137" s="17" t="s">
        <v>83</v>
      </c>
      <c r="BK137" s="199">
        <f>ROUND(I137*H137,2)</f>
        <v>0</v>
      </c>
      <c r="BL137" s="17" t="s">
        <v>161</v>
      </c>
      <c r="BM137" s="198" t="s">
        <v>406</v>
      </c>
    </row>
    <row r="138" spans="1:65" s="15" customFormat="1" ht="11.25">
      <c r="B138" s="223"/>
      <c r="C138" s="224"/>
      <c r="D138" s="202" t="s">
        <v>163</v>
      </c>
      <c r="E138" s="225" t="s">
        <v>1</v>
      </c>
      <c r="F138" s="226" t="s">
        <v>407</v>
      </c>
      <c r="G138" s="224"/>
      <c r="H138" s="225" t="s">
        <v>1</v>
      </c>
      <c r="I138" s="227"/>
      <c r="J138" s="224"/>
      <c r="K138" s="224"/>
      <c r="L138" s="228"/>
      <c r="M138" s="229"/>
      <c r="N138" s="230"/>
      <c r="O138" s="230"/>
      <c r="P138" s="230"/>
      <c r="Q138" s="230"/>
      <c r="R138" s="230"/>
      <c r="S138" s="230"/>
      <c r="T138" s="231"/>
      <c r="AT138" s="232" t="s">
        <v>163</v>
      </c>
      <c r="AU138" s="232" t="s">
        <v>85</v>
      </c>
      <c r="AV138" s="15" t="s">
        <v>83</v>
      </c>
      <c r="AW138" s="15" t="s">
        <v>31</v>
      </c>
      <c r="AX138" s="15" t="s">
        <v>75</v>
      </c>
      <c r="AY138" s="232" t="s">
        <v>153</v>
      </c>
    </row>
    <row r="139" spans="1:65" s="13" customFormat="1" ht="11.25">
      <c r="B139" s="200"/>
      <c r="C139" s="201"/>
      <c r="D139" s="202" t="s">
        <v>163</v>
      </c>
      <c r="E139" s="203" t="s">
        <v>1</v>
      </c>
      <c r="F139" s="204" t="s">
        <v>408</v>
      </c>
      <c r="G139" s="201"/>
      <c r="H139" s="205">
        <v>12.5</v>
      </c>
      <c r="I139" s="206"/>
      <c r="J139" s="201"/>
      <c r="K139" s="201"/>
      <c r="L139" s="207"/>
      <c r="M139" s="208"/>
      <c r="N139" s="209"/>
      <c r="O139" s="209"/>
      <c r="P139" s="209"/>
      <c r="Q139" s="209"/>
      <c r="R139" s="209"/>
      <c r="S139" s="209"/>
      <c r="T139" s="210"/>
      <c r="AT139" s="211" t="s">
        <v>163</v>
      </c>
      <c r="AU139" s="211" t="s">
        <v>85</v>
      </c>
      <c r="AV139" s="13" t="s">
        <v>85</v>
      </c>
      <c r="AW139" s="13" t="s">
        <v>31</v>
      </c>
      <c r="AX139" s="13" t="s">
        <v>75</v>
      </c>
      <c r="AY139" s="211" t="s">
        <v>153</v>
      </c>
    </row>
    <row r="140" spans="1:65" s="14" customFormat="1" ht="11.25">
      <c r="B140" s="212"/>
      <c r="C140" s="213"/>
      <c r="D140" s="202" t="s">
        <v>163</v>
      </c>
      <c r="E140" s="214" t="s">
        <v>1</v>
      </c>
      <c r="F140" s="215" t="s">
        <v>167</v>
      </c>
      <c r="G140" s="213"/>
      <c r="H140" s="216">
        <v>12.5</v>
      </c>
      <c r="I140" s="217"/>
      <c r="J140" s="213"/>
      <c r="K140" s="213"/>
      <c r="L140" s="218"/>
      <c r="M140" s="219"/>
      <c r="N140" s="220"/>
      <c r="O140" s="220"/>
      <c r="P140" s="220"/>
      <c r="Q140" s="220"/>
      <c r="R140" s="220"/>
      <c r="S140" s="220"/>
      <c r="T140" s="221"/>
      <c r="AT140" s="222" t="s">
        <v>163</v>
      </c>
      <c r="AU140" s="222" t="s">
        <v>85</v>
      </c>
      <c r="AV140" s="14" t="s">
        <v>161</v>
      </c>
      <c r="AW140" s="14" t="s">
        <v>31</v>
      </c>
      <c r="AX140" s="14" t="s">
        <v>83</v>
      </c>
      <c r="AY140" s="222" t="s">
        <v>153</v>
      </c>
    </row>
    <row r="141" spans="1:65" s="2" customFormat="1" ht="16.5" customHeight="1">
      <c r="A141" s="34"/>
      <c r="B141" s="35"/>
      <c r="C141" s="186" t="s">
        <v>161</v>
      </c>
      <c r="D141" s="186" t="s">
        <v>155</v>
      </c>
      <c r="E141" s="187" t="s">
        <v>409</v>
      </c>
      <c r="F141" s="188" t="s">
        <v>410</v>
      </c>
      <c r="G141" s="189" t="s">
        <v>209</v>
      </c>
      <c r="H141" s="190">
        <v>12.5</v>
      </c>
      <c r="I141" s="191"/>
      <c r="J141" s="192">
        <f>ROUND(I141*H141,2)</f>
        <v>0</v>
      </c>
      <c r="K141" s="188" t="s">
        <v>159</v>
      </c>
      <c r="L141" s="193"/>
      <c r="M141" s="194" t="s">
        <v>1</v>
      </c>
      <c r="N141" s="195" t="s">
        <v>40</v>
      </c>
      <c r="O141" s="71"/>
      <c r="P141" s="196">
        <f>O141*H141</f>
        <v>0</v>
      </c>
      <c r="Q141" s="196">
        <v>5.4850000000000003E-2</v>
      </c>
      <c r="R141" s="196">
        <f>Q141*H141</f>
        <v>0.68562500000000004</v>
      </c>
      <c r="S141" s="196">
        <v>0</v>
      </c>
      <c r="T141" s="197">
        <f>S141*H141</f>
        <v>0</v>
      </c>
      <c r="U141" s="34"/>
      <c r="V141" s="34"/>
      <c r="W141" s="34"/>
      <c r="X141" s="34"/>
      <c r="Y141" s="34"/>
      <c r="Z141" s="34"/>
      <c r="AA141" s="34"/>
      <c r="AB141" s="34"/>
      <c r="AC141" s="34"/>
      <c r="AD141" s="34"/>
      <c r="AE141" s="34"/>
      <c r="AR141" s="198" t="s">
        <v>160</v>
      </c>
      <c r="AT141" s="198" t="s">
        <v>155</v>
      </c>
      <c r="AU141" s="198" t="s">
        <v>85</v>
      </c>
      <c r="AY141" s="17" t="s">
        <v>153</v>
      </c>
      <c r="BE141" s="199">
        <f>IF(N141="základní",J141,0)</f>
        <v>0</v>
      </c>
      <c r="BF141" s="199">
        <f>IF(N141="snížená",J141,0)</f>
        <v>0</v>
      </c>
      <c r="BG141" s="199">
        <f>IF(N141="zákl. přenesená",J141,0)</f>
        <v>0</v>
      </c>
      <c r="BH141" s="199">
        <f>IF(N141="sníž. přenesená",J141,0)</f>
        <v>0</v>
      </c>
      <c r="BI141" s="199">
        <f>IF(N141="nulová",J141,0)</f>
        <v>0</v>
      </c>
      <c r="BJ141" s="17" t="s">
        <v>83</v>
      </c>
      <c r="BK141" s="199">
        <f>ROUND(I141*H141,2)</f>
        <v>0</v>
      </c>
      <c r="BL141" s="17" t="s">
        <v>161</v>
      </c>
      <c r="BM141" s="198" t="s">
        <v>411</v>
      </c>
    </row>
    <row r="142" spans="1:65" s="15" customFormat="1" ht="11.25">
      <c r="B142" s="223"/>
      <c r="C142" s="224"/>
      <c r="D142" s="202" t="s">
        <v>163</v>
      </c>
      <c r="E142" s="225" t="s">
        <v>1</v>
      </c>
      <c r="F142" s="226" t="s">
        <v>407</v>
      </c>
      <c r="G142" s="224"/>
      <c r="H142" s="225" t="s">
        <v>1</v>
      </c>
      <c r="I142" s="227"/>
      <c r="J142" s="224"/>
      <c r="K142" s="224"/>
      <c r="L142" s="228"/>
      <c r="M142" s="229"/>
      <c r="N142" s="230"/>
      <c r="O142" s="230"/>
      <c r="P142" s="230"/>
      <c r="Q142" s="230"/>
      <c r="R142" s="230"/>
      <c r="S142" s="230"/>
      <c r="T142" s="231"/>
      <c r="AT142" s="232" t="s">
        <v>163</v>
      </c>
      <c r="AU142" s="232" t="s">
        <v>85</v>
      </c>
      <c r="AV142" s="15" t="s">
        <v>83</v>
      </c>
      <c r="AW142" s="15" t="s">
        <v>31</v>
      </c>
      <c r="AX142" s="15" t="s">
        <v>75</v>
      </c>
      <c r="AY142" s="232" t="s">
        <v>153</v>
      </c>
    </row>
    <row r="143" spans="1:65" s="13" customFormat="1" ht="11.25">
      <c r="B143" s="200"/>
      <c r="C143" s="201"/>
      <c r="D143" s="202" t="s">
        <v>163</v>
      </c>
      <c r="E143" s="203" t="s">
        <v>1</v>
      </c>
      <c r="F143" s="204" t="s">
        <v>408</v>
      </c>
      <c r="G143" s="201"/>
      <c r="H143" s="205">
        <v>12.5</v>
      </c>
      <c r="I143" s="206"/>
      <c r="J143" s="201"/>
      <c r="K143" s="201"/>
      <c r="L143" s="207"/>
      <c r="M143" s="208"/>
      <c r="N143" s="209"/>
      <c r="O143" s="209"/>
      <c r="P143" s="209"/>
      <c r="Q143" s="209"/>
      <c r="R143" s="209"/>
      <c r="S143" s="209"/>
      <c r="T143" s="210"/>
      <c r="AT143" s="211" t="s">
        <v>163</v>
      </c>
      <c r="AU143" s="211" t="s">
        <v>85</v>
      </c>
      <c r="AV143" s="13" t="s">
        <v>85</v>
      </c>
      <c r="AW143" s="13" t="s">
        <v>31</v>
      </c>
      <c r="AX143" s="13" t="s">
        <v>75</v>
      </c>
      <c r="AY143" s="211" t="s">
        <v>153</v>
      </c>
    </row>
    <row r="144" spans="1:65" s="14" customFormat="1" ht="11.25">
      <c r="B144" s="212"/>
      <c r="C144" s="213"/>
      <c r="D144" s="202" t="s">
        <v>163</v>
      </c>
      <c r="E144" s="214" t="s">
        <v>1</v>
      </c>
      <c r="F144" s="215" t="s">
        <v>167</v>
      </c>
      <c r="G144" s="213"/>
      <c r="H144" s="216">
        <v>12.5</v>
      </c>
      <c r="I144" s="217"/>
      <c r="J144" s="213"/>
      <c r="K144" s="213"/>
      <c r="L144" s="218"/>
      <c r="M144" s="219"/>
      <c r="N144" s="220"/>
      <c r="O144" s="220"/>
      <c r="P144" s="220"/>
      <c r="Q144" s="220"/>
      <c r="R144" s="220"/>
      <c r="S144" s="220"/>
      <c r="T144" s="221"/>
      <c r="AT144" s="222" t="s">
        <v>163</v>
      </c>
      <c r="AU144" s="222" t="s">
        <v>85</v>
      </c>
      <c r="AV144" s="14" t="s">
        <v>161</v>
      </c>
      <c r="AW144" s="14" t="s">
        <v>31</v>
      </c>
      <c r="AX144" s="14" t="s">
        <v>83</v>
      </c>
      <c r="AY144" s="222" t="s">
        <v>153</v>
      </c>
    </row>
    <row r="145" spans="1:65" s="2" customFormat="1" ht="24">
      <c r="A145" s="34"/>
      <c r="B145" s="35"/>
      <c r="C145" s="186" t="s">
        <v>183</v>
      </c>
      <c r="D145" s="186" t="s">
        <v>155</v>
      </c>
      <c r="E145" s="187" t="s">
        <v>341</v>
      </c>
      <c r="F145" s="188" t="s">
        <v>342</v>
      </c>
      <c r="G145" s="189" t="s">
        <v>158</v>
      </c>
      <c r="H145" s="190">
        <v>11996</v>
      </c>
      <c r="I145" s="191"/>
      <c r="J145" s="192">
        <f>ROUND(I145*H145,2)</f>
        <v>0</v>
      </c>
      <c r="K145" s="188" t="s">
        <v>159</v>
      </c>
      <c r="L145" s="193"/>
      <c r="M145" s="194" t="s">
        <v>1</v>
      </c>
      <c r="N145" s="195" t="s">
        <v>40</v>
      </c>
      <c r="O145" s="71"/>
      <c r="P145" s="196">
        <f>O145*H145</f>
        <v>0</v>
      </c>
      <c r="Q145" s="196">
        <v>1.23E-3</v>
      </c>
      <c r="R145" s="196">
        <f>Q145*H145</f>
        <v>14.75508</v>
      </c>
      <c r="S145" s="196">
        <v>0</v>
      </c>
      <c r="T145" s="197">
        <f>S145*H145</f>
        <v>0</v>
      </c>
      <c r="U145" s="34"/>
      <c r="V145" s="34"/>
      <c r="W145" s="34"/>
      <c r="X145" s="34"/>
      <c r="Y145" s="34"/>
      <c r="Z145" s="34"/>
      <c r="AA145" s="34"/>
      <c r="AB145" s="34"/>
      <c r="AC145" s="34"/>
      <c r="AD145" s="34"/>
      <c r="AE145" s="34"/>
      <c r="AR145" s="198" t="s">
        <v>160</v>
      </c>
      <c r="AT145" s="198" t="s">
        <v>155</v>
      </c>
      <c r="AU145" s="198" t="s">
        <v>85</v>
      </c>
      <c r="AY145" s="17" t="s">
        <v>153</v>
      </c>
      <c r="BE145" s="199">
        <f>IF(N145="základní",J145,0)</f>
        <v>0</v>
      </c>
      <c r="BF145" s="199">
        <f>IF(N145="snížená",J145,0)</f>
        <v>0</v>
      </c>
      <c r="BG145" s="199">
        <f>IF(N145="zákl. přenesená",J145,0)</f>
        <v>0</v>
      </c>
      <c r="BH145" s="199">
        <f>IF(N145="sníž. přenesená",J145,0)</f>
        <v>0</v>
      </c>
      <c r="BI145" s="199">
        <f>IF(N145="nulová",J145,0)</f>
        <v>0</v>
      </c>
      <c r="BJ145" s="17" t="s">
        <v>83</v>
      </c>
      <c r="BK145" s="199">
        <f>ROUND(I145*H145,2)</f>
        <v>0</v>
      </c>
      <c r="BL145" s="17" t="s">
        <v>161</v>
      </c>
      <c r="BM145" s="198" t="s">
        <v>412</v>
      </c>
    </row>
    <row r="146" spans="1:65" s="13" customFormat="1" ht="11.25">
      <c r="B146" s="200"/>
      <c r="C146" s="201"/>
      <c r="D146" s="202" t="s">
        <v>163</v>
      </c>
      <c r="E146" s="203" t="s">
        <v>1</v>
      </c>
      <c r="F146" s="204" t="s">
        <v>413</v>
      </c>
      <c r="G146" s="201"/>
      <c r="H146" s="205">
        <v>11996</v>
      </c>
      <c r="I146" s="206"/>
      <c r="J146" s="201"/>
      <c r="K146" s="201"/>
      <c r="L146" s="207"/>
      <c r="M146" s="208"/>
      <c r="N146" s="209"/>
      <c r="O146" s="209"/>
      <c r="P146" s="209"/>
      <c r="Q146" s="209"/>
      <c r="R146" s="209"/>
      <c r="S146" s="209"/>
      <c r="T146" s="210"/>
      <c r="AT146" s="211" t="s">
        <v>163</v>
      </c>
      <c r="AU146" s="211" t="s">
        <v>85</v>
      </c>
      <c r="AV146" s="13" t="s">
        <v>85</v>
      </c>
      <c r="AW146" s="13" t="s">
        <v>31</v>
      </c>
      <c r="AX146" s="13" t="s">
        <v>75</v>
      </c>
      <c r="AY146" s="211" t="s">
        <v>153</v>
      </c>
    </row>
    <row r="147" spans="1:65" s="14" customFormat="1" ht="11.25">
      <c r="B147" s="212"/>
      <c r="C147" s="213"/>
      <c r="D147" s="202" t="s">
        <v>163</v>
      </c>
      <c r="E147" s="214" t="s">
        <v>1</v>
      </c>
      <c r="F147" s="215" t="s">
        <v>167</v>
      </c>
      <c r="G147" s="213"/>
      <c r="H147" s="216">
        <v>11996</v>
      </c>
      <c r="I147" s="217"/>
      <c r="J147" s="213"/>
      <c r="K147" s="213"/>
      <c r="L147" s="218"/>
      <c r="M147" s="219"/>
      <c r="N147" s="220"/>
      <c r="O147" s="220"/>
      <c r="P147" s="220"/>
      <c r="Q147" s="220"/>
      <c r="R147" s="220"/>
      <c r="S147" s="220"/>
      <c r="T147" s="221"/>
      <c r="AT147" s="222" t="s">
        <v>163</v>
      </c>
      <c r="AU147" s="222" t="s">
        <v>85</v>
      </c>
      <c r="AV147" s="14" t="s">
        <v>161</v>
      </c>
      <c r="AW147" s="14" t="s">
        <v>31</v>
      </c>
      <c r="AX147" s="14" t="s">
        <v>83</v>
      </c>
      <c r="AY147" s="222" t="s">
        <v>153</v>
      </c>
    </row>
    <row r="148" spans="1:65" s="2" customFormat="1" ht="21.75" customHeight="1">
      <c r="A148" s="34"/>
      <c r="B148" s="35"/>
      <c r="C148" s="186" t="s">
        <v>201</v>
      </c>
      <c r="D148" s="186" t="s">
        <v>155</v>
      </c>
      <c r="E148" s="187" t="s">
        <v>347</v>
      </c>
      <c r="F148" s="188" t="s">
        <v>348</v>
      </c>
      <c r="G148" s="189" t="s">
        <v>158</v>
      </c>
      <c r="H148" s="190">
        <v>5978</v>
      </c>
      <c r="I148" s="191"/>
      <c r="J148" s="192">
        <f>ROUND(I148*H148,2)</f>
        <v>0</v>
      </c>
      <c r="K148" s="188" t="s">
        <v>159</v>
      </c>
      <c r="L148" s="193"/>
      <c r="M148" s="194" t="s">
        <v>1</v>
      </c>
      <c r="N148" s="195" t="s">
        <v>40</v>
      </c>
      <c r="O148" s="71"/>
      <c r="P148" s="196">
        <f>O148*H148</f>
        <v>0</v>
      </c>
      <c r="Q148" s="196">
        <v>2.1000000000000001E-4</v>
      </c>
      <c r="R148" s="196">
        <f>Q148*H148</f>
        <v>1.2553800000000002</v>
      </c>
      <c r="S148" s="196">
        <v>0</v>
      </c>
      <c r="T148" s="197">
        <f>S148*H148</f>
        <v>0</v>
      </c>
      <c r="U148" s="34"/>
      <c r="V148" s="34"/>
      <c r="W148" s="34"/>
      <c r="X148" s="34"/>
      <c r="Y148" s="34"/>
      <c r="Z148" s="34"/>
      <c r="AA148" s="34"/>
      <c r="AB148" s="34"/>
      <c r="AC148" s="34"/>
      <c r="AD148" s="34"/>
      <c r="AE148" s="34"/>
      <c r="AR148" s="198" t="s">
        <v>160</v>
      </c>
      <c r="AT148" s="198" t="s">
        <v>155</v>
      </c>
      <c r="AU148" s="198" t="s">
        <v>85</v>
      </c>
      <c r="AY148" s="17" t="s">
        <v>153</v>
      </c>
      <c r="BE148" s="199">
        <f>IF(N148="základní",J148,0)</f>
        <v>0</v>
      </c>
      <c r="BF148" s="199">
        <f>IF(N148="snížená",J148,0)</f>
        <v>0</v>
      </c>
      <c r="BG148" s="199">
        <f>IF(N148="zákl. přenesená",J148,0)</f>
        <v>0</v>
      </c>
      <c r="BH148" s="199">
        <f>IF(N148="sníž. přenesená",J148,0)</f>
        <v>0</v>
      </c>
      <c r="BI148" s="199">
        <f>IF(N148="nulová",J148,0)</f>
        <v>0</v>
      </c>
      <c r="BJ148" s="17" t="s">
        <v>83</v>
      </c>
      <c r="BK148" s="199">
        <f>ROUND(I148*H148,2)</f>
        <v>0</v>
      </c>
      <c r="BL148" s="17" t="s">
        <v>161</v>
      </c>
      <c r="BM148" s="198" t="s">
        <v>414</v>
      </c>
    </row>
    <row r="149" spans="1:65" s="13" customFormat="1" ht="11.25">
      <c r="B149" s="200"/>
      <c r="C149" s="201"/>
      <c r="D149" s="202" t="s">
        <v>163</v>
      </c>
      <c r="E149" s="203" t="s">
        <v>1</v>
      </c>
      <c r="F149" s="204" t="s">
        <v>415</v>
      </c>
      <c r="G149" s="201"/>
      <c r="H149" s="205">
        <v>5978</v>
      </c>
      <c r="I149" s="206"/>
      <c r="J149" s="201"/>
      <c r="K149" s="201"/>
      <c r="L149" s="207"/>
      <c r="M149" s="208"/>
      <c r="N149" s="209"/>
      <c r="O149" s="209"/>
      <c r="P149" s="209"/>
      <c r="Q149" s="209"/>
      <c r="R149" s="209"/>
      <c r="S149" s="209"/>
      <c r="T149" s="210"/>
      <c r="AT149" s="211" t="s">
        <v>163</v>
      </c>
      <c r="AU149" s="211" t="s">
        <v>85</v>
      </c>
      <c r="AV149" s="13" t="s">
        <v>85</v>
      </c>
      <c r="AW149" s="13" t="s">
        <v>31</v>
      </c>
      <c r="AX149" s="13" t="s">
        <v>75</v>
      </c>
      <c r="AY149" s="211" t="s">
        <v>153</v>
      </c>
    </row>
    <row r="150" spans="1:65" s="14" customFormat="1" ht="11.25">
      <c r="B150" s="212"/>
      <c r="C150" s="213"/>
      <c r="D150" s="202" t="s">
        <v>163</v>
      </c>
      <c r="E150" s="214" t="s">
        <v>1</v>
      </c>
      <c r="F150" s="215" t="s">
        <v>167</v>
      </c>
      <c r="G150" s="213"/>
      <c r="H150" s="216">
        <v>5978</v>
      </c>
      <c r="I150" s="217"/>
      <c r="J150" s="213"/>
      <c r="K150" s="213"/>
      <c r="L150" s="218"/>
      <c r="M150" s="219"/>
      <c r="N150" s="220"/>
      <c r="O150" s="220"/>
      <c r="P150" s="220"/>
      <c r="Q150" s="220"/>
      <c r="R150" s="220"/>
      <c r="S150" s="220"/>
      <c r="T150" s="221"/>
      <c r="AT150" s="222" t="s">
        <v>163</v>
      </c>
      <c r="AU150" s="222" t="s">
        <v>85</v>
      </c>
      <c r="AV150" s="14" t="s">
        <v>161</v>
      </c>
      <c r="AW150" s="14" t="s">
        <v>31</v>
      </c>
      <c r="AX150" s="14" t="s">
        <v>83</v>
      </c>
      <c r="AY150" s="222" t="s">
        <v>153</v>
      </c>
    </row>
    <row r="151" spans="1:65" s="2" customFormat="1" ht="21.75" customHeight="1">
      <c r="A151" s="34"/>
      <c r="B151" s="35"/>
      <c r="C151" s="186" t="s">
        <v>206</v>
      </c>
      <c r="D151" s="186" t="s">
        <v>155</v>
      </c>
      <c r="E151" s="187" t="s">
        <v>416</v>
      </c>
      <c r="F151" s="188" t="s">
        <v>417</v>
      </c>
      <c r="G151" s="189" t="s">
        <v>158</v>
      </c>
      <c r="H151" s="190">
        <v>20</v>
      </c>
      <c r="I151" s="191"/>
      <c r="J151" s="192">
        <f>ROUND(I151*H151,2)</f>
        <v>0</v>
      </c>
      <c r="K151" s="188" t="s">
        <v>159</v>
      </c>
      <c r="L151" s="193"/>
      <c r="M151" s="194" t="s">
        <v>1</v>
      </c>
      <c r="N151" s="195" t="s">
        <v>40</v>
      </c>
      <c r="O151" s="71"/>
      <c r="P151" s="196">
        <f>O151*H151</f>
        <v>0</v>
      </c>
      <c r="Q151" s="196">
        <v>1.8000000000000001E-4</v>
      </c>
      <c r="R151" s="196">
        <f>Q151*H151</f>
        <v>3.6000000000000003E-3</v>
      </c>
      <c r="S151" s="196">
        <v>0</v>
      </c>
      <c r="T151" s="197">
        <f>S151*H151</f>
        <v>0</v>
      </c>
      <c r="U151" s="34"/>
      <c r="V151" s="34"/>
      <c r="W151" s="34"/>
      <c r="X151" s="34"/>
      <c r="Y151" s="34"/>
      <c r="Z151" s="34"/>
      <c r="AA151" s="34"/>
      <c r="AB151" s="34"/>
      <c r="AC151" s="34"/>
      <c r="AD151" s="34"/>
      <c r="AE151" s="34"/>
      <c r="AR151" s="198" t="s">
        <v>160</v>
      </c>
      <c r="AT151" s="198" t="s">
        <v>155</v>
      </c>
      <c r="AU151" s="198" t="s">
        <v>85</v>
      </c>
      <c r="AY151" s="17" t="s">
        <v>153</v>
      </c>
      <c r="BE151" s="199">
        <f>IF(N151="základní",J151,0)</f>
        <v>0</v>
      </c>
      <c r="BF151" s="199">
        <f>IF(N151="snížená",J151,0)</f>
        <v>0</v>
      </c>
      <c r="BG151" s="199">
        <f>IF(N151="zákl. přenesená",J151,0)</f>
        <v>0</v>
      </c>
      <c r="BH151" s="199">
        <f>IF(N151="sníž. přenesená",J151,0)</f>
        <v>0</v>
      </c>
      <c r="BI151" s="199">
        <f>IF(N151="nulová",J151,0)</f>
        <v>0</v>
      </c>
      <c r="BJ151" s="17" t="s">
        <v>83</v>
      </c>
      <c r="BK151" s="199">
        <f>ROUND(I151*H151,2)</f>
        <v>0</v>
      </c>
      <c r="BL151" s="17" t="s">
        <v>161</v>
      </c>
      <c r="BM151" s="198" t="s">
        <v>418</v>
      </c>
    </row>
    <row r="152" spans="1:65" s="15" customFormat="1" ht="11.25">
      <c r="B152" s="223"/>
      <c r="C152" s="224"/>
      <c r="D152" s="202" t="s">
        <v>163</v>
      </c>
      <c r="E152" s="225" t="s">
        <v>1</v>
      </c>
      <c r="F152" s="226" t="s">
        <v>419</v>
      </c>
      <c r="G152" s="224"/>
      <c r="H152" s="225" t="s">
        <v>1</v>
      </c>
      <c r="I152" s="227"/>
      <c r="J152" s="224"/>
      <c r="K152" s="224"/>
      <c r="L152" s="228"/>
      <c r="M152" s="229"/>
      <c r="N152" s="230"/>
      <c r="O152" s="230"/>
      <c r="P152" s="230"/>
      <c r="Q152" s="230"/>
      <c r="R152" s="230"/>
      <c r="S152" s="230"/>
      <c r="T152" s="231"/>
      <c r="AT152" s="232" t="s">
        <v>163</v>
      </c>
      <c r="AU152" s="232" t="s">
        <v>85</v>
      </c>
      <c r="AV152" s="15" t="s">
        <v>83</v>
      </c>
      <c r="AW152" s="15" t="s">
        <v>31</v>
      </c>
      <c r="AX152" s="15" t="s">
        <v>75</v>
      </c>
      <c r="AY152" s="232" t="s">
        <v>153</v>
      </c>
    </row>
    <row r="153" spans="1:65" s="13" customFormat="1" ht="11.25">
      <c r="B153" s="200"/>
      <c r="C153" s="201"/>
      <c r="D153" s="202" t="s">
        <v>163</v>
      </c>
      <c r="E153" s="203" t="s">
        <v>1</v>
      </c>
      <c r="F153" s="204" t="s">
        <v>420</v>
      </c>
      <c r="G153" s="201"/>
      <c r="H153" s="205">
        <v>20</v>
      </c>
      <c r="I153" s="206"/>
      <c r="J153" s="201"/>
      <c r="K153" s="201"/>
      <c r="L153" s="207"/>
      <c r="M153" s="208"/>
      <c r="N153" s="209"/>
      <c r="O153" s="209"/>
      <c r="P153" s="209"/>
      <c r="Q153" s="209"/>
      <c r="R153" s="209"/>
      <c r="S153" s="209"/>
      <c r="T153" s="210"/>
      <c r="AT153" s="211" t="s">
        <v>163</v>
      </c>
      <c r="AU153" s="211" t="s">
        <v>85</v>
      </c>
      <c r="AV153" s="13" t="s">
        <v>85</v>
      </c>
      <c r="AW153" s="13" t="s">
        <v>31</v>
      </c>
      <c r="AX153" s="13" t="s">
        <v>75</v>
      </c>
      <c r="AY153" s="211" t="s">
        <v>153</v>
      </c>
    </row>
    <row r="154" spans="1:65" s="14" customFormat="1" ht="11.25">
      <c r="B154" s="212"/>
      <c r="C154" s="213"/>
      <c r="D154" s="202" t="s">
        <v>163</v>
      </c>
      <c r="E154" s="214" t="s">
        <v>1</v>
      </c>
      <c r="F154" s="215" t="s">
        <v>167</v>
      </c>
      <c r="G154" s="213"/>
      <c r="H154" s="216">
        <v>20</v>
      </c>
      <c r="I154" s="217"/>
      <c r="J154" s="213"/>
      <c r="K154" s="213"/>
      <c r="L154" s="218"/>
      <c r="M154" s="219"/>
      <c r="N154" s="220"/>
      <c r="O154" s="220"/>
      <c r="P154" s="220"/>
      <c r="Q154" s="220"/>
      <c r="R154" s="220"/>
      <c r="S154" s="220"/>
      <c r="T154" s="221"/>
      <c r="AT154" s="222" t="s">
        <v>163</v>
      </c>
      <c r="AU154" s="222" t="s">
        <v>85</v>
      </c>
      <c r="AV154" s="14" t="s">
        <v>161</v>
      </c>
      <c r="AW154" s="14" t="s">
        <v>31</v>
      </c>
      <c r="AX154" s="14" t="s">
        <v>83</v>
      </c>
      <c r="AY154" s="222" t="s">
        <v>153</v>
      </c>
    </row>
    <row r="155" spans="1:65" s="2" customFormat="1" ht="21.75" customHeight="1">
      <c r="A155" s="34"/>
      <c r="B155" s="35"/>
      <c r="C155" s="186" t="s">
        <v>160</v>
      </c>
      <c r="D155" s="186" t="s">
        <v>155</v>
      </c>
      <c r="E155" s="187" t="s">
        <v>176</v>
      </c>
      <c r="F155" s="188" t="s">
        <v>177</v>
      </c>
      <c r="G155" s="189" t="s">
        <v>178</v>
      </c>
      <c r="H155" s="190">
        <v>4428.54</v>
      </c>
      <c r="I155" s="191"/>
      <c r="J155" s="192">
        <f>ROUND(I155*H155,2)</f>
        <v>0</v>
      </c>
      <c r="K155" s="188" t="s">
        <v>159</v>
      </c>
      <c r="L155" s="193"/>
      <c r="M155" s="194" t="s">
        <v>1</v>
      </c>
      <c r="N155" s="195" t="s">
        <v>40</v>
      </c>
      <c r="O155" s="71"/>
      <c r="P155" s="196">
        <f>O155*H155</f>
        <v>0</v>
      </c>
      <c r="Q155" s="196">
        <v>1</v>
      </c>
      <c r="R155" s="196">
        <f>Q155*H155</f>
        <v>4428.54</v>
      </c>
      <c r="S155" s="196">
        <v>0</v>
      </c>
      <c r="T155" s="197">
        <f>S155*H155</f>
        <v>0</v>
      </c>
      <c r="U155" s="34"/>
      <c r="V155" s="34"/>
      <c r="W155" s="34"/>
      <c r="X155" s="34"/>
      <c r="Y155" s="34"/>
      <c r="Z155" s="34"/>
      <c r="AA155" s="34"/>
      <c r="AB155" s="34"/>
      <c r="AC155" s="34"/>
      <c r="AD155" s="34"/>
      <c r="AE155" s="34"/>
      <c r="AR155" s="198" t="s">
        <v>160</v>
      </c>
      <c r="AT155" s="198" t="s">
        <v>155</v>
      </c>
      <c r="AU155" s="198" t="s">
        <v>85</v>
      </c>
      <c r="AY155" s="17" t="s">
        <v>153</v>
      </c>
      <c r="BE155" s="199">
        <f>IF(N155="základní",J155,0)</f>
        <v>0</v>
      </c>
      <c r="BF155" s="199">
        <f>IF(N155="snížená",J155,0)</f>
        <v>0</v>
      </c>
      <c r="BG155" s="199">
        <f>IF(N155="zákl. přenesená",J155,0)</f>
        <v>0</v>
      </c>
      <c r="BH155" s="199">
        <f>IF(N155="sníž. přenesená",J155,0)</f>
        <v>0</v>
      </c>
      <c r="BI155" s="199">
        <f>IF(N155="nulová",J155,0)</f>
        <v>0</v>
      </c>
      <c r="BJ155" s="17" t="s">
        <v>83</v>
      </c>
      <c r="BK155" s="199">
        <f>ROUND(I155*H155,2)</f>
        <v>0</v>
      </c>
      <c r="BL155" s="17" t="s">
        <v>161</v>
      </c>
      <c r="BM155" s="198" t="s">
        <v>421</v>
      </c>
    </row>
    <row r="156" spans="1:65" s="13" customFormat="1" ht="11.25">
      <c r="B156" s="200"/>
      <c r="C156" s="201"/>
      <c r="D156" s="202" t="s">
        <v>163</v>
      </c>
      <c r="E156" s="203" t="s">
        <v>1</v>
      </c>
      <c r="F156" s="204" t="s">
        <v>422</v>
      </c>
      <c r="G156" s="201"/>
      <c r="H156" s="205">
        <v>3213</v>
      </c>
      <c r="I156" s="206"/>
      <c r="J156" s="201"/>
      <c r="K156" s="201"/>
      <c r="L156" s="207"/>
      <c r="M156" s="208"/>
      <c r="N156" s="209"/>
      <c r="O156" s="209"/>
      <c r="P156" s="209"/>
      <c r="Q156" s="209"/>
      <c r="R156" s="209"/>
      <c r="S156" s="209"/>
      <c r="T156" s="210"/>
      <c r="AT156" s="211" t="s">
        <v>163</v>
      </c>
      <c r="AU156" s="211" t="s">
        <v>85</v>
      </c>
      <c r="AV156" s="13" t="s">
        <v>85</v>
      </c>
      <c r="AW156" s="13" t="s">
        <v>31</v>
      </c>
      <c r="AX156" s="13" t="s">
        <v>75</v>
      </c>
      <c r="AY156" s="211" t="s">
        <v>153</v>
      </c>
    </row>
    <row r="157" spans="1:65" s="13" customFormat="1" ht="11.25">
      <c r="B157" s="200"/>
      <c r="C157" s="201"/>
      <c r="D157" s="202" t="s">
        <v>163</v>
      </c>
      <c r="E157" s="203" t="s">
        <v>1</v>
      </c>
      <c r="F157" s="204" t="s">
        <v>423</v>
      </c>
      <c r="G157" s="201"/>
      <c r="H157" s="205">
        <v>1215.54</v>
      </c>
      <c r="I157" s="206"/>
      <c r="J157" s="201"/>
      <c r="K157" s="201"/>
      <c r="L157" s="207"/>
      <c r="M157" s="208"/>
      <c r="N157" s="209"/>
      <c r="O157" s="209"/>
      <c r="P157" s="209"/>
      <c r="Q157" s="209"/>
      <c r="R157" s="209"/>
      <c r="S157" s="209"/>
      <c r="T157" s="210"/>
      <c r="AT157" s="211" t="s">
        <v>163</v>
      </c>
      <c r="AU157" s="211" t="s">
        <v>85</v>
      </c>
      <c r="AV157" s="13" t="s">
        <v>85</v>
      </c>
      <c r="AW157" s="13" t="s">
        <v>31</v>
      </c>
      <c r="AX157" s="13" t="s">
        <v>75</v>
      </c>
      <c r="AY157" s="211" t="s">
        <v>153</v>
      </c>
    </row>
    <row r="158" spans="1:65" s="14" customFormat="1" ht="11.25">
      <c r="B158" s="212"/>
      <c r="C158" s="213"/>
      <c r="D158" s="202" t="s">
        <v>163</v>
      </c>
      <c r="E158" s="214" t="s">
        <v>1</v>
      </c>
      <c r="F158" s="215" t="s">
        <v>167</v>
      </c>
      <c r="G158" s="213"/>
      <c r="H158" s="216">
        <v>4428.54</v>
      </c>
      <c r="I158" s="217"/>
      <c r="J158" s="213"/>
      <c r="K158" s="213"/>
      <c r="L158" s="218"/>
      <c r="M158" s="219"/>
      <c r="N158" s="220"/>
      <c r="O158" s="220"/>
      <c r="P158" s="220"/>
      <c r="Q158" s="220"/>
      <c r="R158" s="220"/>
      <c r="S158" s="220"/>
      <c r="T158" s="221"/>
      <c r="AT158" s="222" t="s">
        <v>163</v>
      </c>
      <c r="AU158" s="222" t="s">
        <v>85</v>
      </c>
      <c r="AV158" s="14" t="s">
        <v>161</v>
      </c>
      <c r="AW158" s="14" t="s">
        <v>31</v>
      </c>
      <c r="AX158" s="14" t="s">
        <v>83</v>
      </c>
      <c r="AY158" s="222" t="s">
        <v>153</v>
      </c>
    </row>
    <row r="159" spans="1:65" s="12" customFormat="1" ht="22.9" customHeight="1">
      <c r="B159" s="170"/>
      <c r="C159" s="171"/>
      <c r="D159" s="172" t="s">
        <v>74</v>
      </c>
      <c r="E159" s="184" t="s">
        <v>183</v>
      </c>
      <c r="F159" s="184" t="s">
        <v>184</v>
      </c>
      <c r="G159" s="171"/>
      <c r="H159" s="171"/>
      <c r="I159" s="174"/>
      <c r="J159" s="185">
        <f>BK159</f>
        <v>0</v>
      </c>
      <c r="K159" s="171"/>
      <c r="L159" s="176"/>
      <c r="M159" s="177"/>
      <c r="N159" s="178"/>
      <c r="O159" s="178"/>
      <c r="P159" s="179">
        <f>SUM(P160:P253)</f>
        <v>0</v>
      </c>
      <c r="Q159" s="178"/>
      <c r="R159" s="179">
        <f>SUM(R160:R253)</f>
        <v>0</v>
      </c>
      <c r="S159" s="178"/>
      <c r="T159" s="180">
        <f>SUM(T160:T253)</f>
        <v>0</v>
      </c>
      <c r="AR159" s="181" t="s">
        <v>83</v>
      </c>
      <c r="AT159" s="182" t="s">
        <v>74</v>
      </c>
      <c r="AU159" s="182" t="s">
        <v>83</v>
      </c>
      <c r="AY159" s="181" t="s">
        <v>153</v>
      </c>
      <c r="BK159" s="183">
        <f>SUM(BK160:BK253)</f>
        <v>0</v>
      </c>
    </row>
    <row r="160" spans="1:65" s="2" customFormat="1" ht="167.1" customHeight="1">
      <c r="A160" s="34"/>
      <c r="B160" s="35"/>
      <c r="C160" s="233" t="s">
        <v>219</v>
      </c>
      <c r="D160" s="233" t="s">
        <v>185</v>
      </c>
      <c r="E160" s="234" t="s">
        <v>186</v>
      </c>
      <c r="F160" s="235" t="s">
        <v>187</v>
      </c>
      <c r="G160" s="236" t="s">
        <v>188</v>
      </c>
      <c r="H160" s="237">
        <v>1.7849999999999999</v>
      </c>
      <c r="I160" s="238"/>
      <c r="J160" s="239">
        <f>ROUND(I160*H160,2)</f>
        <v>0</v>
      </c>
      <c r="K160" s="235" t="s">
        <v>159</v>
      </c>
      <c r="L160" s="39"/>
      <c r="M160" s="240" t="s">
        <v>1</v>
      </c>
      <c r="N160" s="241" t="s">
        <v>40</v>
      </c>
      <c r="O160" s="71"/>
      <c r="P160" s="196">
        <f>O160*H160</f>
        <v>0</v>
      </c>
      <c r="Q160" s="196">
        <v>0</v>
      </c>
      <c r="R160" s="196">
        <f>Q160*H160</f>
        <v>0</v>
      </c>
      <c r="S160" s="196">
        <v>0</v>
      </c>
      <c r="T160" s="197">
        <f>S160*H160</f>
        <v>0</v>
      </c>
      <c r="U160" s="34"/>
      <c r="V160" s="34"/>
      <c r="W160" s="34"/>
      <c r="X160" s="34"/>
      <c r="Y160" s="34"/>
      <c r="Z160" s="34"/>
      <c r="AA160" s="34"/>
      <c r="AB160" s="34"/>
      <c r="AC160" s="34"/>
      <c r="AD160" s="34"/>
      <c r="AE160" s="34"/>
      <c r="AR160" s="198" t="s">
        <v>161</v>
      </c>
      <c r="AT160" s="198" t="s">
        <v>185</v>
      </c>
      <c r="AU160" s="198" t="s">
        <v>85</v>
      </c>
      <c r="AY160" s="17" t="s">
        <v>153</v>
      </c>
      <c r="BE160" s="199">
        <f>IF(N160="základní",J160,0)</f>
        <v>0</v>
      </c>
      <c r="BF160" s="199">
        <f>IF(N160="snížená",J160,0)</f>
        <v>0</v>
      </c>
      <c r="BG160" s="199">
        <f>IF(N160="zákl. přenesená",J160,0)</f>
        <v>0</v>
      </c>
      <c r="BH160" s="199">
        <f>IF(N160="sníž. přenesená",J160,0)</f>
        <v>0</v>
      </c>
      <c r="BI160" s="199">
        <f>IF(N160="nulová",J160,0)</f>
        <v>0</v>
      </c>
      <c r="BJ160" s="17" t="s">
        <v>83</v>
      </c>
      <c r="BK160" s="199">
        <f>ROUND(I160*H160,2)</f>
        <v>0</v>
      </c>
      <c r="BL160" s="17" t="s">
        <v>161</v>
      </c>
      <c r="BM160" s="198" t="s">
        <v>424</v>
      </c>
    </row>
    <row r="161" spans="1:65" s="2" customFormat="1" ht="97.5">
      <c r="A161" s="34"/>
      <c r="B161" s="35"/>
      <c r="C161" s="36"/>
      <c r="D161" s="202" t="s">
        <v>190</v>
      </c>
      <c r="E161" s="36"/>
      <c r="F161" s="242" t="s">
        <v>191</v>
      </c>
      <c r="G161" s="36"/>
      <c r="H161" s="36"/>
      <c r="I161" s="243"/>
      <c r="J161" s="36"/>
      <c r="K161" s="36"/>
      <c r="L161" s="39"/>
      <c r="M161" s="244"/>
      <c r="N161" s="245"/>
      <c r="O161" s="71"/>
      <c r="P161" s="71"/>
      <c r="Q161" s="71"/>
      <c r="R161" s="71"/>
      <c r="S161" s="71"/>
      <c r="T161" s="72"/>
      <c r="U161" s="34"/>
      <c r="V161" s="34"/>
      <c r="W161" s="34"/>
      <c r="X161" s="34"/>
      <c r="Y161" s="34"/>
      <c r="Z161" s="34"/>
      <c r="AA161" s="34"/>
      <c r="AB161" s="34"/>
      <c r="AC161" s="34"/>
      <c r="AD161" s="34"/>
      <c r="AE161" s="34"/>
      <c r="AT161" s="17" t="s">
        <v>190</v>
      </c>
      <c r="AU161" s="17" t="s">
        <v>85</v>
      </c>
    </row>
    <row r="162" spans="1:65" s="13" customFormat="1" ht="11.25">
      <c r="B162" s="200"/>
      <c r="C162" s="201"/>
      <c r="D162" s="202" t="s">
        <v>163</v>
      </c>
      <c r="E162" s="203" t="s">
        <v>1</v>
      </c>
      <c r="F162" s="204" t="s">
        <v>425</v>
      </c>
      <c r="G162" s="201"/>
      <c r="H162" s="205">
        <v>1.7849999999999999</v>
      </c>
      <c r="I162" s="206"/>
      <c r="J162" s="201"/>
      <c r="K162" s="201"/>
      <c r="L162" s="207"/>
      <c r="M162" s="208"/>
      <c r="N162" s="209"/>
      <c r="O162" s="209"/>
      <c r="P162" s="209"/>
      <c r="Q162" s="209"/>
      <c r="R162" s="209"/>
      <c r="S162" s="209"/>
      <c r="T162" s="210"/>
      <c r="AT162" s="211" t="s">
        <v>163</v>
      </c>
      <c r="AU162" s="211" t="s">
        <v>85</v>
      </c>
      <c r="AV162" s="13" t="s">
        <v>85</v>
      </c>
      <c r="AW162" s="13" t="s">
        <v>31</v>
      </c>
      <c r="AX162" s="13" t="s">
        <v>75</v>
      </c>
      <c r="AY162" s="211" t="s">
        <v>153</v>
      </c>
    </row>
    <row r="163" spans="1:65" s="14" customFormat="1" ht="11.25">
      <c r="B163" s="212"/>
      <c r="C163" s="213"/>
      <c r="D163" s="202" t="s">
        <v>163</v>
      </c>
      <c r="E163" s="214" t="s">
        <v>1</v>
      </c>
      <c r="F163" s="215" t="s">
        <v>167</v>
      </c>
      <c r="G163" s="213"/>
      <c r="H163" s="216">
        <v>1.7849999999999999</v>
      </c>
      <c r="I163" s="217"/>
      <c r="J163" s="213"/>
      <c r="K163" s="213"/>
      <c r="L163" s="218"/>
      <c r="M163" s="219"/>
      <c r="N163" s="220"/>
      <c r="O163" s="220"/>
      <c r="P163" s="220"/>
      <c r="Q163" s="220"/>
      <c r="R163" s="220"/>
      <c r="S163" s="220"/>
      <c r="T163" s="221"/>
      <c r="AT163" s="222" t="s">
        <v>163</v>
      </c>
      <c r="AU163" s="222" t="s">
        <v>85</v>
      </c>
      <c r="AV163" s="14" t="s">
        <v>161</v>
      </c>
      <c r="AW163" s="14" t="s">
        <v>31</v>
      </c>
      <c r="AX163" s="14" t="s">
        <v>83</v>
      </c>
      <c r="AY163" s="222" t="s">
        <v>153</v>
      </c>
    </row>
    <row r="164" spans="1:65" s="2" customFormat="1" ht="72">
      <c r="A164" s="34"/>
      <c r="B164" s="35"/>
      <c r="C164" s="233" t="s">
        <v>225</v>
      </c>
      <c r="D164" s="233" t="s">
        <v>185</v>
      </c>
      <c r="E164" s="234" t="s">
        <v>194</v>
      </c>
      <c r="F164" s="235" t="s">
        <v>195</v>
      </c>
      <c r="G164" s="236" t="s">
        <v>196</v>
      </c>
      <c r="H164" s="237">
        <v>2460.3000000000002</v>
      </c>
      <c r="I164" s="238"/>
      <c r="J164" s="239">
        <f>ROUND(I164*H164,2)</f>
        <v>0</v>
      </c>
      <c r="K164" s="235" t="s">
        <v>159</v>
      </c>
      <c r="L164" s="39"/>
      <c r="M164" s="240" t="s">
        <v>1</v>
      </c>
      <c r="N164" s="241" t="s">
        <v>40</v>
      </c>
      <c r="O164" s="71"/>
      <c r="P164" s="196">
        <f>O164*H164</f>
        <v>0</v>
      </c>
      <c r="Q164" s="196">
        <v>0</v>
      </c>
      <c r="R164" s="196">
        <f>Q164*H164</f>
        <v>0</v>
      </c>
      <c r="S164" s="196">
        <v>0</v>
      </c>
      <c r="T164" s="197">
        <f>S164*H164</f>
        <v>0</v>
      </c>
      <c r="U164" s="34"/>
      <c r="V164" s="34"/>
      <c r="W164" s="34"/>
      <c r="X164" s="34"/>
      <c r="Y164" s="34"/>
      <c r="Z164" s="34"/>
      <c r="AA164" s="34"/>
      <c r="AB164" s="34"/>
      <c r="AC164" s="34"/>
      <c r="AD164" s="34"/>
      <c r="AE164" s="34"/>
      <c r="AR164" s="198" t="s">
        <v>161</v>
      </c>
      <c r="AT164" s="198" t="s">
        <v>185</v>
      </c>
      <c r="AU164" s="198" t="s">
        <v>85</v>
      </c>
      <c r="AY164" s="17" t="s">
        <v>153</v>
      </c>
      <c r="BE164" s="199">
        <f>IF(N164="základní",J164,0)</f>
        <v>0</v>
      </c>
      <c r="BF164" s="199">
        <f>IF(N164="snížená",J164,0)</f>
        <v>0</v>
      </c>
      <c r="BG164" s="199">
        <f>IF(N164="zákl. přenesená",J164,0)</f>
        <v>0</v>
      </c>
      <c r="BH164" s="199">
        <f>IF(N164="sníž. přenesená",J164,0)</f>
        <v>0</v>
      </c>
      <c r="BI164" s="199">
        <f>IF(N164="nulová",J164,0)</f>
        <v>0</v>
      </c>
      <c r="BJ164" s="17" t="s">
        <v>83</v>
      </c>
      <c r="BK164" s="199">
        <f>ROUND(I164*H164,2)</f>
        <v>0</v>
      </c>
      <c r="BL164" s="17" t="s">
        <v>161</v>
      </c>
      <c r="BM164" s="198" t="s">
        <v>426</v>
      </c>
    </row>
    <row r="165" spans="1:65" s="2" customFormat="1" ht="48.75">
      <c r="A165" s="34"/>
      <c r="B165" s="35"/>
      <c r="C165" s="36"/>
      <c r="D165" s="202" t="s">
        <v>190</v>
      </c>
      <c r="E165" s="36"/>
      <c r="F165" s="242" t="s">
        <v>198</v>
      </c>
      <c r="G165" s="36"/>
      <c r="H165" s="36"/>
      <c r="I165" s="243"/>
      <c r="J165" s="36"/>
      <c r="K165" s="36"/>
      <c r="L165" s="39"/>
      <c r="M165" s="244"/>
      <c r="N165" s="245"/>
      <c r="O165" s="71"/>
      <c r="P165" s="71"/>
      <c r="Q165" s="71"/>
      <c r="R165" s="71"/>
      <c r="S165" s="71"/>
      <c r="T165" s="72"/>
      <c r="U165" s="34"/>
      <c r="V165" s="34"/>
      <c r="W165" s="34"/>
      <c r="X165" s="34"/>
      <c r="Y165" s="34"/>
      <c r="Z165" s="34"/>
      <c r="AA165" s="34"/>
      <c r="AB165" s="34"/>
      <c r="AC165" s="34"/>
      <c r="AD165" s="34"/>
      <c r="AE165" s="34"/>
      <c r="AT165" s="17" t="s">
        <v>190</v>
      </c>
      <c r="AU165" s="17" t="s">
        <v>85</v>
      </c>
    </row>
    <row r="166" spans="1:65" s="13" customFormat="1" ht="11.25">
      <c r="B166" s="200"/>
      <c r="C166" s="201"/>
      <c r="D166" s="202" t="s">
        <v>163</v>
      </c>
      <c r="E166" s="203" t="s">
        <v>1</v>
      </c>
      <c r="F166" s="204" t="s">
        <v>427</v>
      </c>
      <c r="G166" s="201"/>
      <c r="H166" s="205">
        <v>1785</v>
      </c>
      <c r="I166" s="206"/>
      <c r="J166" s="201"/>
      <c r="K166" s="201"/>
      <c r="L166" s="207"/>
      <c r="M166" s="208"/>
      <c r="N166" s="209"/>
      <c r="O166" s="209"/>
      <c r="P166" s="209"/>
      <c r="Q166" s="209"/>
      <c r="R166" s="209"/>
      <c r="S166" s="209"/>
      <c r="T166" s="210"/>
      <c r="AT166" s="211" t="s">
        <v>163</v>
      </c>
      <c r="AU166" s="211" t="s">
        <v>85</v>
      </c>
      <c r="AV166" s="13" t="s">
        <v>85</v>
      </c>
      <c r="AW166" s="13" t="s">
        <v>31</v>
      </c>
      <c r="AX166" s="13" t="s">
        <v>75</v>
      </c>
      <c r="AY166" s="211" t="s">
        <v>153</v>
      </c>
    </row>
    <row r="167" spans="1:65" s="13" customFormat="1" ht="11.25">
      <c r="B167" s="200"/>
      <c r="C167" s="201"/>
      <c r="D167" s="202" t="s">
        <v>163</v>
      </c>
      <c r="E167" s="203" t="s">
        <v>1</v>
      </c>
      <c r="F167" s="204" t="s">
        <v>428</v>
      </c>
      <c r="G167" s="201"/>
      <c r="H167" s="205">
        <v>675.3</v>
      </c>
      <c r="I167" s="206"/>
      <c r="J167" s="201"/>
      <c r="K167" s="201"/>
      <c r="L167" s="207"/>
      <c r="M167" s="208"/>
      <c r="N167" s="209"/>
      <c r="O167" s="209"/>
      <c r="P167" s="209"/>
      <c r="Q167" s="209"/>
      <c r="R167" s="209"/>
      <c r="S167" s="209"/>
      <c r="T167" s="210"/>
      <c r="AT167" s="211" t="s">
        <v>163</v>
      </c>
      <c r="AU167" s="211" t="s">
        <v>85</v>
      </c>
      <c r="AV167" s="13" t="s">
        <v>85</v>
      </c>
      <c r="AW167" s="13" t="s">
        <v>31</v>
      </c>
      <c r="AX167" s="13" t="s">
        <v>75</v>
      </c>
      <c r="AY167" s="211" t="s">
        <v>153</v>
      </c>
    </row>
    <row r="168" spans="1:65" s="14" customFormat="1" ht="11.25">
      <c r="B168" s="212"/>
      <c r="C168" s="213"/>
      <c r="D168" s="202" t="s">
        <v>163</v>
      </c>
      <c r="E168" s="214" t="s">
        <v>1</v>
      </c>
      <c r="F168" s="215" t="s">
        <v>167</v>
      </c>
      <c r="G168" s="213"/>
      <c r="H168" s="216">
        <v>2460.3000000000002</v>
      </c>
      <c r="I168" s="217"/>
      <c r="J168" s="213"/>
      <c r="K168" s="213"/>
      <c r="L168" s="218"/>
      <c r="M168" s="219"/>
      <c r="N168" s="220"/>
      <c r="O168" s="220"/>
      <c r="P168" s="220"/>
      <c r="Q168" s="220"/>
      <c r="R168" s="220"/>
      <c r="S168" s="220"/>
      <c r="T168" s="221"/>
      <c r="AT168" s="222" t="s">
        <v>163</v>
      </c>
      <c r="AU168" s="222" t="s">
        <v>85</v>
      </c>
      <c r="AV168" s="14" t="s">
        <v>161</v>
      </c>
      <c r="AW168" s="14" t="s">
        <v>31</v>
      </c>
      <c r="AX168" s="14" t="s">
        <v>83</v>
      </c>
      <c r="AY168" s="222" t="s">
        <v>153</v>
      </c>
    </row>
    <row r="169" spans="1:65" s="2" customFormat="1" ht="134.25" customHeight="1">
      <c r="A169" s="34"/>
      <c r="B169" s="35"/>
      <c r="C169" s="233" t="s">
        <v>230</v>
      </c>
      <c r="D169" s="233" t="s">
        <v>185</v>
      </c>
      <c r="E169" s="234" t="s">
        <v>202</v>
      </c>
      <c r="F169" s="235" t="s">
        <v>203</v>
      </c>
      <c r="G169" s="236" t="s">
        <v>158</v>
      </c>
      <c r="H169" s="237">
        <v>2999</v>
      </c>
      <c r="I169" s="238"/>
      <c r="J169" s="239">
        <f>ROUND(I169*H169,2)</f>
        <v>0</v>
      </c>
      <c r="K169" s="235" t="s">
        <v>159</v>
      </c>
      <c r="L169" s="39"/>
      <c r="M169" s="240" t="s">
        <v>1</v>
      </c>
      <c r="N169" s="241" t="s">
        <v>40</v>
      </c>
      <c r="O169" s="71"/>
      <c r="P169" s="196">
        <f>O169*H169</f>
        <v>0</v>
      </c>
      <c r="Q169" s="196">
        <v>0</v>
      </c>
      <c r="R169" s="196">
        <f>Q169*H169</f>
        <v>0</v>
      </c>
      <c r="S169" s="196">
        <v>0</v>
      </c>
      <c r="T169" s="197">
        <f>S169*H169</f>
        <v>0</v>
      </c>
      <c r="U169" s="34"/>
      <c r="V169" s="34"/>
      <c r="W169" s="34"/>
      <c r="X169" s="34"/>
      <c r="Y169" s="34"/>
      <c r="Z169" s="34"/>
      <c r="AA169" s="34"/>
      <c r="AB169" s="34"/>
      <c r="AC169" s="34"/>
      <c r="AD169" s="34"/>
      <c r="AE169" s="34"/>
      <c r="AR169" s="198" t="s">
        <v>161</v>
      </c>
      <c r="AT169" s="198" t="s">
        <v>185</v>
      </c>
      <c r="AU169" s="198" t="s">
        <v>85</v>
      </c>
      <c r="AY169" s="17" t="s">
        <v>153</v>
      </c>
      <c r="BE169" s="199">
        <f>IF(N169="základní",J169,0)</f>
        <v>0</v>
      </c>
      <c r="BF169" s="199">
        <f>IF(N169="snížená",J169,0)</f>
        <v>0</v>
      </c>
      <c r="BG169" s="199">
        <f>IF(N169="zákl. přenesená",J169,0)</f>
        <v>0</v>
      </c>
      <c r="BH169" s="199">
        <f>IF(N169="sníž. přenesená",J169,0)</f>
        <v>0</v>
      </c>
      <c r="BI169" s="199">
        <f>IF(N169="nulová",J169,0)</f>
        <v>0</v>
      </c>
      <c r="BJ169" s="17" t="s">
        <v>83</v>
      </c>
      <c r="BK169" s="199">
        <f>ROUND(I169*H169,2)</f>
        <v>0</v>
      </c>
      <c r="BL169" s="17" t="s">
        <v>161</v>
      </c>
      <c r="BM169" s="198" t="s">
        <v>429</v>
      </c>
    </row>
    <row r="170" spans="1:65" s="2" customFormat="1" ht="78">
      <c r="A170" s="34"/>
      <c r="B170" s="35"/>
      <c r="C170" s="36"/>
      <c r="D170" s="202" t="s">
        <v>190</v>
      </c>
      <c r="E170" s="36"/>
      <c r="F170" s="242" t="s">
        <v>205</v>
      </c>
      <c r="G170" s="36"/>
      <c r="H170" s="36"/>
      <c r="I170" s="243"/>
      <c r="J170" s="36"/>
      <c r="K170" s="36"/>
      <c r="L170" s="39"/>
      <c r="M170" s="244"/>
      <c r="N170" s="245"/>
      <c r="O170" s="71"/>
      <c r="P170" s="71"/>
      <c r="Q170" s="71"/>
      <c r="R170" s="71"/>
      <c r="S170" s="71"/>
      <c r="T170" s="72"/>
      <c r="U170" s="34"/>
      <c r="V170" s="34"/>
      <c r="W170" s="34"/>
      <c r="X170" s="34"/>
      <c r="Y170" s="34"/>
      <c r="Z170" s="34"/>
      <c r="AA170" s="34"/>
      <c r="AB170" s="34"/>
      <c r="AC170" s="34"/>
      <c r="AD170" s="34"/>
      <c r="AE170" s="34"/>
      <c r="AT170" s="17" t="s">
        <v>190</v>
      </c>
      <c r="AU170" s="17" t="s">
        <v>85</v>
      </c>
    </row>
    <row r="171" spans="1:65" s="13" customFormat="1" ht="11.25">
      <c r="B171" s="200"/>
      <c r="C171" s="201"/>
      <c r="D171" s="202" t="s">
        <v>163</v>
      </c>
      <c r="E171" s="203" t="s">
        <v>1</v>
      </c>
      <c r="F171" s="204" t="s">
        <v>430</v>
      </c>
      <c r="G171" s="201"/>
      <c r="H171" s="205">
        <v>2998.8</v>
      </c>
      <c r="I171" s="206"/>
      <c r="J171" s="201"/>
      <c r="K171" s="201"/>
      <c r="L171" s="207"/>
      <c r="M171" s="208"/>
      <c r="N171" s="209"/>
      <c r="O171" s="209"/>
      <c r="P171" s="209"/>
      <c r="Q171" s="209"/>
      <c r="R171" s="209"/>
      <c r="S171" s="209"/>
      <c r="T171" s="210"/>
      <c r="AT171" s="211" t="s">
        <v>163</v>
      </c>
      <c r="AU171" s="211" t="s">
        <v>85</v>
      </c>
      <c r="AV171" s="13" t="s">
        <v>85</v>
      </c>
      <c r="AW171" s="13" t="s">
        <v>31</v>
      </c>
      <c r="AX171" s="13" t="s">
        <v>75</v>
      </c>
      <c r="AY171" s="211" t="s">
        <v>153</v>
      </c>
    </row>
    <row r="172" spans="1:65" s="13" customFormat="1" ht="11.25">
      <c r="B172" s="200"/>
      <c r="C172" s="201"/>
      <c r="D172" s="202" t="s">
        <v>163</v>
      </c>
      <c r="E172" s="203" t="s">
        <v>1</v>
      </c>
      <c r="F172" s="204" t="s">
        <v>431</v>
      </c>
      <c r="G172" s="201"/>
      <c r="H172" s="205">
        <v>0.2</v>
      </c>
      <c r="I172" s="206"/>
      <c r="J172" s="201"/>
      <c r="K172" s="201"/>
      <c r="L172" s="207"/>
      <c r="M172" s="208"/>
      <c r="N172" s="209"/>
      <c r="O172" s="209"/>
      <c r="P172" s="209"/>
      <c r="Q172" s="209"/>
      <c r="R172" s="209"/>
      <c r="S172" s="209"/>
      <c r="T172" s="210"/>
      <c r="AT172" s="211" t="s">
        <v>163</v>
      </c>
      <c r="AU172" s="211" t="s">
        <v>85</v>
      </c>
      <c r="AV172" s="13" t="s">
        <v>85</v>
      </c>
      <c r="AW172" s="13" t="s">
        <v>31</v>
      </c>
      <c r="AX172" s="13" t="s">
        <v>75</v>
      </c>
      <c r="AY172" s="211" t="s">
        <v>153</v>
      </c>
    </row>
    <row r="173" spans="1:65" s="14" customFormat="1" ht="11.25">
      <c r="B173" s="212"/>
      <c r="C173" s="213"/>
      <c r="D173" s="202" t="s">
        <v>163</v>
      </c>
      <c r="E173" s="214" t="s">
        <v>1</v>
      </c>
      <c r="F173" s="215" t="s">
        <v>167</v>
      </c>
      <c r="G173" s="213"/>
      <c r="H173" s="216">
        <v>2999</v>
      </c>
      <c r="I173" s="217"/>
      <c r="J173" s="213"/>
      <c r="K173" s="213"/>
      <c r="L173" s="218"/>
      <c r="M173" s="219"/>
      <c r="N173" s="220"/>
      <c r="O173" s="220"/>
      <c r="P173" s="220"/>
      <c r="Q173" s="220"/>
      <c r="R173" s="220"/>
      <c r="S173" s="220"/>
      <c r="T173" s="221"/>
      <c r="AT173" s="222" t="s">
        <v>163</v>
      </c>
      <c r="AU173" s="222" t="s">
        <v>85</v>
      </c>
      <c r="AV173" s="14" t="s">
        <v>161</v>
      </c>
      <c r="AW173" s="14" t="s">
        <v>31</v>
      </c>
      <c r="AX173" s="14" t="s">
        <v>83</v>
      </c>
      <c r="AY173" s="222" t="s">
        <v>153</v>
      </c>
    </row>
    <row r="174" spans="1:65" s="2" customFormat="1" ht="111.75" customHeight="1">
      <c r="A174" s="34"/>
      <c r="B174" s="35"/>
      <c r="C174" s="233" t="s">
        <v>236</v>
      </c>
      <c r="D174" s="233" t="s">
        <v>185</v>
      </c>
      <c r="E174" s="234" t="s">
        <v>432</v>
      </c>
      <c r="F174" s="235" t="s">
        <v>433</v>
      </c>
      <c r="G174" s="236" t="s">
        <v>209</v>
      </c>
      <c r="H174" s="237">
        <v>100</v>
      </c>
      <c r="I174" s="238"/>
      <c r="J174" s="239">
        <f>ROUND(I174*H174,2)</f>
        <v>0</v>
      </c>
      <c r="K174" s="235" t="s">
        <v>159</v>
      </c>
      <c r="L174" s="39"/>
      <c r="M174" s="240" t="s">
        <v>1</v>
      </c>
      <c r="N174" s="241" t="s">
        <v>40</v>
      </c>
      <c r="O174" s="71"/>
      <c r="P174" s="196">
        <f>O174*H174</f>
        <v>0</v>
      </c>
      <c r="Q174" s="196">
        <v>0</v>
      </c>
      <c r="R174" s="196">
        <f>Q174*H174</f>
        <v>0</v>
      </c>
      <c r="S174" s="196">
        <v>0</v>
      </c>
      <c r="T174" s="197">
        <f>S174*H174</f>
        <v>0</v>
      </c>
      <c r="U174" s="34"/>
      <c r="V174" s="34"/>
      <c r="W174" s="34"/>
      <c r="X174" s="34"/>
      <c r="Y174" s="34"/>
      <c r="Z174" s="34"/>
      <c r="AA174" s="34"/>
      <c r="AB174" s="34"/>
      <c r="AC174" s="34"/>
      <c r="AD174" s="34"/>
      <c r="AE174" s="34"/>
      <c r="AR174" s="198" t="s">
        <v>161</v>
      </c>
      <c r="AT174" s="198" t="s">
        <v>185</v>
      </c>
      <c r="AU174" s="198" t="s">
        <v>85</v>
      </c>
      <c r="AY174" s="17" t="s">
        <v>153</v>
      </c>
      <c r="BE174" s="199">
        <f>IF(N174="základní",J174,0)</f>
        <v>0</v>
      </c>
      <c r="BF174" s="199">
        <f>IF(N174="snížená",J174,0)</f>
        <v>0</v>
      </c>
      <c r="BG174" s="199">
        <f>IF(N174="zákl. přenesená",J174,0)</f>
        <v>0</v>
      </c>
      <c r="BH174" s="199">
        <f>IF(N174="sníž. přenesená",J174,0)</f>
        <v>0</v>
      </c>
      <c r="BI174" s="199">
        <f>IF(N174="nulová",J174,0)</f>
        <v>0</v>
      </c>
      <c r="BJ174" s="17" t="s">
        <v>83</v>
      </c>
      <c r="BK174" s="199">
        <f>ROUND(I174*H174,2)</f>
        <v>0</v>
      </c>
      <c r="BL174" s="17" t="s">
        <v>161</v>
      </c>
      <c r="BM174" s="198" t="s">
        <v>434</v>
      </c>
    </row>
    <row r="175" spans="1:65" s="2" customFormat="1" ht="68.25">
      <c r="A175" s="34"/>
      <c r="B175" s="35"/>
      <c r="C175" s="36"/>
      <c r="D175" s="202" t="s">
        <v>190</v>
      </c>
      <c r="E175" s="36"/>
      <c r="F175" s="242" t="s">
        <v>435</v>
      </c>
      <c r="G175" s="36"/>
      <c r="H175" s="36"/>
      <c r="I175" s="243"/>
      <c r="J175" s="36"/>
      <c r="K175" s="36"/>
      <c r="L175" s="39"/>
      <c r="M175" s="244"/>
      <c r="N175" s="245"/>
      <c r="O175" s="71"/>
      <c r="P175" s="71"/>
      <c r="Q175" s="71"/>
      <c r="R175" s="71"/>
      <c r="S175" s="71"/>
      <c r="T175" s="72"/>
      <c r="U175" s="34"/>
      <c r="V175" s="34"/>
      <c r="W175" s="34"/>
      <c r="X175" s="34"/>
      <c r="Y175" s="34"/>
      <c r="Z175" s="34"/>
      <c r="AA175" s="34"/>
      <c r="AB175" s="34"/>
      <c r="AC175" s="34"/>
      <c r="AD175" s="34"/>
      <c r="AE175" s="34"/>
      <c r="AT175" s="17" t="s">
        <v>190</v>
      </c>
      <c r="AU175" s="17" t="s">
        <v>85</v>
      </c>
    </row>
    <row r="176" spans="1:65" s="15" customFormat="1" ht="22.5">
      <c r="B176" s="223"/>
      <c r="C176" s="224"/>
      <c r="D176" s="202" t="s">
        <v>163</v>
      </c>
      <c r="E176" s="225" t="s">
        <v>1</v>
      </c>
      <c r="F176" s="226" t="s">
        <v>436</v>
      </c>
      <c r="G176" s="224"/>
      <c r="H176" s="225" t="s">
        <v>1</v>
      </c>
      <c r="I176" s="227"/>
      <c r="J176" s="224"/>
      <c r="K176" s="224"/>
      <c r="L176" s="228"/>
      <c r="M176" s="229"/>
      <c r="N176" s="230"/>
      <c r="O176" s="230"/>
      <c r="P176" s="230"/>
      <c r="Q176" s="230"/>
      <c r="R176" s="230"/>
      <c r="S176" s="230"/>
      <c r="T176" s="231"/>
      <c r="AT176" s="232" t="s">
        <v>163</v>
      </c>
      <c r="AU176" s="232" t="s">
        <v>85</v>
      </c>
      <c r="AV176" s="15" t="s">
        <v>83</v>
      </c>
      <c r="AW176" s="15" t="s">
        <v>31</v>
      </c>
      <c r="AX176" s="15" t="s">
        <v>75</v>
      </c>
      <c r="AY176" s="232" t="s">
        <v>153</v>
      </c>
    </row>
    <row r="177" spans="1:65" s="13" customFormat="1" ht="11.25">
      <c r="B177" s="200"/>
      <c r="C177" s="201"/>
      <c r="D177" s="202" t="s">
        <v>163</v>
      </c>
      <c r="E177" s="203" t="s">
        <v>1</v>
      </c>
      <c r="F177" s="204" t="s">
        <v>437</v>
      </c>
      <c r="G177" s="201"/>
      <c r="H177" s="205">
        <v>100</v>
      </c>
      <c r="I177" s="206"/>
      <c r="J177" s="201"/>
      <c r="K177" s="201"/>
      <c r="L177" s="207"/>
      <c r="M177" s="208"/>
      <c r="N177" s="209"/>
      <c r="O177" s="209"/>
      <c r="P177" s="209"/>
      <c r="Q177" s="209"/>
      <c r="R177" s="209"/>
      <c r="S177" s="209"/>
      <c r="T177" s="210"/>
      <c r="AT177" s="211" t="s">
        <v>163</v>
      </c>
      <c r="AU177" s="211" t="s">
        <v>85</v>
      </c>
      <c r="AV177" s="13" t="s">
        <v>85</v>
      </c>
      <c r="AW177" s="13" t="s">
        <v>31</v>
      </c>
      <c r="AX177" s="13" t="s">
        <v>75</v>
      </c>
      <c r="AY177" s="211" t="s">
        <v>153</v>
      </c>
    </row>
    <row r="178" spans="1:65" s="14" customFormat="1" ht="11.25">
      <c r="B178" s="212"/>
      <c r="C178" s="213"/>
      <c r="D178" s="202" t="s">
        <v>163</v>
      </c>
      <c r="E178" s="214" t="s">
        <v>1</v>
      </c>
      <c r="F178" s="215" t="s">
        <v>167</v>
      </c>
      <c r="G178" s="213"/>
      <c r="H178" s="216">
        <v>100</v>
      </c>
      <c r="I178" s="217"/>
      <c r="J178" s="213"/>
      <c r="K178" s="213"/>
      <c r="L178" s="218"/>
      <c r="M178" s="219"/>
      <c r="N178" s="220"/>
      <c r="O178" s="220"/>
      <c r="P178" s="220"/>
      <c r="Q178" s="220"/>
      <c r="R178" s="220"/>
      <c r="S178" s="220"/>
      <c r="T178" s="221"/>
      <c r="AT178" s="222" t="s">
        <v>163</v>
      </c>
      <c r="AU178" s="222" t="s">
        <v>85</v>
      </c>
      <c r="AV178" s="14" t="s">
        <v>161</v>
      </c>
      <c r="AW178" s="14" t="s">
        <v>31</v>
      </c>
      <c r="AX178" s="14" t="s">
        <v>83</v>
      </c>
      <c r="AY178" s="222" t="s">
        <v>153</v>
      </c>
    </row>
    <row r="179" spans="1:65" s="2" customFormat="1" ht="114.95" customHeight="1">
      <c r="A179" s="34"/>
      <c r="B179" s="35"/>
      <c r="C179" s="233" t="s">
        <v>243</v>
      </c>
      <c r="D179" s="233" t="s">
        <v>185</v>
      </c>
      <c r="E179" s="234" t="s">
        <v>438</v>
      </c>
      <c r="F179" s="235" t="s">
        <v>439</v>
      </c>
      <c r="G179" s="236" t="s">
        <v>209</v>
      </c>
      <c r="H179" s="237">
        <v>1956</v>
      </c>
      <c r="I179" s="238"/>
      <c r="J179" s="239">
        <f>ROUND(I179*H179,2)</f>
        <v>0</v>
      </c>
      <c r="K179" s="235" t="s">
        <v>159</v>
      </c>
      <c r="L179" s="39"/>
      <c r="M179" s="240" t="s">
        <v>1</v>
      </c>
      <c r="N179" s="241" t="s">
        <v>40</v>
      </c>
      <c r="O179" s="71"/>
      <c r="P179" s="196">
        <f>O179*H179</f>
        <v>0</v>
      </c>
      <c r="Q179" s="196">
        <v>0</v>
      </c>
      <c r="R179" s="196">
        <f>Q179*H179</f>
        <v>0</v>
      </c>
      <c r="S179" s="196">
        <v>0</v>
      </c>
      <c r="T179" s="197">
        <f>S179*H179</f>
        <v>0</v>
      </c>
      <c r="U179" s="34"/>
      <c r="V179" s="34"/>
      <c r="W179" s="34"/>
      <c r="X179" s="34"/>
      <c r="Y179" s="34"/>
      <c r="Z179" s="34"/>
      <c r="AA179" s="34"/>
      <c r="AB179" s="34"/>
      <c r="AC179" s="34"/>
      <c r="AD179" s="34"/>
      <c r="AE179" s="34"/>
      <c r="AR179" s="198" t="s">
        <v>161</v>
      </c>
      <c r="AT179" s="198" t="s">
        <v>185</v>
      </c>
      <c r="AU179" s="198" t="s">
        <v>85</v>
      </c>
      <c r="AY179" s="17" t="s">
        <v>153</v>
      </c>
      <c r="BE179" s="199">
        <f>IF(N179="základní",J179,0)</f>
        <v>0</v>
      </c>
      <c r="BF179" s="199">
        <f>IF(N179="snížená",J179,0)</f>
        <v>0</v>
      </c>
      <c r="BG179" s="199">
        <f>IF(N179="zákl. přenesená",J179,0)</f>
        <v>0</v>
      </c>
      <c r="BH179" s="199">
        <f>IF(N179="sníž. přenesená",J179,0)</f>
        <v>0</v>
      </c>
      <c r="BI179" s="199">
        <f>IF(N179="nulová",J179,0)</f>
        <v>0</v>
      </c>
      <c r="BJ179" s="17" t="s">
        <v>83</v>
      </c>
      <c r="BK179" s="199">
        <f>ROUND(I179*H179,2)</f>
        <v>0</v>
      </c>
      <c r="BL179" s="17" t="s">
        <v>161</v>
      </c>
      <c r="BM179" s="198" t="s">
        <v>440</v>
      </c>
    </row>
    <row r="180" spans="1:65" s="2" customFormat="1" ht="68.25">
      <c r="A180" s="34"/>
      <c r="B180" s="35"/>
      <c r="C180" s="36"/>
      <c r="D180" s="202" t="s">
        <v>190</v>
      </c>
      <c r="E180" s="36"/>
      <c r="F180" s="242" t="s">
        <v>211</v>
      </c>
      <c r="G180" s="36"/>
      <c r="H180" s="36"/>
      <c r="I180" s="243"/>
      <c r="J180" s="36"/>
      <c r="K180" s="36"/>
      <c r="L180" s="39"/>
      <c r="M180" s="244"/>
      <c r="N180" s="245"/>
      <c r="O180" s="71"/>
      <c r="P180" s="71"/>
      <c r="Q180" s="71"/>
      <c r="R180" s="71"/>
      <c r="S180" s="71"/>
      <c r="T180" s="72"/>
      <c r="U180" s="34"/>
      <c r="V180" s="34"/>
      <c r="W180" s="34"/>
      <c r="X180" s="34"/>
      <c r="Y180" s="34"/>
      <c r="Z180" s="34"/>
      <c r="AA180" s="34"/>
      <c r="AB180" s="34"/>
      <c r="AC180" s="34"/>
      <c r="AD180" s="34"/>
      <c r="AE180" s="34"/>
      <c r="AT180" s="17" t="s">
        <v>190</v>
      </c>
      <c r="AU180" s="17" t="s">
        <v>85</v>
      </c>
    </row>
    <row r="181" spans="1:65" s="15" customFormat="1" ht="11.25">
      <c r="B181" s="223"/>
      <c r="C181" s="224"/>
      <c r="D181" s="202" t="s">
        <v>163</v>
      </c>
      <c r="E181" s="225" t="s">
        <v>1</v>
      </c>
      <c r="F181" s="226" t="s">
        <v>441</v>
      </c>
      <c r="G181" s="224"/>
      <c r="H181" s="225" t="s">
        <v>1</v>
      </c>
      <c r="I181" s="227"/>
      <c r="J181" s="224"/>
      <c r="K181" s="224"/>
      <c r="L181" s="228"/>
      <c r="M181" s="229"/>
      <c r="N181" s="230"/>
      <c r="O181" s="230"/>
      <c r="P181" s="230"/>
      <c r="Q181" s="230"/>
      <c r="R181" s="230"/>
      <c r="S181" s="230"/>
      <c r="T181" s="231"/>
      <c r="AT181" s="232" t="s">
        <v>163</v>
      </c>
      <c r="AU181" s="232" t="s">
        <v>85</v>
      </c>
      <c r="AV181" s="15" t="s">
        <v>83</v>
      </c>
      <c r="AW181" s="15" t="s">
        <v>31</v>
      </c>
      <c r="AX181" s="15" t="s">
        <v>75</v>
      </c>
      <c r="AY181" s="232" t="s">
        <v>153</v>
      </c>
    </row>
    <row r="182" spans="1:65" s="13" customFormat="1" ht="11.25">
      <c r="B182" s="200"/>
      <c r="C182" s="201"/>
      <c r="D182" s="202" t="s">
        <v>163</v>
      </c>
      <c r="E182" s="203" t="s">
        <v>1</v>
      </c>
      <c r="F182" s="204" t="s">
        <v>442</v>
      </c>
      <c r="G182" s="201"/>
      <c r="H182" s="205">
        <v>1956</v>
      </c>
      <c r="I182" s="206"/>
      <c r="J182" s="201"/>
      <c r="K182" s="201"/>
      <c r="L182" s="207"/>
      <c r="M182" s="208"/>
      <c r="N182" s="209"/>
      <c r="O182" s="209"/>
      <c r="P182" s="209"/>
      <c r="Q182" s="209"/>
      <c r="R182" s="209"/>
      <c r="S182" s="209"/>
      <c r="T182" s="210"/>
      <c r="AT182" s="211" t="s">
        <v>163</v>
      </c>
      <c r="AU182" s="211" t="s">
        <v>85</v>
      </c>
      <c r="AV182" s="13" t="s">
        <v>85</v>
      </c>
      <c r="AW182" s="13" t="s">
        <v>31</v>
      </c>
      <c r="AX182" s="13" t="s">
        <v>75</v>
      </c>
      <c r="AY182" s="211" t="s">
        <v>153</v>
      </c>
    </row>
    <row r="183" spans="1:65" s="14" customFormat="1" ht="11.25">
      <c r="B183" s="212"/>
      <c r="C183" s="213"/>
      <c r="D183" s="202" t="s">
        <v>163</v>
      </c>
      <c r="E183" s="214" t="s">
        <v>1</v>
      </c>
      <c r="F183" s="215" t="s">
        <v>167</v>
      </c>
      <c r="G183" s="213"/>
      <c r="H183" s="216">
        <v>1956</v>
      </c>
      <c r="I183" s="217"/>
      <c r="J183" s="213"/>
      <c r="K183" s="213"/>
      <c r="L183" s="218"/>
      <c r="M183" s="219"/>
      <c r="N183" s="220"/>
      <c r="O183" s="220"/>
      <c r="P183" s="220"/>
      <c r="Q183" s="220"/>
      <c r="R183" s="220"/>
      <c r="S183" s="220"/>
      <c r="T183" s="221"/>
      <c r="AT183" s="222" t="s">
        <v>163</v>
      </c>
      <c r="AU183" s="222" t="s">
        <v>85</v>
      </c>
      <c r="AV183" s="14" t="s">
        <v>161</v>
      </c>
      <c r="AW183" s="14" t="s">
        <v>31</v>
      </c>
      <c r="AX183" s="14" t="s">
        <v>83</v>
      </c>
      <c r="AY183" s="222" t="s">
        <v>153</v>
      </c>
    </row>
    <row r="184" spans="1:65" s="2" customFormat="1" ht="114.95" customHeight="1">
      <c r="A184" s="34"/>
      <c r="B184" s="35"/>
      <c r="C184" s="233" t="s">
        <v>250</v>
      </c>
      <c r="D184" s="233" t="s">
        <v>185</v>
      </c>
      <c r="E184" s="234" t="s">
        <v>214</v>
      </c>
      <c r="F184" s="235" t="s">
        <v>215</v>
      </c>
      <c r="G184" s="236" t="s">
        <v>209</v>
      </c>
      <c r="H184" s="237">
        <v>14</v>
      </c>
      <c r="I184" s="238"/>
      <c r="J184" s="239">
        <f>ROUND(I184*H184,2)</f>
        <v>0</v>
      </c>
      <c r="K184" s="235" t="s">
        <v>159</v>
      </c>
      <c r="L184" s="39"/>
      <c r="M184" s="240" t="s">
        <v>1</v>
      </c>
      <c r="N184" s="241" t="s">
        <v>40</v>
      </c>
      <c r="O184" s="71"/>
      <c r="P184" s="196">
        <f>O184*H184</f>
        <v>0</v>
      </c>
      <c r="Q184" s="196">
        <v>0</v>
      </c>
      <c r="R184" s="196">
        <f>Q184*H184</f>
        <v>0</v>
      </c>
      <c r="S184" s="196">
        <v>0</v>
      </c>
      <c r="T184" s="197">
        <f>S184*H184</f>
        <v>0</v>
      </c>
      <c r="U184" s="34"/>
      <c r="V184" s="34"/>
      <c r="W184" s="34"/>
      <c r="X184" s="34"/>
      <c r="Y184" s="34"/>
      <c r="Z184" s="34"/>
      <c r="AA184" s="34"/>
      <c r="AB184" s="34"/>
      <c r="AC184" s="34"/>
      <c r="AD184" s="34"/>
      <c r="AE184" s="34"/>
      <c r="AR184" s="198" t="s">
        <v>161</v>
      </c>
      <c r="AT184" s="198" t="s">
        <v>185</v>
      </c>
      <c r="AU184" s="198" t="s">
        <v>85</v>
      </c>
      <c r="AY184" s="17" t="s">
        <v>153</v>
      </c>
      <c r="BE184" s="199">
        <f>IF(N184="základní",J184,0)</f>
        <v>0</v>
      </c>
      <c r="BF184" s="199">
        <f>IF(N184="snížená",J184,0)</f>
        <v>0</v>
      </c>
      <c r="BG184" s="199">
        <f>IF(N184="zákl. přenesená",J184,0)</f>
        <v>0</v>
      </c>
      <c r="BH184" s="199">
        <f>IF(N184="sníž. přenesená",J184,0)</f>
        <v>0</v>
      </c>
      <c r="BI184" s="199">
        <f>IF(N184="nulová",J184,0)</f>
        <v>0</v>
      </c>
      <c r="BJ184" s="17" t="s">
        <v>83</v>
      </c>
      <c r="BK184" s="199">
        <f>ROUND(I184*H184,2)</f>
        <v>0</v>
      </c>
      <c r="BL184" s="17" t="s">
        <v>161</v>
      </c>
      <c r="BM184" s="198" t="s">
        <v>443</v>
      </c>
    </row>
    <row r="185" spans="1:65" s="2" customFormat="1" ht="68.25">
      <c r="A185" s="34"/>
      <c r="B185" s="35"/>
      <c r="C185" s="36"/>
      <c r="D185" s="202" t="s">
        <v>190</v>
      </c>
      <c r="E185" s="36"/>
      <c r="F185" s="242" t="s">
        <v>211</v>
      </c>
      <c r="G185" s="36"/>
      <c r="H185" s="36"/>
      <c r="I185" s="243"/>
      <c r="J185" s="36"/>
      <c r="K185" s="36"/>
      <c r="L185" s="39"/>
      <c r="M185" s="244"/>
      <c r="N185" s="245"/>
      <c r="O185" s="71"/>
      <c r="P185" s="71"/>
      <c r="Q185" s="71"/>
      <c r="R185" s="71"/>
      <c r="S185" s="71"/>
      <c r="T185" s="72"/>
      <c r="U185" s="34"/>
      <c r="V185" s="34"/>
      <c r="W185" s="34"/>
      <c r="X185" s="34"/>
      <c r="Y185" s="34"/>
      <c r="Z185" s="34"/>
      <c r="AA185" s="34"/>
      <c r="AB185" s="34"/>
      <c r="AC185" s="34"/>
      <c r="AD185" s="34"/>
      <c r="AE185" s="34"/>
      <c r="AT185" s="17" t="s">
        <v>190</v>
      </c>
      <c r="AU185" s="17" t="s">
        <v>85</v>
      </c>
    </row>
    <row r="186" spans="1:65" s="13" customFormat="1" ht="11.25">
      <c r="B186" s="200"/>
      <c r="C186" s="201"/>
      <c r="D186" s="202" t="s">
        <v>163</v>
      </c>
      <c r="E186" s="203" t="s">
        <v>1</v>
      </c>
      <c r="F186" s="204" t="s">
        <v>444</v>
      </c>
      <c r="G186" s="201"/>
      <c r="H186" s="205">
        <v>14</v>
      </c>
      <c r="I186" s="206"/>
      <c r="J186" s="201"/>
      <c r="K186" s="201"/>
      <c r="L186" s="207"/>
      <c r="M186" s="208"/>
      <c r="N186" s="209"/>
      <c r="O186" s="209"/>
      <c r="P186" s="209"/>
      <c r="Q186" s="209"/>
      <c r="R186" s="209"/>
      <c r="S186" s="209"/>
      <c r="T186" s="210"/>
      <c r="AT186" s="211" t="s">
        <v>163</v>
      </c>
      <c r="AU186" s="211" t="s">
        <v>85</v>
      </c>
      <c r="AV186" s="13" t="s">
        <v>85</v>
      </c>
      <c r="AW186" s="13" t="s">
        <v>31</v>
      </c>
      <c r="AX186" s="13" t="s">
        <v>75</v>
      </c>
      <c r="AY186" s="211" t="s">
        <v>153</v>
      </c>
    </row>
    <row r="187" spans="1:65" s="14" customFormat="1" ht="11.25">
      <c r="B187" s="212"/>
      <c r="C187" s="213"/>
      <c r="D187" s="202" t="s">
        <v>163</v>
      </c>
      <c r="E187" s="214" t="s">
        <v>1</v>
      </c>
      <c r="F187" s="215" t="s">
        <v>167</v>
      </c>
      <c r="G187" s="213"/>
      <c r="H187" s="216">
        <v>14</v>
      </c>
      <c r="I187" s="217"/>
      <c r="J187" s="213"/>
      <c r="K187" s="213"/>
      <c r="L187" s="218"/>
      <c r="M187" s="219"/>
      <c r="N187" s="220"/>
      <c r="O187" s="220"/>
      <c r="P187" s="220"/>
      <c r="Q187" s="220"/>
      <c r="R187" s="220"/>
      <c r="S187" s="220"/>
      <c r="T187" s="221"/>
      <c r="AT187" s="222" t="s">
        <v>163</v>
      </c>
      <c r="AU187" s="222" t="s">
        <v>85</v>
      </c>
      <c r="AV187" s="14" t="s">
        <v>161</v>
      </c>
      <c r="AW187" s="14" t="s">
        <v>31</v>
      </c>
      <c r="AX187" s="14" t="s">
        <v>83</v>
      </c>
      <c r="AY187" s="222" t="s">
        <v>153</v>
      </c>
    </row>
    <row r="188" spans="1:65" s="2" customFormat="1" ht="114.95" customHeight="1">
      <c r="A188" s="34"/>
      <c r="B188" s="35"/>
      <c r="C188" s="233" t="s">
        <v>8</v>
      </c>
      <c r="D188" s="233" t="s">
        <v>185</v>
      </c>
      <c r="E188" s="234" t="s">
        <v>445</v>
      </c>
      <c r="F188" s="235" t="s">
        <v>446</v>
      </c>
      <c r="G188" s="236" t="s">
        <v>209</v>
      </c>
      <c r="H188" s="237">
        <v>1600</v>
      </c>
      <c r="I188" s="238"/>
      <c r="J188" s="239">
        <f>ROUND(I188*H188,2)</f>
        <v>0</v>
      </c>
      <c r="K188" s="235" t="s">
        <v>159</v>
      </c>
      <c r="L188" s="39"/>
      <c r="M188" s="240" t="s">
        <v>1</v>
      </c>
      <c r="N188" s="241" t="s">
        <v>40</v>
      </c>
      <c r="O188" s="71"/>
      <c r="P188" s="196">
        <f>O188*H188</f>
        <v>0</v>
      </c>
      <c r="Q188" s="196">
        <v>0</v>
      </c>
      <c r="R188" s="196">
        <f>Q188*H188</f>
        <v>0</v>
      </c>
      <c r="S188" s="196">
        <v>0</v>
      </c>
      <c r="T188" s="197">
        <f>S188*H188</f>
        <v>0</v>
      </c>
      <c r="U188" s="34"/>
      <c r="V188" s="34"/>
      <c r="W188" s="34"/>
      <c r="X188" s="34"/>
      <c r="Y188" s="34"/>
      <c r="Z188" s="34"/>
      <c r="AA188" s="34"/>
      <c r="AB188" s="34"/>
      <c r="AC188" s="34"/>
      <c r="AD188" s="34"/>
      <c r="AE188" s="34"/>
      <c r="AR188" s="198" t="s">
        <v>161</v>
      </c>
      <c r="AT188" s="198" t="s">
        <v>185</v>
      </c>
      <c r="AU188" s="198" t="s">
        <v>85</v>
      </c>
      <c r="AY188" s="17" t="s">
        <v>153</v>
      </c>
      <c r="BE188" s="199">
        <f>IF(N188="základní",J188,0)</f>
        <v>0</v>
      </c>
      <c r="BF188" s="199">
        <f>IF(N188="snížená",J188,0)</f>
        <v>0</v>
      </c>
      <c r="BG188" s="199">
        <f>IF(N188="zákl. přenesená",J188,0)</f>
        <v>0</v>
      </c>
      <c r="BH188" s="199">
        <f>IF(N188="sníž. přenesená",J188,0)</f>
        <v>0</v>
      </c>
      <c r="BI188" s="199">
        <f>IF(N188="nulová",J188,0)</f>
        <v>0</v>
      </c>
      <c r="BJ188" s="17" t="s">
        <v>83</v>
      </c>
      <c r="BK188" s="199">
        <f>ROUND(I188*H188,2)</f>
        <v>0</v>
      </c>
      <c r="BL188" s="17" t="s">
        <v>161</v>
      </c>
      <c r="BM188" s="198" t="s">
        <v>447</v>
      </c>
    </row>
    <row r="189" spans="1:65" s="2" customFormat="1" ht="68.25">
      <c r="A189" s="34"/>
      <c r="B189" s="35"/>
      <c r="C189" s="36"/>
      <c r="D189" s="202" t="s">
        <v>190</v>
      </c>
      <c r="E189" s="36"/>
      <c r="F189" s="242" t="s">
        <v>211</v>
      </c>
      <c r="G189" s="36"/>
      <c r="H189" s="36"/>
      <c r="I189" s="243"/>
      <c r="J189" s="36"/>
      <c r="K189" s="36"/>
      <c r="L189" s="39"/>
      <c r="M189" s="244"/>
      <c r="N189" s="245"/>
      <c r="O189" s="71"/>
      <c r="P189" s="71"/>
      <c r="Q189" s="71"/>
      <c r="R189" s="71"/>
      <c r="S189" s="71"/>
      <c r="T189" s="72"/>
      <c r="U189" s="34"/>
      <c r="V189" s="34"/>
      <c r="W189" s="34"/>
      <c r="X189" s="34"/>
      <c r="Y189" s="34"/>
      <c r="Z189" s="34"/>
      <c r="AA189" s="34"/>
      <c r="AB189" s="34"/>
      <c r="AC189" s="34"/>
      <c r="AD189" s="34"/>
      <c r="AE189" s="34"/>
      <c r="AT189" s="17" t="s">
        <v>190</v>
      </c>
      <c r="AU189" s="17" t="s">
        <v>85</v>
      </c>
    </row>
    <row r="190" spans="1:65" s="15" customFormat="1" ht="11.25">
      <c r="B190" s="223"/>
      <c r="C190" s="224"/>
      <c r="D190" s="202" t="s">
        <v>163</v>
      </c>
      <c r="E190" s="225" t="s">
        <v>1</v>
      </c>
      <c r="F190" s="226" t="s">
        <v>448</v>
      </c>
      <c r="G190" s="224"/>
      <c r="H190" s="225" t="s">
        <v>1</v>
      </c>
      <c r="I190" s="227"/>
      <c r="J190" s="224"/>
      <c r="K190" s="224"/>
      <c r="L190" s="228"/>
      <c r="M190" s="229"/>
      <c r="N190" s="230"/>
      <c r="O190" s="230"/>
      <c r="P190" s="230"/>
      <c r="Q190" s="230"/>
      <c r="R190" s="230"/>
      <c r="S190" s="230"/>
      <c r="T190" s="231"/>
      <c r="AT190" s="232" t="s">
        <v>163</v>
      </c>
      <c r="AU190" s="232" t="s">
        <v>85</v>
      </c>
      <c r="AV190" s="15" t="s">
        <v>83</v>
      </c>
      <c r="AW190" s="15" t="s">
        <v>31</v>
      </c>
      <c r="AX190" s="15" t="s">
        <v>75</v>
      </c>
      <c r="AY190" s="232" t="s">
        <v>153</v>
      </c>
    </row>
    <row r="191" spans="1:65" s="13" customFormat="1" ht="11.25">
      <c r="B191" s="200"/>
      <c r="C191" s="201"/>
      <c r="D191" s="202" t="s">
        <v>163</v>
      </c>
      <c r="E191" s="203" t="s">
        <v>1</v>
      </c>
      <c r="F191" s="204" t="s">
        <v>449</v>
      </c>
      <c r="G191" s="201"/>
      <c r="H191" s="205">
        <v>1600</v>
      </c>
      <c r="I191" s="206"/>
      <c r="J191" s="201"/>
      <c r="K191" s="201"/>
      <c r="L191" s="207"/>
      <c r="M191" s="208"/>
      <c r="N191" s="209"/>
      <c r="O191" s="209"/>
      <c r="P191" s="209"/>
      <c r="Q191" s="209"/>
      <c r="R191" s="209"/>
      <c r="S191" s="209"/>
      <c r="T191" s="210"/>
      <c r="AT191" s="211" t="s">
        <v>163</v>
      </c>
      <c r="AU191" s="211" t="s">
        <v>85</v>
      </c>
      <c r="AV191" s="13" t="s">
        <v>85</v>
      </c>
      <c r="AW191" s="13" t="s">
        <v>31</v>
      </c>
      <c r="AX191" s="13" t="s">
        <v>75</v>
      </c>
      <c r="AY191" s="211" t="s">
        <v>153</v>
      </c>
    </row>
    <row r="192" spans="1:65" s="14" customFormat="1" ht="11.25">
      <c r="B192" s="212"/>
      <c r="C192" s="213"/>
      <c r="D192" s="202" t="s">
        <v>163</v>
      </c>
      <c r="E192" s="214" t="s">
        <v>1</v>
      </c>
      <c r="F192" s="215" t="s">
        <v>167</v>
      </c>
      <c r="G192" s="213"/>
      <c r="H192" s="216">
        <v>1600</v>
      </c>
      <c r="I192" s="217"/>
      <c r="J192" s="213"/>
      <c r="K192" s="213"/>
      <c r="L192" s="218"/>
      <c r="M192" s="219"/>
      <c r="N192" s="220"/>
      <c r="O192" s="220"/>
      <c r="P192" s="220"/>
      <c r="Q192" s="220"/>
      <c r="R192" s="220"/>
      <c r="S192" s="220"/>
      <c r="T192" s="221"/>
      <c r="AT192" s="222" t="s">
        <v>163</v>
      </c>
      <c r="AU192" s="222" t="s">
        <v>85</v>
      </c>
      <c r="AV192" s="14" t="s">
        <v>161</v>
      </c>
      <c r="AW192" s="14" t="s">
        <v>31</v>
      </c>
      <c r="AX192" s="14" t="s">
        <v>83</v>
      </c>
      <c r="AY192" s="222" t="s">
        <v>153</v>
      </c>
    </row>
    <row r="193" spans="1:65" s="2" customFormat="1" ht="48">
      <c r="A193" s="34"/>
      <c r="B193" s="35"/>
      <c r="C193" s="233" t="s">
        <v>259</v>
      </c>
      <c r="D193" s="233" t="s">
        <v>185</v>
      </c>
      <c r="E193" s="234" t="s">
        <v>450</v>
      </c>
      <c r="F193" s="235" t="s">
        <v>451</v>
      </c>
      <c r="G193" s="236" t="s">
        <v>158</v>
      </c>
      <c r="H193" s="237">
        <v>180</v>
      </c>
      <c r="I193" s="238"/>
      <c r="J193" s="239">
        <f>ROUND(I193*H193,2)</f>
        <v>0</v>
      </c>
      <c r="K193" s="235" t="s">
        <v>159</v>
      </c>
      <c r="L193" s="39"/>
      <c r="M193" s="240" t="s">
        <v>1</v>
      </c>
      <c r="N193" s="241" t="s">
        <v>40</v>
      </c>
      <c r="O193" s="71"/>
      <c r="P193" s="196">
        <f>O193*H193</f>
        <v>0</v>
      </c>
      <c r="Q193" s="196">
        <v>0</v>
      </c>
      <c r="R193" s="196">
        <f>Q193*H193</f>
        <v>0</v>
      </c>
      <c r="S193" s="196">
        <v>0</v>
      </c>
      <c r="T193" s="197">
        <f>S193*H193</f>
        <v>0</v>
      </c>
      <c r="U193" s="34"/>
      <c r="V193" s="34"/>
      <c r="W193" s="34"/>
      <c r="X193" s="34"/>
      <c r="Y193" s="34"/>
      <c r="Z193" s="34"/>
      <c r="AA193" s="34"/>
      <c r="AB193" s="34"/>
      <c r="AC193" s="34"/>
      <c r="AD193" s="34"/>
      <c r="AE193" s="34"/>
      <c r="AR193" s="198" t="s">
        <v>161</v>
      </c>
      <c r="AT193" s="198" t="s">
        <v>185</v>
      </c>
      <c r="AU193" s="198" t="s">
        <v>85</v>
      </c>
      <c r="AY193" s="17" t="s">
        <v>153</v>
      </c>
      <c r="BE193" s="199">
        <f>IF(N193="základní",J193,0)</f>
        <v>0</v>
      </c>
      <c r="BF193" s="199">
        <f>IF(N193="snížená",J193,0)</f>
        <v>0</v>
      </c>
      <c r="BG193" s="199">
        <f>IF(N193="zákl. přenesená",J193,0)</f>
        <v>0</v>
      </c>
      <c r="BH193" s="199">
        <f>IF(N193="sníž. přenesená",J193,0)</f>
        <v>0</v>
      </c>
      <c r="BI193" s="199">
        <f>IF(N193="nulová",J193,0)</f>
        <v>0</v>
      </c>
      <c r="BJ193" s="17" t="s">
        <v>83</v>
      </c>
      <c r="BK193" s="199">
        <f>ROUND(I193*H193,2)</f>
        <v>0</v>
      </c>
      <c r="BL193" s="17" t="s">
        <v>161</v>
      </c>
      <c r="BM193" s="198" t="s">
        <v>452</v>
      </c>
    </row>
    <row r="194" spans="1:65" s="2" customFormat="1" ht="29.25">
      <c r="A194" s="34"/>
      <c r="B194" s="35"/>
      <c r="C194" s="36"/>
      <c r="D194" s="202" t="s">
        <v>190</v>
      </c>
      <c r="E194" s="36"/>
      <c r="F194" s="242" t="s">
        <v>223</v>
      </c>
      <c r="G194" s="36"/>
      <c r="H194" s="36"/>
      <c r="I194" s="243"/>
      <c r="J194" s="36"/>
      <c r="K194" s="36"/>
      <c r="L194" s="39"/>
      <c r="M194" s="244"/>
      <c r="N194" s="245"/>
      <c r="O194" s="71"/>
      <c r="P194" s="71"/>
      <c r="Q194" s="71"/>
      <c r="R194" s="71"/>
      <c r="S194" s="71"/>
      <c r="T194" s="72"/>
      <c r="U194" s="34"/>
      <c r="V194" s="34"/>
      <c r="W194" s="34"/>
      <c r="X194" s="34"/>
      <c r="Y194" s="34"/>
      <c r="Z194" s="34"/>
      <c r="AA194" s="34"/>
      <c r="AB194" s="34"/>
      <c r="AC194" s="34"/>
      <c r="AD194" s="34"/>
      <c r="AE194" s="34"/>
      <c r="AT194" s="17" t="s">
        <v>190</v>
      </c>
      <c r="AU194" s="17" t="s">
        <v>85</v>
      </c>
    </row>
    <row r="195" spans="1:65" s="13" customFormat="1" ht="11.25">
      <c r="B195" s="200"/>
      <c r="C195" s="201"/>
      <c r="D195" s="202" t="s">
        <v>163</v>
      </c>
      <c r="E195" s="203" t="s">
        <v>1</v>
      </c>
      <c r="F195" s="204" t="s">
        <v>453</v>
      </c>
      <c r="G195" s="201"/>
      <c r="H195" s="205">
        <v>180</v>
      </c>
      <c r="I195" s="206"/>
      <c r="J195" s="201"/>
      <c r="K195" s="201"/>
      <c r="L195" s="207"/>
      <c r="M195" s="208"/>
      <c r="N195" s="209"/>
      <c r="O195" s="209"/>
      <c r="P195" s="209"/>
      <c r="Q195" s="209"/>
      <c r="R195" s="209"/>
      <c r="S195" s="209"/>
      <c r="T195" s="210"/>
      <c r="AT195" s="211" t="s">
        <v>163</v>
      </c>
      <c r="AU195" s="211" t="s">
        <v>85</v>
      </c>
      <c r="AV195" s="13" t="s">
        <v>85</v>
      </c>
      <c r="AW195" s="13" t="s">
        <v>31</v>
      </c>
      <c r="AX195" s="13" t="s">
        <v>75</v>
      </c>
      <c r="AY195" s="211" t="s">
        <v>153</v>
      </c>
    </row>
    <row r="196" spans="1:65" s="14" customFormat="1" ht="11.25">
      <c r="B196" s="212"/>
      <c r="C196" s="213"/>
      <c r="D196" s="202" t="s">
        <v>163</v>
      </c>
      <c r="E196" s="214" t="s">
        <v>1</v>
      </c>
      <c r="F196" s="215" t="s">
        <v>167</v>
      </c>
      <c r="G196" s="213"/>
      <c r="H196" s="216">
        <v>180</v>
      </c>
      <c r="I196" s="217"/>
      <c r="J196" s="213"/>
      <c r="K196" s="213"/>
      <c r="L196" s="218"/>
      <c r="M196" s="219"/>
      <c r="N196" s="220"/>
      <c r="O196" s="220"/>
      <c r="P196" s="220"/>
      <c r="Q196" s="220"/>
      <c r="R196" s="220"/>
      <c r="S196" s="220"/>
      <c r="T196" s="221"/>
      <c r="AT196" s="222" t="s">
        <v>163</v>
      </c>
      <c r="AU196" s="222" t="s">
        <v>85</v>
      </c>
      <c r="AV196" s="14" t="s">
        <v>161</v>
      </c>
      <c r="AW196" s="14" t="s">
        <v>31</v>
      </c>
      <c r="AX196" s="14" t="s">
        <v>83</v>
      </c>
      <c r="AY196" s="222" t="s">
        <v>153</v>
      </c>
    </row>
    <row r="197" spans="1:65" s="2" customFormat="1" ht="48">
      <c r="A197" s="34"/>
      <c r="B197" s="35"/>
      <c r="C197" s="233" t="s">
        <v>267</v>
      </c>
      <c r="D197" s="233" t="s">
        <v>185</v>
      </c>
      <c r="E197" s="234" t="s">
        <v>220</v>
      </c>
      <c r="F197" s="235" t="s">
        <v>221</v>
      </c>
      <c r="G197" s="236" t="s">
        <v>158</v>
      </c>
      <c r="H197" s="237">
        <v>2</v>
      </c>
      <c r="I197" s="238"/>
      <c r="J197" s="239">
        <f>ROUND(I197*H197,2)</f>
        <v>0</v>
      </c>
      <c r="K197" s="235" t="s">
        <v>159</v>
      </c>
      <c r="L197" s="39"/>
      <c r="M197" s="240" t="s">
        <v>1</v>
      </c>
      <c r="N197" s="241" t="s">
        <v>40</v>
      </c>
      <c r="O197" s="71"/>
      <c r="P197" s="196">
        <f>O197*H197</f>
        <v>0</v>
      </c>
      <c r="Q197" s="196">
        <v>0</v>
      </c>
      <c r="R197" s="196">
        <f>Q197*H197</f>
        <v>0</v>
      </c>
      <c r="S197" s="196">
        <v>0</v>
      </c>
      <c r="T197" s="197">
        <f>S197*H197</f>
        <v>0</v>
      </c>
      <c r="U197" s="34"/>
      <c r="V197" s="34"/>
      <c r="W197" s="34"/>
      <c r="X197" s="34"/>
      <c r="Y197" s="34"/>
      <c r="Z197" s="34"/>
      <c r="AA197" s="34"/>
      <c r="AB197" s="34"/>
      <c r="AC197" s="34"/>
      <c r="AD197" s="34"/>
      <c r="AE197" s="34"/>
      <c r="AR197" s="198" t="s">
        <v>161</v>
      </c>
      <c r="AT197" s="198" t="s">
        <v>185</v>
      </c>
      <c r="AU197" s="198" t="s">
        <v>85</v>
      </c>
      <c r="AY197" s="17" t="s">
        <v>153</v>
      </c>
      <c r="BE197" s="199">
        <f>IF(N197="základní",J197,0)</f>
        <v>0</v>
      </c>
      <c r="BF197" s="199">
        <f>IF(N197="snížená",J197,0)</f>
        <v>0</v>
      </c>
      <c r="BG197" s="199">
        <f>IF(N197="zákl. přenesená",J197,0)</f>
        <v>0</v>
      </c>
      <c r="BH197" s="199">
        <f>IF(N197="sníž. přenesená",J197,0)</f>
        <v>0</v>
      </c>
      <c r="BI197" s="199">
        <f>IF(N197="nulová",J197,0)</f>
        <v>0</v>
      </c>
      <c r="BJ197" s="17" t="s">
        <v>83</v>
      </c>
      <c r="BK197" s="199">
        <f>ROUND(I197*H197,2)</f>
        <v>0</v>
      </c>
      <c r="BL197" s="17" t="s">
        <v>161</v>
      </c>
      <c r="BM197" s="198" t="s">
        <v>454</v>
      </c>
    </row>
    <row r="198" spans="1:65" s="2" customFormat="1" ht="29.25">
      <c r="A198" s="34"/>
      <c r="B198" s="35"/>
      <c r="C198" s="36"/>
      <c r="D198" s="202" t="s">
        <v>190</v>
      </c>
      <c r="E198" s="36"/>
      <c r="F198" s="242" t="s">
        <v>223</v>
      </c>
      <c r="G198" s="36"/>
      <c r="H198" s="36"/>
      <c r="I198" s="243"/>
      <c r="J198" s="36"/>
      <c r="K198" s="36"/>
      <c r="L198" s="39"/>
      <c r="M198" s="244"/>
      <c r="N198" s="245"/>
      <c r="O198" s="71"/>
      <c r="P198" s="71"/>
      <c r="Q198" s="71"/>
      <c r="R198" s="71"/>
      <c r="S198" s="71"/>
      <c r="T198" s="72"/>
      <c r="U198" s="34"/>
      <c r="V198" s="34"/>
      <c r="W198" s="34"/>
      <c r="X198" s="34"/>
      <c r="Y198" s="34"/>
      <c r="Z198" s="34"/>
      <c r="AA198" s="34"/>
      <c r="AB198" s="34"/>
      <c r="AC198" s="34"/>
      <c r="AD198" s="34"/>
      <c r="AE198" s="34"/>
      <c r="AT198" s="17" t="s">
        <v>190</v>
      </c>
      <c r="AU198" s="17" t="s">
        <v>85</v>
      </c>
    </row>
    <row r="199" spans="1:65" s="13" customFormat="1" ht="11.25">
      <c r="B199" s="200"/>
      <c r="C199" s="201"/>
      <c r="D199" s="202" t="s">
        <v>163</v>
      </c>
      <c r="E199" s="203" t="s">
        <v>1</v>
      </c>
      <c r="F199" s="204" t="s">
        <v>85</v>
      </c>
      <c r="G199" s="201"/>
      <c r="H199" s="205">
        <v>2</v>
      </c>
      <c r="I199" s="206"/>
      <c r="J199" s="201"/>
      <c r="K199" s="201"/>
      <c r="L199" s="207"/>
      <c r="M199" s="208"/>
      <c r="N199" s="209"/>
      <c r="O199" s="209"/>
      <c r="P199" s="209"/>
      <c r="Q199" s="209"/>
      <c r="R199" s="209"/>
      <c r="S199" s="209"/>
      <c r="T199" s="210"/>
      <c r="AT199" s="211" t="s">
        <v>163</v>
      </c>
      <c r="AU199" s="211" t="s">
        <v>85</v>
      </c>
      <c r="AV199" s="13" t="s">
        <v>85</v>
      </c>
      <c r="AW199" s="13" t="s">
        <v>31</v>
      </c>
      <c r="AX199" s="13" t="s">
        <v>75</v>
      </c>
      <c r="AY199" s="211" t="s">
        <v>153</v>
      </c>
    </row>
    <row r="200" spans="1:65" s="14" customFormat="1" ht="11.25">
      <c r="B200" s="212"/>
      <c r="C200" s="213"/>
      <c r="D200" s="202" t="s">
        <v>163</v>
      </c>
      <c r="E200" s="214" t="s">
        <v>1</v>
      </c>
      <c r="F200" s="215" t="s">
        <v>167</v>
      </c>
      <c r="G200" s="213"/>
      <c r="H200" s="216">
        <v>2</v>
      </c>
      <c r="I200" s="217"/>
      <c r="J200" s="213"/>
      <c r="K200" s="213"/>
      <c r="L200" s="218"/>
      <c r="M200" s="219"/>
      <c r="N200" s="220"/>
      <c r="O200" s="220"/>
      <c r="P200" s="220"/>
      <c r="Q200" s="220"/>
      <c r="R200" s="220"/>
      <c r="S200" s="220"/>
      <c r="T200" s="221"/>
      <c r="AT200" s="222" t="s">
        <v>163</v>
      </c>
      <c r="AU200" s="222" t="s">
        <v>85</v>
      </c>
      <c r="AV200" s="14" t="s">
        <v>161</v>
      </c>
      <c r="AW200" s="14" t="s">
        <v>31</v>
      </c>
      <c r="AX200" s="14" t="s">
        <v>83</v>
      </c>
      <c r="AY200" s="222" t="s">
        <v>153</v>
      </c>
    </row>
    <row r="201" spans="1:65" s="2" customFormat="1" ht="48">
      <c r="A201" s="34"/>
      <c r="B201" s="35"/>
      <c r="C201" s="233" t="s">
        <v>274</v>
      </c>
      <c r="D201" s="233" t="s">
        <v>185</v>
      </c>
      <c r="E201" s="234" t="s">
        <v>455</v>
      </c>
      <c r="F201" s="235" t="s">
        <v>456</v>
      </c>
      <c r="G201" s="236" t="s">
        <v>158</v>
      </c>
      <c r="H201" s="237">
        <v>110</v>
      </c>
      <c r="I201" s="238"/>
      <c r="J201" s="239">
        <f>ROUND(I201*H201,2)</f>
        <v>0</v>
      </c>
      <c r="K201" s="235" t="s">
        <v>159</v>
      </c>
      <c r="L201" s="39"/>
      <c r="M201" s="240" t="s">
        <v>1</v>
      </c>
      <c r="N201" s="241" t="s">
        <v>40</v>
      </c>
      <c r="O201" s="71"/>
      <c r="P201" s="196">
        <f>O201*H201</f>
        <v>0</v>
      </c>
      <c r="Q201" s="196">
        <v>0</v>
      </c>
      <c r="R201" s="196">
        <f>Q201*H201</f>
        <v>0</v>
      </c>
      <c r="S201" s="196">
        <v>0</v>
      </c>
      <c r="T201" s="197">
        <f>S201*H201</f>
        <v>0</v>
      </c>
      <c r="U201" s="34"/>
      <c r="V201" s="34"/>
      <c r="W201" s="34"/>
      <c r="X201" s="34"/>
      <c r="Y201" s="34"/>
      <c r="Z201" s="34"/>
      <c r="AA201" s="34"/>
      <c r="AB201" s="34"/>
      <c r="AC201" s="34"/>
      <c r="AD201" s="34"/>
      <c r="AE201" s="34"/>
      <c r="AR201" s="198" t="s">
        <v>161</v>
      </c>
      <c r="AT201" s="198" t="s">
        <v>185</v>
      </c>
      <c r="AU201" s="198" t="s">
        <v>85</v>
      </c>
      <c r="AY201" s="17" t="s">
        <v>153</v>
      </c>
      <c r="BE201" s="199">
        <f>IF(N201="základní",J201,0)</f>
        <v>0</v>
      </c>
      <c r="BF201" s="199">
        <f>IF(N201="snížená",J201,0)</f>
        <v>0</v>
      </c>
      <c r="BG201" s="199">
        <f>IF(N201="zákl. přenesená",J201,0)</f>
        <v>0</v>
      </c>
      <c r="BH201" s="199">
        <f>IF(N201="sníž. přenesená",J201,0)</f>
        <v>0</v>
      </c>
      <c r="BI201" s="199">
        <f>IF(N201="nulová",J201,0)</f>
        <v>0</v>
      </c>
      <c r="BJ201" s="17" t="s">
        <v>83</v>
      </c>
      <c r="BK201" s="199">
        <f>ROUND(I201*H201,2)</f>
        <v>0</v>
      </c>
      <c r="BL201" s="17" t="s">
        <v>161</v>
      </c>
      <c r="BM201" s="198" t="s">
        <v>457</v>
      </c>
    </row>
    <row r="202" spans="1:65" s="2" customFormat="1" ht="29.25">
      <c r="A202" s="34"/>
      <c r="B202" s="35"/>
      <c r="C202" s="36"/>
      <c r="D202" s="202" t="s">
        <v>190</v>
      </c>
      <c r="E202" s="36"/>
      <c r="F202" s="242" t="s">
        <v>223</v>
      </c>
      <c r="G202" s="36"/>
      <c r="H202" s="36"/>
      <c r="I202" s="243"/>
      <c r="J202" s="36"/>
      <c r="K202" s="36"/>
      <c r="L202" s="39"/>
      <c r="M202" s="244"/>
      <c r="N202" s="245"/>
      <c r="O202" s="71"/>
      <c r="P202" s="71"/>
      <c r="Q202" s="71"/>
      <c r="R202" s="71"/>
      <c r="S202" s="71"/>
      <c r="T202" s="72"/>
      <c r="U202" s="34"/>
      <c r="V202" s="34"/>
      <c r="W202" s="34"/>
      <c r="X202" s="34"/>
      <c r="Y202" s="34"/>
      <c r="Z202" s="34"/>
      <c r="AA202" s="34"/>
      <c r="AB202" s="34"/>
      <c r="AC202" s="34"/>
      <c r="AD202" s="34"/>
      <c r="AE202" s="34"/>
      <c r="AT202" s="17" t="s">
        <v>190</v>
      </c>
      <c r="AU202" s="17" t="s">
        <v>85</v>
      </c>
    </row>
    <row r="203" spans="1:65" s="13" customFormat="1" ht="11.25">
      <c r="B203" s="200"/>
      <c r="C203" s="201"/>
      <c r="D203" s="202" t="s">
        <v>163</v>
      </c>
      <c r="E203" s="203" t="s">
        <v>1</v>
      </c>
      <c r="F203" s="204" t="s">
        <v>458</v>
      </c>
      <c r="G203" s="201"/>
      <c r="H203" s="205">
        <v>110</v>
      </c>
      <c r="I203" s="206"/>
      <c r="J203" s="201"/>
      <c r="K203" s="201"/>
      <c r="L203" s="207"/>
      <c r="M203" s="208"/>
      <c r="N203" s="209"/>
      <c r="O203" s="209"/>
      <c r="P203" s="209"/>
      <c r="Q203" s="209"/>
      <c r="R203" s="209"/>
      <c r="S203" s="209"/>
      <c r="T203" s="210"/>
      <c r="AT203" s="211" t="s">
        <v>163</v>
      </c>
      <c r="AU203" s="211" t="s">
        <v>85</v>
      </c>
      <c r="AV203" s="13" t="s">
        <v>85</v>
      </c>
      <c r="AW203" s="13" t="s">
        <v>31</v>
      </c>
      <c r="AX203" s="13" t="s">
        <v>75</v>
      </c>
      <c r="AY203" s="211" t="s">
        <v>153</v>
      </c>
    </row>
    <row r="204" spans="1:65" s="14" customFormat="1" ht="11.25">
      <c r="B204" s="212"/>
      <c r="C204" s="213"/>
      <c r="D204" s="202" t="s">
        <v>163</v>
      </c>
      <c r="E204" s="214" t="s">
        <v>1</v>
      </c>
      <c r="F204" s="215" t="s">
        <v>167</v>
      </c>
      <c r="G204" s="213"/>
      <c r="H204" s="216">
        <v>110</v>
      </c>
      <c r="I204" s="217"/>
      <c r="J204" s="213"/>
      <c r="K204" s="213"/>
      <c r="L204" s="218"/>
      <c r="M204" s="219"/>
      <c r="N204" s="220"/>
      <c r="O204" s="220"/>
      <c r="P204" s="220"/>
      <c r="Q204" s="220"/>
      <c r="R204" s="220"/>
      <c r="S204" s="220"/>
      <c r="T204" s="221"/>
      <c r="AT204" s="222" t="s">
        <v>163</v>
      </c>
      <c r="AU204" s="222" t="s">
        <v>85</v>
      </c>
      <c r="AV204" s="14" t="s">
        <v>161</v>
      </c>
      <c r="AW204" s="14" t="s">
        <v>31</v>
      </c>
      <c r="AX204" s="14" t="s">
        <v>83</v>
      </c>
      <c r="AY204" s="222" t="s">
        <v>153</v>
      </c>
    </row>
    <row r="205" spans="1:65" s="2" customFormat="1" ht="128.65" customHeight="1">
      <c r="A205" s="34"/>
      <c r="B205" s="35"/>
      <c r="C205" s="233" t="s">
        <v>281</v>
      </c>
      <c r="D205" s="233" t="s">
        <v>185</v>
      </c>
      <c r="E205" s="234" t="s">
        <v>231</v>
      </c>
      <c r="F205" s="235" t="s">
        <v>232</v>
      </c>
      <c r="G205" s="236" t="s">
        <v>188</v>
      </c>
      <c r="H205" s="237">
        <v>1.7849999999999999</v>
      </c>
      <c r="I205" s="238"/>
      <c r="J205" s="239">
        <f>ROUND(I205*H205,2)</f>
        <v>0</v>
      </c>
      <c r="K205" s="235" t="s">
        <v>159</v>
      </c>
      <c r="L205" s="39"/>
      <c r="M205" s="240" t="s">
        <v>1</v>
      </c>
      <c r="N205" s="241" t="s">
        <v>40</v>
      </c>
      <c r="O205" s="71"/>
      <c r="P205" s="196">
        <f>O205*H205</f>
        <v>0</v>
      </c>
      <c r="Q205" s="196">
        <v>0</v>
      </c>
      <c r="R205" s="196">
        <f>Q205*H205</f>
        <v>0</v>
      </c>
      <c r="S205" s="196">
        <v>0</v>
      </c>
      <c r="T205" s="197">
        <f>S205*H205</f>
        <v>0</v>
      </c>
      <c r="U205" s="34"/>
      <c r="V205" s="34"/>
      <c r="W205" s="34"/>
      <c r="X205" s="34"/>
      <c r="Y205" s="34"/>
      <c r="Z205" s="34"/>
      <c r="AA205" s="34"/>
      <c r="AB205" s="34"/>
      <c r="AC205" s="34"/>
      <c r="AD205" s="34"/>
      <c r="AE205" s="34"/>
      <c r="AR205" s="198" t="s">
        <v>161</v>
      </c>
      <c r="AT205" s="198" t="s">
        <v>185</v>
      </c>
      <c r="AU205" s="198" t="s">
        <v>85</v>
      </c>
      <c r="AY205" s="17" t="s">
        <v>153</v>
      </c>
      <c r="BE205" s="199">
        <f>IF(N205="základní",J205,0)</f>
        <v>0</v>
      </c>
      <c r="BF205" s="199">
        <f>IF(N205="snížená",J205,0)</f>
        <v>0</v>
      </c>
      <c r="BG205" s="199">
        <f>IF(N205="zákl. přenesená",J205,0)</f>
        <v>0</v>
      </c>
      <c r="BH205" s="199">
        <f>IF(N205="sníž. přenesená",J205,0)</f>
        <v>0</v>
      </c>
      <c r="BI205" s="199">
        <f>IF(N205="nulová",J205,0)</f>
        <v>0</v>
      </c>
      <c r="BJ205" s="17" t="s">
        <v>83</v>
      </c>
      <c r="BK205" s="199">
        <f>ROUND(I205*H205,2)</f>
        <v>0</v>
      </c>
      <c r="BL205" s="17" t="s">
        <v>161</v>
      </c>
      <c r="BM205" s="198" t="s">
        <v>459</v>
      </c>
    </row>
    <row r="206" spans="1:65" s="2" customFormat="1" ht="78">
      <c r="A206" s="34"/>
      <c r="B206" s="35"/>
      <c r="C206" s="36"/>
      <c r="D206" s="202" t="s">
        <v>190</v>
      </c>
      <c r="E206" s="36"/>
      <c r="F206" s="242" t="s">
        <v>234</v>
      </c>
      <c r="G206" s="36"/>
      <c r="H206" s="36"/>
      <c r="I206" s="243"/>
      <c r="J206" s="36"/>
      <c r="K206" s="36"/>
      <c r="L206" s="39"/>
      <c r="M206" s="244"/>
      <c r="N206" s="245"/>
      <c r="O206" s="71"/>
      <c r="P206" s="71"/>
      <c r="Q206" s="71"/>
      <c r="R206" s="71"/>
      <c r="S206" s="71"/>
      <c r="T206" s="72"/>
      <c r="U206" s="34"/>
      <c r="V206" s="34"/>
      <c r="W206" s="34"/>
      <c r="X206" s="34"/>
      <c r="Y206" s="34"/>
      <c r="Z206" s="34"/>
      <c r="AA206" s="34"/>
      <c r="AB206" s="34"/>
      <c r="AC206" s="34"/>
      <c r="AD206" s="34"/>
      <c r="AE206" s="34"/>
      <c r="AT206" s="17" t="s">
        <v>190</v>
      </c>
      <c r="AU206" s="17" t="s">
        <v>85</v>
      </c>
    </row>
    <row r="207" spans="1:65" s="15" customFormat="1" ht="11.25">
      <c r="B207" s="223"/>
      <c r="C207" s="224"/>
      <c r="D207" s="202" t="s">
        <v>163</v>
      </c>
      <c r="E207" s="225" t="s">
        <v>1</v>
      </c>
      <c r="F207" s="226" t="s">
        <v>235</v>
      </c>
      <c r="G207" s="224"/>
      <c r="H207" s="225" t="s">
        <v>1</v>
      </c>
      <c r="I207" s="227"/>
      <c r="J207" s="224"/>
      <c r="K207" s="224"/>
      <c r="L207" s="228"/>
      <c r="M207" s="229"/>
      <c r="N207" s="230"/>
      <c r="O207" s="230"/>
      <c r="P207" s="230"/>
      <c r="Q207" s="230"/>
      <c r="R207" s="230"/>
      <c r="S207" s="230"/>
      <c r="T207" s="231"/>
      <c r="AT207" s="232" t="s">
        <v>163</v>
      </c>
      <c r="AU207" s="232" t="s">
        <v>85</v>
      </c>
      <c r="AV207" s="15" t="s">
        <v>83</v>
      </c>
      <c r="AW207" s="15" t="s">
        <v>31</v>
      </c>
      <c r="AX207" s="15" t="s">
        <v>75</v>
      </c>
      <c r="AY207" s="232" t="s">
        <v>153</v>
      </c>
    </row>
    <row r="208" spans="1:65" s="13" customFormat="1" ht="11.25">
      <c r="B208" s="200"/>
      <c r="C208" s="201"/>
      <c r="D208" s="202" t="s">
        <v>163</v>
      </c>
      <c r="E208" s="203" t="s">
        <v>1</v>
      </c>
      <c r="F208" s="204" t="s">
        <v>425</v>
      </c>
      <c r="G208" s="201"/>
      <c r="H208" s="205">
        <v>1.7849999999999999</v>
      </c>
      <c r="I208" s="206"/>
      <c r="J208" s="201"/>
      <c r="K208" s="201"/>
      <c r="L208" s="207"/>
      <c r="M208" s="208"/>
      <c r="N208" s="209"/>
      <c r="O208" s="209"/>
      <c r="P208" s="209"/>
      <c r="Q208" s="209"/>
      <c r="R208" s="209"/>
      <c r="S208" s="209"/>
      <c r="T208" s="210"/>
      <c r="AT208" s="211" t="s">
        <v>163</v>
      </c>
      <c r="AU208" s="211" t="s">
        <v>85</v>
      </c>
      <c r="AV208" s="13" t="s">
        <v>85</v>
      </c>
      <c r="AW208" s="13" t="s">
        <v>31</v>
      </c>
      <c r="AX208" s="13" t="s">
        <v>75</v>
      </c>
      <c r="AY208" s="211" t="s">
        <v>153</v>
      </c>
    </row>
    <row r="209" spans="1:65" s="14" customFormat="1" ht="11.25">
      <c r="B209" s="212"/>
      <c r="C209" s="213"/>
      <c r="D209" s="202" t="s">
        <v>163</v>
      </c>
      <c r="E209" s="214" t="s">
        <v>1</v>
      </c>
      <c r="F209" s="215" t="s">
        <v>167</v>
      </c>
      <c r="G209" s="213"/>
      <c r="H209" s="216">
        <v>1.7849999999999999</v>
      </c>
      <c r="I209" s="217"/>
      <c r="J209" s="213"/>
      <c r="K209" s="213"/>
      <c r="L209" s="218"/>
      <c r="M209" s="219"/>
      <c r="N209" s="220"/>
      <c r="O209" s="220"/>
      <c r="P209" s="220"/>
      <c r="Q209" s="220"/>
      <c r="R209" s="220"/>
      <c r="S209" s="220"/>
      <c r="T209" s="221"/>
      <c r="AT209" s="222" t="s">
        <v>163</v>
      </c>
      <c r="AU209" s="222" t="s">
        <v>85</v>
      </c>
      <c r="AV209" s="14" t="s">
        <v>161</v>
      </c>
      <c r="AW209" s="14" t="s">
        <v>31</v>
      </c>
      <c r="AX209" s="14" t="s">
        <v>83</v>
      </c>
      <c r="AY209" s="222" t="s">
        <v>153</v>
      </c>
    </row>
    <row r="210" spans="1:65" s="2" customFormat="1" ht="134.25" customHeight="1">
      <c r="A210" s="34"/>
      <c r="B210" s="35"/>
      <c r="C210" s="233" t="s">
        <v>287</v>
      </c>
      <c r="D210" s="233" t="s">
        <v>185</v>
      </c>
      <c r="E210" s="234" t="s">
        <v>237</v>
      </c>
      <c r="F210" s="235" t="s">
        <v>238</v>
      </c>
      <c r="G210" s="236" t="s">
        <v>188</v>
      </c>
      <c r="H210" s="237">
        <v>2.2509999999999999</v>
      </c>
      <c r="I210" s="238"/>
      <c r="J210" s="239">
        <f>ROUND(I210*H210,2)</f>
        <v>0</v>
      </c>
      <c r="K210" s="235" t="s">
        <v>159</v>
      </c>
      <c r="L210" s="39"/>
      <c r="M210" s="240" t="s">
        <v>1</v>
      </c>
      <c r="N210" s="241" t="s">
        <v>40</v>
      </c>
      <c r="O210" s="71"/>
      <c r="P210" s="196">
        <f>O210*H210</f>
        <v>0</v>
      </c>
      <c r="Q210" s="196">
        <v>0</v>
      </c>
      <c r="R210" s="196">
        <f>Q210*H210</f>
        <v>0</v>
      </c>
      <c r="S210" s="196">
        <v>0</v>
      </c>
      <c r="T210" s="197">
        <f>S210*H210</f>
        <v>0</v>
      </c>
      <c r="U210" s="34"/>
      <c r="V210" s="34"/>
      <c r="W210" s="34"/>
      <c r="X210" s="34"/>
      <c r="Y210" s="34"/>
      <c r="Z210" s="34"/>
      <c r="AA210" s="34"/>
      <c r="AB210" s="34"/>
      <c r="AC210" s="34"/>
      <c r="AD210" s="34"/>
      <c r="AE210" s="34"/>
      <c r="AR210" s="198" t="s">
        <v>161</v>
      </c>
      <c r="AT210" s="198" t="s">
        <v>185</v>
      </c>
      <c r="AU210" s="198" t="s">
        <v>85</v>
      </c>
      <c r="AY210" s="17" t="s">
        <v>153</v>
      </c>
      <c r="BE210" s="199">
        <f>IF(N210="základní",J210,0)</f>
        <v>0</v>
      </c>
      <c r="BF210" s="199">
        <f>IF(N210="snížená",J210,0)</f>
        <v>0</v>
      </c>
      <c r="BG210" s="199">
        <f>IF(N210="zákl. přenesená",J210,0)</f>
        <v>0</v>
      </c>
      <c r="BH210" s="199">
        <f>IF(N210="sníž. přenesená",J210,0)</f>
        <v>0</v>
      </c>
      <c r="BI210" s="199">
        <f>IF(N210="nulová",J210,0)</f>
        <v>0</v>
      </c>
      <c r="BJ210" s="17" t="s">
        <v>83</v>
      </c>
      <c r="BK210" s="199">
        <f>ROUND(I210*H210,2)</f>
        <v>0</v>
      </c>
      <c r="BL210" s="17" t="s">
        <v>161</v>
      </c>
      <c r="BM210" s="198" t="s">
        <v>460</v>
      </c>
    </row>
    <row r="211" spans="1:65" s="2" customFormat="1" ht="78">
      <c r="A211" s="34"/>
      <c r="B211" s="35"/>
      <c r="C211" s="36"/>
      <c r="D211" s="202" t="s">
        <v>190</v>
      </c>
      <c r="E211" s="36"/>
      <c r="F211" s="242" t="s">
        <v>240</v>
      </c>
      <c r="G211" s="36"/>
      <c r="H211" s="36"/>
      <c r="I211" s="243"/>
      <c r="J211" s="36"/>
      <c r="K211" s="36"/>
      <c r="L211" s="39"/>
      <c r="M211" s="244"/>
      <c r="N211" s="245"/>
      <c r="O211" s="71"/>
      <c r="P211" s="71"/>
      <c r="Q211" s="71"/>
      <c r="R211" s="71"/>
      <c r="S211" s="71"/>
      <c r="T211" s="72"/>
      <c r="U211" s="34"/>
      <c r="V211" s="34"/>
      <c r="W211" s="34"/>
      <c r="X211" s="34"/>
      <c r="Y211" s="34"/>
      <c r="Z211" s="34"/>
      <c r="AA211" s="34"/>
      <c r="AB211" s="34"/>
      <c r="AC211" s="34"/>
      <c r="AD211" s="34"/>
      <c r="AE211" s="34"/>
      <c r="AT211" s="17" t="s">
        <v>190</v>
      </c>
      <c r="AU211" s="17" t="s">
        <v>85</v>
      </c>
    </row>
    <row r="212" spans="1:65" s="15" customFormat="1" ht="11.25">
      <c r="B212" s="223"/>
      <c r="C212" s="224"/>
      <c r="D212" s="202" t="s">
        <v>163</v>
      </c>
      <c r="E212" s="225" t="s">
        <v>1</v>
      </c>
      <c r="F212" s="226" t="s">
        <v>461</v>
      </c>
      <c r="G212" s="224"/>
      <c r="H212" s="225" t="s">
        <v>1</v>
      </c>
      <c r="I212" s="227"/>
      <c r="J212" s="224"/>
      <c r="K212" s="224"/>
      <c r="L212" s="228"/>
      <c r="M212" s="229"/>
      <c r="N212" s="230"/>
      <c r="O212" s="230"/>
      <c r="P212" s="230"/>
      <c r="Q212" s="230"/>
      <c r="R212" s="230"/>
      <c r="S212" s="230"/>
      <c r="T212" s="231"/>
      <c r="AT212" s="232" t="s">
        <v>163</v>
      </c>
      <c r="AU212" s="232" t="s">
        <v>85</v>
      </c>
      <c r="AV212" s="15" t="s">
        <v>83</v>
      </c>
      <c r="AW212" s="15" t="s">
        <v>31</v>
      </c>
      <c r="AX212" s="15" t="s">
        <v>75</v>
      </c>
      <c r="AY212" s="232" t="s">
        <v>153</v>
      </c>
    </row>
    <row r="213" spans="1:65" s="13" customFormat="1" ht="11.25">
      <c r="B213" s="200"/>
      <c r="C213" s="201"/>
      <c r="D213" s="202" t="s">
        <v>163</v>
      </c>
      <c r="E213" s="203" t="s">
        <v>1</v>
      </c>
      <c r="F213" s="204" t="s">
        <v>462</v>
      </c>
      <c r="G213" s="201"/>
      <c r="H213" s="205">
        <v>2.2509999999999999</v>
      </c>
      <c r="I213" s="206"/>
      <c r="J213" s="201"/>
      <c r="K213" s="201"/>
      <c r="L213" s="207"/>
      <c r="M213" s="208"/>
      <c r="N213" s="209"/>
      <c r="O213" s="209"/>
      <c r="P213" s="209"/>
      <c r="Q213" s="209"/>
      <c r="R213" s="209"/>
      <c r="S213" s="209"/>
      <c r="T213" s="210"/>
      <c r="AT213" s="211" t="s">
        <v>163</v>
      </c>
      <c r="AU213" s="211" t="s">
        <v>85</v>
      </c>
      <c r="AV213" s="13" t="s">
        <v>85</v>
      </c>
      <c r="AW213" s="13" t="s">
        <v>31</v>
      </c>
      <c r="AX213" s="13" t="s">
        <v>75</v>
      </c>
      <c r="AY213" s="211" t="s">
        <v>153</v>
      </c>
    </row>
    <row r="214" spans="1:65" s="14" customFormat="1" ht="11.25">
      <c r="B214" s="212"/>
      <c r="C214" s="213"/>
      <c r="D214" s="202" t="s">
        <v>163</v>
      </c>
      <c r="E214" s="214" t="s">
        <v>1</v>
      </c>
      <c r="F214" s="215" t="s">
        <v>167</v>
      </c>
      <c r="G214" s="213"/>
      <c r="H214" s="216">
        <v>2.2509999999999999</v>
      </c>
      <c r="I214" s="217"/>
      <c r="J214" s="213"/>
      <c r="K214" s="213"/>
      <c r="L214" s="218"/>
      <c r="M214" s="219"/>
      <c r="N214" s="220"/>
      <c r="O214" s="220"/>
      <c r="P214" s="220"/>
      <c r="Q214" s="220"/>
      <c r="R214" s="220"/>
      <c r="S214" s="220"/>
      <c r="T214" s="221"/>
      <c r="AT214" s="222" t="s">
        <v>163</v>
      </c>
      <c r="AU214" s="222" t="s">
        <v>85</v>
      </c>
      <c r="AV214" s="14" t="s">
        <v>161</v>
      </c>
      <c r="AW214" s="14" t="s">
        <v>31</v>
      </c>
      <c r="AX214" s="14" t="s">
        <v>83</v>
      </c>
      <c r="AY214" s="222" t="s">
        <v>153</v>
      </c>
    </row>
    <row r="215" spans="1:65" s="2" customFormat="1" ht="114.95" customHeight="1">
      <c r="A215" s="34"/>
      <c r="B215" s="35"/>
      <c r="C215" s="233" t="s">
        <v>7</v>
      </c>
      <c r="D215" s="233" t="s">
        <v>185</v>
      </c>
      <c r="E215" s="234" t="s">
        <v>463</v>
      </c>
      <c r="F215" s="235" t="s">
        <v>464</v>
      </c>
      <c r="G215" s="236" t="s">
        <v>246</v>
      </c>
      <c r="H215" s="237">
        <v>30</v>
      </c>
      <c r="I215" s="238"/>
      <c r="J215" s="239">
        <f>ROUND(I215*H215,2)</f>
        <v>0</v>
      </c>
      <c r="K215" s="235" t="s">
        <v>159</v>
      </c>
      <c r="L215" s="39"/>
      <c r="M215" s="240" t="s">
        <v>1</v>
      </c>
      <c r="N215" s="241" t="s">
        <v>40</v>
      </c>
      <c r="O215" s="71"/>
      <c r="P215" s="196">
        <f>O215*H215</f>
        <v>0</v>
      </c>
      <c r="Q215" s="196">
        <v>0</v>
      </c>
      <c r="R215" s="196">
        <f>Q215*H215</f>
        <v>0</v>
      </c>
      <c r="S215" s="196">
        <v>0</v>
      </c>
      <c r="T215" s="197">
        <f>S215*H215</f>
        <v>0</v>
      </c>
      <c r="U215" s="34"/>
      <c r="V215" s="34"/>
      <c r="W215" s="34"/>
      <c r="X215" s="34"/>
      <c r="Y215" s="34"/>
      <c r="Z215" s="34"/>
      <c r="AA215" s="34"/>
      <c r="AB215" s="34"/>
      <c r="AC215" s="34"/>
      <c r="AD215" s="34"/>
      <c r="AE215" s="34"/>
      <c r="AR215" s="198" t="s">
        <v>161</v>
      </c>
      <c r="AT215" s="198" t="s">
        <v>185</v>
      </c>
      <c r="AU215" s="198" t="s">
        <v>85</v>
      </c>
      <c r="AY215" s="17" t="s">
        <v>153</v>
      </c>
      <c r="BE215" s="199">
        <f>IF(N215="základní",J215,0)</f>
        <v>0</v>
      </c>
      <c r="BF215" s="199">
        <f>IF(N215="snížená",J215,0)</f>
        <v>0</v>
      </c>
      <c r="BG215" s="199">
        <f>IF(N215="zákl. přenesená",J215,0)</f>
        <v>0</v>
      </c>
      <c r="BH215" s="199">
        <f>IF(N215="sníž. přenesená",J215,0)</f>
        <v>0</v>
      </c>
      <c r="BI215" s="199">
        <f>IF(N215="nulová",J215,0)</f>
        <v>0</v>
      </c>
      <c r="BJ215" s="17" t="s">
        <v>83</v>
      </c>
      <c r="BK215" s="199">
        <f>ROUND(I215*H215,2)</f>
        <v>0</v>
      </c>
      <c r="BL215" s="17" t="s">
        <v>161</v>
      </c>
      <c r="BM215" s="198" t="s">
        <v>465</v>
      </c>
    </row>
    <row r="216" spans="1:65" s="2" customFormat="1" ht="68.25">
      <c r="A216" s="34"/>
      <c r="B216" s="35"/>
      <c r="C216" s="36"/>
      <c r="D216" s="202" t="s">
        <v>190</v>
      </c>
      <c r="E216" s="36"/>
      <c r="F216" s="242" t="s">
        <v>248</v>
      </c>
      <c r="G216" s="36"/>
      <c r="H216" s="36"/>
      <c r="I216" s="243"/>
      <c r="J216" s="36"/>
      <c r="K216" s="36"/>
      <c r="L216" s="39"/>
      <c r="M216" s="244"/>
      <c r="N216" s="245"/>
      <c r="O216" s="71"/>
      <c r="P216" s="71"/>
      <c r="Q216" s="71"/>
      <c r="R216" s="71"/>
      <c r="S216" s="71"/>
      <c r="T216" s="72"/>
      <c r="U216" s="34"/>
      <c r="V216" s="34"/>
      <c r="W216" s="34"/>
      <c r="X216" s="34"/>
      <c r="Y216" s="34"/>
      <c r="Z216" s="34"/>
      <c r="AA216" s="34"/>
      <c r="AB216" s="34"/>
      <c r="AC216" s="34"/>
      <c r="AD216" s="34"/>
      <c r="AE216" s="34"/>
      <c r="AT216" s="17" t="s">
        <v>190</v>
      </c>
      <c r="AU216" s="17" t="s">
        <v>85</v>
      </c>
    </row>
    <row r="217" spans="1:65" s="15" customFormat="1" ht="11.25">
      <c r="B217" s="223"/>
      <c r="C217" s="224"/>
      <c r="D217" s="202" t="s">
        <v>163</v>
      </c>
      <c r="E217" s="225" t="s">
        <v>1</v>
      </c>
      <c r="F217" s="226" t="s">
        <v>466</v>
      </c>
      <c r="G217" s="224"/>
      <c r="H217" s="225" t="s">
        <v>1</v>
      </c>
      <c r="I217" s="227"/>
      <c r="J217" s="224"/>
      <c r="K217" s="224"/>
      <c r="L217" s="228"/>
      <c r="M217" s="229"/>
      <c r="N217" s="230"/>
      <c r="O217" s="230"/>
      <c r="P217" s="230"/>
      <c r="Q217" s="230"/>
      <c r="R217" s="230"/>
      <c r="S217" s="230"/>
      <c r="T217" s="231"/>
      <c r="AT217" s="232" t="s">
        <v>163</v>
      </c>
      <c r="AU217" s="232" t="s">
        <v>85</v>
      </c>
      <c r="AV217" s="15" t="s">
        <v>83</v>
      </c>
      <c r="AW217" s="15" t="s">
        <v>31</v>
      </c>
      <c r="AX217" s="15" t="s">
        <v>75</v>
      </c>
      <c r="AY217" s="232" t="s">
        <v>153</v>
      </c>
    </row>
    <row r="218" spans="1:65" s="13" customFormat="1" ht="11.25">
      <c r="B218" s="200"/>
      <c r="C218" s="201"/>
      <c r="D218" s="202" t="s">
        <v>163</v>
      </c>
      <c r="E218" s="203" t="s">
        <v>1</v>
      </c>
      <c r="F218" s="204" t="s">
        <v>467</v>
      </c>
      <c r="G218" s="201"/>
      <c r="H218" s="205">
        <v>30</v>
      </c>
      <c r="I218" s="206"/>
      <c r="J218" s="201"/>
      <c r="K218" s="201"/>
      <c r="L218" s="207"/>
      <c r="M218" s="208"/>
      <c r="N218" s="209"/>
      <c r="O218" s="209"/>
      <c r="P218" s="209"/>
      <c r="Q218" s="209"/>
      <c r="R218" s="209"/>
      <c r="S218" s="209"/>
      <c r="T218" s="210"/>
      <c r="AT218" s="211" t="s">
        <v>163</v>
      </c>
      <c r="AU218" s="211" t="s">
        <v>85</v>
      </c>
      <c r="AV218" s="13" t="s">
        <v>85</v>
      </c>
      <c r="AW218" s="13" t="s">
        <v>31</v>
      </c>
      <c r="AX218" s="13" t="s">
        <v>75</v>
      </c>
      <c r="AY218" s="211" t="s">
        <v>153</v>
      </c>
    </row>
    <row r="219" spans="1:65" s="14" customFormat="1" ht="11.25">
      <c r="B219" s="212"/>
      <c r="C219" s="213"/>
      <c r="D219" s="202" t="s">
        <v>163</v>
      </c>
      <c r="E219" s="214" t="s">
        <v>1</v>
      </c>
      <c r="F219" s="215" t="s">
        <v>167</v>
      </c>
      <c r="G219" s="213"/>
      <c r="H219" s="216">
        <v>30</v>
      </c>
      <c r="I219" s="217"/>
      <c r="J219" s="213"/>
      <c r="K219" s="213"/>
      <c r="L219" s="218"/>
      <c r="M219" s="219"/>
      <c r="N219" s="220"/>
      <c r="O219" s="220"/>
      <c r="P219" s="220"/>
      <c r="Q219" s="220"/>
      <c r="R219" s="220"/>
      <c r="S219" s="220"/>
      <c r="T219" s="221"/>
      <c r="AT219" s="222" t="s">
        <v>163</v>
      </c>
      <c r="AU219" s="222" t="s">
        <v>85</v>
      </c>
      <c r="AV219" s="14" t="s">
        <v>161</v>
      </c>
      <c r="AW219" s="14" t="s">
        <v>31</v>
      </c>
      <c r="AX219" s="14" t="s">
        <v>83</v>
      </c>
      <c r="AY219" s="222" t="s">
        <v>153</v>
      </c>
    </row>
    <row r="220" spans="1:65" s="2" customFormat="1" ht="114.95" customHeight="1">
      <c r="A220" s="34"/>
      <c r="B220" s="35"/>
      <c r="C220" s="233" t="s">
        <v>296</v>
      </c>
      <c r="D220" s="233" t="s">
        <v>185</v>
      </c>
      <c r="E220" s="234" t="s">
        <v>468</v>
      </c>
      <c r="F220" s="235" t="s">
        <v>469</v>
      </c>
      <c r="G220" s="236" t="s">
        <v>246</v>
      </c>
      <c r="H220" s="237">
        <v>130</v>
      </c>
      <c r="I220" s="238"/>
      <c r="J220" s="239">
        <f>ROUND(I220*H220,2)</f>
        <v>0</v>
      </c>
      <c r="K220" s="235" t="s">
        <v>159</v>
      </c>
      <c r="L220" s="39"/>
      <c r="M220" s="240" t="s">
        <v>1</v>
      </c>
      <c r="N220" s="241" t="s">
        <v>40</v>
      </c>
      <c r="O220" s="71"/>
      <c r="P220" s="196">
        <f>O220*H220</f>
        <v>0</v>
      </c>
      <c r="Q220" s="196">
        <v>0</v>
      </c>
      <c r="R220" s="196">
        <f>Q220*H220</f>
        <v>0</v>
      </c>
      <c r="S220" s="196">
        <v>0</v>
      </c>
      <c r="T220" s="197">
        <f>S220*H220</f>
        <v>0</v>
      </c>
      <c r="U220" s="34"/>
      <c r="V220" s="34"/>
      <c r="W220" s="34"/>
      <c r="X220" s="34"/>
      <c r="Y220" s="34"/>
      <c r="Z220" s="34"/>
      <c r="AA220" s="34"/>
      <c r="AB220" s="34"/>
      <c r="AC220" s="34"/>
      <c r="AD220" s="34"/>
      <c r="AE220" s="34"/>
      <c r="AR220" s="198" t="s">
        <v>161</v>
      </c>
      <c r="AT220" s="198" t="s">
        <v>185</v>
      </c>
      <c r="AU220" s="198" t="s">
        <v>85</v>
      </c>
      <c r="AY220" s="17" t="s">
        <v>153</v>
      </c>
      <c r="BE220" s="199">
        <f>IF(N220="základní",J220,0)</f>
        <v>0</v>
      </c>
      <c r="BF220" s="199">
        <f>IF(N220="snížená",J220,0)</f>
        <v>0</v>
      </c>
      <c r="BG220" s="199">
        <f>IF(N220="zákl. přenesená",J220,0)</f>
        <v>0</v>
      </c>
      <c r="BH220" s="199">
        <f>IF(N220="sníž. přenesená",J220,0)</f>
        <v>0</v>
      </c>
      <c r="BI220" s="199">
        <f>IF(N220="nulová",J220,0)</f>
        <v>0</v>
      </c>
      <c r="BJ220" s="17" t="s">
        <v>83</v>
      </c>
      <c r="BK220" s="199">
        <f>ROUND(I220*H220,2)</f>
        <v>0</v>
      </c>
      <c r="BL220" s="17" t="s">
        <v>161</v>
      </c>
      <c r="BM220" s="198" t="s">
        <v>470</v>
      </c>
    </row>
    <row r="221" spans="1:65" s="2" customFormat="1" ht="68.25">
      <c r="A221" s="34"/>
      <c r="B221" s="35"/>
      <c r="C221" s="36"/>
      <c r="D221" s="202" t="s">
        <v>190</v>
      </c>
      <c r="E221" s="36"/>
      <c r="F221" s="242" t="s">
        <v>248</v>
      </c>
      <c r="G221" s="36"/>
      <c r="H221" s="36"/>
      <c r="I221" s="243"/>
      <c r="J221" s="36"/>
      <c r="K221" s="36"/>
      <c r="L221" s="39"/>
      <c r="M221" s="244"/>
      <c r="N221" s="245"/>
      <c r="O221" s="71"/>
      <c r="P221" s="71"/>
      <c r="Q221" s="71"/>
      <c r="R221" s="71"/>
      <c r="S221" s="71"/>
      <c r="T221" s="72"/>
      <c r="U221" s="34"/>
      <c r="V221" s="34"/>
      <c r="W221" s="34"/>
      <c r="X221" s="34"/>
      <c r="Y221" s="34"/>
      <c r="Z221" s="34"/>
      <c r="AA221" s="34"/>
      <c r="AB221" s="34"/>
      <c r="AC221" s="34"/>
      <c r="AD221" s="34"/>
      <c r="AE221" s="34"/>
      <c r="AT221" s="17" t="s">
        <v>190</v>
      </c>
      <c r="AU221" s="17" t="s">
        <v>85</v>
      </c>
    </row>
    <row r="222" spans="1:65" s="15" customFormat="1" ht="11.25">
      <c r="B222" s="223"/>
      <c r="C222" s="224"/>
      <c r="D222" s="202" t="s">
        <v>163</v>
      </c>
      <c r="E222" s="225" t="s">
        <v>1</v>
      </c>
      <c r="F222" s="226" t="s">
        <v>471</v>
      </c>
      <c r="G222" s="224"/>
      <c r="H222" s="225" t="s">
        <v>1</v>
      </c>
      <c r="I222" s="227"/>
      <c r="J222" s="224"/>
      <c r="K222" s="224"/>
      <c r="L222" s="228"/>
      <c r="M222" s="229"/>
      <c r="N222" s="230"/>
      <c r="O222" s="230"/>
      <c r="P222" s="230"/>
      <c r="Q222" s="230"/>
      <c r="R222" s="230"/>
      <c r="S222" s="230"/>
      <c r="T222" s="231"/>
      <c r="AT222" s="232" t="s">
        <v>163</v>
      </c>
      <c r="AU222" s="232" t="s">
        <v>85</v>
      </c>
      <c r="AV222" s="15" t="s">
        <v>83</v>
      </c>
      <c r="AW222" s="15" t="s">
        <v>31</v>
      </c>
      <c r="AX222" s="15" t="s">
        <v>75</v>
      </c>
      <c r="AY222" s="232" t="s">
        <v>153</v>
      </c>
    </row>
    <row r="223" spans="1:65" s="13" customFormat="1" ht="11.25">
      <c r="B223" s="200"/>
      <c r="C223" s="201"/>
      <c r="D223" s="202" t="s">
        <v>163</v>
      </c>
      <c r="E223" s="203" t="s">
        <v>1</v>
      </c>
      <c r="F223" s="204" t="s">
        <v>224</v>
      </c>
      <c r="G223" s="201"/>
      <c r="H223" s="205">
        <v>90</v>
      </c>
      <c r="I223" s="206"/>
      <c r="J223" s="201"/>
      <c r="K223" s="201"/>
      <c r="L223" s="207"/>
      <c r="M223" s="208"/>
      <c r="N223" s="209"/>
      <c r="O223" s="209"/>
      <c r="P223" s="209"/>
      <c r="Q223" s="209"/>
      <c r="R223" s="209"/>
      <c r="S223" s="209"/>
      <c r="T223" s="210"/>
      <c r="AT223" s="211" t="s">
        <v>163</v>
      </c>
      <c r="AU223" s="211" t="s">
        <v>85</v>
      </c>
      <c r="AV223" s="13" t="s">
        <v>85</v>
      </c>
      <c r="AW223" s="13" t="s">
        <v>31</v>
      </c>
      <c r="AX223" s="13" t="s">
        <v>75</v>
      </c>
      <c r="AY223" s="211" t="s">
        <v>153</v>
      </c>
    </row>
    <row r="224" spans="1:65" s="15" customFormat="1" ht="11.25">
      <c r="B224" s="223"/>
      <c r="C224" s="224"/>
      <c r="D224" s="202" t="s">
        <v>163</v>
      </c>
      <c r="E224" s="225" t="s">
        <v>1</v>
      </c>
      <c r="F224" s="226" t="s">
        <v>472</v>
      </c>
      <c r="G224" s="224"/>
      <c r="H224" s="225" t="s">
        <v>1</v>
      </c>
      <c r="I224" s="227"/>
      <c r="J224" s="224"/>
      <c r="K224" s="224"/>
      <c r="L224" s="228"/>
      <c r="M224" s="229"/>
      <c r="N224" s="230"/>
      <c r="O224" s="230"/>
      <c r="P224" s="230"/>
      <c r="Q224" s="230"/>
      <c r="R224" s="230"/>
      <c r="S224" s="230"/>
      <c r="T224" s="231"/>
      <c r="AT224" s="232" t="s">
        <v>163</v>
      </c>
      <c r="AU224" s="232" t="s">
        <v>85</v>
      </c>
      <c r="AV224" s="15" t="s">
        <v>83</v>
      </c>
      <c r="AW224" s="15" t="s">
        <v>31</v>
      </c>
      <c r="AX224" s="15" t="s">
        <v>75</v>
      </c>
      <c r="AY224" s="232" t="s">
        <v>153</v>
      </c>
    </row>
    <row r="225" spans="1:65" s="13" customFormat="1" ht="11.25">
      <c r="B225" s="200"/>
      <c r="C225" s="201"/>
      <c r="D225" s="202" t="s">
        <v>163</v>
      </c>
      <c r="E225" s="203" t="s">
        <v>1</v>
      </c>
      <c r="F225" s="204" t="s">
        <v>473</v>
      </c>
      <c r="G225" s="201"/>
      <c r="H225" s="205">
        <v>40</v>
      </c>
      <c r="I225" s="206"/>
      <c r="J225" s="201"/>
      <c r="K225" s="201"/>
      <c r="L225" s="207"/>
      <c r="M225" s="208"/>
      <c r="N225" s="209"/>
      <c r="O225" s="209"/>
      <c r="P225" s="209"/>
      <c r="Q225" s="209"/>
      <c r="R225" s="209"/>
      <c r="S225" s="209"/>
      <c r="T225" s="210"/>
      <c r="AT225" s="211" t="s">
        <v>163</v>
      </c>
      <c r="AU225" s="211" t="s">
        <v>85</v>
      </c>
      <c r="AV225" s="13" t="s">
        <v>85</v>
      </c>
      <c r="AW225" s="13" t="s">
        <v>31</v>
      </c>
      <c r="AX225" s="13" t="s">
        <v>75</v>
      </c>
      <c r="AY225" s="211" t="s">
        <v>153</v>
      </c>
    </row>
    <row r="226" spans="1:65" s="14" customFormat="1" ht="11.25">
      <c r="B226" s="212"/>
      <c r="C226" s="213"/>
      <c r="D226" s="202" t="s">
        <v>163</v>
      </c>
      <c r="E226" s="214" t="s">
        <v>1</v>
      </c>
      <c r="F226" s="215" t="s">
        <v>167</v>
      </c>
      <c r="G226" s="213"/>
      <c r="H226" s="216">
        <v>130</v>
      </c>
      <c r="I226" s="217"/>
      <c r="J226" s="213"/>
      <c r="K226" s="213"/>
      <c r="L226" s="218"/>
      <c r="M226" s="219"/>
      <c r="N226" s="220"/>
      <c r="O226" s="220"/>
      <c r="P226" s="220"/>
      <c r="Q226" s="220"/>
      <c r="R226" s="220"/>
      <c r="S226" s="220"/>
      <c r="T226" s="221"/>
      <c r="AT226" s="222" t="s">
        <v>163</v>
      </c>
      <c r="AU226" s="222" t="s">
        <v>85</v>
      </c>
      <c r="AV226" s="14" t="s">
        <v>161</v>
      </c>
      <c r="AW226" s="14" t="s">
        <v>31</v>
      </c>
      <c r="AX226" s="14" t="s">
        <v>83</v>
      </c>
      <c r="AY226" s="222" t="s">
        <v>153</v>
      </c>
    </row>
    <row r="227" spans="1:65" s="2" customFormat="1" ht="114.95" customHeight="1">
      <c r="A227" s="34"/>
      <c r="B227" s="35"/>
      <c r="C227" s="233" t="s">
        <v>303</v>
      </c>
      <c r="D227" s="233" t="s">
        <v>185</v>
      </c>
      <c r="E227" s="234" t="s">
        <v>474</v>
      </c>
      <c r="F227" s="235" t="s">
        <v>475</v>
      </c>
      <c r="G227" s="236" t="s">
        <v>246</v>
      </c>
      <c r="H227" s="237">
        <v>2</v>
      </c>
      <c r="I227" s="238"/>
      <c r="J227" s="239">
        <f>ROUND(I227*H227,2)</f>
        <v>0</v>
      </c>
      <c r="K227" s="235" t="s">
        <v>159</v>
      </c>
      <c r="L227" s="39"/>
      <c r="M227" s="240" t="s">
        <v>1</v>
      </c>
      <c r="N227" s="241" t="s">
        <v>40</v>
      </c>
      <c r="O227" s="71"/>
      <c r="P227" s="196">
        <f>O227*H227</f>
        <v>0</v>
      </c>
      <c r="Q227" s="196">
        <v>0</v>
      </c>
      <c r="R227" s="196">
        <f>Q227*H227</f>
        <v>0</v>
      </c>
      <c r="S227" s="196">
        <v>0</v>
      </c>
      <c r="T227" s="197">
        <f>S227*H227</f>
        <v>0</v>
      </c>
      <c r="U227" s="34"/>
      <c r="V227" s="34"/>
      <c r="W227" s="34"/>
      <c r="X227" s="34"/>
      <c r="Y227" s="34"/>
      <c r="Z227" s="34"/>
      <c r="AA227" s="34"/>
      <c r="AB227" s="34"/>
      <c r="AC227" s="34"/>
      <c r="AD227" s="34"/>
      <c r="AE227" s="34"/>
      <c r="AR227" s="198" t="s">
        <v>161</v>
      </c>
      <c r="AT227" s="198" t="s">
        <v>185</v>
      </c>
      <c r="AU227" s="198" t="s">
        <v>85</v>
      </c>
      <c r="AY227" s="17" t="s">
        <v>153</v>
      </c>
      <c r="BE227" s="199">
        <f>IF(N227="základní",J227,0)</f>
        <v>0</v>
      </c>
      <c r="BF227" s="199">
        <f>IF(N227="snížená",J227,0)</f>
        <v>0</v>
      </c>
      <c r="BG227" s="199">
        <f>IF(N227="zákl. přenesená",J227,0)</f>
        <v>0</v>
      </c>
      <c r="BH227" s="199">
        <f>IF(N227="sníž. přenesená",J227,0)</f>
        <v>0</v>
      </c>
      <c r="BI227" s="199">
        <f>IF(N227="nulová",J227,0)</f>
        <v>0</v>
      </c>
      <c r="BJ227" s="17" t="s">
        <v>83</v>
      </c>
      <c r="BK227" s="199">
        <f>ROUND(I227*H227,2)</f>
        <v>0</v>
      </c>
      <c r="BL227" s="17" t="s">
        <v>161</v>
      </c>
      <c r="BM227" s="198" t="s">
        <v>476</v>
      </c>
    </row>
    <row r="228" spans="1:65" s="2" customFormat="1" ht="68.25">
      <c r="A228" s="34"/>
      <c r="B228" s="35"/>
      <c r="C228" s="36"/>
      <c r="D228" s="202" t="s">
        <v>190</v>
      </c>
      <c r="E228" s="36"/>
      <c r="F228" s="242" t="s">
        <v>248</v>
      </c>
      <c r="G228" s="36"/>
      <c r="H228" s="36"/>
      <c r="I228" s="243"/>
      <c r="J228" s="36"/>
      <c r="K228" s="36"/>
      <c r="L228" s="39"/>
      <c r="M228" s="244"/>
      <c r="N228" s="245"/>
      <c r="O228" s="71"/>
      <c r="P228" s="71"/>
      <c r="Q228" s="71"/>
      <c r="R228" s="71"/>
      <c r="S228" s="71"/>
      <c r="T228" s="72"/>
      <c r="U228" s="34"/>
      <c r="V228" s="34"/>
      <c r="W228" s="34"/>
      <c r="X228" s="34"/>
      <c r="Y228" s="34"/>
      <c r="Z228" s="34"/>
      <c r="AA228" s="34"/>
      <c r="AB228" s="34"/>
      <c r="AC228" s="34"/>
      <c r="AD228" s="34"/>
      <c r="AE228" s="34"/>
      <c r="AT228" s="17" t="s">
        <v>190</v>
      </c>
      <c r="AU228" s="17" t="s">
        <v>85</v>
      </c>
    </row>
    <row r="229" spans="1:65" s="15" customFormat="1" ht="11.25">
      <c r="B229" s="223"/>
      <c r="C229" s="224"/>
      <c r="D229" s="202" t="s">
        <v>163</v>
      </c>
      <c r="E229" s="225" t="s">
        <v>1</v>
      </c>
      <c r="F229" s="226" t="s">
        <v>477</v>
      </c>
      <c r="G229" s="224"/>
      <c r="H229" s="225" t="s">
        <v>1</v>
      </c>
      <c r="I229" s="227"/>
      <c r="J229" s="224"/>
      <c r="K229" s="224"/>
      <c r="L229" s="228"/>
      <c r="M229" s="229"/>
      <c r="N229" s="230"/>
      <c r="O229" s="230"/>
      <c r="P229" s="230"/>
      <c r="Q229" s="230"/>
      <c r="R229" s="230"/>
      <c r="S229" s="230"/>
      <c r="T229" s="231"/>
      <c r="AT229" s="232" t="s">
        <v>163</v>
      </c>
      <c r="AU229" s="232" t="s">
        <v>85</v>
      </c>
      <c r="AV229" s="15" t="s">
        <v>83</v>
      </c>
      <c r="AW229" s="15" t="s">
        <v>31</v>
      </c>
      <c r="AX229" s="15" t="s">
        <v>75</v>
      </c>
      <c r="AY229" s="232" t="s">
        <v>153</v>
      </c>
    </row>
    <row r="230" spans="1:65" s="13" customFormat="1" ht="11.25">
      <c r="B230" s="200"/>
      <c r="C230" s="201"/>
      <c r="D230" s="202" t="s">
        <v>163</v>
      </c>
      <c r="E230" s="203" t="s">
        <v>1</v>
      </c>
      <c r="F230" s="204" t="s">
        <v>85</v>
      </c>
      <c r="G230" s="201"/>
      <c r="H230" s="205">
        <v>2</v>
      </c>
      <c r="I230" s="206"/>
      <c r="J230" s="201"/>
      <c r="K230" s="201"/>
      <c r="L230" s="207"/>
      <c r="M230" s="208"/>
      <c r="N230" s="209"/>
      <c r="O230" s="209"/>
      <c r="P230" s="209"/>
      <c r="Q230" s="209"/>
      <c r="R230" s="209"/>
      <c r="S230" s="209"/>
      <c r="T230" s="210"/>
      <c r="AT230" s="211" t="s">
        <v>163</v>
      </c>
      <c r="AU230" s="211" t="s">
        <v>85</v>
      </c>
      <c r="AV230" s="13" t="s">
        <v>85</v>
      </c>
      <c r="AW230" s="13" t="s">
        <v>31</v>
      </c>
      <c r="AX230" s="13" t="s">
        <v>75</v>
      </c>
      <c r="AY230" s="211" t="s">
        <v>153</v>
      </c>
    </row>
    <row r="231" spans="1:65" s="14" customFormat="1" ht="11.25">
      <c r="B231" s="212"/>
      <c r="C231" s="213"/>
      <c r="D231" s="202" t="s">
        <v>163</v>
      </c>
      <c r="E231" s="214" t="s">
        <v>1</v>
      </c>
      <c r="F231" s="215" t="s">
        <v>167</v>
      </c>
      <c r="G231" s="213"/>
      <c r="H231" s="216">
        <v>2</v>
      </c>
      <c r="I231" s="217"/>
      <c r="J231" s="213"/>
      <c r="K231" s="213"/>
      <c r="L231" s="218"/>
      <c r="M231" s="219"/>
      <c r="N231" s="220"/>
      <c r="O231" s="220"/>
      <c r="P231" s="220"/>
      <c r="Q231" s="220"/>
      <c r="R231" s="220"/>
      <c r="S231" s="220"/>
      <c r="T231" s="221"/>
      <c r="AT231" s="222" t="s">
        <v>163</v>
      </c>
      <c r="AU231" s="222" t="s">
        <v>85</v>
      </c>
      <c r="AV231" s="14" t="s">
        <v>161</v>
      </c>
      <c r="AW231" s="14" t="s">
        <v>31</v>
      </c>
      <c r="AX231" s="14" t="s">
        <v>83</v>
      </c>
      <c r="AY231" s="222" t="s">
        <v>153</v>
      </c>
    </row>
    <row r="232" spans="1:65" s="2" customFormat="1" ht="114.95" customHeight="1">
      <c r="A232" s="34"/>
      <c r="B232" s="35"/>
      <c r="C232" s="233" t="s">
        <v>315</v>
      </c>
      <c r="D232" s="233" t="s">
        <v>185</v>
      </c>
      <c r="E232" s="234" t="s">
        <v>478</v>
      </c>
      <c r="F232" s="235" t="s">
        <v>479</v>
      </c>
      <c r="G232" s="236" t="s">
        <v>246</v>
      </c>
      <c r="H232" s="237">
        <v>2</v>
      </c>
      <c r="I232" s="238"/>
      <c r="J232" s="239">
        <f>ROUND(I232*H232,2)</f>
        <v>0</v>
      </c>
      <c r="K232" s="235" t="s">
        <v>159</v>
      </c>
      <c r="L232" s="39"/>
      <c r="M232" s="240" t="s">
        <v>1</v>
      </c>
      <c r="N232" s="241" t="s">
        <v>40</v>
      </c>
      <c r="O232" s="71"/>
      <c r="P232" s="196">
        <f>O232*H232</f>
        <v>0</v>
      </c>
      <c r="Q232" s="196">
        <v>0</v>
      </c>
      <c r="R232" s="196">
        <f>Q232*H232</f>
        <v>0</v>
      </c>
      <c r="S232" s="196">
        <v>0</v>
      </c>
      <c r="T232" s="197">
        <f>S232*H232</f>
        <v>0</v>
      </c>
      <c r="U232" s="34"/>
      <c r="V232" s="34"/>
      <c r="W232" s="34"/>
      <c r="X232" s="34"/>
      <c r="Y232" s="34"/>
      <c r="Z232" s="34"/>
      <c r="AA232" s="34"/>
      <c r="AB232" s="34"/>
      <c r="AC232" s="34"/>
      <c r="AD232" s="34"/>
      <c r="AE232" s="34"/>
      <c r="AR232" s="198" t="s">
        <v>161</v>
      </c>
      <c r="AT232" s="198" t="s">
        <v>185</v>
      </c>
      <c r="AU232" s="198" t="s">
        <v>85</v>
      </c>
      <c r="AY232" s="17" t="s">
        <v>153</v>
      </c>
      <c r="BE232" s="199">
        <f>IF(N232="základní",J232,0)</f>
        <v>0</v>
      </c>
      <c r="BF232" s="199">
        <f>IF(N232="snížená",J232,0)</f>
        <v>0</v>
      </c>
      <c r="BG232" s="199">
        <f>IF(N232="zákl. přenesená",J232,0)</f>
        <v>0</v>
      </c>
      <c r="BH232" s="199">
        <f>IF(N232="sníž. přenesená",J232,0)</f>
        <v>0</v>
      </c>
      <c r="BI232" s="199">
        <f>IF(N232="nulová",J232,0)</f>
        <v>0</v>
      </c>
      <c r="BJ232" s="17" t="s">
        <v>83</v>
      </c>
      <c r="BK232" s="199">
        <f>ROUND(I232*H232,2)</f>
        <v>0</v>
      </c>
      <c r="BL232" s="17" t="s">
        <v>161</v>
      </c>
      <c r="BM232" s="198" t="s">
        <v>480</v>
      </c>
    </row>
    <row r="233" spans="1:65" s="2" customFormat="1" ht="68.25">
      <c r="A233" s="34"/>
      <c r="B233" s="35"/>
      <c r="C233" s="36"/>
      <c r="D233" s="202" t="s">
        <v>190</v>
      </c>
      <c r="E233" s="36"/>
      <c r="F233" s="242" t="s">
        <v>248</v>
      </c>
      <c r="G233" s="36"/>
      <c r="H233" s="36"/>
      <c r="I233" s="243"/>
      <c r="J233" s="36"/>
      <c r="K233" s="36"/>
      <c r="L233" s="39"/>
      <c r="M233" s="244"/>
      <c r="N233" s="245"/>
      <c r="O233" s="71"/>
      <c r="P233" s="71"/>
      <c r="Q233" s="71"/>
      <c r="R233" s="71"/>
      <c r="S233" s="71"/>
      <c r="T233" s="72"/>
      <c r="U233" s="34"/>
      <c r="V233" s="34"/>
      <c r="W233" s="34"/>
      <c r="X233" s="34"/>
      <c r="Y233" s="34"/>
      <c r="Z233" s="34"/>
      <c r="AA233" s="34"/>
      <c r="AB233" s="34"/>
      <c r="AC233" s="34"/>
      <c r="AD233" s="34"/>
      <c r="AE233" s="34"/>
      <c r="AT233" s="17" t="s">
        <v>190</v>
      </c>
      <c r="AU233" s="17" t="s">
        <v>85</v>
      </c>
    </row>
    <row r="234" spans="1:65" s="15" customFormat="1" ht="11.25">
      <c r="B234" s="223"/>
      <c r="C234" s="224"/>
      <c r="D234" s="202" t="s">
        <v>163</v>
      </c>
      <c r="E234" s="225" t="s">
        <v>1</v>
      </c>
      <c r="F234" s="226" t="s">
        <v>481</v>
      </c>
      <c r="G234" s="224"/>
      <c r="H234" s="225" t="s">
        <v>1</v>
      </c>
      <c r="I234" s="227"/>
      <c r="J234" s="224"/>
      <c r="K234" s="224"/>
      <c r="L234" s="228"/>
      <c r="M234" s="229"/>
      <c r="N234" s="230"/>
      <c r="O234" s="230"/>
      <c r="P234" s="230"/>
      <c r="Q234" s="230"/>
      <c r="R234" s="230"/>
      <c r="S234" s="230"/>
      <c r="T234" s="231"/>
      <c r="AT234" s="232" t="s">
        <v>163</v>
      </c>
      <c r="AU234" s="232" t="s">
        <v>85</v>
      </c>
      <c r="AV234" s="15" t="s">
        <v>83</v>
      </c>
      <c r="AW234" s="15" t="s">
        <v>31</v>
      </c>
      <c r="AX234" s="15" t="s">
        <v>75</v>
      </c>
      <c r="AY234" s="232" t="s">
        <v>153</v>
      </c>
    </row>
    <row r="235" spans="1:65" s="13" customFormat="1" ht="11.25">
      <c r="B235" s="200"/>
      <c r="C235" s="201"/>
      <c r="D235" s="202" t="s">
        <v>163</v>
      </c>
      <c r="E235" s="203" t="s">
        <v>1</v>
      </c>
      <c r="F235" s="204" t="s">
        <v>85</v>
      </c>
      <c r="G235" s="201"/>
      <c r="H235" s="205">
        <v>2</v>
      </c>
      <c r="I235" s="206"/>
      <c r="J235" s="201"/>
      <c r="K235" s="201"/>
      <c r="L235" s="207"/>
      <c r="M235" s="208"/>
      <c r="N235" s="209"/>
      <c r="O235" s="209"/>
      <c r="P235" s="209"/>
      <c r="Q235" s="209"/>
      <c r="R235" s="209"/>
      <c r="S235" s="209"/>
      <c r="T235" s="210"/>
      <c r="AT235" s="211" t="s">
        <v>163</v>
      </c>
      <c r="AU235" s="211" t="s">
        <v>85</v>
      </c>
      <c r="AV235" s="13" t="s">
        <v>85</v>
      </c>
      <c r="AW235" s="13" t="s">
        <v>31</v>
      </c>
      <c r="AX235" s="13" t="s">
        <v>75</v>
      </c>
      <c r="AY235" s="211" t="s">
        <v>153</v>
      </c>
    </row>
    <row r="236" spans="1:65" s="14" customFormat="1" ht="11.25">
      <c r="B236" s="212"/>
      <c r="C236" s="213"/>
      <c r="D236" s="202" t="s">
        <v>163</v>
      </c>
      <c r="E236" s="214" t="s">
        <v>1</v>
      </c>
      <c r="F236" s="215" t="s">
        <v>167</v>
      </c>
      <c r="G236" s="213"/>
      <c r="H236" s="216">
        <v>2</v>
      </c>
      <c r="I236" s="217"/>
      <c r="J236" s="213"/>
      <c r="K236" s="213"/>
      <c r="L236" s="218"/>
      <c r="M236" s="219"/>
      <c r="N236" s="220"/>
      <c r="O236" s="220"/>
      <c r="P236" s="220"/>
      <c r="Q236" s="220"/>
      <c r="R236" s="220"/>
      <c r="S236" s="220"/>
      <c r="T236" s="221"/>
      <c r="AT236" s="222" t="s">
        <v>163</v>
      </c>
      <c r="AU236" s="222" t="s">
        <v>85</v>
      </c>
      <c r="AV236" s="14" t="s">
        <v>161</v>
      </c>
      <c r="AW236" s="14" t="s">
        <v>31</v>
      </c>
      <c r="AX236" s="14" t="s">
        <v>83</v>
      </c>
      <c r="AY236" s="222" t="s">
        <v>153</v>
      </c>
    </row>
    <row r="237" spans="1:65" s="2" customFormat="1" ht="90" customHeight="1">
      <c r="A237" s="34"/>
      <c r="B237" s="35"/>
      <c r="C237" s="233" t="s">
        <v>482</v>
      </c>
      <c r="D237" s="233" t="s">
        <v>185</v>
      </c>
      <c r="E237" s="234" t="s">
        <v>251</v>
      </c>
      <c r="F237" s="235" t="s">
        <v>252</v>
      </c>
      <c r="G237" s="236" t="s">
        <v>209</v>
      </c>
      <c r="H237" s="237">
        <v>8072</v>
      </c>
      <c r="I237" s="238"/>
      <c r="J237" s="239">
        <f>ROUND(I237*H237,2)</f>
        <v>0</v>
      </c>
      <c r="K237" s="235" t="s">
        <v>159</v>
      </c>
      <c r="L237" s="39"/>
      <c r="M237" s="240" t="s">
        <v>1</v>
      </c>
      <c r="N237" s="241" t="s">
        <v>40</v>
      </c>
      <c r="O237" s="71"/>
      <c r="P237" s="196">
        <f>O237*H237</f>
        <v>0</v>
      </c>
      <c r="Q237" s="196">
        <v>0</v>
      </c>
      <c r="R237" s="196">
        <f>Q237*H237</f>
        <v>0</v>
      </c>
      <c r="S237" s="196">
        <v>0</v>
      </c>
      <c r="T237" s="197">
        <f>S237*H237</f>
        <v>0</v>
      </c>
      <c r="U237" s="34"/>
      <c r="V237" s="34"/>
      <c r="W237" s="34"/>
      <c r="X237" s="34"/>
      <c r="Y237" s="34"/>
      <c r="Z237" s="34"/>
      <c r="AA237" s="34"/>
      <c r="AB237" s="34"/>
      <c r="AC237" s="34"/>
      <c r="AD237" s="34"/>
      <c r="AE237" s="34"/>
      <c r="AR237" s="198" t="s">
        <v>161</v>
      </c>
      <c r="AT237" s="198" t="s">
        <v>185</v>
      </c>
      <c r="AU237" s="198" t="s">
        <v>85</v>
      </c>
      <c r="AY237" s="17" t="s">
        <v>153</v>
      </c>
      <c r="BE237" s="199">
        <f>IF(N237="základní",J237,0)</f>
        <v>0</v>
      </c>
      <c r="BF237" s="199">
        <f>IF(N237="snížená",J237,0)</f>
        <v>0</v>
      </c>
      <c r="BG237" s="199">
        <f>IF(N237="zákl. přenesená",J237,0)</f>
        <v>0</v>
      </c>
      <c r="BH237" s="199">
        <f>IF(N237="sníž. přenesená",J237,0)</f>
        <v>0</v>
      </c>
      <c r="BI237" s="199">
        <f>IF(N237="nulová",J237,0)</f>
        <v>0</v>
      </c>
      <c r="BJ237" s="17" t="s">
        <v>83</v>
      </c>
      <c r="BK237" s="199">
        <f>ROUND(I237*H237,2)</f>
        <v>0</v>
      </c>
      <c r="BL237" s="17" t="s">
        <v>161</v>
      </c>
      <c r="BM237" s="198" t="s">
        <v>483</v>
      </c>
    </row>
    <row r="238" spans="1:65" s="2" customFormat="1" ht="48.75">
      <c r="A238" s="34"/>
      <c r="B238" s="35"/>
      <c r="C238" s="36"/>
      <c r="D238" s="202" t="s">
        <v>190</v>
      </c>
      <c r="E238" s="36"/>
      <c r="F238" s="242" t="s">
        <v>254</v>
      </c>
      <c r="G238" s="36"/>
      <c r="H238" s="36"/>
      <c r="I238" s="243"/>
      <c r="J238" s="36"/>
      <c r="K238" s="36"/>
      <c r="L238" s="39"/>
      <c r="M238" s="244"/>
      <c r="N238" s="245"/>
      <c r="O238" s="71"/>
      <c r="P238" s="71"/>
      <c r="Q238" s="71"/>
      <c r="R238" s="71"/>
      <c r="S238" s="71"/>
      <c r="T238" s="72"/>
      <c r="U238" s="34"/>
      <c r="V238" s="34"/>
      <c r="W238" s="34"/>
      <c r="X238" s="34"/>
      <c r="Y238" s="34"/>
      <c r="Z238" s="34"/>
      <c r="AA238" s="34"/>
      <c r="AB238" s="34"/>
      <c r="AC238" s="34"/>
      <c r="AD238" s="34"/>
      <c r="AE238" s="34"/>
      <c r="AT238" s="17" t="s">
        <v>190</v>
      </c>
      <c r="AU238" s="17" t="s">
        <v>85</v>
      </c>
    </row>
    <row r="239" spans="1:65" s="13" customFormat="1" ht="11.25">
      <c r="B239" s="200"/>
      <c r="C239" s="201"/>
      <c r="D239" s="202" t="s">
        <v>163</v>
      </c>
      <c r="E239" s="203" t="s">
        <v>1</v>
      </c>
      <c r="F239" s="204" t="s">
        <v>484</v>
      </c>
      <c r="G239" s="201"/>
      <c r="H239" s="205">
        <v>8072</v>
      </c>
      <c r="I239" s="206"/>
      <c r="J239" s="201"/>
      <c r="K239" s="201"/>
      <c r="L239" s="207"/>
      <c r="M239" s="208"/>
      <c r="N239" s="209"/>
      <c r="O239" s="209"/>
      <c r="P239" s="209"/>
      <c r="Q239" s="209"/>
      <c r="R239" s="209"/>
      <c r="S239" s="209"/>
      <c r="T239" s="210"/>
      <c r="AT239" s="211" t="s">
        <v>163</v>
      </c>
      <c r="AU239" s="211" t="s">
        <v>85</v>
      </c>
      <c r="AV239" s="13" t="s">
        <v>85</v>
      </c>
      <c r="AW239" s="13" t="s">
        <v>31</v>
      </c>
      <c r="AX239" s="13" t="s">
        <v>75</v>
      </c>
      <c r="AY239" s="211" t="s">
        <v>153</v>
      </c>
    </row>
    <row r="240" spans="1:65" s="14" customFormat="1" ht="11.25">
      <c r="B240" s="212"/>
      <c r="C240" s="213"/>
      <c r="D240" s="202" t="s">
        <v>163</v>
      </c>
      <c r="E240" s="214" t="s">
        <v>1</v>
      </c>
      <c r="F240" s="215" t="s">
        <v>167</v>
      </c>
      <c r="G240" s="213"/>
      <c r="H240" s="216">
        <v>8072</v>
      </c>
      <c r="I240" s="217"/>
      <c r="J240" s="213"/>
      <c r="K240" s="213"/>
      <c r="L240" s="218"/>
      <c r="M240" s="219"/>
      <c r="N240" s="220"/>
      <c r="O240" s="220"/>
      <c r="P240" s="220"/>
      <c r="Q240" s="220"/>
      <c r="R240" s="220"/>
      <c r="S240" s="220"/>
      <c r="T240" s="221"/>
      <c r="AT240" s="222" t="s">
        <v>163</v>
      </c>
      <c r="AU240" s="222" t="s">
        <v>85</v>
      </c>
      <c r="AV240" s="14" t="s">
        <v>161</v>
      </c>
      <c r="AW240" s="14" t="s">
        <v>31</v>
      </c>
      <c r="AX240" s="14" t="s">
        <v>83</v>
      </c>
      <c r="AY240" s="222" t="s">
        <v>153</v>
      </c>
    </row>
    <row r="241" spans="1:65" s="2" customFormat="1" ht="96">
      <c r="A241" s="34"/>
      <c r="B241" s="35"/>
      <c r="C241" s="233" t="s">
        <v>485</v>
      </c>
      <c r="D241" s="233" t="s">
        <v>185</v>
      </c>
      <c r="E241" s="234" t="s">
        <v>256</v>
      </c>
      <c r="F241" s="235" t="s">
        <v>257</v>
      </c>
      <c r="G241" s="236" t="s">
        <v>209</v>
      </c>
      <c r="H241" s="237">
        <v>8072</v>
      </c>
      <c r="I241" s="238"/>
      <c r="J241" s="239">
        <f>ROUND(I241*H241,2)</f>
        <v>0</v>
      </c>
      <c r="K241" s="235" t="s">
        <v>159</v>
      </c>
      <c r="L241" s="39"/>
      <c r="M241" s="240" t="s">
        <v>1</v>
      </c>
      <c r="N241" s="241" t="s">
        <v>40</v>
      </c>
      <c r="O241" s="71"/>
      <c r="P241" s="196">
        <f>O241*H241</f>
        <v>0</v>
      </c>
      <c r="Q241" s="196">
        <v>0</v>
      </c>
      <c r="R241" s="196">
        <f>Q241*H241</f>
        <v>0</v>
      </c>
      <c r="S241" s="196">
        <v>0</v>
      </c>
      <c r="T241" s="197">
        <f>S241*H241</f>
        <v>0</v>
      </c>
      <c r="U241" s="34"/>
      <c r="V241" s="34"/>
      <c r="W241" s="34"/>
      <c r="X241" s="34"/>
      <c r="Y241" s="34"/>
      <c r="Z241" s="34"/>
      <c r="AA241" s="34"/>
      <c r="AB241" s="34"/>
      <c r="AC241" s="34"/>
      <c r="AD241" s="34"/>
      <c r="AE241" s="34"/>
      <c r="AR241" s="198" t="s">
        <v>161</v>
      </c>
      <c r="AT241" s="198" t="s">
        <v>185</v>
      </c>
      <c r="AU241" s="198" t="s">
        <v>85</v>
      </c>
      <c r="AY241" s="17" t="s">
        <v>153</v>
      </c>
      <c r="BE241" s="199">
        <f>IF(N241="základní",J241,0)</f>
        <v>0</v>
      </c>
      <c r="BF241" s="199">
        <f>IF(N241="snížená",J241,0)</f>
        <v>0</v>
      </c>
      <c r="BG241" s="199">
        <f>IF(N241="zákl. přenesená",J241,0)</f>
        <v>0</v>
      </c>
      <c r="BH241" s="199">
        <f>IF(N241="sníž. přenesená",J241,0)</f>
        <v>0</v>
      </c>
      <c r="BI241" s="199">
        <f>IF(N241="nulová",J241,0)</f>
        <v>0</v>
      </c>
      <c r="BJ241" s="17" t="s">
        <v>83</v>
      </c>
      <c r="BK241" s="199">
        <f>ROUND(I241*H241,2)</f>
        <v>0</v>
      </c>
      <c r="BL241" s="17" t="s">
        <v>161</v>
      </c>
      <c r="BM241" s="198" t="s">
        <v>486</v>
      </c>
    </row>
    <row r="242" spans="1:65" s="2" customFormat="1" ht="48.75">
      <c r="A242" s="34"/>
      <c r="B242" s="35"/>
      <c r="C242" s="36"/>
      <c r="D242" s="202" t="s">
        <v>190</v>
      </c>
      <c r="E242" s="36"/>
      <c r="F242" s="242" t="s">
        <v>254</v>
      </c>
      <c r="G242" s="36"/>
      <c r="H242" s="36"/>
      <c r="I242" s="243"/>
      <c r="J242" s="36"/>
      <c r="K242" s="36"/>
      <c r="L242" s="39"/>
      <c r="M242" s="244"/>
      <c r="N242" s="245"/>
      <c r="O242" s="71"/>
      <c r="P242" s="71"/>
      <c r="Q242" s="71"/>
      <c r="R242" s="71"/>
      <c r="S242" s="71"/>
      <c r="T242" s="72"/>
      <c r="U242" s="34"/>
      <c r="V242" s="34"/>
      <c r="W242" s="34"/>
      <c r="X242" s="34"/>
      <c r="Y242" s="34"/>
      <c r="Z242" s="34"/>
      <c r="AA242" s="34"/>
      <c r="AB242" s="34"/>
      <c r="AC242" s="34"/>
      <c r="AD242" s="34"/>
      <c r="AE242" s="34"/>
      <c r="AT242" s="17" t="s">
        <v>190</v>
      </c>
      <c r="AU242" s="17" t="s">
        <v>85</v>
      </c>
    </row>
    <row r="243" spans="1:65" s="13" customFormat="1" ht="11.25">
      <c r="B243" s="200"/>
      <c r="C243" s="201"/>
      <c r="D243" s="202" t="s">
        <v>163</v>
      </c>
      <c r="E243" s="203" t="s">
        <v>1</v>
      </c>
      <c r="F243" s="204" t="s">
        <v>484</v>
      </c>
      <c r="G243" s="201"/>
      <c r="H243" s="205">
        <v>8072</v>
      </c>
      <c r="I243" s="206"/>
      <c r="J243" s="201"/>
      <c r="K243" s="201"/>
      <c r="L243" s="207"/>
      <c r="M243" s="208"/>
      <c r="N243" s="209"/>
      <c r="O243" s="209"/>
      <c r="P243" s="209"/>
      <c r="Q243" s="209"/>
      <c r="R243" s="209"/>
      <c r="S243" s="209"/>
      <c r="T243" s="210"/>
      <c r="AT243" s="211" t="s">
        <v>163</v>
      </c>
      <c r="AU243" s="211" t="s">
        <v>85</v>
      </c>
      <c r="AV243" s="13" t="s">
        <v>85</v>
      </c>
      <c r="AW243" s="13" t="s">
        <v>31</v>
      </c>
      <c r="AX243" s="13" t="s">
        <v>75</v>
      </c>
      <c r="AY243" s="211" t="s">
        <v>153</v>
      </c>
    </row>
    <row r="244" spans="1:65" s="14" customFormat="1" ht="11.25">
      <c r="B244" s="212"/>
      <c r="C244" s="213"/>
      <c r="D244" s="202" t="s">
        <v>163</v>
      </c>
      <c r="E244" s="214" t="s">
        <v>1</v>
      </c>
      <c r="F244" s="215" t="s">
        <v>167</v>
      </c>
      <c r="G244" s="213"/>
      <c r="H244" s="216">
        <v>8072</v>
      </c>
      <c r="I244" s="217"/>
      <c r="J244" s="213"/>
      <c r="K244" s="213"/>
      <c r="L244" s="218"/>
      <c r="M244" s="219"/>
      <c r="N244" s="220"/>
      <c r="O244" s="220"/>
      <c r="P244" s="220"/>
      <c r="Q244" s="220"/>
      <c r="R244" s="220"/>
      <c r="S244" s="220"/>
      <c r="T244" s="221"/>
      <c r="AT244" s="222" t="s">
        <v>163</v>
      </c>
      <c r="AU244" s="222" t="s">
        <v>85</v>
      </c>
      <c r="AV244" s="14" t="s">
        <v>161</v>
      </c>
      <c r="AW244" s="14" t="s">
        <v>31</v>
      </c>
      <c r="AX244" s="14" t="s">
        <v>83</v>
      </c>
      <c r="AY244" s="222" t="s">
        <v>153</v>
      </c>
    </row>
    <row r="245" spans="1:65" s="2" customFormat="1" ht="55.5" customHeight="1">
      <c r="A245" s="34"/>
      <c r="B245" s="35"/>
      <c r="C245" s="233" t="s">
        <v>487</v>
      </c>
      <c r="D245" s="233" t="s">
        <v>185</v>
      </c>
      <c r="E245" s="234" t="s">
        <v>260</v>
      </c>
      <c r="F245" s="235" t="s">
        <v>261</v>
      </c>
      <c r="G245" s="236" t="s">
        <v>262</v>
      </c>
      <c r="H245" s="237">
        <v>10710</v>
      </c>
      <c r="I245" s="238"/>
      <c r="J245" s="239">
        <f>ROUND(I245*H245,2)</f>
        <v>0</v>
      </c>
      <c r="K245" s="235" t="s">
        <v>159</v>
      </c>
      <c r="L245" s="39"/>
      <c r="M245" s="240" t="s">
        <v>1</v>
      </c>
      <c r="N245" s="241" t="s">
        <v>40</v>
      </c>
      <c r="O245" s="71"/>
      <c r="P245" s="196">
        <f>O245*H245</f>
        <v>0</v>
      </c>
      <c r="Q245" s="196">
        <v>0</v>
      </c>
      <c r="R245" s="196">
        <f>Q245*H245</f>
        <v>0</v>
      </c>
      <c r="S245" s="196">
        <v>0</v>
      </c>
      <c r="T245" s="197">
        <f>S245*H245</f>
        <v>0</v>
      </c>
      <c r="U245" s="34"/>
      <c r="V245" s="34"/>
      <c r="W245" s="34"/>
      <c r="X245" s="34"/>
      <c r="Y245" s="34"/>
      <c r="Z245" s="34"/>
      <c r="AA245" s="34"/>
      <c r="AB245" s="34"/>
      <c r="AC245" s="34"/>
      <c r="AD245" s="34"/>
      <c r="AE245" s="34"/>
      <c r="AR245" s="198" t="s">
        <v>161</v>
      </c>
      <c r="AT245" s="198" t="s">
        <v>185</v>
      </c>
      <c r="AU245" s="198" t="s">
        <v>85</v>
      </c>
      <c r="AY245" s="17" t="s">
        <v>153</v>
      </c>
      <c r="BE245" s="199">
        <f>IF(N245="základní",J245,0)</f>
        <v>0</v>
      </c>
      <c r="BF245" s="199">
        <f>IF(N245="snížená",J245,0)</f>
        <v>0</v>
      </c>
      <c r="BG245" s="199">
        <f>IF(N245="zákl. přenesená",J245,0)</f>
        <v>0</v>
      </c>
      <c r="BH245" s="199">
        <f>IF(N245="sníž. přenesená",J245,0)</f>
        <v>0</v>
      </c>
      <c r="BI245" s="199">
        <f>IF(N245="nulová",J245,0)</f>
        <v>0</v>
      </c>
      <c r="BJ245" s="17" t="s">
        <v>83</v>
      </c>
      <c r="BK245" s="199">
        <f>ROUND(I245*H245,2)</f>
        <v>0</v>
      </c>
      <c r="BL245" s="17" t="s">
        <v>161</v>
      </c>
      <c r="BM245" s="198" t="s">
        <v>488</v>
      </c>
    </row>
    <row r="246" spans="1:65" s="2" customFormat="1" ht="39">
      <c r="A246" s="34"/>
      <c r="B246" s="35"/>
      <c r="C246" s="36"/>
      <c r="D246" s="202" t="s">
        <v>190</v>
      </c>
      <c r="E246" s="36"/>
      <c r="F246" s="242" t="s">
        <v>264</v>
      </c>
      <c r="G246" s="36"/>
      <c r="H246" s="36"/>
      <c r="I246" s="243"/>
      <c r="J246" s="36"/>
      <c r="K246" s="36"/>
      <c r="L246" s="39"/>
      <c r="M246" s="244"/>
      <c r="N246" s="245"/>
      <c r="O246" s="71"/>
      <c r="P246" s="71"/>
      <c r="Q246" s="71"/>
      <c r="R246" s="71"/>
      <c r="S246" s="71"/>
      <c r="T246" s="72"/>
      <c r="U246" s="34"/>
      <c r="V246" s="34"/>
      <c r="W246" s="34"/>
      <c r="X246" s="34"/>
      <c r="Y246" s="34"/>
      <c r="Z246" s="34"/>
      <c r="AA246" s="34"/>
      <c r="AB246" s="34"/>
      <c r="AC246" s="34"/>
      <c r="AD246" s="34"/>
      <c r="AE246" s="34"/>
      <c r="AT246" s="17" t="s">
        <v>190</v>
      </c>
      <c r="AU246" s="17" t="s">
        <v>85</v>
      </c>
    </row>
    <row r="247" spans="1:65" s="15" customFormat="1" ht="22.5">
      <c r="B247" s="223"/>
      <c r="C247" s="224"/>
      <c r="D247" s="202" t="s">
        <v>163</v>
      </c>
      <c r="E247" s="225" t="s">
        <v>1</v>
      </c>
      <c r="F247" s="226" t="s">
        <v>265</v>
      </c>
      <c r="G247" s="224"/>
      <c r="H247" s="225" t="s">
        <v>1</v>
      </c>
      <c r="I247" s="227"/>
      <c r="J247" s="224"/>
      <c r="K247" s="224"/>
      <c r="L247" s="228"/>
      <c r="M247" s="229"/>
      <c r="N247" s="230"/>
      <c r="O247" s="230"/>
      <c r="P247" s="230"/>
      <c r="Q247" s="230"/>
      <c r="R247" s="230"/>
      <c r="S247" s="230"/>
      <c r="T247" s="231"/>
      <c r="AT247" s="232" t="s">
        <v>163</v>
      </c>
      <c r="AU247" s="232" t="s">
        <v>85</v>
      </c>
      <c r="AV247" s="15" t="s">
        <v>83</v>
      </c>
      <c r="AW247" s="15" t="s">
        <v>31</v>
      </c>
      <c r="AX247" s="15" t="s">
        <v>75</v>
      </c>
      <c r="AY247" s="232" t="s">
        <v>153</v>
      </c>
    </row>
    <row r="248" spans="1:65" s="13" customFormat="1" ht="11.25">
      <c r="B248" s="200"/>
      <c r="C248" s="201"/>
      <c r="D248" s="202" t="s">
        <v>163</v>
      </c>
      <c r="E248" s="203" t="s">
        <v>1</v>
      </c>
      <c r="F248" s="204" t="s">
        <v>489</v>
      </c>
      <c r="G248" s="201"/>
      <c r="H248" s="205">
        <v>10710</v>
      </c>
      <c r="I248" s="206"/>
      <c r="J248" s="201"/>
      <c r="K248" s="201"/>
      <c r="L248" s="207"/>
      <c r="M248" s="208"/>
      <c r="N248" s="209"/>
      <c r="O248" s="209"/>
      <c r="P248" s="209"/>
      <c r="Q248" s="209"/>
      <c r="R248" s="209"/>
      <c r="S248" s="209"/>
      <c r="T248" s="210"/>
      <c r="AT248" s="211" t="s">
        <v>163</v>
      </c>
      <c r="AU248" s="211" t="s">
        <v>85</v>
      </c>
      <c r="AV248" s="13" t="s">
        <v>85</v>
      </c>
      <c r="AW248" s="13" t="s">
        <v>31</v>
      </c>
      <c r="AX248" s="13" t="s">
        <v>75</v>
      </c>
      <c r="AY248" s="211" t="s">
        <v>153</v>
      </c>
    </row>
    <row r="249" spans="1:65" s="14" customFormat="1" ht="11.25">
      <c r="B249" s="212"/>
      <c r="C249" s="213"/>
      <c r="D249" s="202" t="s">
        <v>163</v>
      </c>
      <c r="E249" s="214" t="s">
        <v>1</v>
      </c>
      <c r="F249" s="215" t="s">
        <v>167</v>
      </c>
      <c r="G249" s="213"/>
      <c r="H249" s="216">
        <v>10710</v>
      </c>
      <c r="I249" s="217"/>
      <c r="J249" s="213"/>
      <c r="K249" s="213"/>
      <c r="L249" s="218"/>
      <c r="M249" s="219"/>
      <c r="N249" s="220"/>
      <c r="O249" s="220"/>
      <c r="P249" s="220"/>
      <c r="Q249" s="220"/>
      <c r="R249" s="220"/>
      <c r="S249" s="220"/>
      <c r="T249" s="221"/>
      <c r="AT249" s="222" t="s">
        <v>163</v>
      </c>
      <c r="AU249" s="222" t="s">
        <v>85</v>
      </c>
      <c r="AV249" s="14" t="s">
        <v>161</v>
      </c>
      <c r="AW249" s="14" t="s">
        <v>31</v>
      </c>
      <c r="AX249" s="14" t="s">
        <v>83</v>
      </c>
      <c r="AY249" s="222" t="s">
        <v>153</v>
      </c>
    </row>
    <row r="250" spans="1:65" s="2" customFormat="1" ht="36">
      <c r="A250" s="34"/>
      <c r="B250" s="35"/>
      <c r="C250" s="233" t="s">
        <v>490</v>
      </c>
      <c r="D250" s="233" t="s">
        <v>185</v>
      </c>
      <c r="E250" s="234" t="s">
        <v>275</v>
      </c>
      <c r="F250" s="235" t="s">
        <v>276</v>
      </c>
      <c r="G250" s="236" t="s">
        <v>178</v>
      </c>
      <c r="H250" s="237">
        <v>214.2</v>
      </c>
      <c r="I250" s="238"/>
      <c r="J250" s="239">
        <f>ROUND(I250*H250,2)</f>
        <v>0</v>
      </c>
      <c r="K250" s="235" t="s">
        <v>159</v>
      </c>
      <c r="L250" s="39"/>
      <c r="M250" s="240" t="s">
        <v>1</v>
      </c>
      <c r="N250" s="241" t="s">
        <v>40</v>
      </c>
      <c r="O250" s="71"/>
      <c r="P250" s="196">
        <f>O250*H250</f>
        <v>0</v>
      </c>
      <c r="Q250" s="196">
        <v>0</v>
      </c>
      <c r="R250" s="196">
        <f>Q250*H250</f>
        <v>0</v>
      </c>
      <c r="S250" s="196">
        <v>0</v>
      </c>
      <c r="T250" s="197">
        <f>S250*H250</f>
        <v>0</v>
      </c>
      <c r="U250" s="34"/>
      <c r="V250" s="34"/>
      <c r="W250" s="34"/>
      <c r="X250" s="34"/>
      <c r="Y250" s="34"/>
      <c r="Z250" s="34"/>
      <c r="AA250" s="34"/>
      <c r="AB250" s="34"/>
      <c r="AC250" s="34"/>
      <c r="AD250" s="34"/>
      <c r="AE250" s="34"/>
      <c r="AR250" s="198" t="s">
        <v>161</v>
      </c>
      <c r="AT250" s="198" t="s">
        <v>185</v>
      </c>
      <c r="AU250" s="198" t="s">
        <v>85</v>
      </c>
      <c r="AY250" s="17" t="s">
        <v>153</v>
      </c>
      <c r="BE250" s="199">
        <f>IF(N250="základní",J250,0)</f>
        <v>0</v>
      </c>
      <c r="BF250" s="199">
        <f>IF(N250="snížená",J250,0)</f>
        <v>0</v>
      </c>
      <c r="BG250" s="199">
        <f>IF(N250="zákl. přenesená",J250,0)</f>
        <v>0</v>
      </c>
      <c r="BH250" s="199">
        <f>IF(N250="sníž. přenesená",J250,0)</f>
        <v>0</v>
      </c>
      <c r="BI250" s="199">
        <f>IF(N250="nulová",J250,0)</f>
        <v>0</v>
      </c>
      <c r="BJ250" s="17" t="s">
        <v>83</v>
      </c>
      <c r="BK250" s="199">
        <f>ROUND(I250*H250,2)</f>
        <v>0</v>
      </c>
      <c r="BL250" s="17" t="s">
        <v>161</v>
      </c>
      <c r="BM250" s="198" t="s">
        <v>491</v>
      </c>
    </row>
    <row r="251" spans="1:65" s="2" customFormat="1" ht="29.25">
      <c r="A251" s="34"/>
      <c r="B251" s="35"/>
      <c r="C251" s="36"/>
      <c r="D251" s="202" t="s">
        <v>190</v>
      </c>
      <c r="E251" s="36"/>
      <c r="F251" s="242" t="s">
        <v>271</v>
      </c>
      <c r="G251" s="36"/>
      <c r="H251" s="36"/>
      <c r="I251" s="243"/>
      <c r="J251" s="36"/>
      <c r="K251" s="36"/>
      <c r="L251" s="39"/>
      <c r="M251" s="244"/>
      <c r="N251" s="245"/>
      <c r="O251" s="71"/>
      <c r="P251" s="71"/>
      <c r="Q251" s="71"/>
      <c r="R251" s="71"/>
      <c r="S251" s="71"/>
      <c r="T251" s="72"/>
      <c r="U251" s="34"/>
      <c r="V251" s="34"/>
      <c r="W251" s="34"/>
      <c r="X251" s="34"/>
      <c r="Y251" s="34"/>
      <c r="Z251" s="34"/>
      <c r="AA251" s="34"/>
      <c r="AB251" s="34"/>
      <c r="AC251" s="34"/>
      <c r="AD251" s="34"/>
      <c r="AE251" s="34"/>
      <c r="AT251" s="17" t="s">
        <v>190</v>
      </c>
      <c r="AU251" s="17" t="s">
        <v>85</v>
      </c>
    </row>
    <row r="252" spans="1:65" s="13" customFormat="1" ht="11.25">
      <c r="B252" s="200"/>
      <c r="C252" s="201"/>
      <c r="D252" s="202" t="s">
        <v>163</v>
      </c>
      <c r="E252" s="203" t="s">
        <v>1</v>
      </c>
      <c r="F252" s="204" t="s">
        <v>492</v>
      </c>
      <c r="G252" s="201"/>
      <c r="H252" s="205">
        <v>214.2</v>
      </c>
      <c r="I252" s="206"/>
      <c r="J252" s="201"/>
      <c r="K252" s="201"/>
      <c r="L252" s="207"/>
      <c r="M252" s="208"/>
      <c r="N252" s="209"/>
      <c r="O252" s="209"/>
      <c r="P252" s="209"/>
      <c r="Q252" s="209"/>
      <c r="R252" s="209"/>
      <c r="S252" s="209"/>
      <c r="T252" s="210"/>
      <c r="AT252" s="211" t="s">
        <v>163</v>
      </c>
      <c r="AU252" s="211" t="s">
        <v>85</v>
      </c>
      <c r="AV252" s="13" t="s">
        <v>85</v>
      </c>
      <c r="AW252" s="13" t="s">
        <v>31</v>
      </c>
      <c r="AX252" s="13" t="s">
        <v>75</v>
      </c>
      <c r="AY252" s="211" t="s">
        <v>153</v>
      </c>
    </row>
    <row r="253" spans="1:65" s="14" customFormat="1" ht="11.25">
      <c r="B253" s="212"/>
      <c r="C253" s="213"/>
      <c r="D253" s="202" t="s">
        <v>163</v>
      </c>
      <c r="E253" s="214" t="s">
        <v>1</v>
      </c>
      <c r="F253" s="215" t="s">
        <v>167</v>
      </c>
      <c r="G253" s="213"/>
      <c r="H253" s="216">
        <v>214.2</v>
      </c>
      <c r="I253" s="217"/>
      <c r="J253" s="213"/>
      <c r="K253" s="213"/>
      <c r="L253" s="218"/>
      <c r="M253" s="219"/>
      <c r="N253" s="220"/>
      <c r="O253" s="220"/>
      <c r="P253" s="220"/>
      <c r="Q253" s="220"/>
      <c r="R253" s="220"/>
      <c r="S253" s="220"/>
      <c r="T253" s="221"/>
      <c r="AT253" s="222" t="s">
        <v>163</v>
      </c>
      <c r="AU253" s="222" t="s">
        <v>85</v>
      </c>
      <c r="AV253" s="14" t="s">
        <v>161</v>
      </c>
      <c r="AW253" s="14" t="s">
        <v>31</v>
      </c>
      <c r="AX253" s="14" t="s">
        <v>83</v>
      </c>
      <c r="AY253" s="222" t="s">
        <v>153</v>
      </c>
    </row>
    <row r="254" spans="1:65" s="12" customFormat="1" ht="22.9" customHeight="1">
      <c r="B254" s="170"/>
      <c r="C254" s="171"/>
      <c r="D254" s="172" t="s">
        <v>74</v>
      </c>
      <c r="E254" s="184" t="s">
        <v>279</v>
      </c>
      <c r="F254" s="184" t="s">
        <v>280</v>
      </c>
      <c r="G254" s="171"/>
      <c r="H254" s="171"/>
      <c r="I254" s="174"/>
      <c r="J254" s="185">
        <f>BK254</f>
        <v>0</v>
      </c>
      <c r="K254" s="171"/>
      <c r="L254" s="176"/>
      <c r="M254" s="177"/>
      <c r="N254" s="178"/>
      <c r="O254" s="178"/>
      <c r="P254" s="179">
        <f>SUM(P255:P293)</f>
        <v>0</v>
      </c>
      <c r="Q254" s="178"/>
      <c r="R254" s="179">
        <f>SUM(R255:R293)</f>
        <v>0</v>
      </c>
      <c r="S254" s="178"/>
      <c r="T254" s="180">
        <f>SUM(T255:T293)</f>
        <v>0</v>
      </c>
      <c r="AR254" s="181" t="s">
        <v>161</v>
      </c>
      <c r="AT254" s="182" t="s">
        <v>74</v>
      </c>
      <c r="AU254" s="182" t="s">
        <v>83</v>
      </c>
      <c r="AY254" s="181" t="s">
        <v>153</v>
      </c>
      <c r="BK254" s="183">
        <f>SUM(BK255:BK293)</f>
        <v>0</v>
      </c>
    </row>
    <row r="255" spans="1:65" s="2" customFormat="1" ht="36">
      <c r="A255" s="34"/>
      <c r="B255" s="35"/>
      <c r="C255" s="233" t="s">
        <v>493</v>
      </c>
      <c r="D255" s="233" t="s">
        <v>185</v>
      </c>
      <c r="E255" s="234" t="s">
        <v>282</v>
      </c>
      <c r="F255" s="235" t="s">
        <v>283</v>
      </c>
      <c r="G255" s="236" t="s">
        <v>158</v>
      </c>
      <c r="H255" s="237">
        <v>7</v>
      </c>
      <c r="I255" s="238"/>
      <c r="J255" s="239">
        <f>ROUND(I255*H255,2)</f>
        <v>0</v>
      </c>
      <c r="K255" s="235" t="s">
        <v>159</v>
      </c>
      <c r="L255" s="39"/>
      <c r="M255" s="240" t="s">
        <v>1</v>
      </c>
      <c r="N255" s="241" t="s">
        <v>40</v>
      </c>
      <c r="O255" s="71"/>
      <c r="P255" s="196">
        <f>O255*H255</f>
        <v>0</v>
      </c>
      <c r="Q255" s="196">
        <v>0</v>
      </c>
      <c r="R255" s="196">
        <f>Q255*H255</f>
        <v>0</v>
      </c>
      <c r="S255" s="196">
        <v>0</v>
      </c>
      <c r="T255" s="197">
        <f>S255*H255</f>
        <v>0</v>
      </c>
      <c r="U255" s="34"/>
      <c r="V255" s="34"/>
      <c r="W255" s="34"/>
      <c r="X255" s="34"/>
      <c r="Y255" s="34"/>
      <c r="Z255" s="34"/>
      <c r="AA255" s="34"/>
      <c r="AB255" s="34"/>
      <c r="AC255" s="34"/>
      <c r="AD255" s="34"/>
      <c r="AE255" s="34"/>
      <c r="AR255" s="198" t="s">
        <v>284</v>
      </c>
      <c r="AT255" s="198" t="s">
        <v>185</v>
      </c>
      <c r="AU255" s="198" t="s">
        <v>85</v>
      </c>
      <c r="AY255" s="17" t="s">
        <v>153</v>
      </c>
      <c r="BE255" s="199">
        <f>IF(N255="základní",J255,0)</f>
        <v>0</v>
      </c>
      <c r="BF255" s="199">
        <f>IF(N255="snížená",J255,0)</f>
        <v>0</v>
      </c>
      <c r="BG255" s="199">
        <f>IF(N255="zákl. přenesená",J255,0)</f>
        <v>0</v>
      </c>
      <c r="BH255" s="199">
        <f>IF(N255="sníž. přenesená",J255,0)</f>
        <v>0</v>
      </c>
      <c r="BI255" s="199">
        <f>IF(N255="nulová",J255,0)</f>
        <v>0</v>
      </c>
      <c r="BJ255" s="17" t="s">
        <v>83</v>
      </c>
      <c r="BK255" s="199">
        <f>ROUND(I255*H255,2)</f>
        <v>0</v>
      </c>
      <c r="BL255" s="17" t="s">
        <v>284</v>
      </c>
      <c r="BM255" s="198" t="s">
        <v>494</v>
      </c>
    </row>
    <row r="256" spans="1:65" s="15" customFormat="1" ht="11.25">
      <c r="B256" s="223"/>
      <c r="C256" s="224"/>
      <c r="D256" s="202" t="s">
        <v>163</v>
      </c>
      <c r="E256" s="225" t="s">
        <v>1</v>
      </c>
      <c r="F256" s="226" t="s">
        <v>495</v>
      </c>
      <c r="G256" s="224"/>
      <c r="H256" s="225" t="s">
        <v>1</v>
      </c>
      <c r="I256" s="227"/>
      <c r="J256" s="224"/>
      <c r="K256" s="224"/>
      <c r="L256" s="228"/>
      <c r="M256" s="229"/>
      <c r="N256" s="230"/>
      <c r="O256" s="230"/>
      <c r="P256" s="230"/>
      <c r="Q256" s="230"/>
      <c r="R256" s="230"/>
      <c r="S256" s="230"/>
      <c r="T256" s="231"/>
      <c r="AT256" s="232" t="s">
        <v>163</v>
      </c>
      <c r="AU256" s="232" t="s">
        <v>85</v>
      </c>
      <c r="AV256" s="15" t="s">
        <v>83</v>
      </c>
      <c r="AW256" s="15" t="s">
        <v>31</v>
      </c>
      <c r="AX256" s="15" t="s">
        <v>75</v>
      </c>
      <c r="AY256" s="232" t="s">
        <v>153</v>
      </c>
    </row>
    <row r="257" spans="1:65" s="13" customFormat="1" ht="11.25">
      <c r="B257" s="200"/>
      <c r="C257" s="201"/>
      <c r="D257" s="202" t="s">
        <v>163</v>
      </c>
      <c r="E257" s="203" t="s">
        <v>1</v>
      </c>
      <c r="F257" s="204" t="s">
        <v>206</v>
      </c>
      <c r="G257" s="201"/>
      <c r="H257" s="205">
        <v>7</v>
      </c>
      <c r="I257" s="206"/>
      <c r="J257" s="201"/>
      <c r="K257" s="201"/>
      <c r="L257" s="207"/>
      <c r="M257" s="208"/>
      <c r="N257" s="209"/>
      <c r="O257" s="209"/>
      <c r="P257" s="209"/>
      <c r="Q257" s="209"/>
      <c r="R257" s="209"/>
      <c r="S257" s="209"/>
      <c r="T257" s="210"/>
      <c r="AT257" s="211" t="s">
        <v>163</v>
      </c>
      <c r="AU257" s="211" t="s">
        <v>85</v>
      </c>
      <c r="AV257" s="13" t="s">
        <v>85</v>
      </c>
      <c r="AW257" s="13" t="s">
        <v>31</v>
      </c>
      <c r="AX257" s="13" t="s">
        <v>75</v>
      </c>
      <c r="AY257" s="211" t="s">
        <v>153</v>
      </c>
    </row>
    <row r="258" spans="1:65" s="14" customFormat="1" ht="11.25">
      <c r="B258" s="212"/>
      <c r="C258" s="213"/>
      <c r="D258" s="202" t="s">
        <v>163</v>
      </c>
      <c r="E258" s="214" t="s">
        <v>1</v>
      </c>
      <c r="F258" s="215" t="s">
        <v>167</v>
      </c>
      <c r="G258" s="213"/>
      <c r="H258" s="216">
        <v>7</v>
      </c>
      <c r="I258" s="217"/>
      <c r="J258" s="213"/>
      <c r="K258" s="213"/>
      <c r="L258" s="218"/>
      <c r="M258" s="219"/>
      <c r="N258" s="220"/>
      <c r="O258" s="220"/>
      <c r="P258" s="220"/>
      <c r="Q258" s="220"/>
      <c r="R258" s="220"/>
      <c r="S258" s="220"/>
      <c r="T258" s="221"/>
      <c r="AT258" s="222" t="s">
        <v>163</v>
      </c>
      <c r="AU258" s="222" t="s">
        <v>85</v>
      </c>
      <c r="AV258" s="14" t="s">
        <v>161</v>
      </c>
      <c r="AW258" s="14" t="s">
        <v>31</v>
      </c>
      <c r="AX258" s="14" t="s">
        <v>83</v>
      </c>
      <c r="AY258" s="222" t="s">
        <v>153</v>
      </c>
    </row>
    <row r="259" spans="1:65" s="2" customFormat="1" ht="21.75" customHeight="1">
      <c r="A259" s="34"/>
      <c r="B259" s="35"/>
      <c r="C259" s="233" t="s">
        <v>467</v>
      </c>
      <c r="D259" s="233" t="s">
        <v>185</v>
      </c>
      <c r="E259" s="234" t="s">
        <v>288</v>
      </c>
      <c r="F259" s="235" t="s">
        <v>289</v>
      </c>
      <c r="G259" s="236" t="s">
        <v>158</v>
      </c>
      <c r="H259" s="237">
        <v>7</v>
      </c>
      <c r="I259" s="238"/>
      <c r="J259" s="239">
        <f>ROUND(I259*H259,2)</f>
        <v>0</v>
      </c>
      <c r="K259" s="235" t="s">
        <v>159</v>
      </c>
      <c r="L259" s="39"/>
      <c r="M259" s="240" t="s">
        <v>1</v>
      </c>
      <c r="N259" s="241" t="s">
        <v>40</v>
      </c>
      <c r="O259" s="71"/>
      <c r="P259" s="196">
        <f>O259*H259</f>
        <v>0</v>
      </c>
      <c r="Q259" s="196">
        <v>0</v>
      </c>
      <c r="R259" s="196">
        <f>Q259*H259</f>
        <v>0</v>
      </c>
      <c r="S259" s="196">
        <v>0</v>
      </c>
      <c r="T259" s="197">
        <f>S259*H259</f>
        <v>0</v>
      </c>
      <c r="U259" s="34"/>
      <c r="V259" s="34"/>
      <c r="W259" s="34"/>
      <c r="X259" s="34"/>
      <c r="Y259" s="34"/>
      <c r="Z259" s="34"/>
      <c r="AA259" s="34"/>
      <c r="AB259" s="34"/>
      <c r="AC259" s="34"/>
      <c r="AD259" s="34"/>
      <c r="AE259" s="34"/>
      <c r="AR259" s="198" t="s">
        <v>284</v>
      </c>
      <c r="AT259" s="198" t="s">
        <v>185</v>
      </c>
      <c r="AU259" s="198" t="s">
        <v>85</v>
      </c>
      <c r="AY259" s="17" t="s">
        <v>153</v>
      </c>
      <c r="BE259" s="199">
        <f>IF(N259="základní",J259,0)</f>
        <v>0</v>
      </c>
      <c r="BF259" s="199">
        <f>IF(N259="snížená",J259,0)</f>
        <v>0</v>
      </c>
      <c r="BG259" s="199">
        <f>IF(N259="zákl. přenesená",J259,0)</f>
        <v>0</v>
      </c>
      <c r="BH259" s="199">
        <f>IF(N259="sníž. přenesená",J259,0)</f>
        <v>0</v>
      </c>
      <c r="BI259" s="199">
        <f>IF(N259="nulová",J259,0)</f>
        <v>0</v>
      </c>
      <c r="BJ259" s="17" t="s">
        <v>83</v>
      </c>
      <c r="BK259" s="199">
        <f>ROUND(I259*H259,2)</f>
        <v>0</v>
      </c>
      <c r="BL259" s="17" t="s">
        <v>284</v>
      </c>
      <c r="BM259" s="198" t="s">
        <v>496</v>
      </c>
    </row>
    <row r="260" spans="1:65" s="15" customFormat="1" ht="11.25">
      <c r="B260" s="223"/>
      <c r="C260" s="224"/>
      <c r="D260" s="202" t="s">
        <v>163</v>
      </c>
      <c r="E260" s="225" t="s">
        <v>1</v>
      </c>
      <c r="F260" s="226" t="s">
        <v>495</v>
      </c>
      <c r="G260" s="224"/>
      <c r="H260" s="225" t="s">
        <v>1</v>
      </c>
      <c r="I260" s="227"/>
      <c r="J260" s="224"/>
      <c r="K260" s="224"/>
      <c r="L260" s="228"/>
      <c r="M260" s="229"/>
      <c r="N260" s="230"/>
      <c r="O260" s="230"/>
      <c r="P260" s="230"/>
      <c r="Q260" s="230"/>
      <c r="R260" s="230"/>
      <c r="S260" s="230"/>
      <c r="T260" s="231"/>
      <c r="AT260" s="232" t="s">
        <v>163</v>
      </c>
      <c r="AU260" s="232" t="s">
        <v>85</v>
      </c>
      <c r="AV260" s="15" t="s">
        <v>83</v>
      </c>
      <c r="AW260" s="15" t="s">
        <v>31</v>
      </c>
      <c r="AX260" s="15" t="s">
        <v>75</v>
      </c>
      <c r="AY260" s="232" t="s">
        <v>153</v>
      </c>
    </row>
    <row r="261" spans="1:65" s="13" customFormat="1" ht="11.25">
      <c r="B261" s="200"/>
      <c r="C261" s="201"/>
      <c r="D261" s="202" t="s">
        <v>163</v>
      </c>
      <c r="E261" s="203" t="s">
        <v>1</v>
      </c>
      <c r="F261" s="204" t="s">
        <v>206</v>
      </c>
      <c r="G261" s="201"/>
      <c r="H261" s="205">
        <v>7</v>
      </c>
      <c r="I261" s="206"/>
      <c r="J261" s="201"/>
      <c r="K261" s="201"/>
      <c r="L261" s="207"/>
      <c r="M261" s="208"/>
      <c r="N261" s="209"/>
      <c r="O261" s="209"/>
      <c r="P261" s="209"/>
      <c r="Q261" s="209"/>
      <c r="R261" s="209"/>
      <c r="S261" s="209"/>
      <c r="T261" s="210"/>
      <c r="AT261" s="211" t="s">
        <v>163</v>
      </c>
      <c r="AU261" s="211" t="s">
        <v>85</v>
      </c>
      <c r="AV261" s="13" t="s">
        <v>85</v>
      </c>
      <c r="AW261" s="13" t="s">
        <v>31</v>
      </c>
      <c r="AX261" s="13" t="s">
        <v>75</v>
      </c>
      <c r="AY261" s="211" t="s">
        <v>153</v>
      </c>
    </row>
    <row r="262" spans="1:65" s="14" customFormat="1" ht="11.25">
      <c r="B262" s="212"/>
      <c r="C262" s="213"/>
      <c r="D262" s="202" t="s">
        <v>163</v>
      </c>
      <c r="E262" s="214" t="s">
        <v>1</v>
      </c>
      <c r="F262" s="215" t="s">
        <v>167</v>
      </c>
      <c r="G262" s="213"/>
      <c r="H262" s="216">
        <v>7</v>
      </c>
      <c r="I262" s="217"/>
      <c r="J262" s="213"/>
      <c r="K262" s="213"/>
      <c r="L262" s="218"/>
      <c r="M262" s="219"/>
      <c r="N262" s="220"/>
      <c r="O262" s="220"/>
      <c r="P262" s="220"/>
      <c r="Q262" s="220"/>
      <c r="R262" s="220"/>
      <c r="S262" s="220"/>
      <c r="T262" s="221"/>
      <c r="AT262" s="222" t="s">
        <v>163</v>
      </c>
      <c r="AU262" s="222" t="s">
        <v>85</v>
      </c>
      <c r="AV262" s="14" t="s">
        <v>161</v>
      </c>
      <c r="AW262" s="14" t="s">
        <v>31</v>
      </c>
      <c r="AX262" s="14" t="s">
        <v>83</v>
      </c>
      <c r="AY262" s="222" t="s">
        <v>153</v>
      </c>
    </row>
    <row r="263" spans="1:65" s="2" customFormat="1" ht="134.25" customHeight="1">
      <c r="A263" s="34"/>
      <c r="B263" s="35"/>
      <c r="C263" s="233" t="s">
        <v>497</v>
      </c>
      <c r="D263" s="233" t="s">
        <v>185</v>
      </c>
      <c r="E263" s="234" t="s">
        <v>291</v>
      </c>
      <c r="F263" s="235" t="s">
        <v>292</v>
      </c>
      <c r="G263" s="236" t="s">
        <v>158</v>
      </c>
      <c r="H263" s="237">
        <v>1</v>
      </c>
      <c r="I263" s="238"/>
      <c r="J263" s="239">
        <f>ROUND(I263*H263,2)</f>
        <v>0</v>
      </c>
      <c r="K263" s="235" t="s">
        <v>159</v>
      </c>
      <c r="L263" s="39"/>
      <c r="M263" s="240" t="s">
        <v>1</v>
      </c>
      <c r="N263" s="241" t="s">
        <v>40</v>
      </c>
      <c r="O263" s="71"/>
      <c r="P263" s="196">
        <f>O263*H263</f>
        <v>0</v>
      </c>
      <c r="Q263" s="196">
        <v>0</v>
      </c>
      <c r="R263" s="196">
        <f>Q263*H263</f>
        <v>0</v>
      </c>
      <c r="S263" s="196">
        <v>0</v>
      </c>
      <c r="T263" s="197">
        <f>S263*H263</f>
        <v>0</v>
      </c>
      <c r="U263" s="34"/>
      <c r="V263" s="34"/>
      <c r="W263" s="34"/>
      <c r="X263" s="34"/>
      <c r="Y263" s="34"/>
      <c r="Z263" s="34"/>
      <c r="AA263" s="34"/>
      <c r="AB263" s="34"/>
      <c r="AC263" s="34"/>
      <c r="AD263" s="34"/>
      <c r="AE263" s="34"/>
      <c r="AR263" s="198" t="s">
        <v>284</v>
      </c>
      <c r="AT263" s="198" t="s">
        <v>185</v>
      </c>
      <c r="AU263" s="198" t="s">
        <v>85</v>
      </c>
      <c r="AY263" s="17" t="s">
        <v>153</v>
      </c>
      <c r="BE263" s="199">
        <f>IF(N263="základní",J263,0)</f>
        <v>0</v>
      </c>
      <c r="BF263" s="199">
        <f>IF(N263="snížená",J263,0)</f>
        <v>0</v>
      </c>
      <c r="BG263" s="199">
        <f>IF(N263="zákl. přenesená",J263,0)</f>
        <v>0</v>
      </c>
      <c r="BH263" s="199">
        <f>IF(N263="sníž. přenesená",J263,0)</f>
        <v>0</v>
      </c>
      <c r="BI263" s="199">
        <f>IF(N263="nulová",J263,0)</f>
        <v>0</v>
      </c>
      <c r="BJ263" s="17" t="s">
        <v>83</v>
      </c>
      <c r="BK263" s="199">
        <f>ROUND(I263*H263,2)</f>
        <v>0</v>
      </c>
      <c r="BL263" s="17" t="s">
        <v>284</v>
      </c>
      <c r="BM263" s="198" t="s">
        <v>498</v>
      </c>
    </row>
    <row r="264" spans="1:65" s="2" customFormat="1" ht="58.5">
      <c r="A264" s="34"/>
      <c r="B264" s="35"/>
      <c r="C264" s="36"/>
      <c r="D264" s="202" t="s">
        <v>190</v>
      </c>
      <c r="E264" s="36"/>
      <c r="F264" s="242" t="s">
        <v>294</v>
      </c>
      <c r="G264" s="36"/>
      <c r="H264" s="36"/>
      <c r="I264" s="243"/>
      <c r="J264" s="36"/>
      <c r="K264" s="36"/>
      <c r="L264" s="39"/>
      <c r="M264" s="244"/>
      <c r="N264" s="245"/>
      <c r="O264" s="71"/>
      <c r="P264" s="71"/>
      <c r="Q264" s="71"/>
      <c r="R264" s="71"/>
      <c r="S264" s="71"/>
      <c r="T264" s="72"/>
      <c r="U264" s="34"/>
      <c r="V264" s="34"/>
      <c r="W264" s="34"/>
      <c r="X264" s="34"/>
      <c r="Y264" s="34"/>
      <c r="Z264" s="34"/>
      <c r="AA264" s="34"/>
      <c r="AB264" s="34"/>
      <c r="AC264" s="34"/>
      <c r="AD264" s="34"/>
      <c r="AE264" s="34"/>
      <c r="AT264" s="17" t="s">
        <v>190</v>
      </c>
      <c r="AU264" s="17" t="s">
        <v>85</v>
      </c>
    </row>
    <row r="265" spans="1:65" s="15" customFormat="1" ht="11.25">
      <c r="B265" s="223"/>
      <c r="C265" s="224"/>
      <c r="D265" s="202" t="s">
        <v>163</v>
      </c>
      <c r="E265" s="225" t="s">
        <v>1</v>
      </c>
      <c r="F265" s="226" t="s">
        <v>295</v>
      </c>
      <c r="G265" s="224"/>
      <c r="H265" s="225" t="s">
        <v>1</v>
      </c>
      <c r="I265" s="227"/>
      <c r="J265" s="224"/>
      <c r="K265" s="224"/>
      <c r="L265" s="228"/>
      <c r="M265" s="229"/>
      <c r="N265" s="230"/>
      <c r="O265" s="230"/>
      <c r="P265" s="230"/>
      <c r="Q265" s="230"/>
      <c r="R265" s="230"/>
      <c r="S265" s="230"/>
      <c r="T265" s="231"/>
      <c r="AT265" s="232" t="s">
        <v>163</v>
      </c>
      <c r="AU265" s="232" t="s">
        <v>85</v>
      </c>
      <c r="AV265" s="15" t="s">
        <v>83</v>
      </c>
      <c r="AW265" s="15" t="s">
        <v>31</v>
      </c>
      <c r="AX265" s="15" t="s">
        <v>75</v>
      </c>
      <c r="AY265" s="232" t="s">
        <v>153</v>
      </c>
    </row>
    <row r="266" spans="1:65" s="13" customFormat="1" ht="11.25">
      <c r="B266" s="200"/>
      <c r="C266" s="201"/>
      <c r="D266" s="202" t="s">
        <v>163</v>
      </c>
      <c r="E266" s="203" t="s">
        <v>1</v>
      </c>
      <c r="F266" s="204" t="s">
        <v>83</v>
      </c>
      <c r="G266" s="201"/>
      <c r="H266" s="205">
        <v>1</v>
      </c>
      <c r="I266" s="206"/>
      <c r="J266" s="201"/>
      <c r="K266" s="201"/>
      <c r="L266" s="207"/>
      <c r="M266" s="208"/>
      <c r="N266" s="209"/>
      <c r="O266" s="209"/>
      <c r="P266" s="209"/>
      <c r="Q266" s="209"/>
      <c r="R266" s="209"/>
      <c r="S266" s="209"/>
      <c r="T266" s="210"/>
      <c r="AT266" s="211" t="s">
        <v>163</v>
      </c>
      <c r="AU266" s="211" t="s">
        <v>85</v>
      </c>
      <c r="AV266" s="13" t="s">
        <v>85</v>
      </c>
      <c r="AW266" s="13" t="s">
        <v>31</v>
      </c>
      <c r="AX266" s="13" t="s">
        <v>75</v>
      </c>
      <c r="AY266" s="211" t="s">
        <v>153</v>
      </c>
    </row>
    <row r="267" spans="1:65" s="14" customFormat="1" ht="11.25">
      <c r="B267" s="212"/>
      <c r="C267" s="213"/>
      <c r="D267" s="202" t="s">
        <v>163</v>
      </c>
      <c r="E267" s="214" t="s">
        <v>1</v>
      </c>
      <c r="F267" s="215" t="s">
        <v>167</v>
      </c>
      <c r="G267" s="213"/>
      <c r="H267" s="216">
        <v>1</v>
      </c>
      <c r="I267" s="217"/>
      <c r="J267" s="213"/>
      <c r="K267" s="213"/>
      <c r="L267" s="218"/>
      <c r="M267" s="219"/>
      <c r="N267" s="220"/>
      <c r="O267" s="220"/>
      <c r="P267" s="220"/>
      <c r="Q267" s="220"/>
      <c r="R267" s="220"/>
      <c r="S267" s="220"/>
      <c r="T267" s="221"/>
      <c r="AT267" s="222" t="s">
        <v>163</v>
      </c>
      <c r="AU267" s="222" t="s">
        <v>85</v>
      </c>
      <c r="AV267" s="14" t="s">
        <v>161</v>
      </c>
      <c r="AW267" s="14" t="s">
        <v>31</v>
      </c>
      <c r="AX267" s="14" t="s">
        <v>83</v>
      </c>
      <c r="AY267" s="222" t="s">
        <v>153</v>
      </c>
    </row>
    <row r="268" spans="1:65" s="2" customFormat="1" ht="156.75" customHeight="1">
      <c r="A268" s="34"/>
      <c r="B268" s="35"/>
      <c r="C268" s="233" t="s">
        <v>499</v>
      </c>
      <c r="D268" s="233" t="s">
        <v>185</v>
      </c>
      <c r="E268" s="234" t="s">
        <v>297</v>
      </c>
      <c r="F268" s="235" t="s">
        <v>298</v>
      </c>
      <c r="G268" s="236" t="s">
        <v>178</v>
      </c>
      <c r="H268" s="237">
        <v>4428.54</v>
      </c>
      <c r="I268" s="238"/>
      <c r="J268" s="239">
        <f>ROUND(I268*H268,2)</f>
        <v>0</v>
      </c>
      <c r="K268" s="235" t="s">
        <v>159</v>
      </c>
      <c r="L268" s="39"/>
      <c r="M268" s="240" t="s">
        <v>1</v>
      </c>
      <c r="N268" s="241" t="s">
        <v>40</v>
      </c>
      <c r="O268" s="71"/>
      <c r="P268" s="196">
        <f>O268*H268</f>
        <v>0</v>
      </c>
      <c r="Q268" s="196">
        <v>0</v>
      </c>
      <c r="R268" s="196">
        <f>Q268*H268</f>
        <v>0</v>
      </c>
      <c r="S268" s="196">
        <v>0</v>
      </c>
      <c r="T268" s="197">
        <f>S268*H268</f>
        <v>0</v>
      </c>
      <c r="U268" s="34"/>
      <c r="V268" s="34"/>
      <c r="W268" s="34"/>
      <c r="X268" s="34"/>
      <c r="Y268" s="34"/>
      <c r="Z268" s="34"/>
      <c r="AA268" s="34"/>
      <c r="AB268" s="34"/>
      <c r="AC268" s="34"/>
      <c r="AD268" s="34"/>
      <c r="AE268" s="34"/>
      <c r="AR268" s="198" t="s">
        <v>284</v>
      </c>
      <c r="AT268" s="198" t="s">
        <v>185</v>
      </c>
      <c r="AU268" s="198" t="s">
        <v>85</v>
      </c>
      <c r="AY268" s="17" t="s">
        <v>153</v>
      </c>
      <c r="BE268" s="199">
        <f>IF(N268="základní",J268,0)</f>
        <v>0</v>
      </c>
      <c r="BF268" s="199">
        <f>IF(N268="snížená",J268,0)</f>
        <v>0</v>
      </c>
      <c r="BG268" s="199">
        <f>IF(N268="zákl. přenesená",J268,0)</f>
        <v>0</v>
      </c>
      <c r="BH268" s="199">
        <f>IF(N268="sníž. přenesená",J268,0)</f>
        <v>0</v>
      </c>
      <c r="BI268" s="199">
        <f>IF(N268="nulová",J268,0)</f>
        <v>0</v>
      </c>
      <c r="BJ268" s="17" t="s">
        <v>83</v>
      </c>
      <c r="BK268" s="199">
        <f>ROUND(I268*H268,2)</f>
        <v>0</v>
      </c>
      <c r="BL268" s="17" t="s">
        <v>284</v>
      </c>
      <c r="BM268" s="198" t="s">
        <v>500</v>
      </c>
    </row>
    <row r="269" spans="1:65" s="2" customFormat="1" ht="87.75">
      <c r="A269" s="34"/>
      <c r="B269" s="35"/>
      <c r="C269" s="36"/>
      <c r="D269" s="202" t="s">
        <v>190</v>
      </c>
      <c r="E269" s="36"/>
      <c r="F269" s="242" t="s">
        <v>300</v>
      </c>
      <c r="G269" s="36"/>
      <c r="H269" s="36"/>
      <c r="I269" s="243"/>
      <c r="J269" s="36"/>
      <c r="K269" s="36"/>
      <c r="L269" s="39"/>
      <c r="M269" s="244"/>
      <c r="N269" s="245"/>
      <c r="O269" s="71"/>
      <c r="P269" s="71"/>
      <c r="Q269" s="71"/>
      <c r="R269" s="71"/>
      <c r="S269" s="71"/>
      <c r="T269" s="72"/>
      <c r="U269" s="34"/>
      <c r="V269" s="34"/>
      <c r="W269" s="34"/>
      <c r="X269" s="34"/>
      <c r="Y269" s="34"/>
      <c r="Z269" s="34"/>
      <c r="AA269" s="34"/>
      <c r="AB269" s="34"/>
      <c r="AC269" s="34"/>
      <c r="AD269" s="34"/>
      <c r="AE269" s="34"/>
      <c r="AT269" s="17" t="s">
        <v>190</v>
      </c>
      <c r="AU269" s="17" t="s">
        <v>85</v>
      </c>
    </row>
    <row r="270" spans="1:65" s="15" customFormat="1" ht="11.25">
      <c r="B270" s="223"/>
      <c r="C270" s="224"/>
      <c r="D270" s="202" t="s">
        <v>163</v>
      </c>
      <c r="E270" s="225" t="s">
        <v>1</v>
      </c>
      <c r="F270" s="226" t="s">
        <v>301</v>
      </c>
      <c r="G270" s="224"/>
      <c r="H270" s="225" t="s">
        <v>1</v>
      </c>
      <c r="I270" s="227"/>
      <c r="J270" s="224"/>
      <c r="K270" s="224"/>
      <c r="L270" s="228"/>
      <c r="M270" s="229"/>
      <c r="N270" s="230"/>
      <c r="O270" s="230"/>
      <c r="P270" s="230"/>
      <c r="Q270" s="230"/>
      <c r="R270" s="230"/>
      <c r="S270" s="230"/>
      <c r="T270" s="231"/>
      <c r="AT270" s="232" t="s">
        <v>163</v>
      </c>
      <c r="AU270" s="232" t="s">
        <v>85</v>
      </c>
      <c r="AV270" s="15" t="s">
        <v>83</v>
      </c>
      <c r="AW270" s="15" t="s">
        <v>31</v>
      </c>
      <c r="AX270" s="15" t="s">
        <v>75</v>
      </c>
      <c r="AY270" s="232" t="s">
        <v>153</v>
      </c>
    </row>
    <row r="271" spans="1:65" s="13" customFormat="1" ht="11.25">
      <c r="B271" s="200"/>
      <c r="C271" s="201"/>
      <c r="D271" s="202" t="s">
        <v>163</v>
      </c>
      <c r="E271" s="203" t="s">
        <v>1</v>
      </c>
      <c r="F271" s="204" t="s">
        <v>501</v>
      </c>
      <c r="G271" s="201"/>
      <c r="H271" s="205">
        <v>4428.54</v>
      </c>
      <c r="I271" s="206"/>
      <c r="J271" s="201"/>
      <c r="K271" s="201"/>
      <c r="L271" s="207"/>
      <c r="M271" s="208"/>
      <c r="N271" s="209"/>
      <c r="O271" s="209"/>
      <c r="P271" s="209"/>
      <c r="Q271" s="209"/>
      <c r="R271" s="209"/>
      <c r="S271" s="209"/>
      <c r="T271" s="210"/>
      <c r="AT271" s="211" t="s">
        <v>163</v>
      </c>
      <c r="AU271" s="211" t="s">
        <v>85</v>
      </c>
      <c r="AV271" s="13" t="s">
        <v>85</v>
      </c>
      <c r="AW271" s="13" t="s">
        <v>31</v>
      </c>
      <c r="AX271" s="13" t="s">
        <v>75</v>
      </c>
      <c r="AY271" s="211" t="s">
        <v>153</v>
      </c>
    </row>
    <row r="272" spans="1:65" s="14" customFormat="1" ht="11.25">
      <c r="B272" s="212"/>
      <c r="C272" s="213"/>
      <c r="D272" s="202" t="s">
        <v>163</v>
      </c>
      <c r="E272" s="214" t="s">
        <v>1</v>
      </c>
      <c r="F272" s="215" t="s">
        <v>167</v>
      </c>
      <c r="G272" s="213"/>
      <c r="H272" s="216">
        <v>4428.54</v>
      </c>
      <c r="I272" s="217"/>
      <c r="J272" s="213"/>
      <c r="K272" s="213"/>
      <c r="L272" s="218"/>
      <c r="M272" s="219"/>
      <c r="N272" s="220"/>
      <c r="O272" s="220"/>
      <c r="P272" s="220"/>
      <c r="Q272" s="220"/>
      <c r="R272" s="220"/>
      <c r="S272" s="220"/>
      <c r="T272" s="221"/>
      <c r="AT272" s="222" t="s">
        <v>163</v>
      </c>
      <c r="AU272" s="222" t="s">
        <v>85</v>
      </c>
      <c r="AV272" s="14" t="s">
        <v>161</v>
      </c>
      <c r="AW272" s="14" t="s">
        <v>31</v>
      </c>
      <c r="AX272" s="14" t="s">
        <v>83</v>
      </c>
      <c r="AY272" s="222" t="s">
        <v>153</v>
      </c>
    </row>
    <row r="273" spans="1:65" s="2" customFormat="1" ht="156.75" customHeight="1">
      <c r="A273" s="34"/>
      <c r="B273" s="35"/>
      <c r="C273" s="233" t="s">
        <v>502</v>
      </c>
      <c r="D273" s="233" t="s">
        <v>185</v>
      </c>
      <c r="E273" s="234" t="s">
        <v>503</v>
      </c>
      <c r="F273" s="235" t="s">
        <v>504</v>
      </c>
      <c r="G273" s="236" t="s">
        <v>178</v>
      </c>
      <c r="H273" s="237">
        <v>17.385000000000002</v>
      </c>
      <c r="I273" s="238"/>
      <c r="J273" s="239">
        <f>ROUND(I273*H273,2)</f>
        <v>0</v>
      </c>
      <c r="K273" s="235" t="s">
        <v>159</v>
      </c>
      <c r="L273" s="39"/>
      <c r="M273" s="240" t="s">
        <v>1</v>
      </c>
      <c r="N273" s="241" t="s">
        <v>40</v>
      </c>
      <c r="O273" s="71"/>
      <c r="P273" s="196">
        <f>O273*H273</f>
        <v>0</v>
      </c>
      <c r="Q273" s="196">
        <v>0</v>
      </c>
      <c r="R273" s="196">
        <f>Q273*H273</f>
        <v>0</v>
      </c>
      <c r="S273" s="196">
        <v>0</v>
      </c>
      <c r="T273" s="197">
        <f>S273*H273</f>
        <v>0</v>
      </c>
      <c r="U273" s="34"/>
      <c r="V273" s="34"/>
      <c r="W273" s="34"/>
      <c r="X273" s="34"/>
      <c r="Y273" s="34"/>
      <c r="Z273" s="34"/>
      <c r="AA273" s="34"/>
      <c r="AB273" s="34"/>
      <c r="AC273" s="34"/>
      <c r="AD273" s="34"/>
      <c r="AE273" s="34"/>
      <c r="AR273" s="198" t="s">
        <v>284</v>
      </c>
      <c r="AT273" s="198" t="s">
        <v>185</v>
      </c>
      <c r="AU273" s="198" t="s">
        <v>85</v>
      </c>
      <c r="AY273" s="17" t="s">
        <v>153</v>
      </c>
      <c r="BE273" s="199">
        <f>IF(N273="základní",J273,0)</f>
        <v>0</v>
      </c>
      <c r="BF273" s="199">
        <f>IF(N273="snížená",J273,0)</f>
        <v>0</v>
      </c>
      <c r="BG273" s="199">
        <f>IF(N273="zákl. přenesená",J273,0)</f>
        <v>0</v>
      </c>
      <c r="BH273" s="199">
        <f>IF(N273="sníž. přenesená",J273,0)</f>
        <v>0</v>
      </c>
      <c r="BI273" s="199">
        <f>IF(N273="nulová",J273,0)</f>
        <v>0</v>
      </c>
      <c r="BJ273" s="17" t="s">
        <v>83</v>
      </c>
      <c r="BK273" s="199">
        <f>ROUND(I273*H273,2)</f>
        <v>0</v>
      </c>
      <c r="BL273" s="17" t="s">
        <v>284</v>
      </c>
      <c r="BM273" s="198" t="s">
        <v>505</v>
      </c>
    </row>
    <row r="274" spans="1:65" s="2" customFormat="1" ht="87.75">
      <c r="A274" s="34"/>
      <c r="B274" s="35"/>
      <c r="C274" s="36"/>
      <c r="D274" s="202" t="s">
        <v>190</v>
      </c>
      <c r="E274" s="36"/>
      <c r="F274" s="242" t="s">
        <v>300</v>
      </c>
      <c r="G274" s="36"/>
      <c r="H274" s="36"/>
      <c r="I274" s="243"/>
      <c r="J274" s="36"/>
      <c r="K274" s="36"/>
      <c r="L274" s="39"/>
      <c r="M274" s="244"/>
      <c r="N274" s="245"/>
      <c r="O274" s="71"/>
      <c r="P274" s="71"/>
      <c r="Q274" s="71"/>
      <c r="R274" s="71"/>
      <c r="S274" s="71"/>
      <c r="T274" s="72"/>
      <c r="U274" s="34"/>
      <c r="V274" s="34"/>
      <c r="W274" s="34"/>
      <c r="X274" s="34"/>
      <c r="Y274" s="34"/>
      <c r="Z274" s="34"/>
      <c r="AA274" s="34"/>
      <c r="AB274" s="34"/>
      <c r="AC274" s="34"/>
      <c r="AD274" s="34"/>
      <c r="AE274" s="34"/>
      <c r="AT274" s="17" t="s">
        <v>190</v>
      </c>
      <c r="AU274" s="17" t="s">
        <v>85</v>
      </c>
    </row>
    <row r="275" spans="1:65" s="15" customFormat="1" ht="22.5">
      <c r="B275" s="223"/>
      <c r="C275" s="224"/>
      <c r="D275" s="202" t="s">
        <v>163</v>
      </c>
      <c r="E275" s="225" t="s">
        <v>1</v>
      </c>
      <c r="F275" s="226" t="s">
        <v>506</v>
      </c>
      <c r="G275" s="224"/>
      <c r="H275" s="225" t="s">
        <v>1</v>
      </c>
      <c r="I275" s="227"/>
      <c r="J275" s="224"/>
      <c r="K275" s="224"/>
      <c r="L275" s="228"/>
      <c r="M275" s="229"/>
      <c r="N275" s="230"/>
      <c r="O275" s="230"/>
      <c r="P275" s="230"/>
      <c r="Q275" s="230"/>
      <c r="R275" s="230"/>
      <c r="S275" s="230"/>
      <c r="T275" s="231"/>
      <c r="AT275" s="232" t="s">
        <v>163</v>
      </c>
      <c r="AU275" s="232" t="s">
        <v>85</v>
      </c>
      <c r="AV275" s="15" t="s">
        <v>83</v>
      </c>
      <c r="AW275" s="15" t="s">
        <v>31</v>
      </c>
      <c r="AX275" s="15" t="s">
        <v>75</v>
      </c>
      <c r="AY275" s="232" t="s">
        <v>153</v>
      </c>
    </row>
    <row r="276" spans="1:65" s="13" customFormat="1" ht="11.25">
      <c r="B276" s="200"/>
      <c r="C276" s="201"/>
      <c r="D276" s="202" t="s">
        <v>163</v>
      </c>
      <c r="E276" s="203" t="s">
        <v>1</v>
      </c>
      <c r="F276" s="204" t="s">
        <v>507</v>
      </c>
      <c r="G276" s="201"/>
      <c r="H276" s="205">
        <v>17.385000000000002</v>
      </c>
      <c r="I276" s="206"/>
      <c r="J276" s="201"/>
      <c r="K276" s="201"/>
      <c r="L276" s="207"/>
      <c r="M276" s="208"/>
      <c r="N276" s="209"/>
      <c r="O276" s="209"/>
      <c r="P276" s="209"/>
      <c r="Q276" s="209"/>
      <c r="R276" s="209"/>
      <c r="S276" s="209"/>
      <c r="T276" s="210"/>
      <c r="AT276" s="211" t="s">
        <v>163</v>
      </c>
      <c r="AU276" s="211" t="s">
        <v>85</v>
      </c>
      <c r="AV276" s="13" t="s">
        <v>85</v>
      </c>
      <c r="AW276" s="13" t="s">
        <v>31</v>
      </c>
      <c r="AX276" s="13" t="s">
        <v>75</v>
      </c>
      <c r="AY276" s="211" t="s">
        <v>153</v>
      </c>
    </row>
    <row r="277" spans="1:65" s="14" customFormat="1" ht="11.25">
      <c r="B277" s="212"/>
      <c r="C277" s="213"/>
      <c r="D277" s="202" t="s">
        <v>163</v>
      </c>
      <c r="E277" s="214" t="s">
        <v>1</v>
      </c>
      <c r="F277" s="215" t="s">
        <v>167</v>
      </c>
      <c r="G277" s="213"/>
      <c r="H277" s="216">
        <v>17.385000000000002</v>
      </c>
      <c r="I277" s="217"/>
      <c r="J277" s="213"/>
      <c r="K277" s="213"/>
      <c r="L277" s="218"/>
      <c r="M277" s="219"/>
      <c r="N277" s="220"/>
      <c r="O277" s="220"/>
      <c r="P277" s="220"/>
      <c r="Q277" s="220"/>
      <c r="R277" s="220"/>
      <c r="S277" s="220"/>
      <c r="T277" s="221"/>
      <c r="AT277" s="222" t="s">
        <v>163</v>
      </c>
      <c r="AU277" s="222" t="s">
        <v>85</v>
      </c>
      <c r="AV277" s="14" t="s">
        <v>161</v>
      </c>
      <c r="AW277" s="14" t="s">
        <v>31</v>
      </c>
      <c r="AX277" s="14" t="s">
        <v>83</v>
      </c>
      <c r="AY277" s="222" t="s">
        <v>153</v>
      </c>
    </row>
    <row r="278" spans="1:65" s="2" customFormat="1" ht="168" customHeight="1">
      <c r="A278" s="34"/>
      <c r="B278" s="35"/>
      <c r="C278" s="233" t="s">
        <v>508</v>
      </c>
      <c r="D278" s="233" t="s">
        <v>185</v>
      </c>
      <c r="E278" s="234" t="s">
        <v>304</v>
      </c>
      <c r="F278" s="235" t="s">
        <v>305</v>
      </c>
      <c r="G278" s="236" t="s">
        <v>178</v>
      </c>
      <c r="H278" s="237">
        <v>1812.5609999999999</v>
      </c>
      <c r="I278" s="238"/>
      <c r="J278" s="239">
        <f>ROUND(I278*H278,2)</f>
        <v>0</v>
      </c>
      <c r="K278" s="235" t="s">
        <v>159</v>
      </c>
      <c r="L278" s="39"/>
      <c r="M278" s="240" t="s">
        <v>1</v>
      </c>
      <c r="N278" s="241" t="s">
        <v>40</v>
      </c>
      <c r="O278" s="71"/>
      <c r="P278" s="196">
        <f>O278*H278</f>
        <v>0</v>
      </c>
      <c r="Q278" s="196">
        <v>0</v>
      </c>
      <c r="R278" s="196">
        <f>Q278*H278</f>
        <v>0</v>
      </c>
      <c r="S278" s="196">
        <v>0</v>
      </c>
      <c r="T278" s="197">
        <f>S278*H278</f>
        <v>0</v>
      </c>
      <c r="U278" s="34"/>
      <c r="V278" s="34"/>
      <c r="W278" s="34"/>
      <c r="X278" s="34"/>
      <c r="Y278" s="34"/>
      <c r="Z278" s="34"/>
      <c r="AA278" s="34"/>
      <c r="AB278" s="34"/>
      <c r="AC278" s="34"/>
      <c r="AD278" s="34"/>
      <c r="AE278" s="34"/>
      <c r="AR278" s="198" t="s">
        <v>284</v>
      </c>
      <c r="AT278" s="198" t="s">
        <v>185</v>
      </c>
      <c r="AU278" s="198" t="s">
        <v>85</v>
      </c>
      <c r="AY278" s="17" t="s">
        <v>153</v>
      </c>
      <c r="BE278" s="199">
        <f>IF(N278="základní",J278,0)</f>
        <v>0</v>
      </c>
      <c r="BF278" s="199">
        <f>IF(N278="snížená",J278,0)</f>
        <v>0</v>
      </c>
      <c r="BG278" s="199">
        <f>IF(N278="zákl. přenesená",J278,0)</f>
        <v>0</v>
      </c>
      <c r="BH278" s="199">
        <f>IF(N278="sníž. přenesená",J278,0)</f>
        <v>0</v>
      </c>
      <c r="BI278" s="199">
        <f>IF(N278="nulová",J278,0)</f>
        <v>0</v>
      </c>
      <c r="BJ278" s="17" t="s">
        <v>83</v>
      </c>
      <c r="BK278" s="199">
        <f>ROUND(I278*H278,2)</f>
        <v>0</v>
      </c>
      <c r="BL278" s="17" t="s">
        <v>284</v>
      </c>
      <c r="BM278" s="198" t="s">
        <v>509</v>
      </c>
    </row>
    <row r="279" spans="1:65" s="2" customFormat="1" ht="87.75">
      <c r="A279" s="34"/>
      <c r="B279" s="35"/>
      <c r="C279" s="36"/>
      <c r="D279" s="202" t="s">
        <v>190</v>
      </c>
      <c r="E279" s="36"/>
      <c r="F279" s="242" t="s">
        <v>300</v>
      </c>
      <c r="G279" s="36"/>
      <c r="H279" s="36"/>
      <c r="I279" s="243"/>
      <c r="J279" s="36"/>
      <c r="K279" s="36"/>
      <c r="L279" s="39"/>
      <c r="M279" s="244"/>
      <c r="N279" s="245"/>
      <c r="O279" s="71"/>
      <c r="P279" s="71"/>
      <c r="Q279" s="71"/>
      <c r="R279" s="71"/>
      <c r="S279" s="71"/>
      <c r="T279" s="72"/>
      <c r="U279" s="34"/>
      <c r="V279" s="34"/>
      <c r="W279" s="34"/>
      <c r="X279" s="34"/>
      <c r="Y279" s="34"/>
      <c r="Z279" s="34"/>
      <c r="AA279" s="34"/>
      <c r="AB279" s="34"/>
      <c r="AC279" s="34"/>
      <c r="AD279" s="34"/>
      <c r="AE279" s="34"/>
      <c r="AT279" s="17" t="s">
        <v>190</v>
      </c>
      <c r="AU279" s="17" t="s">
        <v>85</v>
      </c>
    </row>
    <row r="280" spans="1:65" s="15" customFormat="1" ht="11.25">
      <c r="B280" s="223"/>
      <c r="C280" s="224"/>
      <c r="D280" s="202" t="s">
        <v>163</v>
      </c>
      <c r="E280" s="225" t="s">
        <v>1</v>
      </c>
      <c r="F280" s="226" t="s">
        <v>307</v>
      </c>
      <c r="G280" s="224"/>
      <c r="H280" s="225" t="s">
        <v>1</v>
      </c>
      <c r="I280" s="227"/>
      <c r="J280" s="224"/>
      <c r="K280" s="224"/>
      <c r="L280" s="228"/>
      <c r="M280" s="229"/>
      <c r="N280" s="230"/>
      <c r="O280" s="230"/>
      <c r="P280" s="230"/>
      <c r="Q280" s="230"/>
      <c r="R280" s="230"/>
      <c r="S280" s="230"/>
      <c r="T280" s="231"/>
      <c r="AT280" s="232" t="s">
        <v>163</v>
      </c>
      <c r="AU280" s="232" t="s">
        <v>85</v>
      </c>
      <c r="AV280" s="15" t="s">
        <v>83</v>
      </c>
      <c r="AW280" s="15" t="s">
        <v>31</v>
      </c>
      <c r="AX280" s="15" t="s">
        <v>75</v>
      </c>
      <c r="AY280" s="232" t="s">
        <v>153</v>
      </c>
    </row>
    <row r="281" spans="1:65" s="13" customFormat="1" ht="11.25">
      <c r="B281" s="200"/>
      <c r="C281" s="201"/>
      <c r="D281" s="202" t="s">
        <v>163</v>
      </c>
      <c r="E281" s="203" t="s">
        <v>1</v>
      </c>
      <c r="F281" s="204" t="s">
        <v>510</v>
      </c>
      <c r="G281" s="201"/>
      <c r="H281" s="205">
        <v>121.56100000000001</v>
      </c>
      <c r="I281" s="206"/>
      <c r="J281" s="201"/>
      <c r="K281" s="201"/>
      <c r="L281" s="207"/>
      <c r="M281" s="208"/>
      <c r="N281" s="209"/>
      <c r="O281" s="209"/>
      <c r="P281" s="209"/>
      <c r="Q281" s="209"/>
      <c r="R281" s="209"/>
      <c r="S281" s="209"/>
      <c r="T281" s="210"/>
      <c r="AT281" s="211" t="s">
        <v>163</v>
      </c>
      <c r="AU281" s="211" t="s">
        <v>85</v>
      </c>
      <c r="AV281" s="13" t="s">
        <v>85</v>
      </c>
      <c r="AW281" s="13" t="s">
        <v>31</v>
      </c>
      <c r="AX281" s="13" t="s">
        <v>75</v>
      </c>
      <c r="AY281" s="211" t="s">
        <v>153</v>
      </c>
    </row>
    <row r="282" spans="1:65" s="15" customFormat="1" ht="11.25">
      <c r="B282" s="223"/>
      <c r="C282" s="224"/>
      <c r="D282" s="202" t="s">
        <v>163</v>
      </c>
      <c r="E282" s="225" t="s">
        <v>1</v>
      </c>
      <c r="F282" s="226" t="s">
        <v>511</v>
      </c>
      <c r="G282" s="224"/>
      <c r="H282" s="225" t="s">
        <v>1</v>
      </c>
      <c r="I282" s="227"/>
      <c r="J282" s="224"/>
      <c r="K282" s="224"/>
      <c r="L282" s="228"/>
      <c r="M282" s="229"/>
      <c r="N282" s="230"/>
      <c r="O282" s="230"/>
      <c r="P282" s="230"/>
      <c r="Q282" s="230"/>
      <c r="R282" s="230"/>
      <c r="S282" s="230"/>
      <c r="T282" s="231"/>
      <c r="AT282" s="232" t="s">
        <v>163</v>
      </c>
      <c r="AU282" s="232" t="s">
        <v>85</v>
      </c>
      <c r="AV282" s="15" t="s">
        <v>83</v>
      </c>
      <c r="AW282" s="15" t="s">
        <v>31</v>
      </c>
      <c r="AX282" s="15" t="s">
        <v>75</v>
      </c>
      <c r="AY282" s="232" t="s">
        <v>153</v>
      </c>
    </row>
    <row r="283" spans="1:65" s="13" customFormat="1" ht="11.25">
      <c r="B283" s="200"/>
      <c r="C283" s="201"/>
      <c r="D283" s="202" t="s">
        <v>163</v>
      </c>
      <c r="E283" s="203" t="s">
        <v>1</v>
      </c>
      <c r="F283" s="204" t="s">
        <v>512</v>
      </c>
      <c r="G283" s="201"/>
      <c r="H283" s="205">
        <v>809</v>
      </c>
      <c r="I283" s="206"/>
      <c r="J283" s="201"/>
      <c r="K283" s="201"/>
      <c r="L283" s="207"/>
      <c r="M283" s="208"/>
      <c r="N283" s="209"/>
      <c r="O283" s="209"/>
      <c r="P283" s="209"/>
      <c r="Q283" s="209"/>
      <c r="R283" s="209"/>
      <c r="S283" s="209"/>
      <c r="T283" s="210"/>
      <c r="AT283" s="211" t="s">
        <v>163</v>
      </c>
      <c r="AU283" s="211" t="s">
        <v>85</v>
      </c>
      <c r="AV283" s="13" t="s">
        <v>85</v>
      </c>
      <c r="AW283" s="13" t="s">
        <v>31</v>
      </c>
      <c r="AX283" s="13" t="s">
        <v>75</v>
      </c>
      <c r="AY283" s="211" t="s">
        <v>153</v>
      </c>
    </row>
    <row r="284" spans="1:65" s="15" customFormat="1" ht="11.25">
      <c r="B284" s="223"/>
      <c r="C284" s="224"/>
      <c r="D284" s="202" t="s">
        <v>163</v>
      </c>
      <c r="E284" s="225" t="s">
        <v>1</v>
      </c>
      <c r="F284" s="226" t="s">
        <v>311</v>
      </c>
      <c r="G284" s="224"/>
      <c r="H284" s="225" t="s">
        <v>1</v>
      </c>
      <c r="I284" s="227"/>
      <c r="J284" s="224"/>
      <c r="K284" s="224"/>
      <c r="L284" s="228"/>
      <c r="M284" s="229"/>
      <c r="N284" s="230"/>
      <c r="O284" s="230"/>
      <c r="P284" s="230"/>
      <c r="Q284" s="230"/>
      <c r="R284" s="230"/>
      <c r="S284" s="230"/>
      <c r="T284" s="231"/>
      <c r="AT284" s="232" t="s">
        <v>163</v>
      </c>
      <c r="AU284" s="232" t="s">
        <v>85</v>
      </c>
      <c r="AV284" s="15" t="s">
        <v>83</v>
      </c>
      <c r="AW284" s="15" t="s">
        <v>31</v>
      </c>
      <c r="AX284" s="15" t="s">
        <v>75</v>
      </c>
      <c r="AY284" s="232" t="s">
        <v>153</v>
      </c>
    </row>
    <row r="285" spans="1:65" s="13" customFormat="1" ht="11.25">
      <c r="B285" s="200"/>
      <c r="C285" s="201"/>
      <c r="D285" s="202" t="s">
        <v>163</v>
      </c>
      <c r="E285" s="203" t="s">
        <v>1</v>
      </c>
      <c r="F285" s="204" t="s">
        <v>513</v>
      </c>
      <c r="G285" s="201"/>
      <c r="H285" s="205">
        <v>122</v>
      </c>
      <c r="I285" s="206"/>
      <c r="J285" s="201"/>
      <c r="K285" s="201"/>
      <c r="L285" s="207"/>
      <c r="M285" s="208"/>
      <c r="N285" s="209"/>
      <c r="O285" s="209"/>
      <c r="P285" s="209"/>
      <c r="Q285" s="209"/>
      <c r="R285" s="209"/>
      <c r="S285" s="209"/>
      <c r="T285" s="210"/>
      <c r="AT285" s="211" t="s">
        <v>163</v>
      </c>
      <c r="AU285" s="211" t="s">
        <v>85</v>
      </c>
      <c r="AV285" s="13" t="s">
        <v>85</v>
      </c>
      <c r="AW285" s="13" t="s">
        <v>31</v>
      </c>
      <c r="AX285" s="13" t="s">
        <v>75</v>
      </c>
      <c r="AY285" s="211" t="s">
        <v>153</v>
      </c>
    </row>
    <row r="286" spans="1:65" s="15" customFormat="1" ht="11.25">
      <c r="B286" s="223"/>
      <c r="C286" s="224"/>
      <c r="D286" s="202" t="s">
        <v>163</v>
      </c>
      <c r="E286" s="225" t="s">
        <v>1</v>
      </c>
      <c r="F286" s="226" t="s">
        <v>313</v>
      </c>
      <c r="G286" s="224"/>
      <c r="H286" s="225" t="s">
        <v>1</v>
      </c>
      <c r="I286" s="227"/>
      <c r="J286" s="224"/>
      <c r="K286" s="224"/>
      <c r="L286" s="228"/>
      <c r="M286" s="229"/>
      <c r="N286" s="230"/>
      <c r="O286" s="230"/>
      <c r="P286" s="230"/>
      <c r="Q286" s="230"/>
      <c r="R286" s="230"/>
      <c r="S286" s="230"/>
      <c r="T286" s="231"/>
      <c r="AT286" s="232" t="s">
        <v>163</v>
      </c>
      <c r="AU286" s="232" t="s">
        <v>85</v>
      </c>
      <c r="AV286" s="15" t="s">
        <v>83</v>
      </c>
      <c r="AW286" s="15" t="s">
        <v>31</v>
      </c>
      <c r="AX286" s="15" t="s">
        <v>75</v>
      </c>
      <c r="AY286" s="232" t="s">
        <v>153</v>
      </c>
    </row>
    <row r="287" spans="1:65" s="13" customFormat="1" ht="11.25">
      <c r="B287" s="200"/>
      <c r="C287" s="201"/>
      <c r="D287" s="202" t="s">
        <v>163</v>
      </c>
      <c r="E287" s="203" t="s">
        <v>1</v>
      </c>
      <c r="F287" s="204" t="s">
        <v>514</v>
      </c>
      <c r="G287" s="201"/>
      <c r="H287" s="205">
        <v>760</v>
      </c>
      <c r="I287" s="206"/>
      <c r="J287" s="201"/>
      <c r="K287" s="201"/>
      <c r="L287" s="207"/>
      <c r="M287" s="208"/>
      <c r="N287" s="209"/>
      <c r="O287" s="209"/>
      <c r="P287" s="209"/>
      <c r="Q287" s="209"/>
      <c r="R287" s="209"/>
      <c r="S287" s="209"/>
      <c r="T287" s="210"/>
      <c r="AT287" s="211" t="s">
        <v>163</v>
      </c>
      <c r="AU287" s="211" t="s">
        <v>85</v>
      </c>
      <c r="AV287" s="13" t="s">
        <v>85</v>
      </c>
      <c r="AW287" s="13" t="s">
        <v>31</v>
      </c>
      <c r="AX287" s="13" t="s">
        <v>75</v>
      </c>
      <c r="AY287" s="211" t="s">
        <v>153</v>
      </c>
    </row>
    <row r="288" spans="1:65" s="14" customFormat="1" ht="11.25">
      <c r="B288" s="212"/>
      <c r="C288" s="213"/>
      <c r="D288" s="202" t="s">
        <v>163</v>
      </c>
      <c r="E288" s="214" t="s">
        <v>1</v>
      </c>
      <c r="F288" s="215" t="s">
        <v>167</v>
      </c>
      <c r="G288" s="213"/>
      <c r="H288" s="216">
        <v>1812.5610000000001</v>
      </c>
      <c r="I288" s="217"/>
      <c r="J288" s="213"/>
      <c r="K288" s="213"/>
      <c r="L288" s="218"/>
      <c r="M288" s="219"/>
      <c r="N288" s="220"/>
      <c r="O288" s="220"/>
      <c r="P288" s="220"/>
      <c r="Q288" s="220"/>
      <c r="R288" s="220"/>
      <c r="S288" s="220"/>
      <c r="T288" s="221"/>
      <c r="AT288" s="222" t="s">
        <v>163</v>
      </c>
      <c r="AU288" s="222" t="s">
        <v>85</v>
      </c>
      <c r="AV288" s="14" t="s">
        <v>161</v>
      </c>
      <c r="AW288" s="14" t="s">
        <v>31</v>
      </c>
      <c r="AX288" s="14" t="s">
        <v>83</v>
      </c>
      <c r="AY288" s="222" t="s">
        <v>153</v>
      </c>
    </row>
    <row r="289" spans="1:65" s="2" customFormat="1" ht="90" customHeight="1">
      <c r="A289" s="34"/>
      <c r="B289" s="35"/>
      <c r="C289" s="233" t="s">
        <v>515</v>
      </c>
      <c r="D289" s="233" t="s">
        <v>185</v>
      </c>
      <c r="E289" s="234" t="s">
        <v>316</v>
      </c>
      <c r="F289" s="235" t="s">
        <v>317</v>
      </c>
      <c r="G289" s="236" t="s">
        <v>178</v>
      </c>
      <c r="H289" s="237">
        <v>1</v>
      </c>
      <c r="I289" s="238"/>
      <c r="J289" s="239">
        <f>ROUND(I289*H289,2)</f>
        <v>0</v>
      </c>
      <c r="K289" s="235" t="s">
        <v>159</v>
      </c>
      <c r="L289" s="39"/>
      <c r="M289" s="240" t="s">
        <v>1</v>
      </c>
      <c r="N289" s="241" t="s">
        <v>40</v>
      </c>
      <c r="O289" s="71"/>
      <c r="P289" s="196">
        <f>O289*H289</f>
        <v>0</v>
      </c>
      <c r="Q289" s="196">
        <v>0</v>
      </c>
      <c r="R289" s="196">
        <f>Q289*H289</f>
        <v>0</v>
      </c>
      <c r="S289" s="196">
        <v>0</v>
      </c>
      <c r="T289" s="197">
        <f>S289*H289</f>
        <v>0</v>
      </c>
      <c r="U289" s="34"/>
      <c r="V289" s="34"/>
      <c r="W289" s="34"/>
      <c r="X289" s="34"/>
      <c r="Y289" s="34"/>
      <c r="Z289" s="34"/>
      <c r="AA289" s="34"/>
      <c r="AB289" s="34"/>
      <c r="AC289" s="34"/>
      <c r="AD289" s="34"/>
      <c r="AE289" s="34"/>
      <c r="AR289" s="198" t="s">
        <v>284</v>
      </c>
      <c r="AT289" s="198" t="s">
        <v>185</v>
      </c>
      <c r="AU289" s="198" t="s">
        <v>85</v>
      </c>
      <c r="AY289" s="17" t="s">
        <v>153</v>
      </c>
      <c r="BE289" s="199">
        <f>IF(N289="základní",J289,0)</f>
        <v>0</v>
      </c>
      <c r="BF289" s="199">
        <f>IF(N289="snížená",J289,0)</f>
        <v>0</v>
      </c>
      <c r="BG289" s="199">
        <f>IF(N289="zákl. přenesená",J289,0)</f>
        <v>0</v>
      </c>
      <c r="BH289" s="199">
        <f>IF(N289="sníž. přenesená",J289,0)</f>
        <v>0</v>
      </c>
      <c r="BI289" s="199">
        <f>IF(N289="nulová",J289,0)</f>
        <v>0</v>
      </c>
      <c r="BJ289" s="17" t="s">
        <v>83</v>
      </c>
      <c r="BK289" s="199">
        <f>ROUND(I289*H289,2)</f>
        <v>0</v>
      </c>
      <c r="BL289" s="17" t="s">
        <v>284</v>
      </c>
      <c r="BM289" s="198" t="s">
        <v>516</v>
      </c>
    </row>
    <row r="290" spans="1:65" s="2" customFormat="1" ht="58.5">
      <c r="A290" s="34"/>
      <c r="B290" s="35"/>
      <c r="C290" s="36"/>
      <c r="D290" s="202" t="s">
        <v>190</v>
      </c>
      <c r="E290" s="36"/>
      <c r="F290" s="242" t="s">
        <v>319</v>
      </c>
      <c r="G290" s="36"/>
      <c r="H290" s="36"/>
      <c r="I290" s="243"/>
      <c r="J290" s="36"/>
      <c r="K290" s="36"/>
      <c r="L290" s="39"/>
      <c r="M290" s="244"/>
      <c r="N290" s="245"/>
      <c r="O290" s="71"/>
      <c r="P290" s="71"/>
      <c r="Q290" s="71"/>
      <c r="R290" s="71"/>
      <c r="S290" s="71"/>
      <c r="T290" s="72"/>
      <c r="U290" s="34"/>
      <c r="V290" s="34"/>
      <c r="W290" s="34"/>
      <c r="X290" s="34"/>
      <c r="Y290" s="34"/>
      <c r="Z290" s="34"/>
      <c r="AA290" s="34"/>
      <c r="AB290" s="34"/>
      <c r="AC290" s="34"/>
      <c r="AD290" s="34"/>
      <c r="AE290" s="34"/>
      <c r="AT290" s="17" t="s">
        <v>190</v>
      </c>
      <c r="AU290" s="17" t="s">
        <v>85</v>
      </c>
    </row>
    <row r="291" spans="1:65" s="15" customFormat="1" ht="11.25">
      <c r="B291" s="223"/>
      <c r="C291" s="224"/>
      <c r="D291" s="202" t="s">
        <v>163</v>
      </c>
      <c r="E291" s="225" t="s">
        <v>1</v>
      </c>
      <c r="F291" s="226" t="s">
        <v>320</v>
      </c>
      <c r="G291" s="224"/>
      <c r="H291" s="225" t="s">
        <v>1</v>
      </c>
      <c r="I291" s="227"/>
      <c r="J291" s="224"/>
      <c r="K291" s="224"/>
      <c r="L291" s="228"/>
      <c r="M291" s="229"/>
      <c r="N291" s="230"/>
      <c r="O291" s="230"/>
      <c r="P291" s="230"/>
      <c r="Q291" s="230"/>
      <c r="R291" s="230"/>
      <c r="S291" s="230"/>
      <c r="T291" s="231"/>
      <c r="AT291" s="232" t="s">
        <v>163</v>
      </c>
      <c r="AU291" s="232" t="s">
        <v>85</v>
      </c>
      <c r="AV291" s="15" t="s">
        <v>83</v>
      </c>
      <c r="AW291" s="15" t="s">
        <v>31</v>
      </c>
      <c r="AX291" s="15" t="s">
        <v>75</v>
      </c>
      <c r="AY291" s="232" t="s">
        <v>153</v>
      </c>
    </row>
    <row r="292" spans="1:65" s="13" customFormat="1" ht="11.25">
      <c r="B292" s="200"/>
      <c r="C292" s="201"/>
      <c r="D292" s="202" t="s">
        <v>163</v>
      </c>
      <c r="E292" s="203" t="s">
        <v>1</v>
      </c>
      <c r="F292" s="204" t="s">
        <v>83</v>
      </c>
      <c r="G292" s="201"/>
      <c r="H292" s="205">
        <v>1</v>
      </c>
      <c r="I292" s="206"/>
      <c r="J292" s="201"/>
      <c r="K292" s="201"/>
      <c r="L292" s="207"/>
      <c r="M292" s="208"/>
      <c r="N292" s="209"/>
      <c r="O292" s="209"/>
      <c r="P292" s="209"/>
      <c r="Q292" s="209"/>
      <c r="R292" s="209"/>
      <c r="S292" s="209"/>
      <c r="T292" s="210"/>
      <c r="AT292" s="211" t="s">
        <v>163</v>
      </c>
      <c r="AU292" s="211" t="s">
        <v>85</v>
      </c>
      <c r="AV292" s="13" t="s">
        <v>85</v>
      </c>
      <c r="AW292" s="13" t="s">
        <v>31</v>
      </c>
      <c r="AX292" s="13" t="s">
        <v>75</v>
      </c>
      <c r="AY292" s="211" t="s">
        <v>153</v>
      </c>
    </row>
    <row r="293" spans="1:65" s="14" customFormat="1" ht="11.25">
      <c r="B293" s="212"/>
      <c r="C293" s="213"/>
      <c r="D293" s="202" t="s">
        <v>163</v>
      </c>
      <c r="E293" s="214" t="s">
        <v>1</v>
      </c>
      <c r="F293" s="215" t="s">
        <v>167</v>
      </c>
      <c r="G293" s="213"/>
      <c r="H293" s="216">
        <v>1</v>
      </c>
      <c r="I293" s="217"/>
      <c r="J293" s="213"/>
      <c r="K293" s="213"/>
      <c r="L293" s="218"/>
      <c r="M293" s="246"/>
      <c r="N293" s="247"/>
      <c r="O293" s="247"/>
      <c r="P293" s="247"/>
      <c r="Q293" s="247"/>
      <c r="R293" s="247"/>
      <c r="S293" s="247"/>
      <c r="T293" s="248"/>
      <c r="AT293" s="222" t="s">
        <v>163</v>
      </c>
      <c r="AU293" s="222" t="s">
        <v>85</v>
      </c>
      <c r="AV293" s="14" t="s">
        <v>161</v>
      </c>
      <c r="AW293" s="14" t="s">
        <v>31</v>
      </c>
      <c r="AX293" s="14" t="s">
        <v>83</v>
      </c>
      <c r="AY293" s="222" t="s">
        <v>153</v>
      </c>
    </row>
    <row r="294" spans="1:65" s="2" customFormat="1" ht="6.95" customHeight="1">
      <c r="A294" s="34"/>
      <c r="B294" s="54"/>
      <c r="C294" s="55"/>
      <c r="D294" s="55"/>
      <c r="E294" s="55"/>
      <c r="F294" s="55"/>
      <c r="G294" s="55"/>
      <c r="H294" s="55"/>
      <c r="I294" s="55"/>
      <c r="J294" s="55"/>
      <c r="K294" s="55"/>
      <c r="L294" s="39"/>
      <c r="M294" s="34"/>
      <c r="O294" s="34"/>
      <c r="P294" s="34"/>
      <c r="Q294" s="34"/>
      <c r="R294" s="34"/>
      <c r="S294" s="34"/>
      <c r="T294" s="34"/>
      <c r="U294" s="34"/>
      <c r="V294" s="34"/>
      <c r="W294" s="34"/>
      <c r="X294" s="34"/>
      <c r="Y294" s="34"/>
      <c r="Z294" s="34"/>
      <c r="AA294" s="34"/>
      <c r="AB294" s="34"/>
      <c r="AC294" s="34"/>
      <c r="AD294" s="34"/>
      <c r="AE294" s="34"/>
    </row>
  </sheetData>
  <sheetProtection algorithmName="SHA-512" hashValue="M79y+H9XsE5vSsI2xBR8ZyVdrTQ9AVXXM6LXyntpvojI4LBK7/4D6vyDm/IZmWHNJoMsT5OwyKGVK6CTEbZUnA==" saltValue="hJtwx0jfMbMFT306TAHddQ==" spinCount="100000" sheet="1" objects="1" scenarios="1" formatColumns="0" formatRows="0" autoFilter="0"/>
  <autoFilter ref="C120:K293"/>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94"/>
  <sheetViews>
    <sheetView showGridLines="0" topLeftCell="A118"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5"/>
      <c r="M2" s="275"/>
      <c r="N2" s="275"/>
      <c r="O2" s="275"/>
      <c r="P2" s="275"/>
      <c r="Q2" s="275"/>
      <c r="R2" s="275"/>
      <c r="S2" s="275"/>
      <c r="T2" s="275"/>
      <c r="U2" s="275"/>
      <c r="V2" s="275"/>
      <c r="AT2" s="17" t="s">
        <v>97</v>
      </c>
    </row>
    <row r="3" spans="1:46" s="1" customFormat="1" ht="6.95" hidden="1" customHeight="1">
      <c r="B3" s="108"/>
      <c r="C3" s="109"/>
      <c r="D3" s="109"/>
      <c r="E3" s="109"/>
      <c r="F3" s="109"/>
      <c r="G3" s="109"/>
      <c r="H3" s="109"/>
      <c r="I3" s="109"/>
      <c r="J3" s="109"/>
      <c r="K3" s="109"/>
      <c r="L3" s="20"/>
      <c r="AT3" s="17" t="s">
        <v>85</v>
      </c>
    </row>
    <row r="4" spans="1:46" s="1" customFormat="1" ht="24.95" hidden="1" customHeight="1">
      <c r="B4" s="20"/>
      <c r="D4" s="110" t="s">
        <v>125</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0" t="str">
        <f>'Rekapitulace stavby'!K6</f>
        <v>Oprava trati v úseku Kladno - Krupá</v>
      </c>
      <c r="F7" s="291"/>
      <c r="G7" s="291"/>
      <c r="H7" s="291"/>
      <c r="L7" s="20"/>
    </row>
    <row r="8" spans="1:46" s="2" customFormat="1" ht="12" hidden="1" customHeight="1">
      <c r="A8" s="34"/>
      <c r="B8" s="39"/>
      <c r="C8" s="34"/>
      <c r="D8" s="112" t="s">
        <v>126</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292" t="s">
        <v>517</v>
      </c>
      <c r="F9" s="293"/>
      <c r="G9" s="293"/>
      <c r="H9" s="293"/>
      <c r="I9" s="34"/>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2" t="s">
        <v>20</v>
      </c>
      <c r="E12" s="34"/>
      <c r="F12" s="113" t="s">
        <v>21</v>
      </c>
      <c r="G12" s="34"/>
      <c r="H12" s="34"/>
      <c r="I12" s="112" t="s">
        <v>22</v>
      </c>
      <c r="J12" s="114" t="str">
        <f>'Rekapitulace stavby'!AN8</f>
        <v>22. 2. 2021</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stavby'!E14</f>
        <v>Vyplň údaj</v>
      </c>
      <c r="F18" s="295"/>
      <c r="G18" s="295"/>
      <c r="H18" s="295"/>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15"/>
      <c r="B27" s="116"/>
      <c r="C27" s="115"/>
      <c r="D27" s="115"/>
      <c r="E27" s="296" t="s">
        <v>1</v>
      </c>
      <c r="F27" s="296"/>
      <c r="G27" s="296"/>
      <c r="H27" s="296"/>
      <c r="I27" s="115"/>
      <c r="J27" s="115"/>
      <c r="K27" s="115"/>
      <c r="L27" s="117"/>
      <c r="S27" s="115"/>
      <c r="T27" s="115"/>
      <c r="U27" s="115"/>
      <c r="V27" s="115"/>
      <c r="W27" s="115"/>
      <c r="X27" s="115"/>
      <c r="Y27" s="115"/>
      <c r="Z27" s="115"/>
      <c r="AA27" s="115"/>
      <c r="AB27" s="115"/>
      <c r="AC27" s="115"/>
      <c r="AD27" s="115"/>
      <c r="AE27" s="115"/>
    </row>
    <row r="28" spans="1:31" s="2" customFormat="1" ht="6.95"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hidden="1" customHeight="1">
      <c r="A30" s="34"/>
      <c r="B30" s="39"/>
      <c r="C30" s="34"/>
      <c r="D30" s="119" t="s">
        <v>35</v>
      </c>
      <c r="E30" s="34"/>
      <c r="F30" s="34"/>
      <c r="G30" s="34"/>
      <c r="H30" s="34"/>
      <c r="I30" s="34"/>
      <c r="J30" s="120">
        <f>ROUND(J120,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2" t="s">
        <v>39</v>
      </c>
      <c r="E33" s="112" t="s">
        <v>40</v>
      </c>
      <c r="F33" s="123">
        <f>ROUND((SUM(BE120:BE293)),  2)</f>
        <v>0</v>
      </c>
      <c r="G33" s="34"/>
      <c r="H33" s="34"/>
      <c r="I33" s="124">
        <v>0.21</v>
      </c>
      <c r="J33" s="123">
        <f>ROUND(((SUM(BE120:BE293))*I33),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2" t="s">
        <v>41</v>
      </c>
      <c r="F34" s="123">
        <f>ROUND((SUM(BF120:BF293)),  2)</f>
        <v>0</v>
      </c>
      <c r="G34" s="34"/>
      <c r="H34" s="34"/>
      <c r="I34" s="124">
        <v>0.15</v>
      </c>
      <c r="J34" s="123">
        <f>ROUND(((SUM(BF120:BF293))*I34),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42</v>
      </c>
      <c r="F35" s="123">
        <f>ROUND((SUM(BG120:BG293)),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43</v>
      </c>
      <c r="F36" s="123">
        <f>ROUND((SUM(BH120:BH293)),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44</v>
      </c>
      <c r="F37" s="123">
        <f>ROUND((SUM(BI120:BI293)),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2" t="s">
        <v>48</v>
      </c>
      <c r="E50" s="133"/>
      <c r="F50" s="133"/>
      <c r="G50" s="132" t="s">
        <v>49</v>
      </c>
      <c r="H50" s="133"/>
      <c r="I50" s="133"/>
      <c r="J50" s="133"/>
      <c r="K50" s="133"/>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idden="1">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idden="1">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idden="1">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5" hidden="1"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hidden="1"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hidden="1" customHeight="1">
      <c r="A82" s="34"/>
      <c r="B82" s="35"/>
      <c r="C82" s="23" t="s">
        <v>128</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hidden="1"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hidden="1" customHeight="1">
      <c r="A85" s="34"/>
      <c r="B85" s="35"/>
      <c r="C85" s="36"/>
      <c r="D85" s="36"/>
      <c r="E85" s="297" t="str">
        <f>E7</f>
        <v>Oprava trati v úseku Kladno - Krupá</v>
      </c>
      <c r="F85" s="298"/>
      <c r="G85" s="298"/>
      <c r="H85" s="298"/>
      <c r="I85" s="36"/>
      <c r="J85" s="36"/>
      <c r="K85" s="36"/>
      <c r="L85" s="51"/>
      <c r="S85" s="34"/>
      <c r="T85" s="34"/>
      <c r="U85" s="34"/>
      <c r="V85" s="34"/>
      <c r="W85" s="34"/>
      <c r="X85" s="34"/>
      <c r="Y85" s="34"/>
      <c r="Z85" s="34"/>
      <c r="AA85" s="34"/>
      <c r="AB85" s="34"/>
      <c r="AC85" s="34"/>
      <c r="AD85" s="34"/>
      <c r="AE85" s="34"/>
    </row>
    <row r="86" spans="1:47" s="2" customFormat="1" ht="12" hidden="1" customHeight="1">
      <c r="A86" s="34"/>
      <c r="B86" s="35"/>
      <c r="C86" s="29" t="s">
        <v>126</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hidden="1" customHeight="1">
      <c r="A87" s="34"/>
      <c r="B87" s="35"/>
      <c r="C87" s="36"/>
      <c r="D87" s="36"/>
      <c r="E87" s="253" t="str">
        <f>E9</f>
        <v>SO 05 - přejezd P27</v>
      </c>
      <c r="F87" s="299"/>
      <c r="G87" s="299"/>
      <c r="H87" s="299"/>
      <c r="I87" s="36"/>
      <c r="J87" s="36"/>
      <c r="K87" s="36"/>
      <c r="L87" s="51"/>
      <c r="S87" s="34"/>
      <c r="T87" s="34"/>
      <c r="U87" s="34"/>
      <c r="V87" s="34"/>
      <c r="W87" s="34"/>
      <c r="X87" s="34"/>
      <c r="Y87" s="34"/>
      <c r="Z87" s="34"/>
      <c r="AA87" s="34"/>
      <c r="AB87" s="34"/>
      <c r="AC87" s="34"/>
      <c r="AD87" s="34"/>
      <c r="AE87" s="34"/>
    </row>
    <row r="88" spans="1:47" s="2" customFormat="1" ht="6.95" hidden="1"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c r="A89" s="34"/>
      <c r="B89" s="35"/>
      <c r="C89" s="29" t="s">
        <v>20</v>
      </c>
      <c r="D89" s="36"/>
      <c r="E89" s="36"/>
      <c r="F89" s="27" t="str">
        <f>F12</f>
        <v xml:space="preserve"> </v>
      </c>
      <c r="G89" s="36"/>
      <c r="H89" s="36"/>
      <c r="I89" s="29" t="s">
        <v>22</v>
      </c>
      <c r="J89" s="66" t="str">
        <f>IF(J12="","",J12)</f>
        <v>22. 2. 2021</v>
      </c>
      <c r="K89" s="36"/>
      <c r="L89" s="51"/>
      <c r="S89" s="34"/>
      <c r="T89" s="34"/>
      <c r="U89" s="34"/>
      <c r="V89" s="34"/>
      <c r="W89" s="34"/>
      <c r="X89" s="34"/>
      <c r="Y89" s="34"/>
      <c r="Z89" s="34"/>
      <c r="AA89" s="34"/>
      <c r="AB89" s="34"/>
      <c r="AC89" s="34"/>
      <c r="AD89" s="34"/>
      <c r="AE89" s="34"/>
    </row>
    <row r="90" spans="1:47" s="2" customFormat="1" ht="6.95" hidden="1"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hidden="1" customHeight="1">
      <c r="A91" s="34"/>
      <c r="B91" s="35"/>
      <c r="C91" s="29" t="s">
        <v>24</v>
      </c>
      <c r="D91" s="36"/>
      <c r="E91" s="36"/>
      <c r="F91" s="27" t="str">
        <f>E15</f>
        <v>Ing. Aleš Bednář</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2" hidden="1" customHeight="1">
      <c r="A92" s="34"/>
      <c r="B92" s="35"/>
      <c r="C92" s="29" t="s">
        <v>28</v>
      </c>
      <c r="D92" s="36"/>
      <c r="E92" s="36"/>
      <c r="F92" s="27" t="str">
        <f>IF(E18="","",E18)</f>
        <v>Vyplň údaj</v>
      </c>
      <c r="G92" s="36"/>
      <c r="H92" s="36"/>
      <c r="I92" s="29" t="s">
        <v>32</v>
      </c>
      <c r="J92" s="32" t="str">
        <f>E24</f>
        <v>Lukáš Kot</v>
      </c>
      <c r="K92" s="36"/>
      <c r="L92" s="51"/>
      <c r="S92" s="34"/>
      <c r="T92" s="34"/>
      <c r="U92" s="34"/>
      <c r="V92" s="34"/>
      <c r="W92" s="34"/>
      <c r="X92" s="34"/>
      <c r="Y92" s="34"/>
      <c r="Z92" s="34"/>
      <c r="AA92" s="34"/>
      <c r="AB92" s="34"/>
      <c r="AC92" s="34"/>
      <c r="AD92" s="34"/>
      <c r="AE92" s="34"/>
    </row>
    <row r="93" spans="1:47" s="2" customFormat="1" ht="10.35" hidden="1"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c r="A94" s="34"/>
      <c r="B94" s="35"/>
      <c r="C94" s="143" t="s">
        <v>129</v>
      </c>
      <c r="D94" s="144"/>
      <c r="E94" s="144"/>
      <c r="F94" s="144"/>
      <c r="G94" s="144"/>
      <c r="H94" s="144"/>
      <c r="I94" s="144"/>
      <c r="J94" s="145" t="s">
        <v>130</v>
      </c>
      <c r="K94" s="144"/>
      <c r="L94" s="51"/>
      <c r="S94" s="34"/>
      <c r="T94" s="34"/>
      <c r="U94" s="34"/>
      <c r="V94" s="34"/>
      <c r="W94" s="34"/>
      <c r="X94" s="34"/>
      <c r="Y94" s="34"/>
      <c r="Z94" s="34"/>
      <c r="AA94" s="34"/>
      <c r="AB94" s="34"/>
      <c r="AC94" s="34"/>
      <c r="AD94" s="34"/>
      <c r="AE94" s="34"/>
    </row>
    <row r="95" spans="1:47" s="2" customFormat="1" ht="10.35" hidden="1"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hidden="1" customHeight="1">
      <c r="A96" s="34"/>
      <c r="B96" s="35"/>
      <c r="C96" s="146" t="s">
        <v>131</v>
      </c>
      <c r="D96" s="36"/>
      <c r="E96" s="36"/>
      <c r="F96" s="36"/>
      <c r="G96" s="36"/>
      <c r="H96" s="36"/>
      <c r="I96" s="36"/>
      <c r="J96" s="84">
        <f>J120</f>
        <v>0</v>
      </c>
      <c r="K96" s="36"/>
      <c r="L96" s="51"/>
      <c r="S96" s="34"/>
      <c r="T96" s="34"/>
      <c r="U96" s="34"/>
      <c r="V96" s="34"/>
      <c r="W96" s="34"/>
      <c r="X96" s="34"/>
      <c r="Y96" s="34"/>
      <c r="Z96" s="34"/>
      <c r="AA96" s="34"/>
      <c r="AB96" s="34"/>
      <c r="AC96" s="34"/>
      <c r="AD96" s="34"/>
      <c r="AE96" s="34"/>
      <c r="AU96" s="17" t="s">
        <v>132</v>
      </c>
    </row>
    <row r="97" spans="1:31" s="9" customFormat="1" ht="24.95" hidden="1" customHeight="1">
      <c r="B97" s="147"/>
      <c r="C97" s="148"/>
      <c r="D97" s="149" t="s">
        <v>133</v>
      </c>
      <c r="E97" s="150"/>
      <c r="F97" s="150"/>
      <c r="G97" s="150"/>
      <c r="H97" s="150"/>
      <c r="I97" s="150"/>
      <c r="J97" s="151">
        <f>J121</f>
        <v>0</v>
      </c>
      <c r="K97" s="148"/>
      <c r="L97" s="152"/>
    </row>
    <row r="98" spans="1:31" s="10" customFormat="1" ht="19.899999999999999" hidden="1" customHeight="1">
      <c r="B98" s="153"/>
      <c r="C98" s="154"/>
      <c r="D98" s="155" t="s">
        <v>135</v>
      </c>
      <c r="E98" s="156"/>
      <c r="F98" s="156"/>
      <c r="G98" s="156"/>
      <c r="H98" s="156"/>
      <c r="I98" s="156"/>
      <c r="J98" s="157">
        <f>J122</f>
        <v>0</v>
      </c>
      <c r="K98" s="154"/>
      <c r="L98" s="158"/>
    </row>
    <row r="99" spans="1:31" s="10" customFormat="1" ht="19.899999999999999" hidden="1" customHeight="1">
      <c r="B99" s="153"/>
      <c r="C99" s="154"/>
      <c r="D99" s="155" t="s">
        <v>136</v>
      </c>
      <c r="E99" s="156"/>
      <c r="F99" s="156"/>
      <c r="G99" s="156"/>
      <c r="H99" s="156"/>
      <c r="I99" s="156"/>
      <c r="J99" s="157">
        <f>J182</f>
        <v>0</v>
      </c>
      <c r="K99" s="154"/>
      <c r="L99" s="158"/>
    </row>
    <row r="100" spans="1:31" s="10" customFormat="1" ht="19.899999999999999" hidden="1" customHeight="1">
      <c r="B100" s="153"/>
      <c r="C100" s="154"/>
      <c r="D100" s="155" t="s">
        <v>137</v>
      </c>
      <c r="E100" s="156"/>
      <c r="F100" s="156"/>
      <c r="G100" s="156"/>
      <c r="H100" s="156"/>
      <c r="I100" s="156"/>
      <c r="J100" s="157">
        <f>J245</f>
        <v>0</v>
      </c>
      <c r="K100" s="154"/>
      <c r="L100" s="158"/>
    </row>
    <row r="101" spans="1:31" s="2" customFormat="1" ht="21.75" hidden="1" customHeight="1">
      <c r="A101" s="34"/>
      <c r="B101" s="35"/>
      <c r="C101" s="36"/>
      <c r="D101" s="36"/>
      <c r="E101" s="36"/>
      <c r="F101" s="36"/>
      <c r="G101" s="36"/>
      <c r="H101" s="36"/>
      <c r="I101" s="36"/>
      <c r="J101" s="36"/>
      <c r="K101" s="36"/>
      <c r="L101" s="51"/>
      <c r="S101" s="34"/>
      <c r="T101" s="34"/>
      <c r="U101" s="34"/>
      <c r="V101" s="34"/>
      <c r="W101" s="34"/>
      <c r="X101" s="34"/>
      <c r="Y101" s="34"/>
      <c r="Z101" s="34"/>
      <c r="AA101" s="34"/>
      <c r="AB101" s="34"/>
      <c r="AC101" s="34"/>
      <c r="AD101" s="34"/>
      <c r="AE101" s="34"/>
    </row>
    <row r="102" spans="1:31" s="2" customFormat="1" ht="6.95" hidden="1" customHeight="1">
      <c r="A102" s="34"/>
      <c r="B102" s="54"/>
      <c r="C102" s="55"/>
      <c r="D102" s="55"/>
      <c r="E102" s="55"/>
      <c r="F102" s="55"/>
      <c r="G102" s="55"/>
      <c r="H102" s="55"/>
      <c r="I102" s="55"/>
      <c r="J102" s="55"/>
      <c r="K102" s="55"/>
      <c r="L102" s="51"/>
      <c r="S102" s="34"/>
      <c r="T102" s="34"/>
      <c r="U102" s="34"/>
      <c r="V102" s="34"/>
      <c r="W102" s="34"/>
      <c r="X102" s="34"/>
      <c r="Y102" s="34"/>
      <c r="Z102" s="34"/>
      <c r="AA102" s="34"/>
      <c r="AB102" s="34"/>
      <c r="AC102" s="34"/>
      <c r="AD102" s="34"/>
      <c r="AE102" s="34"/>
    </row>
    <row r="103" spans="1:31" ht="11.25" hidden="1"/>
    <row r="104" spans="1:31" ht="11.25" hidden="1"/>
    <row r="105" spans="1:31" ht="11.25" hidden="1"/>
    <row r="106" spans="1:31" s="2" customFormat="1" ht="6.95" customHeight="1">
      <c r="A106" s="34"/>
      <c r="B106" s="56"/>
      <c r="C106" s="57"/>
      <c r="D106" s="57"/>
      <c r="E106" s="57"/>
      <c r="F106" s="57"/>
      <c r="G106" s="57"/>
      <c r="H106" s="57"/>
      <c r="I106" s="57"/>
      <c r="J106" s="57"/>
      <c r="K106" s="57"/>
      <c r="L106" s="51"/>
      <c r="S106" s="34"/>
      <c r="T106" s="34"/>
      <c r="U106" s="34"/>
      <c r="V106" s="34"/>
      <c r="W106" s="34"/>
      <c r="X106" s="34"/>
      <c r="Y106" s="34"/>
      <c r="Z106" s="34"/>
      <c r="AA106" s="34"/>
      <c r="AB106" s="34"/>
      <c r="AC106" s="34"/>
      <c r="AD106" s="34"/>
      <c r="AE106" s="34"/>
    </row>
    <row r="107" spans="1:31" s="2" customFormat="1" ht="24.95" customHeight="1">
      <c r="A107" s="34"/>
      <c r="B107" s="35"/>
      <c r="C107" s="23" t="s">
        <v>138</v>
      </c>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6.95" customHeight="1">
      <c r="A108" s="34"/>
      <c r="B108" s="35"/>
      <c r="C108" s="36"/>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2" customHeight="1">
      <c r="A109" s="34"/>
      <c r="B109" s="35"/>
      <c r="C109" s="29" t="s">
        <v>16</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6.5" customHeight="1">
      <c r="A110" s="34"/>
      <c r="B110" s="35"/>
      <c r="C110" s="36"/>
      <c r="D110" s="36"/>
      <c r="E110" s="297" t="str">
        <f>E7</f>
        <v>Oprava trati v úseku Kladno - Krupá</v>
      </c>
      <c r="F110" s="298"/>
      <c r="G110" s="298"/>
      <c r="H110" s="298"/>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126</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6.5" customHeight="1">
      <c r="A112" s="34"/>
      <c r="B112" s="35"/>
      <c r="C112" s="36"/>
      <c r="D112" s="36"/>
      <c r="E112" s="253" t="str">
        <f>E9</f>
        <v>SO 05 - přejezd P27</v>
      </c>
      <c r="F112" s="299"/>
      <c r="G112" s="299"/>
      <c r="H112" s="299"/>
      <c r="I112" s="36"/>
      <c r="J112" s="36"/>
      <c r="K112" s="36"/>
      <c r="L112" s="51"/>
      <c r="S112" s="34"/>
      <c r="T112" s="34"/>
      <c r="U112" s="34"/>
      <c r="V112" s="34"/>
      <c r="W112" s="34"/>
      <c r="X112" s="34"/>
      <c r="Y112" s="34"/>
      <c r="Z112" s="34"/>
      <c r="AA112" s="34"/>
      <c r="AB112" s="34"/>
      <c r="AC112" s="34"/>
      <c r="AD112" s="34"/>
      <c r="AE112" s="34"/>
    </row>
    <row r="113" spans="1:65" s="2" customFormat="1" ht="6.95" customHeight="1">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9" t="s">
        <v>20</v>
      </c>
      <c r="D114" s="36"/>
      <c r="E114" s="36"/>
      <c r="F114" s="27" t="str">
        <f>F12</f>
        <v xml:space="preserve"> </v>
      </c>
      <c r="G114" s="36"/>
      <c r="H114" s="36"/>
      <c r="I114" s="29" t="s">
        <v>22</v>
      </c>
      <c r="J114" s="66" t="str">
        <f>IF(J12="","",J12)</f>
        <v>22. 2. 2021</v>
      </c>
      <c r="K114" s="36"/>
      <c r="L114" s="51"/>
      <c r="S114" s="34"/>
      <c r="T114" s="34"/>
      <c r="U114" s="34"/>
      <c r="V114" s="34"/>
      <c r="W114" s="34"/>
      <c r="X114" s="34"/>
      <c r="Y114" s="34"/>
      <c r="Z114" s="34"/>
      <c r="AA114" s="34"/>
      <c r="AB114" s="34"/>
      <c r="AC114" s="34"/>
      <c r="AD114" s="34"/>
      <c r="AE114" s="34"/>
    </row>
    <row r="115" spans="1:65" s="2" customFormat="1" ht="6.9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5.2" customHeight="1">
      <c r="A116" s="34"/>
      <c r="B116" s="35"/>
      <c r="C116" s="29" t="s">
        <v>24</v>
      </c>
      <c r="D116" s="36"/>
      <c r="E116" s="36"/>
      <c r="F116" s="27" t="str">
        <f>E15</f>
        <v>Ing. Aleš Bednář</v>
      </c>
      <c r="G116" s="36"/>
      <c r="H116" s="36"/>
      <c r="I116" s="29" t="s">
        <v>30</v>
      </c>
      <c r="J116" s="32" t="str">
        <f>E21</f>
        <v xml:space="preserve"> </v>
      </c>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28</v>
      </c>
      <c r="D117" s="36"/>
      <c r="E117" s="36"/>
      <c r="F117" s="27" t="str">
        <f>IF(E18="","",E18)</f>
        <v>Vyplň údaj</v>
      </c>
      <c r="G117" s="36"/>
      <c r="H117" s="36"/>
      <c r="I117" s="29" t="s">
        <v>32</v>
      </c>
      <c r="J117" s="32" t="str">
        <f>E24</f>
        <v>Lukáš Kot</v>
      </c>
      <c r="K117" s="36"/>
      <c r="L117" s="51"/>
      <c r="S117" s="34"/>
      <c r="T117" s="34"/>
      <c r="U117" s="34"/>
      <c r="V117" s="34"/>
      <c r="W117" s="34"/>
      <c r="X117" s="34"/>
      <c r="Y117" s="34"/>
      <c r="Z117" s="34"/>
      <c r="AA117" s="34"/>
      <c r="AB117" s="34"/>
      <c r="AC117" s="34"/>
      <c r="AD117" s="34"/>
      <c r="AE117" s="34"/>
    </row>
    <row r="118" spans="1:65" s="2" customFormat="1" ht="10.3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11" customFormat="1" ht="29.25" customHeight="1">
      <c r="A119" s="159"/>
      <c r="B119" s="160"/>
      <c r="C119" s="161" t="s">
        <v>139</v>
      </c>
      <c r="D119" s="162" t="s">
        <v>60</v>
      </c>
      <c r="E119" s="162" t="s">
        <v>56</v>
      </c>
      <c r="F119" s="162" t="s">
        <v>57</v>
      </c>
      <c r="G119" s="162" t="s">
        <v>140</v>
      </c>
      <c r="H119" s="162" t="s">
        <v>141</v>
      </c>
      <c r="I119" s="162" t="s">
        <v>142</v>
      </c>
      <c r="J119" s="162" t="s">
        <v>130</v>
      </c>
      <c r="K119" s="163" t="s">
        <v>143</v>
      </c>
      <c r="L119" s="164"/>
      <c r="M119" s="75" t="s">
        <v>1</v>
      </c>
      <c r="N119" s="76" t="s">
        <v>39</v>
      </c>
      <c r="O119" s="76" t="s">
        <v>144</v>
      </c>
      <c r="P119" s="76" t="s">
        <v>145</v>
      </c>
      <c r="Q119" s="76" t="s">
        <v>146</v>
      </c>
      <c r="R119" s="76" t="s">
        <v>147</v>
      </c>
      <c r="S119" s="76" t="s">
        <v>148</v>
      </c>
      <c r="T119" s="77" t="s">
        <v>149</v>
      </c>
      <c r="U119" s="159"/>
      <c r="V119" s="159"/>
      <c r="W119" s="159"/>
      <c r="X119" s="159"/>
      <c r="Y119" s="159"/>
      <c r="Z119" s="159"/>
      <c r="AA119" s="159"/>
      <c r="AB119" s="159"/>
      <c r="AC119" s="159"/>
      <c r="AD119" s="159"/>
      <c r="AE119" s="159"/>
    </row>
    <row r="120" spans="1:65" s="2" customFormat="1" ht="22.9" customHeight="1">
      <c r="A120" s="34"/>
      <c r="B120" s="35"/>
      <c r="C120" s="82" t="s">
        <v>150</v>
      </c>
      <c r="D120" s="36"/>
      <c r="E120" s="36"/>
      <c r="F120" s="36"/>
      <c r="G120" s="36"/>
      <c r="H120" s="36"/>
      <c r="I120" s="36"/>
      <c r="J120" s="165">
        <f>BK120</f>
        <v>0</v>
      </c>
      <c r="K120" s="36"/>
      <c r="L120" s="39"/>
      <c r="M120" s="78"/>
      <c r="N120" s="166"/>
      <c r="O120" s="79"/>
      <c r="P120" s="167">
        <f>P121</f>
        <v>0</v>
      </c>
      <c r="Q120" s="79"/>
      <c r="R120" s="167">
        <f>R121</f>
        <v>220.14684</v>
      </c>
      <c r="S120" s="79"/>
      <c r="T120" s="168">
        <f>T121</f>
        <v>0</v>
      </c>
      <c r="U120" s="34"/>
      <c r="V120" s="34"/>
      <c r="W120" s="34"/>
      <c r="X120" s="34"/>
      <c r="Y120" s="34"/>
      <c r="Z120" s="34"/>
      <c r="AA120" s="34"/>
      <c r="AB120" s="34"/>
      <c r="AC120" s="34"/>
      <c r="AD120" s="34"/>
      <c r="AE120" s="34"/>
      <c r="AT120" s="17" t="s">
        <v>74</v>
      </c>
      <c r="AU120" s="17" t="s">
        <v>132</v>
      </c>
      <c r="BK120" s="169">
        <f>BK121</f>
        <v>0</v>
      </c>
    </row>
    <row r="121" spans="1:65" s="12" customFormat="1" ht="25.9" customHeight="1">
      <c r="B121" s="170"/>
      <c r="C121" s="171"/>
      <c r="D121" s="172" t="s">
        <v>74</v>
      </c>
      <c r="E121" s="173" t="s">
        <v>151</v>
      </c>
      <c r="F121" s="173" t="s">
        <v>152</v>
      </c>
      <c r="G121" s="171"/>
      <c r="H121" s="171"/>
      <c r="I121" s="174"/>
      <c r="J121" s="175">
        <f>BK121</f>
        <v>0</v>
      </c>
      <c r="K121" s="171"/>
      <c r="L121" s="176"/>
      <c r="M121" s="177"/>
      <c r="N121" s="178"/>
      <c r="O121" s="178"/>
      <c r="P121" s="179">
        <f>P122+P182+P245</f>
        <v>0</v>
      </c>
      <c r="Q121" s="178"/>
      <c r="R121" s="179">
        <f>R122+R182+R245</f>
        <v>220.14684</v>
      </c>
      <c r="S121" s="178"/>
      <c r="T121" s="180">
        <f>T122+T182+T245</f>
        <v>0</v>
      </c>
      <c r="AR121" s="181" t="s">
        <v>83</v>
      </c>
      <c r="AT121" s="182" t="s">
        <v>74</v>
      </c>
      <c r="AU121" s="182" t="s">
        <v>75</v>
      </c>
      <c r="AY121" s="181" t="s">
        <v>153</v>
      </c>
      <c r="BK121" s="183">
        <f>BK122+BK182+BK245</f>
        <v>0</v>
      </c>
    </row>
    <row r="122" spans="1:65" s="12" customFormat="1" ht="22.9" customHeight="1">
      <c r="B122" s="170"/>
      <c r="C122" s="171"/>
      <c r="D122" s="172" t="s">
        <v>74</v>
      </c>
      <c r="E122" s="184" t="s">
        <v>85</v>
      </c>
      <c r="F122" s="184" t="s">
        <v>174</v>
      </c>
      <c r="G122" s="171"/>
      <c r="H122" s="171"/>
      <c r="I122" s="174"/>
      <c r="J122" s="185">
        <f>BK122</f>
        <v>0</v>
      </c>
      <c r="K122" s="171"/>
      <c r="L122" s="176"/>
      <c r="M122" s="177"/>
      <c r="N122" s="178"/>
      <c r="O122" s="178"/>
      <c r="P122" s="179">
        <f>SUM(P123:P181)</f>
        <v>0</v>
      </c>
      <c r="Q122" s="178"/>
      <c r="R122" s="179">
        <f>SUM(R123:R181)</f>
        <v>220.14684</v>
      </c>
      <c r="S122" s="178"/>
      <c r="T122" s="180">
        <f>SUM(T123:T181)</f>
        <v>0</v>
      </c>
      <c r="AR122" s="181" t="s">
        <v>83</v>
      </c>
      <c r="AT122" s="182" t="s">
        <v>74</v>
      </c>
      <c r="AU122" s="182" t="s">
        <v>83</v>
      </c>
      <c r="AY122" s="181" t="s">
        <v>153</v>
      </c>
      <c r="BK122" s="183">
        <f>SUM(BK123:BK181)</f>
        <v>0</v>
      </c>
    </row>
    <row r="123" spans="1:65" s="2" customFormat="1" ht="24">
      <c r="A123" s="34"/>
      <c r="B123" s="35"/>
      <c r="C123" s="186" t="s">
        <v>83</v>
      </c>
      <c r="D123" s="186" t="s">
        <v>155</v>
      </c>
      <c r="E123" s="187" t="s">
        <v>518</v>
      </c>
      <c r="F123" s="188" t="s">
        <v>519</v>
      </c>
      <c r="G123" s="189" t="s">
        <v>209</v>
      </c>
      <c r="H123" s="190">
        <v>9.6</v>
      </c>
      <c r="I123" s="191"/>
      <c r="J123" s="192">
        <f>ROUND(I123*H123,2)</f>
        <v>0</v>
      </c>
      <c r="K123" s="188" t="s">
        <v>1</v>
      </c>
      <c r="L123" s="193"/>
      <c r="M123" s="194" t="s">
        <v>1</v>
      </c>
      <c r="N123" s="195" t="s">
        <v>40</v>
      </c>
      <c r="O123" s="71"/>
      <c r="P123" s="196">
        <f>O123*H123</f>
        <v>0</v>
      </c>
      <c r="Q123" s="196">
        <v>1.3420000000000001</v>
      </c>
      <c r="R123" s="196">
        <f>Q123*H123</f>
        <v>12.8832</v>
      </c>
      <c r="S123" s="196">
        <v>0</v>
      </c>
      <c r="T123" s="197">
        <f>S123*H123</f>
        <v>0</v>
      </c>
      <c r="U123" s="34"/>
      <c r="V123" s="34"/>
      <c r="W123" s="34"/>
      <c r="X123" s="34"/>
      <c r="Y123" s="34"/>
      <c r="Z123" s="34"/>
      <c r="AA123" s="34"/>
      <c r="AB123" s="34"/>
      <c r="AC123" s="34"/>
      <c r="AD123" s="34"/>
      <c r="AE123" s="34"/>
      <c r="AR123" s="198" t="s">
        <v>160</v>
      </c>
      <c r="AT123" s="198" t="s">
        <v>155</v>
      </c>
      <c r="AU123" s="198" t="s">
        <v>85</v>
      </c>
      <c r="AY123" s="17" t="s">
        <v>153</v>
      </c>
      <c r="BE123" s="199">
        <f>IF(N123="základní",J123,0)</f>
        <v>0</v>
      </c>
      <c r="BF123" s="199">
        <f>IF(N123="snížená",J123,0)</f>
        <v>0</v>
      </c>
      <c r="BG123" s="199">
        <f>IF(N123="zákl. přenesená",J123,0)</f>
        <v>0</v>
      </c>
      <c r="BH123" s="199">
        <f>IF(N123="sníž. přenesená",J123,0)</f>
        <v>0</v>
      </c>
      <c r="BI123" s="199">
        <f>IF(N123="nulová",J123,0)</f>
        <v>0</v>
      </c>
      <c r="BJ123" s="17" t="s">
        <v>83</v>
      </c>
      <c r="BK123" s="199">
        <f>ROUND(I123*H123,2)</f>
        <v>0</v>
      </c>
      <c r="BL123" s="17" t="s">
        <v>161</v>
      </c>
      <c r="BM123" s="198" t="s">
        <v>520</v>
      </c>
    </row>
    <row r="124" spans="1:65" s="15" customFormat="1" ht="33.75">
      <c r="B124" s="223"/>
      <c r="C124" s="224"/>
      <c r="D124" s="202" t="s">
        <v>163</v>
      </c>
      <c r="E124" s="225" t="s">
        <v>1</v>
      </c>
      <c r="F124" s="226" t="s">
        <v>521</v>
      </c>
      <c r="G124" s="224"/>
      <c r="H124" s="225" t="s">
        <v>1</v>
      </c>
      <c r="I124" s="227"/>
      <c r="J124" s="224"/>
      <c r="K124" s="224"/>
      <c r="L124" s="228"/>
      <c r="M124" s="229"/>
      <c r="N124" s="230"/>
      <c r="O124" s="230"/>
      <c r="P124" s="230"/>
      <c r="Q124" s="230"/>
      <c r="R124" s="230"/>
      <c r="S124" s="230"/>
      <c r="T124" s="231"/>
      <c r="AT124" s="232" t="s">
        <v>163</v>
      </c>
      <c r="AU124" s="232" t="s">
        <v>85</v>
      </c>
      <c r="AV124" s="15" t="s">
        <v>83</v>
      </c>
      <c r="AW124" s="15" t="s">
        <v>31</v>
      </c>
      <c r="AX124" s="15" t="s">
        <v>75</v>
      </c>
      <c r="AY124" s="232" t="s">
        <v>153</v>
      </c>
    </row>
    <row r="125" spans="1:65" s="13" customFormat="1" ht="11.25">
      <c r="B125" s="200"/>
      <c r="C125" s="201"/>
      <c r="D125" s="202" t="s">
        <v>163</v>
      </c>
      <c r="E125" s="203" t="s">
        <v>1</v>
      </c>
      <c r="F125" s="204" t="s">
        <v>522</v>
      </c>
      <c r="G125" s="201"/>
      <c r="H125" s="205">
        <v>9.6</v>
      </c>
      <c r="I125" s="206"/>
      <c r="J125" s="201"/>
      <c r="K125" s="201"/>
      <c r="L125" s="207"/>
      <c r="M125" s="208"/>
      <c r="N125" s="209"/>
      <c r="O125" s="209"/>
      <c r="P125" s="209"/>
      <c r="Q125" s="209"/>
      <c r="R125" s="209"/>
      <c r="S125" s="209"/>
      <c r="T125" s="210"/>
      <c r="AT125" s="211" t="s">
        <v>163</v>
      </c>
      <c r="AU125" s="211" t="s">
        <v>85</v>
      </c>
      <c r="AV125" s="13" t="s">
        <v>85</v>
      </c>
      <c r="AW125" s="13" t="s">
        <v>31</v>
      </c>
      <c r="AX125" s="13" t="s">
        <v>75</v>
      </c>
      <c r="AY125" s="211" t="s">
        <v>153</v>
      </c>
    </row>
    <row r="126" spans="1:65" s="14" customFormat="1" ht="11.25">
      <c r="B126" s="212"/>
      <c r="C126" s="213"/>
      <c r="D126" s="202" t="s">
        <v>163</v>
      </c>
      <c r="E126" s="214" t="s">
        <v>1</v>
      </c>
      <c r="F126" s="215" t="s">
        <v>167</v>
      </c>
      <c r="G126" s="213"/>
      <c r="H126" s="216">
        <v>9.6</v>
      </c>
      <c r="I126" s="217"/>
      <c r="J126" s="213"/>
      <c r="K126" s="213"/>
      <c r="L126" s="218"/>
      <c r="M126" s="219"/>
      <c r="N126" s="220"/>
      <c r="O126" s="220"/>
      <c r="P126" s="220"/>
      <c r="Q126" s="220"/>
      <c r="R126" s="220"/>
      <c r="S126" s="220"/>
      <c r="T126" s="221"/>
      <c r="AT126" s="222" t="s">
        <v>163</v>
      </c>
      <c r="AU126" s="222" t="s">
        <v>85</v>
      </c>
      <c r="AV126" s="14" t="s">
        <v>161</v>
      </c>
      <c r="AW126" s="14" t="s">
        <v>31</v>
      </c>
      <c r="AX126" s="14" t="s">
        <v>83</v>
      </c>
      <c r="AY126" s="222" t="s">
        <v>153</v>
      </c>
    </row>
    <row r="127" spans="1:65" s="2" customFormat="1" ht="16.5" customHeight="1">
      <c r="A127" s="34"/>
      <c r="B127" s="35"/>
      <c r="C127" s="186" t="s">
        <v>85</v>
      </c>
      <c r="D127" s="186" t="s">
        <v>155</v>
      </c>
      <c r="E127" s="187" t="s">
        <v>523</v>
      </c>
      <c r="F127" s="188" t="s">
        <v>524</v>
      </c>
      <c r="G127" s="189" t="s">
        <v>158</v>
      </c>
      <c r="H127" s="190">
        <v>8</v>
      </c>
      <c r="I127" s="191"/>
      <c r="J127" s="192">
        <f>ROUND(I127*H127,2)</f>
        <v>0</v>
      </c>
      <c r="K127" s="188" t="s">
        <v>159</v>
      </c>
      <c r="L127" s="193"/>
      <c r="M127" s="194" t="s">
        <v>1</v>
      </c>
      <c r="N127" s="195" t="s">
        <v>40</v>
      </c>
      <c r="O127" s="71"/>
      <c r="P127" s="196">
        <f>O127*H127</f>
        <v>0</v>
      </c>
      <c r="Q127" s="196">
        <v>1.2E-2</v>
      </c>
      <c r="R127" s="196">
        <f>Q127*H127</f>
        <v>9.6000000000000002E-2</v>
      </c>
      <c r="S127" s="196">
        <v>0</v>
      </c>
      <c r="T127" s="197">
        <f>S127*H127</f>
        <v>0</v>
      </c>
      <c r="U127" s="34"/>
      <c r="V127" s="34"/>
      <c r="W127" s="34"/>
      <c r="X127" s="34"/>
      <c r="Y127" s="34"/>
      <c r="Z127" s="34"/>
      <c r="AA127" s="34"/>
      <c r="AB127" s="34"/>
      <c r="AC127" s="34"/>
      <c r="AD127" s="34"/>
      <c r="AE127" s="34"/>
      <c r="AR127" s="198" t="s">
        <v>160</v>
      </c>
      <c r="AT127" s="198" t="s">
        <v>155</v>
      </c>
      <c r="AU127" s="198" t="s">
        <v>85</v>
      </c>
      <c r="AY127" s="17" t="s">
        <v>153</v>
      </c>
      <c r="BE127" s="199">
        <f>IF(N127="základní",J127,0)</f>
        <v>0</v>
      </c>
      <c r="BF127" s="199">
        <f>IF(N127="snížená",J127,0)</f>
        <v>0</v>
      </c>
      <c r="BG127" s="199">
        <f>IF(N127="zákl. přenesená",J127,0)</f>
        <v>0</v>
      </c>
      <c r="BH127" s="199">
        <f>IF(N127="sníž. přenesená",J127,0)</f>
        <v>0</v>
      </c>
      <c r="BI127" s="199">
        <f>IF(N127="nulová",J127,0)</f>
        <v>0</v>
      </c>
      <c r="BJ127" s="17" t="s">
        <v>83</v>
      </c>
      <c r="BK127" s="199">
        <f>ROUND(I127*H127,2)</f>
        <v>0</v>
      </c>
      <c r="BL127" s="17" t="s">
        <v>161</v>
      </c>
      <c r="BM127" s="198" t="s">
        <v>525</v>
      </c>
    </row>
    <row r="128" spans="1:65" s="15" customFormat="1" ht="11.25">
      <c r="B128" s="223"/>
      <c r="C128" s="224"/>
      <c r="D128" s="202" t="s">
        <v>163</v>
      </c>
      <c r="E128" s="225" t="s">
        <v>1</v>
      </c>
      <c r="F128" s="226" t="s">
        <v>526</v>
      </c>
      <c r="G128" s="224"/>
      <c r="H128" s="225" t="s">
        <v>1</v>
      </c>
      <c r="I128" s="227"/>
      <c r="J128" s="224"/>
      <c r="K128" s="224"/>
      <c r="L128" s="228"/>
      <c r="M128" s="229"/>
      <c r="N128" s="230"/>
      <c r="O128" s="230"/>
      <c r="P128" s="230"/>
      <c r="Q128" s="230"/>
      <c r="R128" s="230"/>
      <c r="S128" s="230"/>
      <c r="T128" s="231"/>
      <c r="AT128" s="232" t="s">
        <v>163</v>
      </c>
      <c r="AU128" s="232" t="s">
        <v>85</v>
      </c>
      <c r="AV128" s="15" t="s">
        <v>83</v>
      </c>
      <c r="AW128" s="15" t="s">
        <v>31</v>
      </c>
      <c r="AX128" s="15" t="s">
        <v>75</v>
      </c>
      <c r="AY128" s="232" t="s">
        <v>153</v>
      </c>
    </row>
    <row r="129" spans="1:65" s="13" customFormat="1" ht="11.25">
      <c r="B129" s="200"/>
      <c r="C129" s="201"/>
      <c r="D129" s="202" t="s">
        <v>163</v>
      </c>
      <c r="E129" s="203" t="s">
        <v>1</v>
      </c>
      <c r="F129" s="204" t="s">
        <v>527</v>
      </c>
      <c r="G129" s="201"/>
      <c r="H129" s="205">
        <v>8</v>
      </c>
      <c r="I129" s="206"/>
      <c r="J129" s="201"/>
      <c r="K129" s="201"/>
      <c r="L129" s="207"/>
      <c r="M129" s="208"/>
      <c r="N129" s="209"/>
      <c r="O129" s="209"/>
      <c r="P129" s="209"/>
      <c r="Q129" s="209"/>
      <c r="R129" s="209"/>
      <c r="S129" s="209"/>
      <c r="T129" s="210"/>
      <c r="AT129" s="211" t="s">
        <v>163</v>
      </c>
      <c r="AU129" s="211" t="s">
        <v>85</v>
      </c>
      <c r="AV129" s="13" t="s">
        <v>85</v>
      </c>
      <c r="AW129" s="13" t="s">
        <v>31</v>
      </c>
      <c r="AX129" s="13" t="s">
        <v>75</v>
      </c>
      <c r="AY129" s="211" t="s">
        <v>153</v>
      </c>
    </row>
    <row r="130" spans="1:65" s="14" customFormat="1" ht="11.25">
      <c r="B130" s="212"/>
      <c r="C130" s="213"/>
      <c r="D130" s="202" t="s">
        <v>163</v>
      </c>
      <c r="E130" s="214" t="s">
        <v>1</v>
      </c>
      <c r="F130" s="215" t="s">
        <v>167</v>
      </c>
      <c r="G130" s="213"/>
      <c r="H130" s="216">
        <v>8</v>
      </c>
      <c r="I130" s="217"/>
      <c r="J130" s="213"/>
      <c r="K130" s="213"/>
      <c r="L130" s="218"/>
      <c r="M130" s="219"/>
      <c r="N130" s="220"/>
      <c r="O130" s="220"/>
      <c r="P130" s="220"/>
      <c r="Q130" s="220"/>
      <c r="R130" s="220"/>
      <c r="S130" s="220"/>
      <c r="T130" s="221"/>
      <c r="AT130" s="222" t="s">
        <v>163</v>
      </c>
      <c r="AU130" s="222" t="s">
        <v>85</v>
      </c>
      <c r="AV130" s="14" t="s">
        <v>161</v>
      </c>
      <c r="AW130" s="14" t="s">
        <v>31</v>
      </c>
      <c r="AX130" s="14" t="s">
        <v>83</v>
      </c>
      <c r="AY130" s="222" t="s">
        <v>153</v>
      </c>
    </row>
    <row r="131" spans="1:65" s="2" customFormat="1" ht="24">
      <c r="A131" s="34"/>
      <c r="B131" s="35"/>
      <c r="C131" s="186" t="s">
        <v>175</v>
      </c>
      <c r="D131" s="186" t="s">
        <v>155</v>
      </c>
      <c r="E131" s="187" t="s">
        <v>528</v>
      </c>
      <c r="F131" s="188" t="s">
        <v>529</v>
      </c>
      <c r="G131" s="189" t="s">
        <v>158</v>
      </c>
      <c r="H131" s="190">
        <v>14</v>
      </c>
      <c r="I131" s="191"/>
      <c r="J131" s="192">
        <f>ROUND(I131*H131,2)</f>
        <v>0</v>
      </c>
      <c r="K131" s="188" t="s">
        <v>159</v>
      </c>
      <c r="L131" s="193"/>
      <c r="M131" s="194" t="s">
        <v>1</v>
      </c>
      <c r="N131" s="195" t="s">
        <v>40</v>
      </c>
      <c r="O131" s="71"/>
      <c r="P131" s="196">
        <f>O131*H131</f>
        <v>0</v>
      </c>
      <c r="Q131" s="196">
        <v>0.48699999999999999</v>
      </c>
      <c r="R131" s="196">
        <f>Q131*H131</f>
        <v>6.8179999999999996</v>
      </c>
      <c r="S131" s="196">
        <v>0</v>
      </c>
      <c r="T131" s="197">
        <f>S131*H131</f>
        <v>0</v>
      </c>
      <c r="U131" s="34"/>
      <c r="V131" s="34"/>
      <c r="W131" s="34"/>
      <c r="X131" s="34"/>
      <c r="Y131" s="34"/>
      <c r="Z131" s="34"/>
      <c r="AA131" s="34"/>
      <c r="AB131" s="34"/>
      <c r="AC131" s="34"/>
      <c r="AD131" s="34"/>
      <c r="AE131" s="34"/>
      <c r="AR131" s="198" t="s">
        <v>160</v>
      </c>
      <c r="AT131" s="198" t="s">
        <v>155</v>
      </c>
      <c r="AU131" s="198" t="s">
        <v>85</v>
      </c>
      <c r="AY131" s="17" t="s">
        <v>153</v>
      </c>
      <c r="BE131" s="199">
        <f>IF(N131="základní",J131,0)</f>
        <v>0</v>
      </c>
      <c r="BF131" s="199">
        <f>IF(N131="snížená",J131,0)</f>
        <v>0</v>
      </c>
      <c r="BG131" s="199">
        <f>IF(N131="zákl. přenesená",J131,0)</f>
        <v>0</v>
      </c>
      <c r="BH131" s="199">
        <f>IF(N131="sníž. přenesená",J131,0)</f>
        <v>0</v>
      </c>
      <c r="BI131" s="199">
        <f>IF(N131="nulová",J131,0)</f>
        <v>0</v>
      </c>
      <c r="BJ131" s="17" t="s">
        <v>83</v>
      </c>
      <c r="BK131" s="199">
        <f>ROUND(I131*H131,2)</f>
        <v>0</v>
      </c>
      <c r="BL131" s="17" t="s">
        <v>161</v>
      </c>
      <c r="BM131" s="198" t="s">
        <v>530</v>
      </c>
    </row>
    <row r="132" spans="1:65" s="15" customFormat="1" ht="11.25">
      <c r="B132" s="223"/>
      <c r="C132" s="224"/>
      <c r="D132" s="202" t="s">
        <v>163</v>
      </c>
      <c r="E132" s="225" t="s">
        <v>1</v>
      </c>
      <c r="F132" s="226" t="s">
        <v>531</v>
      </c>
      <c r="G132" s="224"/>
      <c r="H132" s="225" t="s">
        <v>1</v>
      </c>
      <c r="I132" s="227"/>
      <c r="J132" s="224"/>
      <c r="K132" s="224"/>
      <c r="L132" s="228"/>
      <c r="M132" s="229"/>
      <c r="N132" s="230"/>
      <c r="O132" s="230"/>
      <c r="P132" s="230"/>
      <c r="Q132" s="230"/>
      <c r="R132" s="230"/>
      <c r="S132" s="230"/>
      <c r="T132" s="231"/>
      <c r="AT132" s="232" t="s">
        <v>163</v>
      </c>
      <c r="AU132" s="232" t="s">
        <v>85</v>
      </c>
      <c r="AV132" s="15" t="s">
        <v>83</v>
      </c>
      <c r="AW132" s="15" t="s">
        <v>31</v>
      </c>
      <c r="AX132" s="15" t="s">
        <v>75</v>
      </c>
      <c r="AY132" s="232" t="s">
        <v>153</v>
      </c>
    </row>
    <row r="133" spans="1:65" s="13" customFormat="1" ht="11.25">
      <c r="B133" s="200"/>
      <c r="C133" s="201"/>
      <c r="D133" s="202" t="s">
        <v>163</v>
      </c>
      <c r="E133" s="203" t="s">
        <v>1</v>
      </c>
      <c r="F133" s="204" t="s">
        <v>532</v>
      </c>
      <c r="G133" s="201"/>
      <c r="H133" s="205">
        <v>14</v>
      </c>
      <c r="I133" s="206"/>
      <c r="J133" s="201"/>
      <c r="K133" s="201"/>
      <c r="L133" s="207"/>
      <c r="M133" s="208"/>
      <c r="N133" s="209"/>
      <c r="O133" s="209"/>
      <c r="P133" s="209"/>
      <c r="Q133" s="209"/>
      <c r="R133" s="209"/>
      <c r="S133" s="209"/>
      <c r="T133" s="210"/>
      <c r="AT133" s="211" t="s">
        <v>163</v>
      </c>
      <c r="AU133" s="211" t="s">
        <v>85</v>
      </c>
      <c r="AV133" s="13" t="s">
        <v>85</v>
      </c>
      <c r="AW133" s="13" t="s">
        <v>31</v>
      </c>
      <c r="AX133" s="13" t="s">
        <v>75</v>
      </c>
      <c r="AY133" s="211" t="s">
        <v>153</v>
      </c>
    </row>
    <row r="134" spans="1:65" s="14" customFormat="1" ht="11.25">
      <c r="B134" s="212"/>
      <c r="C134" s="213"/>
      <c r="D134" s="202" t="s">
        <v>163</v>
      </c>
      <c r="E134" s="214" t="s">
        <v>1</v>
      </c>
      <c r="F134" s="215" t="s">
        <v>167</v>
      </c>
      <c r="G134" s="213"/>
      <c r="H134" s="216">
        <v>14</v>
      </c>
      <c r="I134" s="217"/>
      <c r="J134" s="213"/>
      <c r="K134" s="213"/>
      <c r="L134" s="218"/>
      <c r="M134" s="219"/>
      <c r="N134" s="220"/>
      <c r="O134" s="220"/>
      <c r="P134" s="220"/>
      <c r="Q134" s="220"/>
      <c r="R134" s="220"/>
      <c r="S134" s="220"/>
      <c r="T134" s="221"/>
      <c r="AT134" s="222" t="s">
        <v>163</v>
      </c>
      <c r="AU134" s="222" t="s">
        <v>85</v>
      </c>
      <c r="AV134" s="14" t="s">
        <v>161</v>
      </c>
      <c r="AW134" s="14" t="s">
        <v>31</v>
      </c>
      <c r="AX134" s="14" t="s">
        <v>83</v>
      </c>
      <c r="AY134" s="222" t="s">
        <v>153</v>
      </c>
    </row>
    <row r="135" spans="1:65" s="2" customFormat="1" ht="24">
      <c r="A135" s="34"/>
      <c r="B135" s="35"/>
      <c r="C135" s="186" t="s">
        <v>161</v>
      </c>
      <c r="D135" s="186" t="s">
        <v>155</v>
      </c>
      <c r="E135" s="187" t="s">
        <v>533</v>
      </c>
      <c r="F135" s="188" t="s">
        <v>534</v>
      </c>
      <c r="G135" s="189" t="s">
        <v>158</v>
      </c>
      <c r="H135" s="190">
        <v>68</v>
      </c>
      <c r="I135" s="191"/>
      <c r="J135" s="192">
        <f>ROUND(I135*H135,2)</f>
        <v>0</v>
      </c>
      <c r="K135" s="188" t="s">
        <v>159</v>
      </c>
      <c r="L135" s="193"/>
      <c r="M135" s="194" t="s">
        <v>1</v>
      </c>
      <c r="N135" s="195" t="s">
        <v>40</v>
      </c>
      <c r="O135" s="71"/>
      <c r="P135" s="196">
        <f>O135*H135</f>
        <v>0</v>
      </c>
      <c r="Q135" s="196">
        <v>1.0499999999999999E-3</v>
      </c>
      <c r="R135" s="196">
        <f>Q135*H135</f>
        <v>7.1399999999999991E-2</v>
      </c>
      <c r="S135" s="196">
        <v>0</v>
      </c>
      <c r="T135" s="197">
        <f>S135*H135</f>
        <v>0</v>
      </c>
      <c r="U135" s="34"/>
      <c r="V135" s="34"/>
      <c r="W135" s="34"/>
      <c r="X135" s="34"/>
      <c r="Y135" s="34"/>
      <c r="Z135" s="34"/>
      <c r="AA135" s="34"/>
      <c r="AB135" s="34"/>
      <c r="AC135" s="34"/>
      <c r="AD135" s="34"/>
      <c r="AE135" s="34"/>
      <c r="AR135" s="198" t="s">
        <v>160</v>
      </c>
      <c r="AT135" s="198" t="s">
        <v>155</v>
      </c>
      <c r="AU135" s="198" t="s">
        <v>85</v>
      </c>
      <c r="AY135" s="17" t="s">
        <v>153</v>
      </c>
      <c r="BE135" s="199">
        <f>IF(N135="základní",J135,0)</f>
        <v>0</v>
      </c>
      <c r="BF135" s="199">
        <f>IF(N135="snížená",J135,0)</f>
        <v>0</v>
      </c>
      <c r="BG135" s="199">
        <f>IF(N135="zákl. přenesená",J135,0)</f>
        <v>0</v>
      </c>
      <c r="BH135" s="199">
        <f>IF(N135="sníž. přenesená",J135,0)</f>
        <v>0</v>
      </c>
      <c r="BI135" s="199">
        <f>IF(N135="nulová",J135,0)</f>
        <v>0</v>
      </c>
      <c r="BJ135" s="17" t="s">
        <v>83</v>
      </c>
      <c r="BK135" s="199">
        <f>ROUND(I135*H135,2)</f>
        <v>0</v>
      </c>
      <c r="BL135" s="17" t="s">
        <v>161</v>
      </c>
      <c r="BM135" s="198" t="s">
        <v>535</v>
      </c>
    </row>
    <row r="136" spans="1:65" s="13" customFormat="1" ht="11.25">
      <c r="B136" s="200"/>
      <c r="C136" s="201"/>
      <c r="D136" s="202" t="s">
        <v>163</v>
      </c>
      <c r="E136" s="203" t="s">
        <v>1</v>
      </c>
      <c r="F136" s="204" t="s">
        <v>536</v>
      </c>
      <c r="G136" s="201"/>
      <c r="H136" s="205">
        <v>68</v>
      </c>
      <c r="I136" s="206"/>
      <c r="J136" s="201"/>
      <c r="K136" s="201"/>
      <c r="L136" s="207"/>
      <c r="M136" s="208"/>
      <c r="N136" s="209"/>
      <c r="O136" s="209"/>
      <c r="P136" s="209"/>
      <c r="Q136" s="209"/>
      <c r="R136" s="209"/>
      <c r="S136" s="209"/>
      <c r="T136" s="210"/>
      <c r="AT136" s="211" t="s">
        <v>163</v>
      </c>
      <c r="AU136" s="211" t="s">
        <v>85</v>
      </c>
      <c r="AV136" s="13" t="s">
        <v>85</v>
      </c>
      <c r="AW136" s="13" t="s">
        <v>31</v>
      </c>
      <c r="AX136" s="13" t="s">
        <v>75</v>
      </c>
      <c r="AY136" s="211" t="s">
        <v>153</v>
      </c>
    </row>
    <row r="137" spans="1:65" s="14" customFormat="1" ht="11.25">
      <c r="B137" s="212"/>
      <c r="C137" s="213"/>
      <c r="D137" s="202" t="s">
        <v>163</v>
      </c>
      <c r="E137" s="214" t="s">
        <v>1</v>
      </c>
      <c r="F137" s="215" t="s">
        <v>167</v>
      </c>
      <c r="G137" s="213"/>
      <c r="H137" s="216">
        <v>68</v>
      </c>
      <c r="I137" s="217"/>
      <c r="J137" s="213"/>
      <c r="K137" s="213"/>
      <c r="L137" s="218"/>
      <c r="M137" s="219"/>
      <c r="N137" s="220"/>
      <c r="O137" s="220"/>
      <c r="P137" s="220"/>
      <c r="Q137" s="220"/>
      <c r="R137" s="220"/>
      <c r="S137" s="220"/>
      <c r="T137" s="221"/>
      <c r="AT137" s="222" t="s">
        <v>163</v>
      </c>
      <c r="AU137" s="222" t="s">
        <v>85</v>
      </c>
      <c r="AV137" s="14" t="s">
        <v>161</v>
      </c>
      <c r="AW137" s="14" t="s">
        <v>31</v>
      </c>
      <c r="AX137" s="14" t="s">
        <v>83</v>
      </c>
      <c r="AY137" s="222" t="s">
        <v>153</v>
      </c>
    </row>
    <row r="138" spans="1:65" s="2" customFormat="1" ht="24">
      <c r="A138" s="34"/>
      <c r="B138" s="35"/>
      <c r="C138" s="186" t="s">
        <v>183</v>
      </c>
      <c r="D138" s="186" t="s">
        <v>155</v>
      </c>
      <c r="E138" s="187" t="s">
        <v>537</v>
      </c>
      <c r="F138" s="188" t="s">
        <v>538</v>
      </c>
      <c r="G138" s="189" t="s">
        <v>178</v>
      </c>
      <c r="H138" s="190">
        <v>12</v>
      </c>
      <c r="I138" s="191"/>
      <c r="J138" s="192">
        <f>ROUND(I138*H138,2)</f>
        <v>0</v>
      </c>
      <c r="K138" s="188" t="s">
        <v>159</v>
      </c>
      <c r="L138" s="193"/>
      <c r="M138" s="194" t="s">
        <v>1</v>
      </c>
      <c r="N138" s="195" t="s">
        <v>40</v>
      </c>
      <c r="O138" s="71"/>
      <c r="P138" s="196">
        <f>O138*H138</f>
        <v>0</v>
      </c>
      <c r="Q138" s="196">
        <v>1</v>
      </c>
      <c r="R138" s="196">
        <f>Q138*H138</f>
        <v>12</v>
      </c>
      <c r="S138" s="196">
        <v>0</v>
      </c>
      <c r="T138" s="197">
        <f>S138*H138</f>
        <v>0</v>
      </c>
      <c r="U138" s="34"/>
      <c r="V138" s="34"/>
      <c r="W138" s="34"/>
      <c r="X138" s="34"/>
      <c r="Y138" s="34"/>
      <c r="Z138" s="34"/>
      <c r="AA138" s="34"/>
      <c r="AB138" s="34"/>
      <c r="AC138" s="34"/>
      <c r="AD138" s="34"/>
      <c r="AE138" s="34"/>
      <c r="AR138" s="198" t="s">
        <v>160</v>
      </c>
      <c r="AT138" s="198" t="s">
        <v>155</v>
      </c>
      <c r="AU138" s="198" t="s">
        <v>85</v>
      </c>
      <c r="AY138" s="17" t="s">
        <v>153</v>
      </c>
      <c r="BE138" s="199">
        <f>IF(N138="základní",J138,0)</f>
        <v>0</v>
      </c>
      <c r="BF138" s="199">
        <f>IF(N138="snížená",J138,0)</f>
        <v>0</v>
      </c>
      <c r="BG138" s="199">
        <f>IF(N138="zákl. přenesená",J138,0)</f>
        <v>0</v>
      </c>
      <c r="BH138" s="199">
        <f>IF(N138="sníž. přenesená",J138,0)</f>
        <v>0</v>
      </c>
      <c r="BI138" s="199">
        <f>IF(N138="nulová",J138,0)</f>
        <v>0</v>
      </c>
      <c r="BJ138" s="17" t="s">
        <v>83</v>
      </c>
      <c r="BK138" s="199">
        <f>ROUND(I138*H138,2)</f>
        <v>0</v>
      </c>
      <c r="BL138" s="17" t="s">
        <v>161</v>
      </c>
      <c r="BM138" s="198" t="s">
        <v>539</v>
      </c>
    </row>
    <row r="139" spans="1:65" s="13" customFormat="1" ht="11.25">
      <c r="B139" s="200"/>
      <c r="C139" s="201"/>
      <c r="D139" s="202" t="s">
        <v>163</v>
      </c>
      <c r="E139" s="203" t="s">
        <v>1</v>
      </c>
      <c r="F139" s="204" t="s">
        <v>540</v>
      </c>
      <c r="G139" s="201"/>
      <c r="H139" s="205">
        <v>12</v>
      </c>
      <c r="I139" s="206"/>
      <c r="J139" s="201"/>
      <c r="K139" s="201"/>
      <c r="L139" s="207"/>
      <c r="M139" s="208"/>
      <c r="N139" s="209"/>
      <c r="O139" s="209"/>
      <c r="P139" s="209"/>
      <c r="Q139" s="209"/>
      <c r="R139" s="209"/>
      <c r="S139" s="209"/>
      <c r="T139" s="210"/>
      <c r="AT139" s="211" t="s">
        <v>163</v>
      </c>
      <c r="AU139" s="211" t="s">
        <v>85</v>
      </c>
      <c r="AV139" s="13" t="s">
        <v>85</v>
      </c>
      <c r="AW139" s="13" t="s">
        <v>31</v>
      </c>
      <c r="AX139" s="13" t="s">
        <v>75</v>
      </c>
      <c r="AY139" s="211" t="s">
        <v>153</v>
      </c>
    </row>
    <row r="140" spans="1:65" s="14" customFormat="1" ht="11.25">
      <c r="B140" s="212"/>
      <c r="C140" s="213"/>
      <c r="D140" s="202" t="s">
        <v>163</v>
      </c>
      <c r="E140" s="214" t="s">
        <v>1</v>
      </c>
      <c r="F140" s="215" t="s">
        <v>167</v>
      </c>
      <c r="G140" s="213"/>
      <c r="H140" s="216">
        <v>12</v>
      </c>
      <c r="I140" s="217"/>
      <c r="J140" s="213"/>
      <c r="K140" s="213"/>
      <c r="L140" s="218"/>
      <c r="M140" s="219"/>
      <c r="N140" s="220"/>
      <c r="O140" s="220"/>
      <c r="P140" s="220"/>
      <c r="Q140" s="220"/>
      <c r="R140" s="220"/>
      <c r="S140" s="220"/>
      <c r="T140" s="221"/>
      <c r="AT140" s="222" t="s">
        <v>163</v>
      </c>
      <c r="AU140" s="222" t="s">
        <v>85</v>
      </c>
      <c r="AV140" s="14" t="s">
        <v>161</v>
      </c>
      <c r="AW140" s="14" t="s">
        <v>31</v>
      </c>
      <c r="AX140" s="14" t="s">
        <v>83</v>
      </c>
      <c r="AY140" s="222" t="s">
        <v>153</v>
      </c>
    </row>
    <row r="141" spans="1:65" s="2" customFormat="1" ht="21.75" customHeight="1">
      <c r="A141" s="34"/>
      <c r="B141" s="35"/>
      <c r="C141" s="186" t="s">
        <v>201</v>
      </c>
      <c r="D141" s="186" t="s">
        <v>155</v>
      </c>
      <c r="E141" s="187" t="s">
        <v>541</v>
      </c>
      <c r="F141" s="188" t="s">
        <v>542</v>
      </c>
      <c r="G141" s="189" t="s">
        <v>178</v>
      </c>
      <c r="H141" s="190">
        <v>12</v>
      </c>
      <c r="I141" s="191"/>
      <c r="J141" s="192">
        <f>ROUND(I141*H141,2)</f>
        <v>0</v>
      </c>
      <c r="K141" s="188" t="s">
        <v>159</v>
      </c>
      <c r="L141" s="193"/>
      <c r="M141" s="194" t="s">
        <v>1</v>
      </c>
      <c r="N141" s="195" t="s">
        <v>40</v>
      </c>
      <c r="O141" s="71"/>
      <c r="P141" s="196">
        <f>O141*H141</f>
        <v>0</v>
      </c>
      <c r="Q141" s="196">
        <v>1</v>
      </c>
      <c r="R141" s="196">
        <f>Q141*H141</f>
        <v>12</v>
      </c>
      <c r="S141" s="196">
        <v>0</v>
      </c>
      <c r="T141" s="197">
        <f>S141*H141</f>
        <v>0</v>
      </c>
      <c r="U141" s="34"/>
      <c r="V141" s="34"/>
      <c r="W141" s="34"/>
      <c r="X141" s="34"/>
      <c r="Y141" s="34"/>
      <c r="Z141" s="34"/>
      <c r="AA141" s="34"/>
      <c r="AB141" s="34"/>
      <c r="AC141" s="34"/>
      <c r="AD141" s="34"/>
      <c r="AE141" s="34"/>
      <c r="AR141" s="198" t="s">
        <v>160</v>
      </c>
      <c r="AT141" s="198" t="s">
        <v>155</v>
      </c>
      <c r="AU141" s="198" t="s">
        <v>85</v>
      </c>
      <c r="AY141" s="17" t="s">
        <v>153</v>
      </c>
      <c r="BE141" s="199">
        <f>IF(N141="základní",J141,0)</f>
        <v>0</v>
      </c>
      <c r="BF141" s="199">
        <f>IF(N141="snížená",J141,0)</f>
        <v>0</v>
      </c>
      <c r="BG141" s="199">
        <f>IF(N141="zákl. přenesená",J141,0)</f>
        <v>0</v>
      </c>
      <c r="BH141" s="199">
        <f>IF(N141="sníž. přenesená",J141,0)</f>
        <v>0</v>
      </c>
      <c r="BI141" s="199">
        <f>IF(N141="nulová",J141,0)</f>
        <v>0</v>
      </c>
      <c r="BJ141" s="17" t="s">
        <v>83</v>
      </c>
      <c r="BK141" s="199">
        <f>ROUND(I141*H141,2)</f>
        <v>0</v>
      </c>
      <c r="BL141" s="17" t="s">
        <v>161</v>
      </c>
      <c r="BM141" s="198" t="s">
        <v>543</v>
      </c>
    </row>
    <row r="142" spans="1:65" s="13" customFormat="1" ht="11.25">
      <c r="B142" s="200"/>
      <c r="C142" s="201"/>
      <c r="D142" s="202" t="s">
        <v>163</v>
      </c>
      <c r="E142" s="203" t="s">
        <v>1</v>
      </c>
      <c r="F142" s="204" t="s">
        <v>540</v>
      </c>
      <c r="G142" s="201"/>
      <c r="H142" s="205">
        <v>12</v>
      </c>
      <c r="I142" s="206"/>
      <c r="J142" s="201"/>
      <c r="K142" s="201"/>
      <c r="L142" s="207"/>
      <c r="M142" s="208"/>
      <c r="N142" s="209"/>
      <c r="O142" s="209"/>
      <c r="P142" s="209"/>
      <c r="Q142" s="209"/>
      <c r="R142" s="209"/>
      <c r="S142" s="209"/>
      <c r="T142" s="210"/>
      <c r="AT142" s="211" t="s">
        <v>163</v>
      </c>
      <c r="AU142" s="211" t="s">
        <v>85</v>
      </c>
      <c r="AV142" s="13" t="s">
        <v>85</v>
      </c>
      <c r="AW142" s="13" t="s">
        <v>31</v>
      </c>
      <c r="AX142" s="13" t="s">
        <v>75</v>
      </c>
      <c r="AY142" s="211" t="s">
        <v>153</v>
      </c>
    </row>
    <row r="143" spans="1:65" s="14" customFormat="1" ht="11.25">
      <c r="B143" s="212"/>
      <c r="C143" s="213"/>
      <c r="D143" s="202" t="s">
        <v>163</v>
      </c>
      <c r="E143" s="214" t="s">
        <v>1</v>
      </c>
      <c r="F143" s="215" t="s">
        <v>167</v>
      </c>
      <c r="G143" s="213"/>
      <c r="H143" s="216">
        <v>12</v>
      </c>
      <c r="I143" s="217"/>
      <c r="J143" s="213"/>
      <c r="K143" s="213"/>
      <c r="L143" s="218"/>
      <c r="M143" s="219"/>
      <c r="N143" s="220"/>
      <c r="O143" s="220"/>
      <c r="P143" s="220"/>
      <c r="Q143" s="220"/>
      <c r="R143" s="220"/>
      <c r="S143" s="220"/>
      <c r="T143" s="221"/>
      <c r="AT143" s="222" t="s">
        <v>163</v>
      </c>
      <c r="AU143" s="222" t="s">
        <v>85</v>
      </c>
      <c r="AV143" s="14" t="s">
        <v>161</v>
      </c>
      <c r="AW143" s="14" t="s">
        <v>31</v>
      </c>
      <c r="AX143" s="14" t="s">
        <v>83</v>
      </c>
      <c r="AY143" s="222" t="s">
        <v>153</v>
      </c>
    </row>
    <row r="144" spans="1:65" s="2" customFormat="1" ht="24">
      <c r="A144" s="34"/>
      <c r="B144" s="35"/>
      <c r="C144" s="186" t="s">
        <v>206</v>
      </c>
      <c r="D144" s="186" t="s">
        <v>155</v>
      </c>
      <c r="E144" s="187" t="s">
        <v>544</v>
      </c>
      <c r="F144" s="188" t="s">
        <v>545</v>
      </c>
      <c r="G144" s="189" t="s">
        <v>178</v>
      </c>
      <c r="H144" s="190">
        <v>12</v>
      </c>
      <c r="I144" s="191"/>
      <c r="J144" s="192">
        <f>ROUND(I144*H144,2)</f>
        <v>0</v>
      </c>
      <c r="K144" s="188" t="s">
        <v>159</v>
      </c>
      <c r="L144" s="193"/>
      <c r="M144" s="194" t="s">
        <v>1</v>
      </c>
      <c r="N144" s="195" t="s">
        <v>40</v>
      </c>
      <c r="O144" s="71"/>
      <c r="P144" s="196">
        <f>O144*H144</f>
        <v>0</v>
      </c>
      <c r="Q144" s="196">
        <v>1</v>
      </c>
      <c r="R144" s="196">
        <f>Q144*H144</f>
        <v>12</v>
      </c>
      <c r="S144" s="196">
        <v>0</v>
      </c>
      <c r="T144" s="197">
        <f>S144*H144</f>
        <v>0</v>
      </c>
      <c r="U144" s="34"/>
      <c r="V144" s="34"/>
      <c r="W144" s="34"/>
      <c r="X144" s="34"/>
      <c r="Y144" s="34"/>
      <c r="Z144" s="34"/>
      <c r="AA144" s="34"/>
      <c r="AB144" s="34"/>
      <c r="AC144" s="34"/>
      <c r="AD144" s="34"/>
      <c r="AE144" s="34"/>
      <c r="AR144" s="198" t="s">
        <v>160</v>
      </c>
      <c r="AT144" s="198" t="s">
        <v>155</v>
      </c>
      <c r="AU144" s="198" t="s">
        <v>85</v>
      </c>
      <c r="AY144" s="17" t="s">
        <v>153</v>
      </c>
      <c r="BE144" s="199">
        <f>IF(N144="základní",J144,0)</f>
        <v>0</v>
      </c>
      <c r="BF144" s="199">
        <f>IF(N144="snížená",J144,0)</f>
        <v>0</v>
      </c>
      <c r="BG144" s="199">
        <f>IF(N144="zákl. přenesená",J144,0)</f>
        <v>0</v>
      </c>
      <c r="BH144" s="199">
        <f>IF(N144="sníž. přenesená",J144,0)</f>
        <v>0</v>
      </c>
      <c r="BI144" s="199">
        <f>IF(N144="nulová",J144,0)</f>
        <v>0</v>
      </c>
      <c r="BJ144" s="17" t="s">
        <v>83</v>
      </c>
      <c r="BK144" s="199">
        <f>ROUND(I144*H144,2)</f>
        <v>0</v>
      </c>
      <c r="BL144" s="17" t="s">
        <v>161</v>
      </c>
      <c r="BM144" s="198" t="s">
        <v>546</v>
      </c>
    </row>
    <row r="145" spans="1:65" s="13" customFormat="1" ht="11.25">
      <c r="B145" s="200"/>
      <c r="C145" s="201"/>
      <c r="D145" s="202" t="s">
        <v>163</v>
      </c>
      <c r="E145" s="203" t="s">
        <v>1</v>
      </c>
      <c r="F145" s="204" t="s">
        <v>540</v>
      </c>
      <c r="G145" s="201"/>
      <c r="H145" s="205">
        <v>12</v>
      </c>
      <c r="I145" s="206"/>
      <c r="J145" s="201"/>
      <c r="K145" s="201"/>
      <c r="L145" s="207"/>
      <c r="M145" s="208"/>
      <c r="N145" s="209"/>
      <c r="O145" s="209"/>
      <c r="P145" s="209"/>
      <c r="Q145" s="209"/>
      <c r="R145" s="209"/>
      <c r="S145" s="209"/>
      <c r="T145" s="210"/>
      <c r="AT145" s="211" t="s">
        <v>163</v>
      </c>
      <c r="AU145" s="211" t="s">
        <v>85</v>
      </c>
      <c r="AV145" s="13" t="s">
        <v>85</v>
      </c>
      <c r="AW145" s="13" t="s">
        <v>31</v>
      </c>
      <c r="AX145" s="13" t="s">
        <v>75</v>
      </c>
      <c r="AY145" s="211" t="s">
        <v>153</v>
      </c>
    </row>
    <row r="146" spans="1:65" s="14" customFormat="1" ht="11.25">
      <c r="B146" s="212"/>
      <c r="C146" s="213"/>
      <c r="D146" s="202" t="s">
        <v>163</v>
      </c>
      <c r="E146" s="214" t="s">
        <v>1</v>
      </c>
      <c r="F146" s="215" t="s">
        <v>167</v>
      </c>
      <c r="G146" s="213"/>
      <c r="H146" s="216">
        <v>12</v>
      </c>
      <c r="I146" s="217"/>
      <c r="J146" s="213"/>
      <c r="K146" s="213"/>
      <c r="L146" s="218"/>
      <c r="M146" s="219"/>
      <c r="N146" s="220"/>
      <c r="O146" s="220"/>
      <c r="P146" s="220"/>
      <c r="Q146" s="220"/>
      <c r="R146" s="220"/>
      <c r="S146" s="220"/>
      <c r="T146" s="221"/>
      <c r="AT146" s="222" t="s">
        <v>163</v>
      </c>
      <c r="AU146" s="222" t="s">
        <v>85</v>
      </c>
      <c r="AV146" s="14" t="s">
        <v>161</v>
      </c>
      <c r="AW146" s="14" t="s">
        <v>31</v>
      </c>
      <c r="AX146" s="14" t="s">
        <v>83</v>
      </c>
      <c r="AY146" s="222" t="s">
        <v>153</v>
      </c>
    </row>
    <row r="147" spans="1:65" s="2" customFormat="1" ht="16.5" customHeight="1">
      <c r="A147" s="34"/>
      <c r="B147" s="35"/>
      <c r="C147" s="186" t="s">
        <v>160</v>
      </c>
      <c r="D147" s="186" t="s">
        <v>155</v>
      </c>
      <c r="E147" s="187" t="s">
        <v>547</v>
      </c>
      <c r="F147" s="188" t="s">
        <v>548</v>
      </c>
      <c r="G147" s="189" t="s">
        <v>549</v>
      </c>
      <c r="H147" s="190">
        <v>3</v>
      </c>
      <c r="I147" s="191"/>
      <c r="J147" s="192">
        <f>ROUND(I147*H147,2)</f>
        <v>0</v>
      </c>
      <c r="K147" s="188" t="s">
        <v>159</v>
      </c>
      <c r="L147" s="193"/>
      <c r="M147" s="194" t="s">
        <v>1</v>
      </c>
      <c r="N147" s="195" t="s">
        <v>40</v>
      </c>
      <c r="O147" s="71"/>
      <c r="P147" s="196">
        <f>O147*H147</f>
        <v>0</v>
      </c>
      <c r="Q147" s="196">
        <v>0</v>
      </c>
      <c r="R147" s="196">
        <f>Q147*H147</f>
        <v>0</v>
      </c>
      <c r="S147" s="196">
        <v>0</v>
      </c>
      <c r="T147" s="197">
        <f>S147*H147</f>
        <v>0</v>
      </c>
      <c r="U147" s="34"/>
      <c r="V147" s="34"/>
      <c r="W147" s="34"/>
      <c r="X147" s="34"/>
      <c r="Y147" s="34"/>
      <c r="Z147" s="34"/>
      <c r="AA147" s="34"/>
      <c r="AB147" s="34"/>
      <c r="AC147" s="34"/>
      <c r="AD147" s="34"/>
      <c r="AE147" s="34"/>
      <c r="AR147" s="198" t="s">
        <v>160</v>
      </c>
      <c r="AT147" s="198" t="s">
        <v>155</v>
      </c>
      <c r="AU147" s="198" t="s">
        <v>85</v>
      </c>
      <c r="AY147" s="17" t="s">
        <v>153</v>
      </c>
      <c r="BE147" s="199">
        <f>IF(N147="základní",J147,0)</f>
        <v>0</v>
      </c>
      <c r="BF147" s="199">
        <f>IF(N147="snížená",J147,0)</f>
        <v>0</v>
      </c>
      <c r="BG147" s="199">
        <f>IF(N147="zákl. přenesená",J147,0)</f>
        <v>0</v>
      </c>
      <c r="BH147" s="199">
        <f>IF(N147="sníž. přenesená",J147,0)</f>
        <v>0</v>
      </c>
      <c r="BI147" s="199">
        <f>IF(N147="nulová",J147,0)</f>
        <v>0</v>
      </c>
      <c r="BJ147" s="17" t="s">
        <v>83</v>
      </c>
      <c r="BK147" s="199">
        <f>ROUND(I147*H147,2)</f>
        <v>0</v>
      </c>
      <c r="BL147" s="17" t="s">
        <v>161</v>
      </c>
      <c r="BM147" s="198" t="s">
        <v>550</v>
      </c>
    </row>
    <row r="148" spans="1:65" s="13" customFormat="1" ht="11.25">
      <c r="B148" s="200"/>
      <c r="C148" s="201"/>
      <c r="D148" s="202" t="s">
        <v>163</v>
      </c>
      <c r="E148" s="203" t="s">
        <v>1</v>
      </c>
      <c r="F148" s="204" t="s">
        <v>175</v>
      </c>
      <c r="G148" s="201"/>
      <c r="H148" s="205">
        <v>3</v>
      </c>
      <c r="I148" s="206"/>
      <c r="J148" s="201"/>
      <c r="K148" s="201"/>
      <c r="L148" s="207"/>
      <c r="M148" s="208"/>
      <c r="N148" s="209"/>
      <c r="O148" s="209"/>
      <c r="P148" s="209"/>
      <c r="Q148" s="209"/>
      <c r="R148" s="209"/>
      <c r="S148" s="209"/>
      <c r="T148" s="210"/>
      <c r="AT148" s="211" t="s">
        <v>163</v>
      </c>
      <c r="AU148" s="211" t="s">
        <v>85</v>
      </c>
      <c r="AV148" s="13" t="s">
        <v>85</v>
      </c>
      <c r="AW148" s="13" t="s">
        <v>31</v>
      </c>
      <c r="AX148" s="13" t="s">
        <v>75</v>
      </c>
      <c r="AY148" s="211" t="s">
        <v>153</v>
      </c>
    </row>
    <row r="149" spans="1:65" s="14" customFormat="1" ht="11.25">
      <c r="B149" s="212"/>
      <c r="C149" s="213"/>
      <c r="D149" s="202" t="s">
        <v>163</v>
      </c>
      <c r="E149" s="214" t="s">
        <v>1</v>
      </c>
      <c r="F149" s="215" t="s">
        <v>167</v>
      </c>
      <c r="G149" s="213"/>
      <c r="H149" s="216">
        <v>3</v>
      </c>
      <c r="I149" s="217"/>
      <c r="J149" s="213"/>
      <c r="K149" s="213"/>
      <c r="L149" s="218"/>
      <c r="M149" s="219"/>
      <c r="N149" s="220"/>
      <c r="O149" s="220"/>
      <c r="P149" s="220"/>
      <c r="Q149" s="220"/>
      <c r="R149" s="220"/>
      <c r="S149" s="220"/>
      <c r="T149" s="221"/>
      <c r="AT149" s="222" t="s">
        <v>163</v>
      </c>
      <c r="AU149" s="222" t="s">
        <v>85</v>
      </c>
      <c r="AV149" s="14" t="s">
        <v>161</v>
      </c>
      <c r="AW149" s="14" t="s">
        <v>31</v>
      </c>
      <c r="AX149" s="14" t="s">
        <v>83</v>
      </c>
      <c r="AY149" s="222" t="s">
        <v>153</v>
      </c>
    </row>
    <row r="150" spans="1:65" s="2" customFormat="1" ht="16.5" customHeight="1">
      <c r="A150" s="34"/>
      <c r="B150" s="35"/>
      <c r="C150" s="186" t="s">
        <v>219</v>
      </c>
      <c r="D150" s="186" t="s">
        <v>155</v>
      </c>
      <c r="E150" s="187" t="s">
        <v>551</v>
      </c>
      <c r="F150" s="188" t="s">
        <v>552</v>
      </c>
      <c r="G150" s="189" t="s">
        <v>262</v>
      </c>
      <c r="H150" s="190">
        <v>120</v>
      </c>
      <c r="I150" s="191"/>
      <c r="J150" s="192">
        <f>ROUND(I150*H150,2)</f>
        <v>0</v>
      </c>
      <c r="K150" s="188" t="s">
        <v>159</v>
      </c>
      <c r="L150" s="193"/>
      <c r="M150" s="194" t="s">
        <v>1</v>
      </c>
      <c r="N150" s="195" t="s">
        <v>40</v>
      </c>
      <c r="O150" s="71"/>
      <c r="P150" s="196">
        <f>O150*H150</f>
        <v>0</v>
      </c>
      <c r="Q150" s="196">
        <v>3.1E-4</v>
      </c>
      <c r="R150" s="196">
        <f>Q150*H150</f>
        <v>3.7199999999999997E-2</v>
      </c>
      <c r="S150" s="196">
        <v>0</v>
      </c>
      <c r="T150" s="197">
        <f>S150*H150</f>
        <v>0</v>
      </c>
      <c r="U150" s="34"/>
      <c r="V150" s="34"/>
      <c r="W150" s="34"/>
      <c r="X150" s="34"/>
      <c r="Y150" s="34"/>
      <c r="Z150" s="34"/>
      <c r="AA150" s="34"/>
      <c r="AB150" s="34"/>
      <c r="AC150" s="34"/>
      <c r="AD150" s="34"/>
      <c r="AE150" s="34"/>
      <c r="AR150" s="198" t="s">
        <v>160</v>
      </c>
      <c r="AT150" s="198" t="s">
        <v>155</v>
      </c>
      <c r="AU150" s="198" t="s">
        <v>85</v>
      </c>
      <c r="AY150" s="17" t="s">
        <v>153</v>
      </c>
      <c r="BE150" s="199">
        <f>IF(N150="základní",J150,0)</f>
        <v>0</v>
      </c>
      <c r="BF150" s="199">
        <f>IF(N150="snížená",J150,0)</f>
        <v>0</v>
      </c>
      <c r="BG150" s="199">
        <f>IF(N150="zákl. přenesená",J150,0)</f>
        <v>0</v>
      </c>
      <c r="BH150" s="199">
        <f>IF(N150="sníž. přenesená",J150,0)</f>
        <v>0</v>
      </c>
      <c r="BI150" s="199">
        <f>IF(N150="nulová",J150,0)</f>
        <v>0</v>
      </c>
      <c r="BJ150" s="17" t="s">
        <v>83</v>
      </c>
      <c r="BK150" s="199">
        <f>ROUND(I150*H150,2)</f>
        <v>0</v>
      </c>
      <c r="BL150" s="17" t="s">
        <v>161</v>
      </c>
      <c r="BM150" s="198" t="s">
        <v>553</v>
      </c>
    </row>
    <row r="151" spans="1:65" s="15" customFormat="1" ht="11.25">
      <c r="B151" s="223"/>
      <c r="C151" s="224"/>
      <c r="D151" s="202" t="s">
        <v>163</v>
      </c>
      <c r="E151" s="225" t="s">
        <v>1</v>
      </c>
      <c r="F151" s="226" t="s">
        <v>554</v>
      </c>
      <c r="G151" s="224"/>
      <c r="H151" s="225" t="s">
        <v>1</v>
      </c>
      <c r="I151" s="227"/>
      <c r="J151" s="224"/>
      <c r="K151" s="224"/>
      <c r="L151" s="228"/>
      <c r="M151" s="229"/>
      <c r="N151" s="230"/>
      <c r="O151" s="230"/>
      <c r="P151" s="230"/>
      <c r="Q151" s="230"/>
      <c r="R151" s="230"/>
      <c r="S151" s="230"/>
      <c r="T151" s="231"/>
      <c r="AT151" s="232" t="s">
        <v>163</v>
      </c>
      <c r="AU151" s="232" t="s">
        <v>85</v>
      </c>
      <c r="AV151" s="15" t="s">
        <v>83</v>
      </c>
      <c r="AW151" s="15" t="s">
        <v>31</v>
      </c>
      <c r="AX151" s="15" t="s">
        <v>75</v>
      </c>
      <c r="AY151" s="232" t="s">
        <v>153</v>
      </c>
    </row>
    <row r="152" spans="1:65" s="13" customFormat="1" ht="11.25">
      <c r="B152" s="200"/>
      <c r="C152" s="201"/>
      <c r="D152" s="202" t="s">
        <v>163</v>
      </c>
      <c r="E152" s="203" t="s">
        <v>1</v>
      </c>
      <c r="F152" s="204" t="s">
        <v>555</v>
      </c>
      <c r="G152" s="201"/>
      <c r="H152" s="205">
        <v>120</v>
      </c>
      <c r="I152" s="206"/>
      <c r="J152" s="201"/>
      <c r="K152" s="201"/>
      <c r="L152" s="207"/>
      <c r="M152" s="208"/>
      <c r="N152" s="209"/>
      <c r="O152" s="209"/>
      <c r="P152" s="209"/>
      <c r="Q152" s="209"/>
      <c r="R152" s="209"/>
      <c r="S152" s="209"/>
      <c r="T152" s="210"/>
      <c r="AT152" s="211" t="s">
        <v>163</v>
      </c>
      <c r="AU152" s="211" t="s">
        <v>85</v>
      </c>
      <c r="AV152" s="13" t="s">
        <v>85</v>
      </c>
      <c r="AW152" s="13" t="s">
        <v>31</v>
      </c>
      <c r="AX152" s="13" t="s">
        <v>75</v>
      </c>
      <c r="AY152" s="211" t="s">
        <v>153</v>
      </c>
    </row>
    <row r="153" spans="1:65" s="14" customFormat="1" ht="11.25">
      <c r="B153" s="212"/>
      <c r="C153" s="213"/>
      <c r="D153" s="202" t="s">
        <v>163</v>
      </c>
      <c r="E153" s="214" t="s">
        <v>1</v>
      </c>
      <c r="F153" s="215" t="s">
        <v>167</v>
      </c>
      <c r="G153" s="213"/>
      <c r="H153" s="216">
        <v>120</v>
      </c>
      <c r="I153" s="217"/>
      <c r="J153" s="213"/>
      <c r="K153" s="213"/>
      <c r="L153" s="218"/>
      <c r="M153" s="219"/>
      <c r="N153" s="220"/>
      <c r="O153" s="220"/>
      <c r="P153" s="220"/>
      <c r="Q153" s="220"/>
      <c r="R153" s="220"/>
      <c r="S153" s="220"/>
      <c r="T153" s="221"/>
      <c r="AT153" s="222" t="s">
        <v>163</v>
      </c>
      <c r="AU153" s="222" t="s">
        <v>85</v>
      </c>
      <c r="AV153" s="14" t="s">
        <v>161</v>
      </c>
      <c r="AW153" s="14" t="s">
        <v>31</v>
      </c>
      <c r="AX153" s="14" t="s">
        <v>83</v>
      </c>
      <c r="AY153" s="222" t="s">
        <v>153</v>
      </c>
    </row>
    <row r="154" spans="1:65" s="2" customFormat="1" ht="21.75" customHeight="1">
      <c r="A154" s="34"/>
      <c r="B154" s="35"/>
      <c r="C154" s="186" t="s">
        <v>225</v>
      </c>
      <c r="D154" s="186" t="s">
        <v>155</v>
      </c>
      <c r="E154" s="187" t="s">
        <v>556</v>
      </c>
      <c r="F154" s="188" t="s">
        <v>557</v>
      </c>
      <c r="G154" s="189" t="s">
        <v>196</v>
      </c>
      <c r="H154" s="190">
        <v>3.06</v>
      </c>
      <c r="I154" s="191"/>
      <c r="J154" s="192">
        <f>ROUND(I154*H154,2)</f>
        <v>0</v>
      </c>
      <c r="K154" s="188" t="s">
        <v>159</v>
      </c>
      <c r="L154" s="193"/>
      <c r="M154" s="194" t="s">
        <v>1</v>
      </c>
      <c r="N154" s="195" t="s">
        <v>40</v>
      </c>
      <c r="O154" s="71"/>
      <c r="P154" s="196">
        <f>O154*H154</f>
        <v>0</v>
      </c>
      <c r="Q154" s="196">
        <v>2.234</v>
      </c>
      <c r="R154" s="196">
        <f>Q154*H154</f>
        <v>6.8360399999999997</v>
      </c>
      <c r="S154" s="196">
        <v>0</v>
      </c>
      <c r="T154" s="197">
        <f>S154*H154</f>
        <v>0</v>
      </c>
      <c r="U154" s="34"/>
      <c r="V154" s="34"/>
      <c r="W154" s="34"/>
      <c r="X154" s="34"/>
      <c r="Y154" s="34"/>
      <c r="Z154" s="34"/>
      <c r="AA154" s="34"/>
      <c r="AB154" s="34"/>
      <c r="AC154" s="34"/>
      <c r="AD154" s="34"/>
      <c r="AE154" s="34"/>
      <c r="AR154" s="198" t="s">
        <v>160</v>
      </c>
      <c r="AT154" s="198" t="s">
        <v>155</v>
      </c>
      <c r="AU154" s="198" t="s">
        <v>85</v>
      </c>
      <c r="AY154" s="17" t="s">
        <v>153</v>
      </c>
      <c r="BE154" s="199">
        <f>IF(N154="základní",J154,0)</f>
        <v>0</v>
      </c>
      <c r="BF154" s="199">
        <f>IF(N154="snížená",J154,0)</f>
        <v>0</v>
      </c>
      <c r="BG154" s="199">
        <f>IF(N154="zákl. přenesená",J154,0)</f>
        <v>0</v>
      </c>
      <c r="BH154" s="199">
        <f>IF(N154="sníž. přenesená",J154,0)</f>
        <v>0</v>
      </c>
      <c r="BI154" s="199">
        <f>IF(N154="nulová",J154,0)</f>
        <v>0</v>
      </c>
      <c r="BJ154" s="17" t="s">
        <v>83</v>
      </c>
      <c r="BK154" s="199">
        <f>ROUND(I154*H154,2)</f>
        <v>0</v>
      </c>
      <c r="BL154" s="17" t="s">
        <v>161</v>
      </c>
      <c r="BM154" s="198" t="s">
        <v>558</v>
      </c>
    </row>
    <row r="155" spans="1:65" s="15" customFormat="1" ht="11.25">
      <c r="B155" s="223"/>
      <c r="C155" s="224"/>
      <c r="D155" s="202" t="s">
        <v>163</v>
      </c>
      <c r="E155" s="225" t="s">
        <v>1</v>
      </c>
      <c r="F155" s="226" t="s">
        <v>559</v>
      </c>
      <c r="G155" s="224"/>
      <c r="H155" s="225" t="s">
        <v>1</v>
      </c>
      <c r="I155" s="227"/>
      <c r="J155" s="224"/>
      <c r="K155" s="224"/>
      <c r="L155" s="228"/>
      <c r="M155" s="229"/>
      <c r="N155" s="230"/>
      <c r="O155" s="230"/>
      <c r="P155" s="230"/>
      <c r="Q155" s="230"/>
      <c r="R155" s="230"/>
      <c r="S155" s="230"/>
      <c r="T155" s="231"/>
      <c r="AT155" s="232" t="s">
        <v>163</v>
      </c>
      <c r="AU155" s="232" t="s">
        <v>85</v>
      </c>
      <c r="AV155" s="15" t="s">
        <v>83</v>
      </c>
      <c r="AW155" s="15" t="s">
        <v>31</v>
      </c>
      <c r="AX155" s="15" t="s">
        <v>75</v>
      </c>
      <c r="AY155" s="232" t="s">
        <v>153</v>
      </c>
    </row>
    <row r="156" spans="1:65" s="13" customFormat="1" ht="11.25">
      <c r="B156" s="200"/>
      <c r="C156" s="201"/>
      <c r="D156" s="202" t="s">
        <v>163</v>
      </c>
      <c r="E156" s="203" t="s">
        <v>1</v>
      </c>
      <c r="F156" s="204" t="s">
        <v>560</v>
      </c>
      <c r="G156" s="201"/>
      <c r="H156" s="205">
        <v>1.8</v>
      </c>
      <c r="I156" s="206"/>
      <c r="J156" s="201"/>
      <c r="K156" s="201"/>
      <c r="L156" s="207"/>
      <c r="M156" s="208"/>
      <c r="N156" s="209"/>
      <c r="O156" s="209"/>
      <c r="P156" s="209"/>
      <c r="Q156" s="209"/>
      <c r="R156" s="209"/>
      <c r="S156" s="209"/>
      <c r="T156" s="210"/>
      <c r="AT156" s="211" t="s">
        <v>163</v>
      </c>
      <c r="AU156" s="211" t="s">
        <v>85</v>
      </c>
      <c r="AV156" s="13" t="s">
        <v>85</v>
      </c>
      <c r="AW156" s="13" t="s">
        <v>31</v>
      </c>
      <c r="AX156" s="13" t="s">
        <v>75</v>
      </c>
      <c r="AY156" s="211" t="s">
        <v>153</v>
      </c>
    </row>
    <row r="157" spans="1:65" s="15" customFormat="1" ht="11.25">
      <c r="B157" s="223"/>
      <c r="C157" s="224"/>
      <c r="D157" s="202" t="s">
        <v>163</v>
      </c>
      <c r="E157" s="225" t="s">
        <v>1</v>
      </c>
      <c r="F157" s="226" t="s">
        <v>561</v>
      </c>
      <c r="G157" s="224"/>
      <c r="H157" s="225" t="s">
        <v>1</v>
      </c>
      <c r="I157" s="227"/>
      <c r="J157" s="224"/>
      <c r="K157" s="224"/>
      <c r="L157" s="228"/>
      <c r="M157" s="229"/>
      <c r="N157" s="230"/>
      <c r="O157" s="230"/>
      <c r="P157" s="230"/>
      <c r="Q157" s="230"/>
      <c r="R157" s="230"/>
      <c r="S157" s="230"/>
      <c r="T157" s="231"/>
      <c r="AT157" s="232" t="s">
        <v>163</v>
      </c>
      <c r="AU157" s="232" t="s">
        <v>85</v>
      </c>
      <c r="AV157" s="15" t="s">
        <v>83</v>
      </c>
      <c r="AW157" s="15" t="s">
        <v>31</v>
      </c>
      <c r="AX157" s="15" t="s">
        <v>75</v>
      </c>
      <c r="AY157" s="232" t="s">
        <v>153</v>
      </c>
    </row>
    <row r="158" spans="1:65" s="13" customFormat="1" ht="11.25">
      <c r="B158" s="200"/>
      <c r="C158" s="201"/>
      <c r="D158" s="202" t="s">
        <v>163</v>
      </c>
      <c r="E158" s="203" t="s">
        <v>1</v>
      </c>
      <c r="F158" s="204" t="s">
        <v>562</v>
      </c>
      <c r="G158" s="201"/>
      <c r="H158" s="205">
        <v>1.26</v>
      </c>
      <c r="I158" s="206"/>
      <c r="J158" s="201"/>
      <c r="K158" s="201"/>
      <c r="L158" s="207"/>
      <c r="M158" s="208"/>
      <c r="N158" s="209"/>
      <c r="O158" s="209"/>
      <c r="P158" s="209"/>
      <c r="Q158" s="209"/>
      <c r="R158" s="209"/>
      <c r="S158" s="209"/>
      <c r="T158" s="210"/>
      <c r="AT158" s="211" t="s">
        <v>163</v>
      </c>
      <c r="AU158" s="211" t="s">
        <v>85</v>
      </c>
      <c r="AV158" s="13" t="s">
        <v>85</v>
      </c>
      <c r="AW158" s="13" t="s">
        <v>31</v>
      </c>
      <c r="AX158" s="13" t="s">
        <v>75</v>
      </c>
      <c r="AY158" s="211" t="s">
        <v>153</v>
      </c>
    </row>
    <row r="159" spans="1:65" s="14" customFormat="1" ht="11.25">
      <c r="B159" s="212"/>
      <c r="C159" s="213"/>
      <c r="D159" s="202" t="s">
        <v>163</v>
      </c>
      <c r="E159" s="214" t="s">
        <v>1</v>
      </c>
      <c r="F159" s="215" t="s">
        <v>167</v>
      </c>
      <c r="G159" s="213"/>
      <c r="H159" s="216">
        <v>3.06</v>
      </c>
      <c r="I159" s="217"/>
      <c r="J159" s="213"/>
      <c r="K159" s="213"/>
      <c r="L159" s="218"/>
      <c r="M159" s="219"/>
      <c r="N159" s="220"/>
      <c r="O159" s="220"/>
      <c r="P159" s="220"/>
      <c r="Q159" s="220"/>
      <c r="R159" s="220"/>
      <c r="S159" s="220"/>
      <c r="T159" s="221"/>
      <c r="AT159" s="222" t="s">
        <v>163</v>
      </c>
      <c r="AU159" s="222" t="s">
        <v>85</v>
      </c>
      <c r="AV159" s="14" t="s">
        <v>161</v>
      </c>
      <c r="AW159" s="14" t="s">
        <v>31</v>
      </c>
      <c r="AX159" s="14" t="s">
        <v>83</v>
      </c>
      <c r="AY159" s="222" t="s">
        <v>153</v>
      </c>
    </row>
    <row r="160" spans="1:65" s="2" customFormat="1" ht="16.5" customHeight="1">
      <c r="A160" s="34"/>
      <c r="B160" s="35"/>
      <c r="C160" s="186" t="s">
        <v>230</v>
      </c>
      <c r="D160" s="186" t="s">
        <v>155</v>
      </c>
      <c r="E160" s="187" t="s">
        <v>563</v>
      </c>
      <c r="F160" s="188" t="s">
        <v>564</v>
      </c>
      <c r="G160" s="189" t="s">
        <v>262</v>
      </c>
      <c r="H160" s="190">
        <v>250</v>
      </c>
      <c r="I160" s="191"/>
      <c r="J160" s="192">
        <f>ROUND(I160*H160,2)</f>
        <v>0</v>
      </c>
      <c r="K160" s="188" t="s">
        <v>159</v>
      </c>
      <c r="L160" s="193"/>
      <c r="M160" s="194" t="s">
        <v>1</v>
      </c>
      <c r="N160" s="195" t="s">
        <v>40</v>
      </c>
      <c r="O160" s="71"/>
      <c r="P160" s="196">
        <f>O160*H160</f>
        <v>0</v>
      </c>
      <c r="Q160" s="196">
        <v>0</v>
      </c>
      <c r="R160" s="196">
        <f>Q160*H160</f>
        <v>0</v>
      </c>
      <c r="S160" s="196">
        <v>0</v>
      </c>
      <c r="T160" s="197">
        <f>S160*H160</f>
        <v>0</v>
      </c>
      <c r="U160" s="34"/>
      <c r="V160" s="34"/>
      <c r="W160" s="34"/>
      <c r="X160" s="34"/>
      <c r="Y160" s="34"/>
      <c r="Z160" s="34"/>
      <c r="AA160" s="34"/>
      <c r="AB160" s="34"/>
      <c r="AC160" s="34"/>
      <c r="AD160" s="34"/>
      <c r="AE160" s="34"/>
      <c r="AR160" s="198" t="s">
        <v>160</v>
      </c>
      <c r="AT160" s="198" t="s">
        <v>155</v>
      </c>
      <c r="AU160" s="198" t="s">
        <v>85</v>
      </c>
      <c r="AY160" s="17" t="s">
        <v>153</v>
      </c>
      <c r="BE160" s="199">
        <f>IF(N160="základní",J160,0)</f>
        <v>0</v>
      </c>
      <c r="BF160" s="199">
        <f>IF(N160="snížená",J160,0)</f>
        <v>0</v>
      </c>
      <c r="BG160" s="199">
        <f>IF(N160="zákl. přenesená",J160,0)</f>
        <v>0</v>
      </c>
      <c r="BH160" s="199">
        <f>IF(N160="sníž. přenesená",J160,0)</f>
        <v>0</v>
      </c>
      <c r="BI160" s="199">
        <f>IF(N160="nulová",J160,0)</f>
        <v>0</v>
      </c>
      <c r="BJ160" s="17" t="s">
        <v>83</v>
      </c>
      <c r="BK160" s="199">
        <f>ROUND(I160*H160,2)</f>
        <v>0</v>
      </c>
      <c r="BL160" s="17" t="s">
        <v>161</v>
      </c>
      <c r="BM160" s="198" t="s">
        <v>565</v>
      </c>
    </row>
    <row r="161" spans="1:65" s="15" customFormat="1" ht="11.25">
      <c r="B161" s="223"/>
      <c r="C161" s="224"/>
      <c r="D161" s="202" t="s">
        <v>163</v>
      </c>
      <c r="E161" s="225" t="s">
        <v>1</v>
      </c>
      <c r="F161" s="226" t="s">
        <v>566</v>
      </c>
      <c r="G161" s="224"/>
      <c r="H161" s="225" t="s">
        <v>1</v>
      </c>
      <c r="I161" s="227"/>
      <c r="J161" s="224"/>
      <c r="K161" s="224"/>
      <c r="L161" s="228"/>
      <c r="M161" s="229"/>
      <c r="N161" s="230"/>
      <c r="O161" s="230"/>
      <c r="P161" s="230"/>
      <c r="Q161" s="230"/>
      <c r="R161" s="230"/>
      <c r="S161" s="230"/>
      <c r="T161" s="231"/>
      <c r="AT161" s="232" t="s">
        <v>163</v>
      </c>
      <c r="AU161" s="232" t="s">
        <v>85</v>
      </c>
      <c r="AV161" s="15" t="s">
        <v>83</v>
      </c>
      <c r="AW161" s="15" t="s">
        <v>31</v>
      </c>
      <c r="AX161" s="15" t="s">
        <v>75</v>
      </c>
      <c r="AY161" s="232" t="s">
        <v>153</v>
      </c>
    </row>
    <row r="162" spans="1:65" s="13" customFormat="1" ht="11.25">
      <c r="B162" s="200"/>
      <c r="C162" s="201"/>
      <c r="D162" s="202" t="s">
        <v>163</v>
      </c>
      <c r="E162" s="203" t="s">
        <v>1</v>
      </c>
      <c r="F162" s="204" t="s">
        <v>567</v>
      </c>
      <c r="G162" s="201"/>
      <c r="H162" s="205">
        <v>125</v>
      </c>
      <c r="I162" s="206"/>
      <c r="J162" s="201"/>
      <c r="K162" s="201"/>
      <c r="L162" s="207"/>
      <c r="M162" s="208"/>
      <c r="N162" s="209"/>
      <c r="O162" s="209"/>
      <c r="P162" s="209"/>
      <c r="Q162" s="209"/>
      <c r="R162" s="209"/>
      <c r="S162" s="209"/>
      <c r="T162" s="210"/>
      <c r="AT162" s="211" t="s">
        <v>163</v>
      </c>
      <c r="AU162" s="211" t="s">
        <v>85</v>
      </c>
      <c r="AV162" s="13" t="s">
        <v>85</v>
      </c>
      <c r="AW162" s="13" t="s">
        <v>31</v>
      </c>
      <c r="AX162" s="13" t="s">
        <v>75</v>
      </c>
      <c r="AY162" s="211" t="s">
        <v>153</v>
      </c>
    </row>
    <row r="163" spans="1:65" s="15" customFormat="1" ht="11.25">
      <c r="B163" s="223"/>
      <c r="C163" s="224"/>
      <c r="D163" s="202" t="s">
        <v>163</v>
      </c>
      <c r="E163" s="225" t="s">
        <v>1</v>
      </c>
      <c r="F163" s="226" t="s">
        <v>568</v>
      </c>
      <c r="G163" s="224"/>
      <c r="H163" s="225" t="s">
        <v>1</v>
      </c>
      <c r="I163" s="227"/>
      <c r="J163" s="224"/>
      <c r="K163" s="224"/>
      <c r="L163" s="228"/>
      <c r="M163" s="229"/>
      <c r="N163" s="230"/>
      <c r="O163" s="230"/>
      <c r="P163" s="230"/>
      <c r="Q163" s="230"/>
      <c r="R163" s="230"/>
      <c r="S163" s="230"/>
      <c r="T163" s="231"/>
      <c r="AT163" s="232" t="s">
        <v>163</v>
      </c>
      <c r="AU163" s="232" t="s">
        <v>85</v>
      </c>
      <c r="AV163" s="15" t="s">
        <v>83</v>
      </c>
      <c r="AW163" s="15" t="s">
        <v>31</v>
      </c>
      <c r="AX163" s="15" t="s">
        <v>75</v>
      </c>
      <c r="AY163" s="232" t="s">
        <v>153</v>
      </c>
    </row>
    <row r="164" spans="1:65" s="13" customFormat="1" ht="11.25">
      <c r="B164" s="200"/>
      <c r="C164" s="201"/>
      <c r="D164" s="202" t="s">
        <v>163</v>
      </c>
      <c r="E164" s="203" t="s">
        <v>1</v>
      </c>
      <c r="F164" s="204" t="s">
        <v>567</v>
      </c>
      <c r="G164" s="201"/>
      <c r="H164" s="205">
        <v>125</v>
      </c>
      <c r="I164" s="206"/>
      <c r="J164" s="201"/>
      <c r="K164" s="201"/>
      <c r="L164" s="207"/>
      <c r="M164" s="208"/>
      <c r="N164" s="209"/>
      <c r="O164" s="209"/>
      <c r="P164" s="209"/>
      <c r="Q164" s="209"/>
      <c r="R164" s="209"/>
      <c r="S164" s="209"/>
      <c r="T164" s="210"/>
      <c r="AT164" s="211" t="s">
        <v>163</v>
      </c>
      <c r="AU164" s="211" t="s">
        <v>85</v>
      </c>
      <c r="AV164" s="13" t="s">
        <v>85</v>
      </c>
      <c r="AW164" s="13" t="s">
        <v>31</v>
      </c>
      <c r="AX164" s="13" t="s">
        <v>75</v>
      </c>
      <c r="AY164" s="211" t="s">
        <v>153</v>
      </c>
    </row>
    <row r="165" spans="1:65" s="14" customFormat="1" ht="11.25">
      <c r="B165" s="212"/>
      <c r="C165" s="213"/>
      <c r="D165" s="202" t="s">
        <v>163</v>
      </c>
      <c r="E165" s="214" t="s">
        <v>1</v>
      </c>
      <c r="F165" s="215" t="s">
        <v>167</v>
      </c>
      <c r="G165" s="213"/>
      <c r="H165" s="216">
        <v>250</v>
      </c>
      <c r="I165" s="217"/>
      <c r="J165" s="213"/>
      <c r="K165" s="213"/>
      <c r="L165" s="218"/>
      <c r="M165" s="219"/>
      <c r="N165" s="220"/>
      <c r="O165" s="220"/>
      <c r="P165" s="220"/>
      <c r="Q165" s="220"/>
      <c r="R165" s="220"/>
      <c r="S165" s="220"/>
      <c r="T165" s="221"/>
      <c r="AT165" s="222" t="s">
        <v>163</v>
      </c>
      <c r="AU165" s="222" t="s">
        <v>85</v>
      </c>
      <c r="AV165" s="14" t="s">
        <v>161</v>
      </c>
      <c r="AW165" s="14" t="s">
        <v>31</v>
      </c>
      <c r="AX165" s="14" t="s">
        <v>83</v>
      </c>
      <c r="AY165" s="222" t="s">
        <v>153</v>
      </c>
    </row>
    <row r="166" spans="1:65" s="2" customFormat="1" ht="16.5" customHeight="1">
      <c r="A166" s="34"/>
      <c r="B166" s="35"/>
      <c r="C166" s="186" t="s">
        <v>236</v>
      </c>
      <c r="D166" s="186" t="s">
        <v>155</v>
      </c>
      <c r="E166" s="187" t="s">
        <v>569</v>
      </c>
      <c r="F166" s="188" t="s">
        <v>570</v>
      </c>
      <c r="G166" s="189" t="s">
        <v>178</v>
      </c>
      <c r="H166" s="190">
        <v>56.25</v>
      </c>
      <c r="I166" s="191"/>
      <c r="J166" s="192">
        <f>ROUND(I166*H166,2)</f>
        <v>0</v>
      </c>
      <c r="K166" s="188" t="s">
        <v>159</v>
      </c>
      <c r="L166" s="193"/>
      <c r="M166" s="194" t="s">
        <v>1</v>
      </c>
      <c r="N166" s="195" t="s">
        <v>40</v>
      </c>
      <c r="O166" s="71"/>
      <c r="P166" s="196">
        <f>O166*H166</f>
        <v>0</v>
      </c>
      <c r="Q166" s="196">
        <v>1</v>
      </c>
      <c r="R166" s="196">
        <f>Q166*H166</f>
        <v>56.25</v>
      </c>
      <c r="S166" s="196">
        <v>0</v>
      </c>
      <c r="T166" s="197">
        <f>S166*H166</f>
        <v>0</v>
      </c>
      <c r="U166" s="34"/>
      <c r="V166" s="34"/>
      <c r="W166" s="34"/>
      <c r="X166" s="34"/>
      <c r="Y166" s="34"/>
      <c r="Z166" s="34"/>
      <c r="AA166" s="34"/>
      <c r="AB166" s="34"/>
      <c r="AC166" s="34"/>
      <c r="AD166" s="34"/>
      <c r="AE166" s="34"/>
      <c r="AR166" s="198" t="s">
        <v>160</v>
      </c>
      <c r="AT166" s="198" t="s">
        <v>155</v>
      </c>
      <c r="AU166" s="198" t="s">
        <v>85</v>
      </c>
      <c r="AY166" s="17" t="s">
        <v>153</v>
      </c>
      <c r="BE166" s="199">
        <f>IF(N166="základní",J166,0)</f>
        <v>0</v>
      </c>
      <c r="BF166" s="199">
        <f>IF(N166="snížená",J166,0)</f>
        <v>0</v>
      </c>
      <c r="BG166" s="199">
        <f>IF(N166="zákl. přenesená",J166,0)</f>
        <v>0</v>
      </c>
      <c r="BH166" s="199">
        <f>IF(N166="sníž. přenesená",J166,0)</f>
        <v>0</v>
      </c>
      <c r="BI166" s="199">
        <f>IF(N166="nulová",J166,0)</f>
        <v>0</v>
      </c>
      <c r="BJ166" s="17" t="s">
        <v>83</v>
      </c>
      <c r="BK166" s="199">
        <f>ROUND(I166*H166,2)</f>
        <v>0</v>
      </c>
      <c r="BL166" s="17" t="s">
        <v>161</v>
      </c>
      <c r="BM166" s="198" t="s">
        <v>571</v>
      </c>
    </row>
    <row r="167" spans="1:65" s="15" customFormat="1" ht="11.25">
      <c r="B167" s="223"/>
      <c r="C167" s="224"/>
      <c r="D167" s="202" t="s">
        <v>163</v>
      </c>
      <c r="E167" s="225" t="s">
        <v>1</v>
      </c>
      <c r="F167" s="226" t="s">
        <v>572</v>
      </c>
      <c r="G167" s="224"/>
      <c r="H167" s="225" t="s">
        <v>1</v>
      </c>
      <c r="I167" s="227"/>
      <c r="J167" s="224"/>
      <c r="K167" s="224"/>
      <c r="L167" s="228"/>
      <c r="M167" s="229"/>
      <c r="N167" s="230"/>
      <c r="O167" s="230"/>
      <c r="P167" s="230"/>
      <c r="Q167" s="230"/>
      <c r="R167" s="230"/>
      <c r="S167" s="230"/>
      <c r="T167" s="231"/>
      <c r="AT167" s="232" t="s">
        <v>163</v>
      </c>
      <c r="AU167" s="232" t="s">
        <v>85</v>
      </c>
      <c r="AV167" s="15" t="s">
        <v>83</v>
      </c>
      <c r="AW167" s="15" t="s">
        <v>31</v>
      </c>
      <c r="AX167" s="15" t="s">
        <v>75</v>
      </c>
      <c r="AY167" s="232" t="s">
        <v>153</v>
      </c>
    </row>
    <row r="168" spans="1:65" s="13" customFormat="1" ht="11.25">
      <c r="B168" s="200"/>
      <c r="C168" s="201"/>
      <c r="D168" s="202" t="s">
        <v>163</v>
      </c>
      <c r="E168" s="203" t="s">
        <v>1</v>
      </c>
      <c r="F168" s="204" t="s">
        <v>573</v>
      </c>
      <c r="G168" s="201"/>
      <c r="H168" s="205">
        <v>56.25</v>
      </c>
      <c r="I168" s="206"/>
      <c r="J168" s="201"/>
      <c r="K168" s="201"/>
      <c r="L168" s="207"/>
      <c r="M168" s="208"/>
      <c r="N168" s="209"/>
      <c r="O168" s="209"/>
      <c r="P168" s="209"/>
      <c r="Q168" s="209"/>
      <c r="R168" s="209"/>
      <c r="S168" s="209"/>
      <c r="T168" s="210"/>
      <c r="AT168" s="211" t="s">
        <v>163</v>
      </c>
      <c r="AU168" s="211" t="s">
        <v>85</v>
      </c>
      <c r="AV168" s="13" t="s">
        <v>85</v>
      </c>
      <c r="AW168" s="13" t="s">
        <v>31</v>
      </c>
      <c r="AX168" s="13" t="s">
        <v>75</v>
      </c>
      <c r="AY168" s="211" t="s">
        <v>153</v>
      </c>
    </row>
    <row r="169" spans="1:65" s="14" customFormat="1" ht="11.25">
      <c r="B169" s="212"/>
      <c r="C169" s="213"/>
      <c r="D169" s="202" t="s">
        <v>163</v>
      </c>
      <c r="E169" s="214" t="s">
        <v>1</v>
      </c>
      <c r="F169" s="215" t="s">
        <v>167</v>
      </c>
      <c r="G169" s="213"/>
      <c r="H169" s="216">
        <v>56.25</v>
      </c>
      <c r="I169" s="217"/>
      <c r="J169" s="213"/>
      <c r="K169" s="213"/>
      <c r="L169" s="218"/>
      <c r="M169" s="219"/>
      <c r="N169" s="220"/>
      <c r="O169" s="220"/>
      <c r="P169" s="220"/>
      <c r="Q169" s="220"/>
      <c r="R169" s="220"/>
      <c r="S169" s="220"/>
      <c r="T169" s="221"/>
      <c r="AT169" s="222" t="s">
        <v>163</v>
      </c>
      <c r="AU169" s="222" t="s">
        <v>85</v>
      </c>
      <c r="AV169" s="14" t="s">
        <v>161</v>
      </c>
      <c r="AW169" s="14" t="s">
        <v>31</v>
      </c>
      <c r="AX169" s="14" t="s">
        <v>83</v>
      </c>
      <c r="AY169" s="222" t="s">
        <v>153</v>
      </c>
    </row>
    <row r="170" spans="1:65" s="2" customFormat="1" ht="21.75" customHeight="1">
      <c r="A170" s="34"/>
      <c r="B170" s="35"/>
      <c r="C170" s="186" t="s">
        <v>243</v>
      </c>
      <c r="D170" s="186" t="s">
        <v>155</v>
      </c>
      <c r="E170" s="187" t="s">
        <v>176</v>
      </c>
      <c r="F170" s="188" t="s">
        <v>177</v>
      </c>
      <c r="G170" s="189" t="s">
        <v>178</v>
      </c>
      <c r="H170" s="190">
        <v>99</v>
      </c>
      <c r="I170" s="191"/>
      <c r="J170" s="192">
        <f>ROUND(I170*H170,2)</f>
        <v>0</v>
      </c>
      <c r="K170" s="188" t="s">
        <v>159</v>
      </c>
      <c r="L170" s="193"/>
      <c r="M170" s="194" t="s">
        <v>1</v>
      </c>
      <c r="N170" s="195" t="s">
        <v>40</v>
      </c>
      <c r="O170" s="71"/>
      <c r="P170" s="196">
        <f>O170*H170</f>
        <v>0</v>
      </c>
      <c r="Q170" s="196">
        <v>1</v>
      </c>
      <c r="R170" s="196">
        <f>Q170*H170</f>
        <v>99</v>
      </c>
      <c r="S170" s="196">
        <v>0</v>
      </c>
      <c r="T170" s="197">
        <f>S170*H170</f>
        <v>0</v>
      </c>
      <c r="U170" s="34"/>
      <c r="V170" s="34"/>
      <c r="W170" s="34"/>
      <c r="X170" s="34"/>
      <c r="Y170" s="34"/>
      <c r="Z170" s="34"/>
      <c r="AA170" s="34"/>
      <c r="AB170" s="34"/>
      <c r="AC170" s="34"/>
      <c r="AD170" s="34"/>
      <c r="AE170" s="34"/>
      <c r="AR170" s="198" t="s">
        <v>160</v>
      </c>
      <c r="AT170" s="198" t="s">
        <v>155</v>
      </c>
      <c r="AU170" s="198" t="s">
        <v>85</v>
      </c>
      <c r="AY170" s="17" t="s">
        <v>153</v>
      </c>
      <c r="BE170" s="199">
        <f>IF(N170="základní",J170,0)</f>
        <v>0</v>
      </c>
      <c r="BF170" s="199">
        <f>IF(N170="snížená",J170,0)</f>
        <v>0</v>
      </c>
      <c r="BG170" s="199">
        <f>IF(N170="zákl. přenesená",J170,0)</f>
        <v>0</v>
      </c>
      <c r="BH170" s="199">
        <f>IF(N170="sníž. přenesená",J170,0)</f>
        <v>0</v>
      </c>
      <c r="BI170" s="199">
        <f>IF(N170="nulová",J170,0)</f>
        <v>0</v>
      </c>
      <c r="BJ170" s="17" t="s">
        <v>83</v>
      </c>
      <c r="BK170" s="199">
        <f>ROUND(I170*H170,2)</f>
        <v>0</v>
      </c>
      <c r="BL170" s="17" t="s">
        <v>161</v>
      </c>
      <c r="BM170" s="198" t="s">
        <v>574</v>
      </c>
    </row>
    <row r="171" spans="1:65" s="15" customFormat="1" ht="11.25">
      <c r="B171" s="223"/>
      <c r="C171" s="224"/>
      <c r="D171" s="202" t="s">
        <v>163</v>
      </c>
      <c r="E171" s="225" t="s">
        <v>1</v>
      </c>
      <c r="F171" s="226" t="s">
        <v>575</v>
      </c>
      <c r="G171" s="224"/>
      <c r="H171" s="225" t="s">
        <v>1</v>
      </c>
      <c r="I171" s="227"/>
      <c r="J171" s="224"/>
      <c r="K171" s="224"/>
      <c r="L171" s="228"/>
      <c r="M171" s="229"/>
      <c r="N171" s="230"/>
      <c r="O171" s="230"/>
      <c r="P171" s="230"/>
      <c r="Q171" s="230"/>
      <c r="R171" s="230"/>
      <c r="S171" s="230"/>
      <c r="T171" s="231"/>
      <c r="AT171" s="232" t="s">
        <v>163</v>
      </c>
      <c r="AU171" s="232" t="s">
        <v>85</v>
      </c>
      <c r="AV171" s="15" t="s">
        <v>83</v>
      </c>
      <c r="AW171" s="15" t="s">
        <v>31</v>
      </c>
      <c r="AX171" s="15" t="s">
        <v>75</v>
      </c>
      <c r="AY171" s="232" t="s">
        <v>153</v>
      </c>
    </row>
    <row r="172" spans="1:65" s="13" customFormat="1" ht="11.25">
      <c r="B172" s="200"/>
      <c r="C172" s="201"/>
      <c r="D172" s="202" t="s">
        <v>163</v>
      </c>
      <c r="E172" s="203" t="s">
        <v>1</v>
      </c>
      <c r="F172" s="204" t="s">
        <v>576</v>
      </c>
      <c r="G172" s="201"/>
      <c r="H172" s="205">
        <v>99</v>
      </c>
      <c r="I172" s="206"/>
      <c r="J172" s="201"/>
      <c r="K172" s="201"/>
      <c r="L172" s="207"/>
      <c r="M172" s="208"/>
      <c r="N172" s="209"/>
      <c r="O172" s="209"/>
      <c r="P172" s="209"/>
      <c r="Q172" s="209"/>
      <c r="R172" s="209"/>
      <c r="S172" s="209"/>
      <c r="T172" s="210"/>
      <c r="AT172" s="211" t="s">
        <v>163</v>
      </c>
      <c r="AU172" s="211" t="s">
        <v>85</v>
      </c>
      <c r="AV172" s="13" t="s">
        <v>85</v>
      </c>
      <c r="AW172" s="13" t="s">
        <v>31</v>
      </c>
      <c r="AX172" s="13" t="s">
        <v>75</v>
      </c>
      <c r="AY172" s="211" t="s">
        <v>153</v>
      </c>
    </row>
    <row r="173" spans="1:65" s="14" customFormat="1" ht="11.25">
      <c r="B173" s="212"/>
      <c r="C173" s="213"/>
      <c r="D173" s="202" t="s">
        <v>163</v>
      </c>
      <c r="E173" s="214" t="s">
        <v>1</v>
      </c>
      <c r="F173" s="215" t="s">
        <v>167</v>
      </c>
      <c r="G173" s="213"/>
      <c r="H173" s="216">
        <v>99</v>
      </c>
      <c r="I173" s="217"/>
      <c r="J173" s="213"/>
      <c r="K173" s="213"/>
      <c r="L173" s="218"/>
      <c r="M173" s="219"/>
      <c r="N173" s="220"/>
      <c r="O173" s="220"/>
      <c r="P173" s="220"/>
      <c r="Q173" s="220"/>
      <c r="R173" s="220"/>
      <c r="S173" s="220"/>
      <c r="T173" s="221"/>
      <c r="AT173" s="222" t="s">
        <v>163</v>
      </c>
      <c r="AU173" s="222" t="s">
        <v>85</v>
      </c>
      <c r="AV173" s="14" t="s">
        <v>161</v>
      </c>
      <c r="AW173" s="14" t="s">
        <v>31</v>
      </c>
      <c r="AX173" s="14" t="s">
        <v>83</v>
      </c>
      <c r="AY173" s="222" t="s">
        <v>153</v>
      </c>
    </row>
    <row r="174" spans="1:65" s="2" customFormat="1" ht="16.5" customHeight="1">
      <c r="A174" s="34"/>
      <c r="B174" s="35"/>
      <c r="C174" s="186" t="s">
        <v>250</v>
      </c>
      <c r="D174" s="186" t="s">
        <v>155</v>
      </c>
      <c r="E174" s="187" t="s">
        <v>577</v>
      </c>
      <c r="F174" s="188" t="s">
        <v>578</v>
      </c>
      <c r="G174" s="189" t="s">
        <v>158</v>
      </c>
      <c r="H174" s="190">
        <v>4</v>
      </c>
      <c r="I174" s="191"/>
      <c r="J174" s="192">
        <f>ROUND(I174*H174,2)</f>
        <v>0</v>
      </c>
      <c r="K174" s="188" t="s">
        <v>1</v>
      </c>
      <c r="L174" s="193"/>
      <c r="M174" s="194" t="s">
        <v>1</v>
      </c>
      <c r="N174" s="195" t="s">
        <v>40</v>
      </c>
      <c r="O174" s="71"/>
      <c r="P174" s="196">
        <f>O174*H174</f>
        <v>0</v>
      </c>
      <c r="Q174" s="196">
        <v>0.48399999999999999</v>
      </c>
      <c r="R174" s="196">
        <f>Q174*H174</f>
        <v>1.9359999999999999</v>
      </c>
      <c r="S174" s="196">
        <v>0</v>
      </c>
      <c r="T174" s="197">
        <f>S174*H174</f>
        <v>0</v>
      </c>
      <c r="U174" s="34"/>
      <c r="V174" s="34"/>
      <c r="W174" s="34"/>
      <c r="X174" s="34"/>
      <c r="Y174" s="34"/>
      <c r="Z174" s="34"/>
      <c r="AA174" s="34"/>
      <c r="AB174" s="34"/>
      <c r="AC174" s="34"/>
      <c r="AD174" s="34"/>
      <c r="AE174" s="34"/>
      <c r="AR174" s="198" t="s">
        <v>160</v>
      </c>
      <c r="AT174" s="198" t="s">
        <v>155</v>
      </c>
      <c r="AU174" s="198" t="s">
        <v>85</v>
      </c>
      <c r="AY174" s="17" t="s">
        <v>153</v>
      </c>
      <c r="BE174" s="199">
        <f>IF(N174="základní",J174,0)</f>
        <v>0</v>
      </c>
      <c r="BF174" s="199">
        <f>IF(N174="snížená",J174,0)</f>
        <v>0</v>
      </c>
      <c r="BG174" s="199">
        <f>IF(N174="zákl. přenesená",J174,0)</f>
        <v>0</v>
      </c>
      <c r="BH174" s="199">
        <f>IF(N174="sníž. přenesená",J174,0)</f>
        <v>0</v>
      </c>
      <c r="BI174" s="199">
        <f>IF(N174="nulová",J174,0)</f>
        <v>0</v>
      </c>
      <c r="BJ174" s="17" t="s">
        <v>83</v>
      </c>
      <c r="BK174" s="199">
        <f>ROUND(I174*H174,2)</f>
        <v>0</v>
      </c>
      <c r="BL174" s="17" t="s">
        <v>161</v>
      </c>
      <c r="BM174" s="198" t="s">
        <v>579</v>
      </c>
    </row>
    <row r="175" spans="1:65" s="15" customFormat="1" ht="11.25">
      <c r="B175" s="223"/>
      <c r="C175" s="224"/>
      <c r="D175" s="202" t="s">
        <v>163</v>
      </c>
      <c r="E175" s="225" t="s">
        <v>1</v>
      </c>
      <c r="F175" s="226" t="s">
        <v>580</v>
      </c>
      <c r="G175" s="224"/>
      <c r="H175" s="225" t="s">
        <v>1</v>
      </c>
      <c r="I175" s="227"/>
      <c r="J175" s="224"/>
      <c r="K175" s="224"/>
      <c r="L175" s="228"/>
      <c r="M175" s="229"/>
      <c r="N175" s="230"/>
      <c r="O175" s="230"/>
      <c r="P175" s="230"/>
      <c r="Q175" s="230"/>
      <c r="R175" s="230"/>
      <c r="S175" s="230"/>
      <c r="T175" s="231"/>
      <c r="AT175" s="232" t="s">
        <v>163</v>
      </c>
      <c r="AU175" s="232" t="s">
        <v>85</v>
      </c>
      <c r="AV175" s="15" t="s">
        <v>83</v>
      </c>
      <c r="AW175" s="15" t="s">
        <v>31</v>
      </c>
      <c r="AX175" s="15" t="s">
        <v>75</v>
      </c>
      <c r="AY175" s="232" t="s">
        <v>153</v>
      </c>
    </row>
    <row r="176" spans="1:65" s="13" customFormat="1" ht="11.25">
      <c r="B176" s="200"/>
      <c r="C176" s="201"/>
      <c r="D176" s="202" t="s">
        <v>163</v>
      </c>
      <c r="E176" s="203" t="s">
        <v>1</v>
      </c>
      <c r="F176" s="204" t="s">
        <v>161</v>
      </c>
      <c r="G176" s="201"/>
      <c r="H176" s="205">
        <v>4</v>
      </c>
      <c r="I176" s="206"/>
      <c r="J176" s="201"/>
      <c r="K176" s="201"/>
      <c r="L176" s="207"/>
      <c r="M176" s="208"/>
      <c r="N176" s="209"/>
      <c r="O176" s="209"/>
      <c r="P176" s="209"/>
      <c r="Q176" s="209"/>
      <c r="R176" s="209"/>
      <c r="S176" s="209"/>
      <c r="T176" s="210"/>
      <c r="AT176" s="211" t="s">
        <v>163</v>
      </c>
      <c r="AU176" s="211" t="s">
        <v>85</v>
      </c>
      <c r="AV176" s="13" t="s">
        <v>85</v>
      </c>
      <c r="AW176" s="13" t="s">
        <v>31</v>
      </c>
      <c r="AX176" s="13" t="s">
        <v>75</v>
      </c>
      <c r="AY176" s="211" t="s">
        <v>153</v>
      </c>
    </row>
    <row r="177" spans="1:65" s="14" customFormat="1" ht="11.25">
      <c r="B177" s="212"/>
      <c r="C177" s="213"/>
      <c r="D177" s="202" t="s">
        <v>163</v>
      </c>
      <c r="E177" s="214" t="s">
        <v>1</v>
      </c>
      <c r="F177" s="215" t="s">
        <v>167</v>
      </c>
      <c r="G177" s="213"/>
      <c r="H177" s="216">
        <v>4</v>
      </c>
      <c r="I177" s="217"/>
      <c r="J177" s="213"/>
      <c r="K177" s="213"/>
      <c r="L177" s="218"/>
      <c r="M177" s="219"/>
      <c r="N177" s="220"/>
      <c r="O177" s="220"/>
      <c r="P177" s="220"/>
      <c r="Q177" s="220"/>
      <c r="R177" s="220"/>
      <c r="S177" s="220"/>
      <c r="T177" s="221"/>
      <c r="AT177" s="222" t="s">
        <v>163</v>
      </c>
      <c r="AU177" s="222" t="s">
        <v>85</v>
      </c>
      <c r="AV177" s="14" t="s">
        <v>161</v>
      </c>
      <c r="AW177" s="14" t="s">
        <v>31</v>
      </c>
      <c r="AX177" s="14" t="s">
        <v>83</v>
      </c>
      <c r="AY177" s="222" t="s">
        <v>153</v>
      </c>
    </row>
    <row r="178" spans="1:65" s="2" customFormat="1" ht="21.75" customHeight="1">
      <c r="A178" s="34"/>
      <c r="B178" s="35"/>
      <c r="C178" s="186" t="s">
        <v>8</v>
      </c>
      <c r="D178" s="186" t="s">
        <v>155</v>
      </c>
      <c r="E178" s="187" t="s">
        <v>581</v>
      </c>
      <c r="F178" s="188" t="s">
        <v>582</v>
      </c>
      <c r="G178" s="189" t="s">
        <v>158</v>
      </c>
      <c r="H178" s="190">
        <v>1</v>
      </c>
      <c r="I178" s="191"/>
      <c r="J178" s="192">
        <f>ROUND(I178*H178,2)</f>
        <v>0</v>
      </c>
      <c r="K178" s="188" t="s">
        <v>1</v>
      </c>
      <c r="L178" s="193"/>
      <c r="M178" s="194" t="s">
        <v>1</v>
      </c>
      <c r="N178" s="195" t="s">
        <v>40</v>
      </c>
      <c r="O178" s="71"/>
      <c r="P178" s="196">
        <f>O178*H178</f>
        <v>0</v>
      </c>
      <c r="Q178" s="196">
        <v>0.219</v>
      </c>
      <c r="R178" s="196">
        <f>Q178*H178</f>
        <v>0.219</v>
      </c>
      <c r="S178" s="196">
        <v>0</v>
      </c>
      <c r="T178" s="197">
        <f>S178*H178</f>
        <v>0</v>
      </c>
      <c r="U178" s="34"/>
      <c r="V178" s="34"/>
      <c r="W178" s="34"/>
      <c r="X178" s="34"/>
      <c r="Y178" s="34"/>
      <c r="Z178" s="34"/>
      <c r="AA178" s="34"/>
      <c r="AB178" s="34"/>
      <c r="AC178" s="34"/>
      <c r="AD178" s="34"/>
      <c r="AE178" s="34"/>
      <c r="AR178" s="198" t="s">
        <v>160</v>
      </c>
      <c r="AT178" s="198" t="s">
        <v>155</v>
      </c>
      <c r="AU178" s="198" t="s">
        <v>85</v>
      </c>
      <c r="AY178" s="17" t="s">
        <v>153</v>
      </c>
      <c r="BE178" s="199">
        <f>IF(N178="základní",J178,0)</f>
        <v>0</v>
      </c>
      <c r="BF178" s="199">
        <f>IF(N178="snížená",J178,0)</f>
        <v>0</v>
      </c>
      <c r="BG178" s="199">
        <f>IF(N178="zákl. přenesená",J178,0)</f>
        <v>0</v>
      </c>
      <c r="BH178" s="199">
        <f>IF(N178="sníž. přenesená",J178,0)</f>
        <v>0</v>
      </c>
      <c r="BI178" s="199">
        <f>IF(N178="nulová",J178,0)</f>
        <v>0</v>
      </c>
      <c r="BJ178" s="17" t="s">
        <v>83</v>
      </c>
      <c r="BK178" s="199">
        <f>ROUND(I178*H178,2)</f>
        <v>0</v>
      </c>
      <c r="BL178" s="17" t="s">
        <v>161</v>
      </c>
      <c r="BM178" s="198" t="s">
        <v>583</v>
      </c>
    </row>
    <row r="179" spans="1:65" s="15" customFormat="1" ht="22.5">
      <c r="B179" s="223"/>
      <c r="C179" s="224"/>
      <c r="D179" s="202" t="s">
        <v>163</v>
      </c>
      <c r="E179" s="225" t="s">
        <v>1</v>
      </c>
      <c r="F179" s="226" t="s">
        <v>584</v>
      </c>
      <c r="G179" s="224"/>
      <c r="H179" s="225" t="s">
        <v>1</v>
      </c>
      <c r="I179" s="227"/>
      <c r="J179" s="224"/>
      <c r="K179" s="224"/>
      <c r="L179" s="228"/>
      <c r="M179" s="229"/>
      <c r="N179" s="230"/>
      <c r="O179" s="230"/>
      <c r="P179" s="230"/>
      <c r="Q179" s="230"/>
      <c r="R179" s="230"/>
      <c r="S179" s="230"/>
      <c r="T179" s="231"/>
      <c r="AT179" s="232" t="s">
        <v>163</v>
      </c>
      <c r="AU179" s="232" t="s">
        <v>85</v>
      </c>
      <c r="AV179" s="15" t="s">
        <v>83</v>
      </c>
      <c r="AW179" s="15" t="s">
        <v>31</v>
      </c>
      <c r="AX179" s="15" t="s">
        <v>75</v>
      </c>
      <c r="AY179" s="232" t="s">
        <v>153</v>
      </c>
    </row>
    <row r="180" spans="1:65" s="13" customFormat="1" ht="11.25">
      <c r="B180" s="200"/>
      <c r="C180" s="201"/>
      <c r="D180" s="202" t="s">
        <v>163</v>
      </c>
      <c r="E180" s="203" t="s">
        <v>1</v>
      </c>
      <c r="F180" s="204" t="s">
        <v>83</v>
      </c>
      <c r="G180" s="201"/>
      <c r="H180" s="205">
        <v>1</v>
      </c>
      <c r="I180" s="206"/>
      <c r="J180" s="201"/>
      <c r="K180" s="201"/>
      <c r="L180" s="207"/>
      <c r="M180" s="208"/>
      <c r="N180" s="209"/>
      <c r="O180" s="209"/>
      <c r="P180" s="209"/>
      <c r="Q180" s="209"/>
      <c r="R180" s="209"/>
      <c r="S180" s="209"/>
      <c r="T180" s="210"/>
      <c r="AT180" s="211" t="s">
        <v>163</v>
      </c>
      <c r="AU180" s="211" t="s">
        <v>85</v>
      </c>
      <c r="AV180" s="13" t="s">
        <v>85</v>
      </c>
      <c r="AW180" s="13" t="s">
        <v>31</v>
      </c>
      <c r="AX180" s="13" t="s">
        <v>75</v>
      </c>
      <c r="AY180" s="211" t="s">
        <v>153</v>
      </c>
    </row>
    <row r="181" spans="1:65" s="14" customFormat="1" ht="11.25">
      <c r="B181" s="212"/>
      <c r="C181" s="213"/>
      <c r="D181" s="202" t="s">
        <v>163</v>
      </c>
      <c r="E181" s="214" t="s">
        <v>1</v>
      </c>
      <c r="F181" s="215" t="s">
        <v>167</v>
      </c>
      <c r="G181" s="213"/>
      <c r="H181" s="216">
        <v>1</v>
      </c>
      <c r="I181" s="217"/>
      <c r="J181" s="213"/>
      <c r="K181" s="213"/>
      <c r="L181" s="218"/>
      <c r="M181" s="219"/>
      <c r="N181" s="220"/>
      <c r="O181" s="220"/>
      <c r="P181" s="220"/>
      <c r="Q181" s="220"/>
      <c r="R181" s="220"/>
      <c r="S181" s="220"/>
      <c r="T181" s="221"/>
      <c r="AT181" s="222" t="s">
        <v>163</v>
      </c>
      <c r="AU181" s="222" t="s">
        <v>85</v>
      </c>
      <c r="AV181" s="14" t="s">
        <v>161</v>
      </c>
      <c r="AW181" s="14" t="s">
        <v>31</v>
      </c>
      <c r="AX181" s="14" t="s">
        <v>83</v>
      </c>
      <c r="AY181" s="222" t="s">
        <v>153</v>
      </c>
    </row>
    <row r="182" spans="1:65" s="12" customFormat="1" ht="22.9" customHeight="1">
      <c r="B182" s="170"/>
      <c r="C182" s="171"/>
      <c r="D182" s="172" t="s">
        <v>74</v>
      </c>
      <c r="E182" s="184" t="s">
        <v>183</v>
      </c>
      <c r="F182" s="184" t="s">
        <v>184</v>
      </c>
      <c r="G182" s="171"/>
      <c r="H182" s="171"/>
      <c r="I182" s="174"/>
      <c r="J182" s="185">
        <f>BK182</f>
        <v>0</v>
      </c>
      <c r="K182" s="171"/>
      <c r="L182" s="176"/>
      <c r="M182" s="177"/>
      <c r="N182" s="178"/>
      <c r="O182" s="178"/>
      <c r="P182" s="179">
        <f>SUM(P183:P244)</f>
        <v>0</v>
      </c>
      <c r="Q182" s="178"/>
      <c r="R182" s="179">
        <f>SUM(R183:R244)</f>
        <v>0</v>
      </c>
      <c r="S182" s="178"/>
      <c r="T182" s="180">
        <f>SUM(T183:T244)</f>
        <v>0</v>
      </c>
      <c r="AR182" s="181" t="s">
        <v>83</v>
      </c>
      <c r="AT182" s="182" t="s">
        <v>74</v>
      </c>
      <c r="AU182" s="182" t="s">
        <v>83</v>
      </c>
      <c r="AY182" s="181" t="s">
        <v>153</v>
      </c>
      <c r="BK182" s="183">
        <f>SUM(BK183:BK244)</f>
        <v>0</v>
      </c>
    </row>
    <row r="183" spans="1:65" s="2" customFormat="1" ht="134.25" customHeight="1">
      <c r="A183" s="34"/>
      <c r="B183" s="35"/>
      <c r="C183" s="233" t="s">
        <v>259</v>
      </c>
      <c r="D183" s="233" t="s">
        <v>185</v>
      </c>
      <c r="E183" s="234" t="s">
        <v>585</v>
      </c>
      <c r="F183" s="235" t="s">
        <v>586</v>
      </c>
      <c r="G183" s="236" t="s">
        <v>196</v>
      </c>
      <c r="H183" s="237">
        <v>55</v>
      </c>
      <c r="I183" s="238"/>
      <c r="J183" s="239">
        <f>ROUND(I183*H183,2)</f>
        <v>0</v>
      </c>
      <c r="K183" s="235" t="s">
        <v>159</v>
      </c>
      <c r="L183" s="39"/>
      <c r="M183" s="240" t="s">
        <v>1</v>
      </c>
      <c r="N183" s="241" t="s">
        <v>40</v>
      </c>
      <c r="O183" s="71"/>
      <c r="P183" s="196">
        <f>O183*H183</f>
        <v>0</v>
      </c>
      <c r="Q183" s="196">
        <v>0</v>
      </c>
      <c r="R183" s="196">
        <f>Q183*H183</f>
        <v>0</v>
      </c>
      <c r="S183" s="196">
        <v>0</v>
      </c>
      <c r="T183" s="197">
        <f>S183*H183</f>
        <v>0</v>
      </c>
      <c r="U183" s="34"/>
      <c r="V183" s="34"/>
      <c r="W183" s="34"/>
      <c r="X183" s="34"/>
      <c r="Y183" s="34"/>
      <c r="Z183" s="34"/>
      <c r="AA183" s="34"/>
      <c r="AB183" s="34"/>
      <c r="AC183" s="34"/>
      <c r="AD183" s="34"/>
      <c r="AE183" s="34"/>
      <c r="AR183" s="198" t="s">
        <v>161</v>
      </c>
      <c r="AT183" s="198" t="s">
        <v>185</v>
      </c>
      <c r="AU183" s="198" t="s">
        <v>85</v>
      </c>
      <c r="AY183" s="17" t="s">
        <v>153</v>
      </c>
      <c r="BE183" s="199">
        <f>IF(N183="základní",J183,0)</f>
        <v>0</v>
      </c>
      <c r="BF183" s="199">
        <f>IF(N183="snížená",J183,0)</f>
        <v>0</v>
      </c>
      <c r="BG183" s="199">
        <f>IF(N183="zákl. přenesená",J183,0)</f>
        <v>0</v>
      </c>
      <c r="BH183" s="199">
        <f>IF(N183="sníž. přenesená",J183,0)</f>
        <v>0</v>
      </c>
      <c r="BI183" s="199">
        <f>IF(N183="nulová",J183,0)</f>
        <v>0</v>
      </c>
      <c r="BJ183" s="17" t="s">
        <v>83</v>
      </c>
      <c r="BK183" s="199">
        <f>ROUND(I183*H183,2)</f>
        <v>0</v>
      </c>
      <c r="BL183" s="17" t="s">
        <v>161</v>
      </c>
      <c r="BM183" s="198" t="s">
        <v>587</v>
      </c>
    </row>
    <row r="184" spans="1:65" s="2" customFormat="1" ht="78">
      <c r="A184" s="34"/>
      <c r="B184" s="35"/>
      <c r="C184" s="36"/>
      <c r="D184" s="202" t="s">
        <v>190</v>
      </c>
      <c r="E184" s="36"/>
      <c r="F184" s="242" t="s">
        <v>588</v>
      </c>
      <c r="G184" s="36"/>
      <c r="H184" s="36"/>
      <c r="I184" s="243"/>
      <c r="J184" s="36"/>
      <c r="K184" s="36"/>
      <c r="L184" s="39"/>
      <c r="M184" s="244"/>
      <c r="N184" s="245"/>
      <c r="O184" s="71"/>
      <c r="P184" s="71"/>
      <c r="Q184" s="71"/>
      <c r="R184" s="71"/>
      <c r="S184" s="71"/>
      <c r="T184" s="72"/>
      <c r="U184" s="34"/>
      <c r="V184" s="34"/>
      <c r="W184" s="34"/>
      <c r="X184" s="34"/>
      <c r="Y184" s="34"/>
      <c r="Z184" s="34"/>
      <c r="AA184" s="34"/>
      <c r="AB184" s="34"/>
      <c r="AC184" s="34"/>
      <c r="AD184" s="34"/>
      <c r="AE184" s="34"/>
      <c r="AT184" s="17" t="s">
        <v>190</v>
      </c>
      <c r="AU184" s="17" t="s">
        <v>85</v>
      </c>
    </row>
    <row r="185" spans="1:65" s="15" customFormat="1" ht="11.25">
      <c r="B185" s="223"/>
      <c r="C185" s="224"/>
      <c r="D185" s="202" t="s">
        <v>163</v>
      </c>
      <c r="E185" s="225" t="s">
        <v>1</v>
      </c>
      <c r="F185" s="226" t="s">
        <v>575</v>
      </c>
      <c r="G185" s="224"/>
      <c r="H185" s="225" t="s">
        <v>1</v>
      </c>
      <c r="I185" s="227"/>
      <c r="J185" s="224"/>
      <c r="K185" s="224"/>
      <c r="L185" s="228"/>
      <c r="M185" s="229"/>
      <c r="N185" s="230"/>
      <c r="O185" s="230"/>
      <c r="P185" s="230"/>
      <c r="Q185" s="230"/>
      <c r="R185" s="230"/>
      <c r="S185" s="230"/>
      <c r="T185" s="231"/>
      <c r="AT185" s="232" t="s">
        <v>163</v>
      </c>
      <c r="AU185" s="232" t="s">
        <v>85</v>
      </c>
      <c r="AV185" s="15" t="s">
        <v>83</v>
      </c>
      <c r="AW185" s="15" t="s">
        <v>31</v>
      </c>
      <c r="AX185" s="15" t="s">
        <v>75</v>
      </c>
      <c r="AY185" s="232" t="s">
        <v>153</v>
      </c>
    </row>
    <row r="186" spans="1:65" s="13" customFormat="1" ht="11.25">
      <c r="B186" s="200"/>
      <c r="C186" s="201"/>
      <c r="D186" s="202" t="s">
        <v>163</v>
      </c>
      <c r="E186" s="203" t="s">
        <v>1</v>
      </c>
      <c r="F186" s="204" t="s">
        <v>589</v>
      </c>
      <c r="G186" s="201"/>
      <c r="H186" s="205">
        <v>55</v>
      </c>
      <c r="I186" s="206"/>
      <c r="J186" s="201"/>
      <c r="K186" s="201"/>
      <c r="L186" s="207"/>
      <c r="M186" s="208"/>
      <c r="N186" s="209"/>
      <c r="O186" s="209"/>
      <c r="P186" s="209"/>
      <c r="Q186" s="209"/>
      <c r="R186" s="209"/>
      <c r="S186" s="209"/>
      <c r="T186" s="210"/>
      <c r="AT186" s="211" t="s">
        <v>163</v>
      </c>
      <c r="AU186" s="211" t="s">
        <v>85</v>
      </c>
      <c r="AV186" s="13" t="s">
        <v>85</v>
      </c>
      <c r="AW186" s="13" t="s">
        <v>31</v>
      </c>
      <c r="AX186" s="13" t="s">
        <v>75</v>
      </c>
      <c r="AY186" s="211" t="s">
        <v>153</v>
      </c>
    </row>
    <row r="187" spans="1:65" s="14" customFormat="1" ht="11.25">
      <c r="B187" s="212"/>
      <c r="C187" s="213"/>
      <c r="D187" s="202" t="s">
        <v>163</v>
      </c>
      <c r="E187" s="214" t="s">
        <v>1</v>
      </c>
      <c r="F187" s="215" t="s">
        <v>167</v>
      </c>
      <c r="G187" s="213"/>
      <c r="H187" s="216">
        <v>55</v>
      </c>
      <c r="I187" s="217"/>
      <c r="J187" s="213"/>
      <c r="K187" s="213"/>
      <c r="L187" s="218"/>
      <c r="M187" s="219"/>
      <c r="N187" s="220"/>
      <c r="O187" s="220"/>
      <c r="P187" s="220"/>
      <c r="Q187" s="220"/>
      <c r="R187" s="220"/>
      <c r="S187" s="220"/>
      <c r="T187" s="221"/>
      <c r="AT187" s="222" t="s">
        <v>163</v>
      </c>
      <c r="AU187" s="222" t="s">
        <v>85</v>
      </c>
      <c r="AV187" s="14" t="s">
        <v>161</v>
      </c>
      <c r="AW187" s="14" t="s">
        <v>31</v>
      </c>
      <c r="AX187" s="14" t="s">
        <v>83</v>
      </c>
      <c r="AY187" s="222" t="s">
        <v>153</v>
      </c>
    </row>
    <row r="188" spans="1:65" s="2" customFormat="1" ht="72">
      <c r="A188" s="34"/>
      <c r="B188" s="35"/>
      <c r="C188" s="233" t="s">
        <v>267</v>
      </c>
      <c r="D188" s="233" t="s">
        <v>185</v>
      </c>
      <c r="E188" s="234" t="s">
        <v>590</v>
      </c>
      <c r="F188" s="235" t="s">
        <v>591</v>
      </c>
      <c r="G188" s="236" t="s">
        <v>196</v>
      </c>
      <c r="H188" s="237">
        <v>55</v>
      </c>
      <c r="I188" s="238"/>
      <c r="J188" s="239">
        <f>ROUND(I188*H188,2)</f>
        <v>0</v>
      </c>
      <c r="K188" s="235" t="s">
        <v>159</v>
      </c>
      <c r="L188" s="39"/>
      <c r="M188" s="240" t="s">
        <v>1</v>
      </c>
      <c r="N188" s="241" t="s">
        <v>40</v>
      </c>
      <c r="O188" s="71"/>
      <c r="P188" s="196">
        <f>O188*H188</f>
        <v>0</v>
      </c>
      <c r="Q188" s="196">
        <v>0</v>
      </c>
      <c r="R188" s="196">
        <f>Q188*H188</f>
        <v>0</v>
      </c>
      <c r="S188" s="196">
        <v>0</v>
      </c>
      <c r="T188" s="197">
        <f>S188*H188</f>
        <v>0</v>
      </c>
      <c r="U188" s="34"/>
      <c r="V188" s="34"/>
      <c r="W188" s="34"/>
      <c r="X188" s="34"/>
      <c r="Y188" s="34"/>
      <c r="Z188" s="34"/>
      <c r="AA188" s="34"/>
      <c r="AB188" s="34"/>
      <c r="AC188" s="34"/>
      <c r="AD188" s="34"/>
      <c r="AE188" s="34"/>
      <c r="AR188" s="198" t="s">
        <v>161</v>
      </c>
      <c r="AT188" s="198" t="s">
        <v>185</v>
      </c>
      <c r="AU188" s="198" t="s">
        <v>85</v>
      </c>
      <c r="AY188" s="17" t="s">
        <v>153</v>
      </c>
      <c r="BE188" s="199">
        <f>IF(N188="základní",J188,0)</f>
        <v>0</v>
      </c>
      <c r="BF188" s="199">
        <f>IF(N188="snížená",J188,0)</f>
        <v>0</v>
      </c>
      <c r="BG188" s="199">
        <f>IF(N188="zákl. přenesená",J188,0)</f>
        <v>0</v>
      </c>
      <c r="BH188" s="199">
        <f>IF(N188="sníž. přenesená",J188,0)</f>
        <v>0</v>
      </c>
      <c r="BI188" s="199">
        <f>IF(N188="nulová",J188,0)</f>
        <v>0</v>
      </c>
      <c r="BJ188" s="17" t="s">
        <v>83</v>
      </c>
      <c r="BK188" s="199">
        <f>ROUND(I188*H188,2)</f>
        <v>0</v>
      </c>
      <c r="BL188" s="17" t="s">
        <v>161</v>
      </c>
      <c r="BM188" s="198" t="s">
        <v>592</v>
      </c>
    </row>
    <row r="189" spans="1:65" s="2" customFormat="1" ht="48.75">
      <c r="A189" s="34"/>
      <c r="B189" s="35"/>
      <c r="C189" s="36"/>
      <c r="D189" s="202" t="s">
        <v>190</v>
      </c>
      <c r="E189" s="36"/>
      <c r="F189" s="242" t="s">
        <v>198</v>
      </c>
      <c r="G189" s="36"/>
      <c r="H189" s="36"/>
      <c r="I189" s="243"/>
      <c r="J189" s="36"/>
      <c r="K189" s="36"/>
      <c r="L189" s="39"/>
      <c r="M189" s="244"/>
      <c r="N189" s="245"/>
      <c r="O189" s="71"/>
      <c r="P189" s="71"/>
      <c r="Q189" s="71"/>
      <c r="R189" s="71"/>
      <c r="S189" s="71"/>
      <c r="T189" s="72"/>
      <c r="U189" s="34"/>
      <c r="V189" s="34"/>
      <c r="W189" s="34"/>
      <c r="X189" s="34"/>
      <c r="Y189" s="34"/>
      <c r="Z189" s="34"/>
      <c r="AA189" s="34"/>
      <c r="AB189" s="34"/>
      <c r="AC189" s="34"/>
      <c r="AD189" s="34"/>
      <c r="AE189" s="34"/>
      <c r="AT189" s="17" t="s">
        <v>190</v>
      </c>
      <c r="AU189" s="17" t="s">
        <v>85</v>
      </c>
    </row>
    <row r="190" spans="1:65" s="15" customFormat="1" ht="11.25">
      <c r="B190" s="223"/>
      <c r="C190" s="224"/>
      <c r="D190" s="202" t="s">
        <v>163</v>
      </c>
      <c r="E190" s="225" t="s">
        <v>1</v>
      </c>
      <c r="F190" s="226" t="s">
        <v>575</v>
      </c>
      <c r="G190" s="224"/>
      <c r="H190" s="225" t="s">
        <v>1</v>
      </c>
      <c r="I190" s="227"/>
      <c r="J190" s="224"/>
      <c r="K190" s="224"/>
      <c r="L190" s="228"/>
      <c r="M190" s="229"/>
      <c r="N190" s="230"/>
      <c r="O190" s="230"/>
      <c r="P190" s="230"/>
      <c r="Q190" s="230"/>
      <c r="R190" s="230"/>
      <c r="S190" s="230"/>
      <c r="T190" s="231"/>
      <c r="AT190" s="232" t="s">
        <v>163</v>
      </c>
      <c r="AU190" s="232" t="s">
        <v>85</v>
      </c>
      <c r="AV190" s="15" t="s">
        <v>83</v>
      </c>
      <c r="AW190" s="15" t="s">
        <v>31</v>
      </c>
      <c r="AX190" s="15" t="s">
        <v>75</v>
      </c>
      <c r="AY190" s="232" t="s">
        <v>153</v>
      </c>
    </row>
    <row r="191" spans="1:65" s="13" customFormat="1" ht="11.25">
      <c r="B191" s="200"/>
      <c r="C191" s="201"/>
      <c r="D191" s="202" t="s">
        <v>163</v>
      </c>
      <c r="E191" s="203" t="s">
        <v>1</v>
      </c>
      <c r="F191" s="204" t="s">
        <v>589</v>
      </c>
      <c r="G191" s="201"/>
      <c r="H191" s="205">
        <v>55</v>
      </c>
      <c r="I191" s="206"/>
      <c r="J191" s="201"/>
      <c r="K191" s="201"/>
      <c r="L191" s="207"/>
      <c r="M191" s="208"/>
      <c r="N191" s="209"/>
      <c r="O191" s="209"/>
      <c r="P191" s="209"/>
      <c r="Q191" s="209"/>
      <c r="R191" s="209"/>
      <c r="S191" s="209"/>
      <c r="T191" s="210"/>
      <c r="AT191" s="211" t="s">
        <v>163</v>
      </c>
      <c r="AU191" s="211" t="s">
        <v>85</v>
      </c>
      <c r="AV191" s="13" t="s">
        <v>85</v>
      </c>
      <c r="AW191" s="13" t="s">
        <v>31</v>
      </c>
      <c r="AX191" s="13" t="s">
        <v>75</v>
      </c>
      <c r="AY191" s="211" t="s">
        <v>153</v>
      </c>
    </row>
    <row r="192" spans="1:65" s="14" customFormat="1" ht="11.25">
      <c r="B192" s="212"/>
      <c r="C192" s="213"/>
      <c r="D192" s="202" t="s">
        <v>163</v>
      </c>
      <c r="E192" s="214" t="s">
        <v>1</v>
      </c>
      <c r="F192" s="215" t="s">
        <v>167</v>
      </c>
      <c r="G192" s="213"/>
      <c r="H192" s="216">
        <v>55</v>
      </c>
      <c r="I192" s="217"/>
      <c r="J192" s="213"/>
      <c r="K192" s="213"/>
      <c r="L192" s="218"/>
      <c r="M192" s="219"/>
      <c r="N192" s="220"/>
      <c r="O192" s="220"/>
      <c r="P192" s="220"/>
      <c r="Q192" s="220"/>
      <c r="R192" s="220"/>
      <c r="S192" s="220"/>
      <c r="T192" s="221"/>
      <c r="AT192" s="222" t="s">
        <v>163</v>
      </c>
      <c r="AU192" s="222" t="s">
        <v>85</v>
      </c>
      <c r="AV192" s="14" t="s">
        <v>161</v>
      </c>
      <c r="AW192" s="14" t="s">
        <v>31</v>
      </c>
      <c r="AX192" s="14" t="s">
        <v>83</v>
      </c>
      <c r="AY192" s="222" t="s">
        <v>153</v>
      </c>
    </row>
    <row r="193" spans="1:65" s="2" customFormat="1" ht="55.5" customHeight="1">
      <c r="A193" s="34"/>
      <c r="B193" s="35"/>
      <c r="C193" s="233" t="s">
        <v>274</v>
      </c>
      <c r="D193" s="233" t="s">
        <v>185</v>
      </c>
      <c r="E193" s="234" t="s">
        <v>593</v>
      </c>
      <c r="F193" s="235" t="s">
        <v>594</v>
      </c>
      <c r="G193" s="236" t="s">
        <v>262</v>
      </c>
      <c r="H193" s="237">
        <v>85</v>
      </c>
      <c r="I193" s="238"/>
      <c r="J193" s="239">
        <f>ROUND(I193*H193,2)</f>
        <v>0</v>
      </c>
      <c r="K193" s="235" t="s">
        <v>159</v>
      </c>
      <c r="L193" s="39"/>
      <c r="M193" s="240" t="s">
        <v>1</v>
      </c>
      <c r="N193" s="241" t="s">
        <v>40</v>
      </c>
      <c r="O193" s="71"/>
      <c r="P193" s="196">
        <f>O193*H193</f>
        <v>0</v>
      </c>
      <c r="Q193" s="196">
        <v>0</v>
      </c>
      <c r="R193" s="196">
        <f>Q193*H193</f>
        <v>0</v>
      </c>
      <c r="S193" s="196">
        <v>0</v>
      </c>
      <c r="T193" s="197">
        <f>S193*H193</f>
        <v>0</v>
      </c>
      <c r="U193" s="34"/>
      <c r="V193" s="34"/>
      <c r="W193" s="34"/>
      <c r="X193" s="34"/>
      <c r="Y193" s="34"/>
      <c r="Z193" s="34"/>
      <c r="AA193" s="34"/>
      <c r="AB193" s="34"/>
      <c r="AC193" s="34"/>
      <c r="AD193" s="34"/>
      <c r="AE193" s="34"/>
      <c r="AR193" s="198" t="s">
        <v>161</v>
      </c>
      <c r="AT193" s="198" t="s">
        <v>185</v>
      </c>
      <c r="AU193" s="198" t="s">
        <v>85</v>
      </c>
      <c r="AY193" s="17" t="s">
        <v>153</v>
      </c>
      <c r="BE193" s="199">
        <f>IF(N193="základní",J193,0)</f>
        <v>0</v>
      </c>
      <c r="BF193" s="199">
        <f>IF(N193="snížená",J193,0)</f>
        <v>0</v>
      </c>
      <c r="BG193" s="199">
        <f>IF(N193="zákl. přenesená",J193,0)</f>
        <v>0</v>
      </c>
      <c r="BH193" s="199">
        <f>IF(N193="sníž. přenesená",J193,0)</f>
        <v>0</v>
      </c>
      <c r="BI193" s="199">
        <f>IF(N193="nulová",J193,0)</f>
        <v>0</v>
      </c>
      <c r="BJ193" s="17" t="s">
        <v>83</v>
      </c>
      <c r="BK193" s="199">
        <f>ROUND(I193*H193,2)</f>
        <v>0</v>
      </c>
      <c r="BL193" s="17" t="s">
        <v>161</v>
      </c>
      <c r="BM193" s="198" t="s">
        <v>595</v>
      </c>
    </row>
    <row r="194" spans="1:65" s="2" customFormat="1" ht="29.25">
      <c r="A194" s="34"/>
      <c r="B194" s="35"/>
      <c r="C194" s="36"/>
      <c r="D194" s="202" t="s">
        <v>190</v>
      </c>
      <c r="E194" s="36"/>
      <c r="F194" s="242" t="s">
        <v>596</v>
      </c>
      <c r="G194" s="36"/>
      <c r="H194" s="36"/>
      <c r="I194" s="243"/>
      <c r="J194" s="36"/>
      <c r="K194" s="36"/>
      <c r="L194" s="39"/>
      <c r="M194" s="244"/>
      <c r="N194" s="245"/>
      <c r="O194" s="71"/>
      <c r="P194" s="71"/>
      <c r="Q194" s="71"/>
      <c r="R194" s="71"/>
      <c r="S194" s="71"/>
      <c r="T194" s="72"/>
      <c r="U194" s="34"/>
      <c r="V194" s="34"/>
      <c r="W194" s="34"/>
      <c r="X194" s="34"/>
      <c r="Y194" s="34"/>
      <c r="Z194" s="34"/>
      <c r="AA194" s="34"/>
      <c r="AB194" s="34"/>
      <c r="AC194" s="34"/>
      <c r="AD194" s="34"/>
      <c r="AE194" s="34"/>
      <c r="AT194" s="17" t="s">
        <v>190</v>
      </c>
      <c r="AU194" s="17" t="s">
        <v>85</v>
      </c>
    </row>
    <row r="195" spans="1:65" s="15" customFormat="1" ht="22.5">
      <c r="B195" s="223"/>
      <c r="C195" s="224"/>
      <c r="D195" s="202" t="s">
        <v>163</v>
      </c>
      <c r="E195" s="225" t="s">
        <v>1</v>
      </c>
      <c r="F195" s="226" t="s">
        <v>597</v>
      </c>
      <c r="G195" s="224"/>
      <c r="H195" s="225" t="s">
        <v>1</v>
      </c>
      <c r="I195" s="227"/>
      <c r="J195" s="224"/>
      <c r="K195" s="224"/>
      <c r="L195" s="228"/>
      <c r="M195" s="229"/>
      <c r="N195" s="230"/>
      <c r="O195" s="230"/>
      <c r="P195" s="230"/>
      <c r="Q195" s="230"/>
      <c r="R195" s="230"/>
      <c r="S195" s="230"/>
      <c r="T195" s="231"/>
      <c r="AT195" s="232" t="s">
        <v>163</v>
      </c>
      <c r="AU195" s="232" t="s">
        <v>85</v>
      </c>
      <c r="AV195" s="15" t="s">
        <v>83</v>
      </c>
      <c r="AW195" s="15" t="s">
        <v>31</v>
      </c>
      <c r="AX195" s="15" t="s">
        <v>75</v>
      </c>
      <c r="AY195" s="232" t="s">
        <v>153</v>
      </c>
    </row>
    <row r="196" spans="1:65" s="13" customFormat="1" ht="11.25">
      <c r="B196" s="200"/>
      <c r="C196" s="201"/>
      <c r="D196" s="202" t="s">
        <v>163</v>
      </c>
      <c r="E196" s="203" t="s">
        <v>1</v>
      </c>
      <c r="F196" s="204" t="s">
        <v>598</v>
      </c>
      <c r="G196" s="201"/>
      <c r="H196" s="205">
        <v>85</v>
      </c>
      <c r="I196" s="206"/>
      <c r="J196" s="201"/>
      <c r="K196" s="201"/>
      <c r="L196" s="207"/>
      <c r="M196" s="208"/>
      <c r="N196" s="209"/>
      <c r="O196" s="209"/>
      <c r="P196" s="209"/>
      <c r="Q196" s="209"/>
      <c r="R196" s="209"/>
      <c r="S196" s="209"/>
      <c r="T196" s="210"/>
      <c r="AT196" s="211" t="s">
        <v>163</v>
      </c>
      <c r="AU196" s="211" t="s">
        <v>85</v>
      </c>
      <c r="AV196" s="13" t="s">
        <v>85</v>
      </c>
      <c r="AW196" s="13" t="s">
        <v>31</v>
      </c>
      <c r="AX196" s="13" t="s">
        <v>75</v>
      </c>
      <c r="AY196" s="211" t="s">
        <v>153</v>
      </c>
    </row>
    <row r="197" spans="1:65" s="14" customFormat="1" ht="11.25">
      <c r="B197" s="212"/>
      <c r="C197" s="213"/>
      <c r="D197" s="202" t="s">
        <v>163</v>
      </c>
      <c r="E197" s="214" t="s">
        <v>1</v>
      </c>
      <c r="F197" s="215" t="s">
        <v>167</v>
      </c>
      <c r="G197" s="213"/>
      <c r="H197" s="216">
        <v>85</v>
      </c>
      <c r="I197" s="217"/>
      <c r="J197" s="213"/>
      <c r="K197" s="213"/>
      <c r="L197" s="218"/>
      <c r="M197" s="219"/>
      <c r="N197" s="220"/>
      <c r="O197" s="220"/>
      <c r="P197" s="220"/>
      <c r="Q197" s="220"/>
      <c r="R197" s="220"/>
      <c r="S197" s="220"/>
      <c r="T197" s="221"/>
      <c r="AT197" s="222" t="s">
        <v>163</v>
      </c>
      <c r="AU197" s="222" t="s">
        <v>85</v>
      </c>
      <c r="AV197" s="14" t="s">
        <v>161</v>
      </c>
      <c r="AW197" s="14" t="s">
        <v>31</v>
      </c>
      <c r="AX197" s="14" t="s">
        <v>83</v>
      </c>
      <c r="AY197" s="222" t="s">
        <v>153</v>
      </c>
    </row>
    <row r="198" spans="1:65" s="2" customFormat="1" ht="90" customHeight="1">
      <c r="A198" s="34"/>
      <c r="B198" s="35"/>
      <c r="C198" s="233" t="s">
        <v>281</v>
      </c>
      <c r="D198" s="233" t="s">
        <v>185</v>
      </c>
      <c r="E198" s="234" t="s">
        <v>599</v>
      </c>
      <c r="F198" s="235" t="s">
        <v>600</v>
      </c>
      <c r="G198" s="236" t="s">
        <v>262</v>
      </c>
      <c r="H198" s="237">
        <v>60</v>
      </c>
      <c r="I198" s="238"/>
      <c r="J198" s="239">
        <f>ROUND(I198*H198,2)</f>
        <v>0</v>
      </c>
      <c r="K198" s="235" t="s">
        <v>159</v>
      </c>
      <c r="L198" s="39"/>
      <c r="M198" s="240" t="s">
        <v>1</v>
      </c>
      <c r="N198" s="241" t="s">
        <v>40</v>
      </c>
      <c r="O198" s="71"/>
      <c r="P198" s="196">
        <f>O198*H198</f>
        <v>0</v>
      </c>
      <c r="Q198" s="196">
        <v>0</v>
      </c>
      <c r="R198" s="196">
        <f>Q198*H198</f>
        <v>0</v>
      </c>
      <c r="S198" s="196">
        <v>0</v>
      </c>
      <c r="T198" s="197">
        <f>S198*H198</f>
        <v>0</v>
      </c>
      <c r="U198" s="34"/>
      <c r="V198" s="34"/>
      <c r="W198" s="34"/>
      <c r="X198" s="34"/>
      <c r="Y198" s="34"/>
      <c r="Z198" s="34"/>
      <c r="AA198" s="34"/>
      <c r="AB198" s="34"/>
      <c r="AC198" s="34"/>
      <c r="AD198" s="34"/>
      <c r="AE198" s="34"/>
      <c r="AR198" s="198" t="s">
        <v>161</v>
      </c>
      <c r="AT198" s="198" t="s">
        <v>185</v>
      </c>
      <c r="AU198" s="198" t="s">
        <v>85</v>
      </c>
      <c r="AY198" s="17" t="s">
        <v>153</v>
      </c>
      <c r="BE198" s="199">
        <f>IF(N198="základní",J198,0)</f>
        <v>0</v>
      </c>
      <c r="BF198" s="199">
        <f>IF(N198="snížená",J198,0)</f>
        <v>0</v>
      </c>
      <c r="BG198" s="199">
        <f>IF(N198="zákl. přenesená",J198,0)</f>
        <v>0</v>
      </c>
      <c r="BH198" s="199">
        <f>IF(N198="sníž. přenesená",J198,0)</f>
        <v>0</v>
      </c>
      <c r="BI198" s="199">
        <f>IF(N198="nulová",J198,0)</f>
        <v>0</v>
      </c>
      <c r="BJ198" s="17" t="s">
        <v>83</v>
      </c>
      <c r="BK198" s="199">
        <f>ROUND(I198*H198,2)</f>
        <v>0</v>
      </c>
      <c r="BL198" s="17" t="s">
        <v>161</v>
      </c>
      <c r="BM198" s="198" t="s">
        <v>601</v>
      </c>
    </row>
    <row r="199" spans="1:65" s="2" customFormat="1" ht="39">
      <c r="A199" s="34"/>
      <c r="B199" s="35"/>
      <c r="C199" s="36"/>
      <c r="D199" s="202" t="s">
        <v>190</v>
      </c>
      <c r="E199" s="36"/>
      <c r="F199" s="242" t="s">
        <v>602</v>
      </c>
      <c r="G199" s="36"/>
      <c r="H199" s="36"/>
      <c r="I199" s="243"/>
      <c r="J199" s="36"/>
      <c r="K199" s="36"/>
      <c r="L199" s="39"/>
      <c r="M199" s="244"/>
      <c r="N199" s="245"/>
      <c r="O199" s="71"/>
      <c r="P199" s="71"/>
      <c r="Q199" s="71"/>
      <c r="R199" s="71"/>
      <c r="S199" s="71"/>
      <c r="T199" s="72"/>
      <c r="U199" s="34"/>
      <c r="V199" s="34"/>
      <c r="W199" s="34"/>
      <c r="X199" s="34"/>
      <c r="Y199" s="34"/>
      <c r="Z199" s="34"/>
      <c r="AA199" s="34"/>
      <c r="AB199" s="34"/>
      <c r="AC199" s="34"/>
      <c r="AD199" s="34"/>
      <c r="AE199" s="34"/>
      <c r="AT199" s="17" t="s">
        <v>190</v>
      </c>
      <c r="AU199" s="17" t="s">
        <v>85</v>
      </c>
    </row>
    <row r="200" spans="1:65" s="13" customFormat="1" ht="11.25">
      <c r="B200" s="200"/>
      <c r="C200" s="201"/>
      <c r="D200" s="202" t="s">
        <v>163</v>
      </c>
      <c r="E200" s="203" t="s">
        <v>1</v>
      </c>
      <c r="F200" s="204" t="s">
        <v>603</v>
      </c>
      <c r="G200" s="201"/>
      <c r="H200" s="205">
        <v>60</v>
      </c>
      <c r="I200" s="206"/>
      <c r="J200" s="201"/>
      <c r="K200" s="201"/>
      <c r="L200" s="207"/>
      <c r="M200" s="208"/>
      <c r="N200" s="209"/>
      <c r="O200" s="209"/>
      <c r="P200" s="209"/>
      <c r="Q200" s="209"/>
      <c r="R200" s="209"/>
      <c r="S200" s="209"/>
      <c r="T200" s="210"/>
      <c r="AT200" s="211" t="s">
        <v>163</v>
      </c>
      <c r="AU200" s="211" t="s">
        <v>85</v>
      </c>
      <c r="AV200" s="13" t="s">
        <v>85</v>
      </c>
      <c r="AW200" s="13" t="s">
        <v>31</v>
      </c>
      <c r="AX200" s="13" t="s">
        <v>75</v>
      </c>
      <c r="AY200" s="211" t="s">
        <v>153</v>
      </c>
    </row>
    <row r="201" spans="1:65" s="14" customFormat="1" ht="11.25">
      <c r="B201" s="212"/>
      <c r="C201" s="213"/>
      <c r="D201" s="202" t="s">
        <v>163</v>
      </c>
      <c r="E201" s="214" t="s">
        <v>1</v>
      </c>
      <c r="F201" s="215" t="s">
        <v>167</v>
      </c>
      <c r="G201" s="213"/>
      <c r="H201" s="216">
        <v>60</v>
      </c>
      <c r="I201" s="217"/>
      <c r="J201" s="213"/>
      <c r="K201" s="213"/>
      <c r="L201" s="218"/>
      <c r="M201" s="219"/>
      <c r="N201" s="220"/>
      <c r="O201" s="220"/>
      <c r="P201" s="220"/>
      <c r="Q201" s="220"/>
      <c r="R201" s="220"/>
      <c r="S201" s="220"/>
      <c r="T201" s="221"/>
      <c r="AT201" s="222" t="s">
        <v>163</v>
      </c>
      <c r="AU201" s="222" t="s">
        <v>85</v>
      </c>
      <c r="AV201" s="14" t="s">
        <v>161</v>
      </c>
      <c r="AW201" s="14" t="s">
        <v>31</v>
      </c>
      <c r="AX201" s="14" t="s">
        <v>83</v>
      </c>
      <c r="AY201" s="222" t="s">
        <v>153</v>
      </c>
    </row>
    <row r="202" spans="1:65" s="2" customFormat="1" ht="66.75" customHeight="1">
      <c r="A202" s="34"/>
      <c r="B202" s="35"/>
      <c r="C202" s="233" t="s">
        <v>287</v>
      </c>
      <c r="D202" s="233" t="s">
        <v>185</v>
      </c>
      <c r="E202" s="234" t="s">
        <v>604</v>
      </c>
      <c r="F202" s="235" t="s">
        <v>605</v>
      </c>
      <c r="G202" s="236" t="s">
        <v>209</v>
      </c>
      <c r="H202" s="237">
        <v>9.6</v>
      </c>
      <c r="I202" s="238"/>
      <c r="J202" s="239">
        <f>ROUND(I202*H202,2)</f>
        <v>0</v>
      </c>
      <c r="K202" s="235" t="s">
        <v>159</v>
      </c>
      <c r="L202" s="39"/>
      <c r="M202" s="240" t="s">
        <v>1</v>
      </c>
      <c r="N202" s="241" t="s">
        <v>40</v>
      </c>
      <c r="O202" s="71"/>
      <c r="P202" s="196">
        <f>O202*H202</f>
        <v>0</v>
      </c>
      <c r="Q202" s="196">
        <v>0</v>
      </c>
      <c r="R202" s="196">
        <f>Q202*H202</f>
        <v>0</v>
      </c>
      <c r="S202" s="196">
        <v>0</v>
      </c>
      <c r="T202" s="197">
        <f>S202*H202</f>
        <v>0</v>
      </c>
      <c r="U202" s="34"/>
      <c r="V202" s="34"/>
      <c r="W202" s="34"/>
      <c r="X202" s="34"/>
      <c r="Y202" s="34"/>
      <c r="Z202" s="34"/>
      <c r="AA202" s="34"/>
      <c r="AB202" s="34"/>
      <c r="AC202" s="34"/>
      <c r="AD202" s="34"/>
      <c r="AE202" s="34"/>
      <c r="AR202" s="198" t="s">
        <v>161</v>
      </c>
      <c r="AT202" s="198" t="s">
        <v>185</v>
      </c>
      <c r="AU202" s="198" t="s">
        <v>85</v>
      </c>
      <c r="AY202" s="17" t="s">
        <v>153</v>
      </c>
      <c r="BE202" s="199">
        <f>IF(N202="základní",J202,0)</f>
        <v>0</v>
      </c>
      <c r="BF202" s="199">
        <f>IF(N202="snížená",J202,0)</f>
        <v>0</v>
      </c>
      <c r="BG202" s="199">
        <f>IF(N202="zákl. přenesená",J202,0)</f>
        <v>0</v>
      </c>
      <c r="BH202" s="199">
        <f>IF(N202="sníž. přenesená",J202,0)</f>
        <v>0</v>
      </c>
      <c r="BI202" s="199">
        <f>IF(N202="nulová",J202,0)</f>
        <v>0</v>
      </c>
      <c r="BJ202" s="17" t="s">
        <v>83</v>
      </c>
      <c r="BK202" s="199">
        <f>ROUND(I202*H202,2)</f>
        <v>0</v>
      </c>
      <c r="BL202" s="17" t="s">
        <v>161</v>
      </c>
      <c r="BM202" s="198" t="s">
        <v>606</v>
      </c>
    </row>
    <row r="203" spans="1:65" s="2" customFormat="1" ht="29.25">
      <c r="A203" s="34"/>
      <c r="B203" s="35"/>
      <c r="C203" s="36"/>
      <c r="D203" s="202" t="s">
        <v>190</v>
      </c>
      <c r="E203" s="36"/>
      <c r="F203" s="242" t="s">
        <v>607</v>
      </c>
      <c r="G203" s="36"/>
      <c r="H203" s="36"/>
      <c r="I203" s="243"/>
      <c r="J203" s="36"/>
      <c r="K203" s="36"/>
      <c r="L203" s="39"/>
      <c r="M203" s="244"/>
      <c r="N203" s="245"/>
      <c r="O203" s="71"/>
      <c r="P203" s="71"/>
      <c r="Q203" s="71"/>
      <c r="R203" s="71"/>
      <c r="S203" s="71"/>
      <c r="T203" s="72"/>
      <c r="U203" s="34"/>
      <c r="V203" s="34"/>
      <c r="W203" s="34"/>
      <c r="X203" s="34"/>
      <c r="Y203" s="34"/>
      <c r="Z203" s="34"/>
      <c r="AA203" s="34"/>
      <c r="AB203" s="34"/>
      <c r="AC203" s="34"/>
      <c r="AD203" s="34"/>
      <c r="AE203" s="34"/>
      <c r="AT203" s="17" t="s">
        <v>190</v>
      </c>
      <c r="AU203" s="17" t="s">
        <v>85</v>
      </c>
    </row>
    <row r="204" spans="1:65" s="13" customFormat="1" ht="11.25">
      <c r="B204" s="200"/>
      <c r="C204" s="201"/>
      <c r="D204" s="202" t="s">
        <v>163</v>
      </c>
      <c r="E204" s="203" t="s">
        <v>1</v>
      </c>
      <c r="F204" s="204" t="s">
        <v>522</v>
      </c>
      <c r="G204" s="201"/>
      <c r="H204" s="205">
        <v>9.6</v>
      </c>
      <c r="I204" s="206"/>
      <c r="J204" s="201"/>
      <c r="K204" s="201"/>
      <c r="L204" s="207"/>
      <c r="M204" s="208"/>
      <c r="N204" s="209"/>
      <c r="O204" s="209"/>
      <c r="P204" s="209"/>
      <c r="Q204" s="209"/>
      <c r="R204" s="209"/>
      <c r="S204" s="209"/>
      <c r="T204" s="210"/>
      <c r="AT204" s="211" t="s">
        <v>163</v>
      </c>
      <c r="AU204" s="211" t="s">
        <v>85</v>
      </c>
      <c r="AV204" s="13" t="s">
        <v>85</v>
      </c>
      <c r="AW204" s="13" t="s">
        <v>31</v>
      </c>
      <c r="AX204" s="13" t="s">
        <v>75</v>
      </c>
      <c r="AY204" s="211" t="s">
        <v>153</v>
      </c>
    </row>
    <row r="205" spans="1:65" s="14" customFormat="1" ht="11.25">
      <c r="B205" s="212"/>
      <c r="C205" s="213"/>
      <c r="D205" s="202" t="s">
        <v>163</v>
      </c>
      <c r="E205" s="214" t="s">
        <v>1</v>
      </c>
      <c r="F205" s="215" t="s">
        <v>167</v>
      </c>
      <c r="G205" s="213"/>
      <c r="H205" s="216">
        <v>9.6</v>
      </c>
      <c r="I205" s="217"/>
      <c r="J205" s="213"/>
      <c r="K205" s="213"/>
      <c r="L205" s="218"/>
      <c r="M205" s="219"/>
      <c r="N205" s="220"/>
      <c r="O205" s="220"/>
      <c r="P205" s="220"/>
      <c r="Q205" s="220"/>
      <c r="R205" s="220"/>
      <c r="S205" s="220"/>
      <c r="T205" s="221"/>
      <c r="AT205" s="222" t="s">
        <v>163</v>
      </c>
      <c r="AU205" s="222" t="s">
        <v>85</v>
      </c>
      <c r="AV205" s="14" t="s">
        <v>161</v>
      </c>
      <c r="AW205" s="14" t="s">
        <v>31</v>
      </c>
      <c r="AX205" s="14" t="s">
        <v>83</v>
      </c>
      <c r="AY205" s="222" t="s">
        <v>153</v>
      </c>
    </row>
    <row r="206" spans="1:65" s="2" customFormat="1" ht="60">
      <c r="A206" s="34"/>
      <c r="B206" s="35"/>
      <c r="C206" s="233" t="s">
        <v>7</v>
      </c>
      <c r="D206" s="233" t="s">
        <v>185</v>
      </c>
      <c r="E206" s="234" t="s">
        <v>608</v>
      </c>
      <c r="F206" s="235" t="s">
        <v>609</v>
      </c>
      <c r="G206" s="236" t="s">
        <v>262</v>
      </c>
      <c r="H206" s="237">
        <v>120</v>
      </c>
      <c r="I206" s="238"/>
      <c r="J206" s="239">
        <f>ROUND(I206*H206,2)</f>
        <v>0</v>
      </c>
      <c r="K206" s="235" t="s">
        <v>159</v>
      </c>
      <c r="L206" s="39"/>
      <c r="M206" s="240" t="s">
        <v>1</v>
      </c>
      <c r="N206" s="241" t="s">
        <v>40</v>
      </c>
      <c r="O206" s="71"/>
      <c r="P206" s="196">
        <f>O206*H206</f>
        <v>0</v>
      </c>
      <c r="Q206" s="196">
        <v>0</v>
      </c>
      <c r="R206" s="196">
        <f>Q206*H206</f>
        <v>0</v>
      </c>
      <c r="S206" s="196">
        <v>0</v>
      </c>
      <c r="T206" s="197">
        <f>S206*H206</f>
        <v>0</v>
      </c>
      <c r="U206" s="34"/>
      <c r="V206" s="34"/>
      <c r="W206" s="34"/>
      <c r="X206" s="34"/>
      <c r="Y206" s="34"/>
      <c r="Z206" s="34"/>
      <c r="AA206" s="34"/>
      <c r="AB206" s="34"/>
      <c r="AC206" s="34"/>
      <c r="AD206" s="34"/>
      <c r="AE206" s="34"/>
      <c r="AR206" s="198" t="s">
        <v>161</v>
      </c>
      <c r="AT206" s="198" t="s">
        <v>185</v>
      </c>
      <c r="AU206" s="198" t="s">
        <v>85</v>
      </c>
      <c r="AY206" s="17" t="s">
        <v>153</v>
      </c>
      <c r="BE206" s="199">
        <f>IF(N206="základní",J206,0)</f>
        <v>0</v>
      </c>
      <c r="BF206" s="199">
        <f>IF(N206="snížená",J206,0)</f>
        <v>0</v>
      </c>
      <c r="BG206" s="199">
        <f>IF(N206="zákl. přenesená",J206,0)</f>
        <v>0</v>
      </c>
      <c r="BH206" s="199">
        <f>IF(N206="sníž. přenesená",J206,0)</f>
        <v>0</v>
      </c>
      <c r="BI206" s="199">
        <f>IF(N206="nulová",J206,0)</f>
        <v>0</v>
      </c>
      <c r="BJ206" s="17" t="s">
        <v>83</v>
      </c>
      <c r="BK206" s="199">
        <f>ROUND(I206*H206,2)</f>
        <v>0</v>
      </c>
      <c r="BL206" s="17" t="s">
        <v>161</v>
      </c>
      <c r="BM206" s="198" t="s">
        <v>610</v>
      </c>
    </row>
    <row r="207" spans="1:65" s="2" customFormat="1" ht="39">
      <c r="A207" s="34"/>
      <c r="B207" s="35"/>
      <c r="C207" s="36"/>
      <c r="D207" s="202" t="s">
        <v>190</v>
      </c>
      <c r="E207" s="36"/>
      <c r="F207" s="242" t="s">
        <v>611</v>
      </c>
      <c r="G207" s="36"/>
      <c r="H207" s="36"/>
      <c r="I207" s="243"/>
      <c r="J207" s="36"/>
      <c r="K207" s="36"/>
      <c r="L207" s="39"/>
      <c r="M207" s="244"/>
      <c r="N207" s="245"/>
      <c r="O207" s="71"/>
      <c r="P207" s="71"/>
      <c r="Q207" s="71"/>
      <c r="R207" s="71"/>
      <c r="S207" s="71"/>
      <c r="T207" s="72"/>
      <c r="U207" s="34"/>
      <c r="V207" s="34"/>
      <c r="W207" s="34"/>
      <c r="X207" s="34"/>
      <c r="Y207" s="34"/>
      <c r="Z207" s="34"/>
      <c r="AA207" s="34"/>
      <c r="AB207" s="34"/>
      <c r="AC207" s="34"/>
      <c r="AD207" s="34"/>
      <c r="AE207" s="34"/>
      <c r="AT207" s="17" t="s">
        <v>190</v>
      </c>
      <c r="AU207" s="17" t="s">
        <v>85</v>
      </c>
    </row>
    <row r="208" spans="1:65" s="15" customFormat="1" ht="11.25">
      <c r="B208" s="223"/>
      <c r="C208" s="224"/>
      <c r="D208" s="202" t="s">
        <v>163</v>
      </c>
      <c r="E208" s="225" t="s">
        <v>1</v>
      </c>
      <c r="F208" s="226" t="s">
        <v>554</v>
      </c>
      <c r="G208" s="224"/>
      <c r="H208" s="225" t="s">
        <v>1</v>
      </c>
      <c r="I208" s="227"/>
      <c r="J208" s="224"/>
      <c r="K208" s="224"/>
      <c r="L208" s="228"/>
      <c r="M208" s="229"/>
      <c r="N208" s="230"/>
      <c r="O208" s="230"/>
      <c r="P208" s="230"/>
      <c r="Q208" s="230"/>
      <c r="R208" s="230"/>
      <c r="S208" s="230"/>
      <c r="T208" s="231"/>
      <c r="AT208" s="232" t="s">
        <v>163</v>
      </c>
      <c r="AU208" s="232" t="s">
        <v>85</v>
      </c>
      <c r="AV208" s="15" t="s">
        <v>83</v>
      </c>
      <c r="AW208" s="15" t="s">
        <v>31</v>
      </c>
      <c r="AX208" s="15" t="s">
        <v>75</v>
      </c>
      <c r="AY208" s="232" t="s">
        <v>153</v>
      </c>
    </row>
    <row r="209" spans="1:65" s="13" customFormat="1" ht="11.25">
      <c r="B209" s="200"/>
      <c r="C209" s="201"/>
      <c r="D209" s="202" t="s">
        <v>163</v>
      </c>
      <c r="E209" s="203" t="s">
        <v>1</v>
      </c>
      <c r="F209" s="204" t="s">
        <v>555</v>
      </c>
      <c r="G209" s="201"/>
      <c r="H209" s="205">
        <v>120</v>
      </c>
      <c r="I209" s="206"/>
      <c r="J209" s="201"/>
      <c r="K209" s="201"/>
      <c r="L209" s="207"/>
      <c r="M209" s="208"/>
      <c r="N209" s="209"/>
      <c r="O209" s="209"/>
      <c r="P209" s="209"/>
      <c r="Q209" s="209"/>
      <c r="R209" s="209"/>
      <c r="S209" s="209"/>
      <c r="T209" s="210"/>
      <c r="AT209" s="211" t="s">
        <v>163</v>
      </c>
      <c r="AU209" s="211" t="s">
        <v>85</v>
      </c>
      <c r="AV209" s="13" t="s">
        <v>85</v>
      </c>
      <c r="AW209" s="13" t="s">
        <v>31</v>
      </c>
      <c r="AX209" s="13" t="s">
        <v>75</v>
      </c>
      <c r="AY209" s="211" t="s">
        <v>153</v>
      </c>
    </row>
    <row r="210" spans="1:65" s="14" customFormat="1" ht="11.25">
      <c r="B210" s="212"/>
      <c r="C210" s="213"/>
      <c r="D210" s="202" t="s">
        <v>163</v>
      </c>
      <c r="E210" s="214" t="s">
        <v>1</v>
      </c>
      <c r="F210" s="215" t="s">
        <v>167</v>
      </c>
      <c r="G210" s="213"/>
      <c r="H210" s="216">
        <v>120</v>
      </c>
      <c r="I210" s="217"/>
      <c r="J210" s="213"/>
      <c r="K210" s="213"/>
      <c r="L210" s="218"/>
      <c r="M210" s="219"/>
      <c r="N210" s="220"/>
      <c r="O210" s="220"/>
      <c r="P210" s="220"/>
      <c r="Q210" s="220"/>
      <c r="R210" s="220"/>
      <c r="S210" s="220"/>
      <c r="T210" s="221"/>
      <c r="AT210" s="222" t="s">
        <v>163</v>
      </c>
      <c r="AU210" s="222" t="s">
        <v>85</v>
      </c>
      <c r="AV210" s="14" t="s">
        <v>161</v>
      </c>
      <c r="AW210" s="14" t="s">
        <v>31</v>
      </c>
      <c r="AX210" s="14" t="s">
        <v>83</v>
      </c>
      <c r="AY210" s="222" t="s">
        <v>153</v>
      </c>
    </row>
    <row r="211" spans="1:65" s="2" customFormat="1" ht="36">
      <c r="A211" s="34"/>
      <c r="B211" s="35"/>
      <c r="C211" s="233" t="s">
        <v>296</v>
      </c>
      <c r="D211" s="233" t="s">
        <v>185</v>
      </c>
      <c r="E211" s="234" t="s">
        <v>612</v>
      </c>
      <c r="F211" s="235" t="s">
        <v>613</v>
      </c>
      <c r="G211" s="236" t="s">
        <v>209</v>
      </c>
      <c r="H211" s="237">
        <v>14</v>
      </c>
      <c r="I211" s="238"/>
      <c r="J211" s="239">
        <f>ROUND(I211*H211,2)</f>
        <v>0</v>
      </c>
      <c r="K211" s="235" t="s">
        <v>159</v>
      </c>
      <c r="L211" s="39"/>
      <c r="M211" s="240" t="s">
        <v>1</v>
      </c>
      <c r="N211" s="241" t="s">
        <v>40</v>
      </c>
      <c r="O211" s="71"/>
      <c r="P211" s="196">
        <f>O211*H211</f>
        <v>0</v>
      </c>
      <c r="Q211" s="196">
        <v>0</v>
      </c>
      <c r="R211" s="196">
        <f>Q211*H211</f>
        <v>0</v>
      </c>
      <c r="S211" s="196">
        <v>0</v>
      </c>
      <c r="T211" s="197">
        <f>S211*H211</f>
        <v>0</v>
      </c>
      <c r="U211" s="34"/>
      <c r="V211" s="34"/>
      <c r="W211" s="34"/>
      <c r="X211" s="34"/>
      <c r="Y211" s="34"/>
      <c r="Z211" s="34"/>
      <c r="AA211" s="34"/>
      <c r="AB211" s="34"/>
      <c r="AC211" s="34"/>
      <c r="AD211" s="34"/>
      <c r="AE211" s="34"/>
      <c r="AR211" s="198" t="s">
        <v>161</v>
      </c>
      <c r="AT211" s="198" t="s">
        <v>185</v>
      </c>
      <c r="AU211" s="198" t="s">
        <v>85</v>
      </c>
      <c r="AY211" s="17" t="s">
        <v>153</v>
      </c>
      <c r="BE211" s="199">
        <f>IF(N211="základní",J211,0)</f>
        <v>0</v>
      </c>
      <c r="BF211" s="199">
        <f>IF(N211="snížená",J211,0)</f>
        <v>0</v>
      </c>
      <c r="BG211" s="199">
        <f>IF(N211="zákl. přenesená",J211,0)</f>
        <v>0</v>
      </c>
      <c r="BH211" s="199">
        <f>IF(N211="sníž. přenesená",J211,0)</f>
        <v>0</v>
      </c>
      <c r="BI211" s="199">
        <f>IF(N211="nulová",J211,0)</f>
        <v>0</v>
      </c>
      <c r="BJ211" s="17" t="s">
        <v>83</v>
      </c>
      <c r="BK211" s="199">
        <f>ROUND(I211*H211,2)</f>
        <v>0</v>
      </c>
      <c r="BL211" s="17" t="s">
        <v>161</v>
      </c>
      <c r="BM211" s="198" t="s">
        <v>614</v>
      </c>
    </row>
    <row r="212" spans="1:65" s="2" customFormat="1" ht="19.5">
      <c r="A212" s="34"/>
      <c r="B212" s="35"/>
      <c r="C212" s="36"/>
      <c r="D212" s="202" t="s">
        <v>190</v>
      </c>
      <c r="E212" s="36"/>
      <c r="F212" s="242" t="s">
        <v>615</v>
      </c>
      <c r="G212" s="36"/>
      <c r="H212" s="36"/>
      <c r="I212" s="243"/>
      <c r="J212" s="36"/>
      <c r="K212" s="36"/>
      <c r="L212" s="39"/>
      <c r="M212" s="244"/>
      <c r="N212" s="245"/>
      <c r="O212" s="71"/>
      <c r="P212" s="71"/>
      <c r="Q212" s="71"/>
      <c r="R212" s="71"/>
      <c r="S212" s="71"/>
      <c r="T212" s="72"/>
      <c r="U212" s="34"/>
      <c r="V212" s="34"/>
      <c r="W212" s="34"/>
      <c r="X212" s="34"/>
      <c r="Y212" s="34"/>
      <c r="Z212" s="34"/>
      <c r="AA212" s="34"/>
      <c r="AB212" s="34"/>
      <c r="AC212" s="34"/>
      <c r="AD212" s="34"/>
      <c r="AE212" s="34"/>
      <c r="AT212" s="17" t="s">
        <v>190</v>
      </c>
      <c r="AU212" s="17" t="s">
        <v>85</v>
      </c>
    </row>
    <row r="213" spans="1:65" s="15" customFormat="1" ht="11.25">
      <c r="B213" s="223"/>
      <c r="C213" s="224"/>
      <c r="D213" s="202" t="s">
        <v>163</v>
      </c>
      <c r="E213" s="225" t="s">
        <v>1</v>
      </c>
      <c r="F213" s="226" t="s">
        <v>616</v>
      </c>
      <c r="G213" s="224"/>
      <c r="H213" s="225" t="s">
        <v>1</v>
      </c>
      <c r="I213" s="227"/>
      <c r="J213" s="224"/>
      <c r="K213" s="224"/>
      <c r="L213" s="228"/>
      <c r="M213" s="229"/>
      <c r="N213" s="230"/>
      <c r="O213" s="230"/>
      <c r="P213" s="230"/>
      <c r="Q213" s="230"/>
      <c r="R213" s="230"/>
      <c r="S213" s="230"/>
      <c r="T213" s="231"/>
      <c r="AT213" s="232" t="s">
        <v>163</v>
      </c>
      <c r="AU213" s="232" t="s">
        <v>85</v>
      </c>
      <c r="AV213" s="15" t="s">
        <v>83</v>
      </c>
      <c r="AW213" s="15" t="s">
        <v>31</v>
      </c>
      <c r="AX213" s="15" t="s">
        <v>75</v>
      </c>
      <c r="AY213" s="232" t="s">
        <v>153</v>
      </c>
    </row>
    <row r="214" spans="1:65" s="13" customFormat="1" ht="11.25">
      <c r="B214" s="200"/>
      <c r="C214" s="201"/>
      <c r="D214" s="202" t="s">
        <v>163</v>
      </c>
      <c r="E214" s="203" t="s">
        <v>1</v>
      </c>
      <c r="F214" s="204" t="s">
        <v>617</v>
      </c>
      <c r="G214" s="201"/>
      <c r="H214" s="205">
        <v>7.1</v>
      </c>
      <c r="I214" s="206"/>
      <c r="J214" s="201"/>
      <c r="K214" s="201"/>
      <c r="L214" s="207"/>
      <c r="M214" s="208"/>
      <c r="N214" s="209"/>
      <c r="O214" s="209"/>
      <c r="P214" s="209"/>
      <c r="Q214" s="209"/>
      <c r="R214" s="209"/>
      <c r="S214" s="209"/>
      <c r="T214" s="210"/>
      <c r="AT214" s="211" t="s">
        <v>163</v>
      </c>
      <c r="AU214" s="211" t="s">
        <v>85</v>
      </c>
      <c r="AV214" s="13" t="s">
        <v>85</v>
      </c>
      <c r="AW214" s="13" t="s">
        <v>31</v>
      </c>
      <c r="AX214" s="13" t="s">
        <v>75</v>
      </c>
      <c r="AY214" s="211" t="s">
        <v>153</v>
      </c>
    </row>
    <row r="215" spans="1:65" s="15" customFormat="1" ht="11.25">
      <c r="B215" s="223"/>
      <c r="C215" s="224"/>
      <c r="D215" s="202" t="s">
        <v>163</v>
      </c>
      <c r="E215" s="225" t="s">
        <v>1</v>
      </c>
      <c r="F215" s="226" t="s">
        <v>618</v>
      </c>
      <c r="G215" s="224"/>
      <c r="H215" s="225" t="s">
        <v>1</v>
      </c>
      <c r="I215" s="227"/>
      <c r="J215" s="224"/>
      <c r="K215" s="224"/>
      <c r="L215" s="228"/>
      <c r="M215" s="229"/>
      <c r="N215" s="230"/>
      <c r="O215" s="230"/>
      <c r="P215" s="230"/>
      <c r="Q215" s="230"/>
      <c r="R215" s="230"/>
      <c r="S215" s="230"/>
      <c r="T215" s="231"/>
      <c r="AT215" s="232" t="s">
        <v>163</v>
      </c>
      <c r="AU215" s="232" t="s">
        <v>85</v>
      </c>
      <c r="AV215" s="15" t="s">
        <v>83</v>
      </c>
      <c r="AW215" s="15" t="s">
        <v>31</v>
      </c>
      <c r="AX215" s="15" t="s">
        <v>75</v>
      </c>
      <c r="AY215" s="232" t="s">
        <v>153</v>
      </c>
    </row>
    <row r="216" spans="1:65" s="13" customFormat="1" ht="11.25">
      <c r="B216" s="200"/>
      <c r="C216" s="201"/>
      <c r="D216" s="202" t="s">
        <v>163</v>
      </c>
      <c r="E216" s="203" t="s">
        <v>1</v>
      </c>
      <c r="F216" s="204" t="s">
        <v>619</v>
      </c>
      <c r="G216" s="201"/>
      <c r="H216" s="205">
        <v>6.9</v>
      </c>
      <c r="I216" s="206"/>
      <c r="J216" s="201"/>
      <c r="K216" s="201"/>
      <c r="L216" s="207"/>
      <c r="M216" s="208"/>
      <c r="N216" s="209"/>
      <c r="O216" s="209"/>
      <c r="P216" s="209"/>
      <c r="Q216" s="209"/>
      <c r="R216" s="209"/>
      <c r="S216" s="209"/>
      <c r="T216" s="210"/>
      <c r="AT216" s="211" t="s">
        <v>163</v>
      </c>
      <c r="AU216" s="211" t="s">
        <v>85</v>
      </c>
      <c r="AV216" s="13" t="s">
        <v>85</v>
      </c>
      <c r="AW216" s="13" t="s">
        <v>31</v>
      </c>
      <c r="AX216" s="13" t="s">
        <v>75</v>
      </c>
      <c r="AY216" s="211" t="s">
        <v>153</v>
      </c>
    </row>
    <row r="217" spans="1:65" s="14" customFormat="1" ht="11.25">
      <c r="B217" s="212"/>
      <c r="C217" s="213"/>
      <c r="D217" s="202" t="s">
        <v>163</v>
      </c>
      <c r="E217" s="214" t="s">
        <v>1</v>
      </c>
      <c r="F217" s="215" t="s">
        <v>167</v>
      </c>
      <c r="G217" s="213"/>
      <c r="H217" s="216">
        <v>14</v>
      </c>
      <c r="I217" s="217"/>
      <c r="J217" s="213"/>
      <c r="K217" s="213"/>
      <c r="L217" s="218"/>
      <c r="M217" s="219"/>
      <c r="N217" s="220"/>
      <c r="O217" s="220"/>
      <c r="P217" s="220"/>
      <c r="Q217" s="220"/>
      <c r="R217" s="220"/>
      <c r="S217" s="220"/>
      <c r="T217" s="221"/>
      <c r="AT217" s="222" t="s">
        <v>163</v>
      </c>
      <c r="AU217" s="222" t="s">
        <v>85</v>
      </c>
      <c r="AV217" s="14" t="s">
        <v>161</v>
      </c>
      <c r="AW217" s="14" t="s">
        <v>31</v>
      </c>
      <c r="AX217" s="14" t="s">
        <v>83</v>
      </c>
      <c r="AY217" s="222" t="s">
        <v>153</v>
      </c>
    </row>
    <row r="218" spans="1:65" s="2" customFormat="1" ht="72">
      <c r="A218" s="34"/>
      <c r="B218" s="35"/>
      <c r="C218" s="233" t="s">
        <v>303</v>
      </c>
      <c r="D218" s="233" t="s">
        <v>185</v>
      </c>
      <c r="E218" s="234" t="s">
        <v>620</v>
      </c>
      <c r="F218" s="235" t="s">
        <v>621</v>
      </c>
      <c r="G218" s="236" t="s">
        <v>209</v>
      </c>
      <c r="H218" s="237">
        <v>8</v>
      </c>
      <c r="I218" s="238"/>
      <c r="J218" s="239">
        <f>ROUND(I218*H218,2)</f>
        <v>0</v>
      </c>
      <c r="K218" s="235" t="s">
        <v>159</v>
      </c>
      <c r="L218" s="39"/>
      <c r="M218" s="240" t="s">
        <v>1</v>
      </c>
      <c r="N218" s="241" t="s">
        <v>40</v>
      </c>
      <c r="O218" s="71"/>
      <c r="P218" s="196">
        <f>O218*H218</f>
        <v>0</v>
      </c>
      <c r="Q218" s="196">
        <v>0</v>
      </c>
      <c r="R218" s="196">
        <f>Q218*H218</f>
        <v>0</v>
      </c>
      <c r="S218" s="196">
        <v>0</v>
      </c>
      <c r="T218" s="197">
        <f>S218*H218</f>
        <v>0</v>
      </c>
      <c r="U218" s="34"/>
      <c r="V218" s="34"/>
      <c r="W218" s="34"/>
      <c r="X218" s="34"/>
      <c r="Y218" s="34"/>
      <c r="Z218" s="34"/>
      <c r="AA218" s="34"/>
      <c r="AB218" s="34"/>
      <c r="AC218" s="34"/>
      <c r="AD218" s="34"/>
      <c r="AE218" s="34"/>
      <c r="AR218" s="198" t="s">
        <v>161</v>
      </c>
      <c r="AT218" s="198" t="s">
        <v>185</v>
      </c>
      <c r="AU218" s="198" t="s">
        <v>85</v>
      </c>
      <c r="AY218" s="17" t="s">
        <v>153</v>
      </c>
      <c r="BE218" s="199">
        <f>IF(N218="základní",J218,0)</f>
        <v>0</v>
      </c>
      <c r="BF218" s="199">
        <f>IF(N218="snížená",J218,0)</f>
        <v>0</v>
      </c>
      <c r="BG218" s="199">
        <f>IF(N218="zákl. přenesená",J218,0)</f>
        <v>0</v>
      </c>
      <c r="BH218" s="199">
        <f>IF(N218="sníž. přenesená",J218,0)</f>
        <v>0</v>
      </c>
      <c r="BI218" s="199">
        <f>IF(N218="nulová",J218,0)</f>
        <v>0</v>
      </c>
      <c r="BJ218" s="17" t="s">
        <v>83</v>
      </c>
      <c r="BK218" s="199">
        <f>ROUND(I218*H218,2)</f>
        <v>0</v>
      </c>
      <c r="BL218" s="17" t="s">
        <v>161</v>
      </c>
      <c r="BM218" s="198" t="s">
        <v>622</v>
      </c>
    </row>
    <row r="219" spans="1:65" s="2" customFormat="1" ht="48.75">
      <c r="A219" s="34"/>
      <c r="B219" s="35"/>
      <c r="C219" s="36"/>
      <c r="D219" s="202" t="s">
        <v>190</v>
      </c>
      <c r="E219" s="36"/>
      <c r="F219" s="242" t="s">
        <v>623</v>
      </c>
      <c r="G219" s="36"/>
      <c r="H219" s="36"/>
      <c r="I219" s="243"/>
      <c r="J219" s="36"/>
      <c r="K219" s="36"/>
      <c r="L219" s="39"/>
      <c r="M219" s="244"/>
      <c r="N219" s="245"/>
      <c r="O219" s="71"/>
      <c r="P219" s="71"/>
      <c r="Q219" s="71"/>
      <c r="R219" s="71"/>
      <c r="S219" s="71"/>
      <c r="T219" s="72"/>
      <c r="U219" s="34"/>
      <c r="V219" s="34"/>
      <c r="W219" s="34"/>
      <c r="X219" s="34"/>
      <c r="Y219" s="34"/>
      <c r="Z219" s="34"/>
      <c r="AA219" s="34"/>
      <c r="AB219" s="34"/>
      <c r="AC219" s="34"/>
      <c r="AD219" s="34"/>
      <c r="AE219" s="34"/>
      <c r="AT219" s="17" t="s">
        <v>190</v>
      </c>
      <c r="AU219" s="17" t="s">
        <v>85</v>
      </c>
    </row>
    <row r="220" spans="1:65" s="13" customFormat="1" ht="11.25">
      <c r="B220" s="200"/>
      <c r="C220" s="201"/>
      <c r="D220" s="202" t="s">
        <v>163</v>
      </c>
      <c r="E220" s="203" t="s">
        <v>1</v>
      </c>
      <c r="F220" s="204" t="s">
        <v>160</v>
      </c>
      <c r="G220" s="201"/>
      <c r="H220" s="205">
        <v>8</v>
      </c>
      <c r="I220" s="206"/>
      <c r="J220" s="201"/>
      <c r="K220" s="201"/>
      <c r="L220" s="207"/>
      <c r="M220" s="208"/>
      <c r="N220" s="209"/>
      <c r="O220" s="209"/>
      <c r="P220" s="209"/>
      <c r="Q220" s="209"/>
      <c r="R220" s="209"/>
      <c r="S220" s="209"/>
      <c r="T220" s="210"/>
      <c r="AT220" s="211" t="s">
        <v>163</v>
      </c>
      <c r="AU220" s="211" t="s">
        <v>85</v>
      </c>
      <c r="AV220" s="13" t="s">
        <v>85</v>
      </c>
      <c r="AW220" s="13" t="s">
        <v>31</v>
      </c>
      <c r="AX220" s="13" t="s">
        <v>75</v>
      </c>
      <c r="AY220" s="211" t="s">
        <v>153</v>
      </c>
    </row>
    <row r="221" spans="1:65" s="14" customFormat="1" ht="11.25">
      <c r="B221" s="212"/>
      <c r="C221" s="213"/>
      <c r="D221" s="202" t="s">
        <v>163</v>
      </c>
      <c r="E221" s="214" t="s">
        <v>1</v>
      </c>
      <c r="F221" s="215" t="s">
        <v>167</v>
      </c>
      <c r="G221" s="213"/>
      <c r="H221" s="216">
        <v>8</v>
      </c>
      <c r="I221" s="217"/>
      <c r="J221" s="213"/>
      <c r="K221" s="213"/>
      <c r="L221" s="218"/>
      <c r="M221" s="219"/>
      <c r="N221" s="220"/>
      <c r="O221" s="220"/>
      <c r="P221" s="220"/>
      <c r="Q221" s="220"/>
      <c r="R221" s="220"/>
      <c r="S221" s="220"/>
      <c r="T221" s="221"/>
      <c r="AT221" s="222" t="s">
        <v>163</v>
      </c>
      <c r="AU221" s="222" t="s">
        <v>85</v>
      </c>
      <c r="AV221" s="14" t="s">
        <v>161</v>
      </c>
      <c r="AW221" s="14" t="s">
        <v>31</v>
      </c>
      <c r="AX221" s="14" t="s">
        <v>83</v>
      </c>
      <c r="AY221" s="222" t="s">
        <v>153</v>
      </c>
    </row>
    <row r="222" spans="1:65" s="2" customFormat="1" ht="90" customHeight="1">
      <c r="A222" s="34"/>
      <c r="B222" s="35"/>
      <c r="C222" s="233" t="s">
        <v>315</v>
      </c>
      <c r="D222" s="233" t="s">
        <v>185</v>
      </c>
      <c r="E222" s="234" t="s">
        <v>624</v>
      </c>
      <c r="F222" s="235" t="s">
        <v>625</v>
      </c>
      <c r="G222" s="236" t="s">
        <v>209</v>
      </c>
      <c r="H222" s="237">
        <v>8.75</v>
      </c>
      <c r="I222" s="238"/>
      <c r="J222" s="239">
        <f>ROUND(I222*H222,2)</f>
        <v>0</v>
      </c>
      <c r="K222" s="235" t="s">
        <v>159</v>
      </c>
      <c r="L222" s="39"/>
      <c r="M222" s="240" t="s">
        <v>1</v>
      </c>
      <c r="N222" s="241" t="s">
        <v>40</v>
      </c>
      <c r="O222" s="71"/>
      <c r="P222" s="196">
        <f>O222*H222</f>
        <v>0</v>
      </c>
      <c r="Q222" s="196">
        <v>0</v>
      </c>
      <c r="R222" s="196">
        <f>Q222*H222</f>
        <v>0</v>
      </c>
      <c r="S222" s="196">
        <v>0</v>
      </c>
      <c r="T222" s="197">
        <f>S222*H222</f>
        <v>0</v>
      </c>
      <c r="U222" s="34"/>
      <c r="V222" s="34"/>
      <c r="W222" s="34"/>
      <c r="X222" s="34"/>
      <c r="Y222" s="34"/>
      <c r="Z222" s="34"/>
      <c r="AA222" s="34"/>
      <c r="AB222" s="34"/>
      <c r="AC222" s="34"/>
      <c r="AD222" s="34"/>
      <c r="AE222" s="34"/>
      <c r="AR222" s="198" t="s">
        <v>161</v>
      </c>
      <c r="AT222" s="198" t="s">
        <v>185</v>
      </c>
      <c r="AU222" s="198" t="s">
        <v>85</v>
      </c>
      <c r="AY222" s="17" t="s">
        <v>153</v>
      </c>
      <c r="BE222" s="199">
        <f>IF(N222="základní",J222,0)</f>
        <v>0</v>
      </c>
      <c r="BF222" s="199">
        <f>IF(N222="snížená",J222,0)</f>
        <v>0</v>
      </c>
      <c r="BG222" s="199">
        <f>IF(N222="zákl. přenesená",J222,0)</f>
        <v>0</v>
      </c>
      <c r="BH222" s="199">
        <f>IF(N222="sníž. přenesená",J222,0)</f>
        <v>0</v>
      </c>
      <c r="BI222" s="199">
        <f>IF(N222="nulová",J222,0)</f>
        <v>0</v>
      </c>
      <c r="BJ222" s="17" t="s">
        <v>83</v>
      </c>
      <c r="BK222" s="199">
        <f>ROUND(I222*H222,2)</f>
        <v>0</v>
      </c>
      <c r="BL222" s="17" t="s">
        <v>161</v>
      </c>
      <c r="BM222" s="198" t="s">
        <v>626</v>
      </c>
    </row>
    <row r="223" spans="1:65" s="2" customFormat="1" ht="48.75">
      <c r="A223" s="34"/>
      <c r="B223" s="35"/>
      <c r="C223" s="36"/>
      <c r="D223" s="202" t="s">
        <v>190</v>
      </c>
      <c r="E223" s="36"/>
      <c r="F223" s="242" t="s">
        <v>627</v>
      </c>
      <c r="G223" s="36"/>
      <c r="H223" s="36"/>
      <c r="I223" s="243"/>
      <c r="J223" s="36"/>
      <c r="K223" s="36"/>
      <c r="L223" s="39"/>
      <c r="M223" s="244"/>
      <c r="N223" s="245"/>
      <c r="O223" s="71"/>
      <c r="P223" s="71"/>
      <c r="Q223" s="71"/>
      <c r="R223" s="71"/>
      <c r="S223" s="71"/>
      <c r="T223" s="72"/>
      <c r="U223" s="34"/>
      <c r="V223" s="34"/>
      <c r="W223" s="34"/>
      <c r="X223" s="34"/>
      <c r="Y223" s="34"/>
      <c r="Z223" s="34"/>
      <c r="AA223" s="34"/>
      <c r="AB223" s="34"/>
      <c r="AC223" s="34"/>
      <c r="AD223" s="34"/>
      <c r="AE223" s="34"/>
      <c r="AT223" s="17" t="s">
        <v>190</v>
      </c>
      <c r="AU223" s="17" t="s">
        <v>85</v>
      </c>
    </row>
    <row r="224" spans="1:65" s="13" customFormat="1" ht="11.25">
      <c r="B224" s="200"/>
      <c r="C224" s="201"/>
      <c r="D224" s="202" t="s">
        <v>163</v>
      </c>
      <c r="E224" s="203" t="s">
        <v>1</v>
      </c>
      <c r="F224" s="204" t="s">
        <v>628</v>
      </c>
      <c r="G224" s="201"/>
      <c r="H224" s="205">
        <v>8.75</v>
      </c>
      <c r="I224" s="206"/>
      <c r="J224" s="201"/>
      <c r="K224" s="201"/>
      <c r="L224" s="207"/>
      <c r="M224" s="208"/>
      <c r="N224" s="209"/>
      <c r="O224" s="209"/>
      <c r="P224" s="209"/>
      <c r="Q224" s="209"/>
      <c r="R224" s="209"/>
      <c r="S224" s="209"/>
      <c r="T224" s="210"/>
      <c r="AT224" s="211" t="s">
        <v>163</v>
      </c>
      <c r="AU224" s="211" t="s">
        <v>85</v>
      </c>
      <c r="AV224" s="13" t="s">
        <v>85</v>
      </c>
      <c r="AW224" s="13" t="s">
        <v>31</v>
      </c>
      <c r="AX224" s="13" t="s">
        <v>75</v>
      </c>
      <c r="AY224" s="211" t="s">
        <v>153</v>
      </c>
    </row>
    <row r="225" spans="1:65" s="14" customFormat="1" ht="11.25">
      <c r="B225" s="212"/>
      <c r="C225" s="213"/>
      <c r="D225" s="202" t="s">
        <v>163</v>
      </c>
      <c r="E225" s="214" t="s">
        <v>1</v>
      </c>
      <c r="F225" s="215" t="s">
        <v>167</v>
      </c>
      <c r="G225" s="213"/>
      <c r="H225" s="216">
        <v>8.75</v>
      </c>
      <c r="I225" s="217"/>
      <c r="J225" s="213"/>
      <c r="K225" s="213"/>
      <c r="L225" s="218"/>
      <c r="M225" s="219"/>
      <c r="N225" s="220"/>
      <c r="O225" s="220"/>
      <c r="P225" s="220"/>
      <c r="Q225" s="220"/>
      <c r="R225" s="220"/>
      <c r="S225" s="220"/>
      <c r="T225" s="221"/>
      <c r="AT225" s="222" t="s">
        <v>163</v>
      </c>
      <c r="AU225" s="222" t="s">
        <v>85</v>
      </c>
      <c r="AV225" s="14" t="s">
        <v>161</v>
      </c>
      <c r="AW225" s="14" t="s">
        <v>31</v>
      </c>
      <c r="AX225" s="14" t="s">
        <v>83</v>
      </c>
      <c r="AY225" s="222" t="s">
        <v>153</v>
      </c>
    </row>
    <row r="226" spans="1:65" s="2" customFormat="1" ht="66.75" customHeight="1">
      <c r="A226" s="34"/>
      <c r="B226" s="35"/>
      <c r="C226" s="233" t="s">
        <v>482</v>
      </c>
      <c r="D226" s="233" t="s">
        <v>185</v>
      </c>
      <c r="E226" s="234" t="s">
        <v>629</v>
      </c>
      <c r="F226" s="235" t="s">
        <v>630</v>
      </c>
      <c r="G226" s="236" t="s">
        <v>262</v>
      </c>
      <c r="H226" s="237">
        <v>125</v>
      </c>
      <c r="I226" s="238"/>
      <c r="J226" s="239">
        <f>ROUND(I226*H226,2)</f>
        <v>0</v>
      </c>
      <c r="K226" s="235" t="s">
        <v>159</v>
      </c>
      <c r="L226" s="39"/>
      <c r="M226" s="240" t="s">
        <v>1</v>
      </c>
      <c r="N226" s="241" t="s">
        <v>40</v>
      </c>
      <c r="O226" s="71"/>
      <c r="P226" s="196">
        <f>O226*H226</f>
        <v>0</v>
      </c>
      <c r="Q226" s="196">
        <v>0</v>
      </c>
      <c r="R226" s="196">
        <f>Q226*H226</f>
        <v>0</v>
      </c>
      <c r="S226" s="196">
        <v>0</v>
      </c>
      <c r="T226" s="197">
        <f>S226*H226</f>
        <v>0</v>
      </c>
      <c r="U226" s="34"/>
      <c r="V226" s="34"/>
      <c r="W226" s="34"/>
      <c r="X226" s="34"/>
      <c r="Y226" s="34"/>
      <c r="Z226" s="34"/>
      <c r="AA226" s="34"/>
      <c r="AB226" s="34"/>
      <c r="AC226" s="34"/>
      <c r="AD226" s="34"/>
      <c r="AE226" s="34"/>
      <c r="AR226" s="198" t="s">
        <v>161</v>
      </c>
      <c r="AT226" s="198" t="s">
        <v>185</v>
      </c>
      <c r="AU226" s="198" t="s">
        <v>85</v>
      </c>
      <c r="AY226" s="17" t="s">
        <v>153</v>
      </c>
      <c r="BE226" s="199">
        <f>IF(N226="základní",J226,0)</f>
        <v>0</v>
      </c>
      <c r="BF226" s="199">
        <f>IF(N226="snížená",J226,0)</f>
        <v>0</v>
      </c>
      <c r="BG226" s="199">
        <f>IF(N226="zákl. přenesená",J226,0)</f>
        <v>0</v>
      </c>
      <c r="BH226" s="199">
        <f>IF(N226="sníž. přenesená",J226,0)</f>
        <v>0</v>
      </c>
      <c r="BI226" s="199">
        <f>IF(N226="nulová",J226,0)</f>
        <v>0</v>
      </c>
      <c r="BJ226" s="17" t="s">
        <v>83</v>
      </c>
      <c r="BK226" s="199">
        <f>ROUND(I226*H226,2)</f>
        <v>0</v>
      </c>
      <c r="BL226" s="17" t="s">
        <v>161</v>
      </c>
      <c r="BM226" s="198" t="s">
        <v>631</v>
      </c>
    </row>
    <row r="227" spans="1:65" s="2" customFormat="1" ht="39">
      <c r="A227" s="34"/>
      <c r="B227" s="35"/>
      <c r="C227" s="36"/>
      <c r="D227" s="202" t="s">
        <v>190</v>
      </c>
      <c r="E227" s="36"/>
      <c r="F227" s="242" t="s">
        <v>632</v>
      </c>
      <c r="G227" s="36"/>
      <c r="H227" s="36"/>
      <c r="I227" s="243"/>
      <c r="J227" s="36"/>
      <c r="K227" s="36"/>
      <c r="L227" s="39"/>
      <c r="M227" s="244"/>
      <c r="N227" s="245"/>
      <c r="O227" s="71"/>
      <c r="P227" s="71"/>
      <c r="Q227" s="71"/>
      <c r="R227" s="71"/>
      <c r="S227" s="71"/>
      <c r="T227" s="72"/>
      <c r="U227" s="34"/>
      <c r="V227" s="34"/>
      <c r="W227" s="34"/>
      <c r="X227" s="34"/>
      <c r="Y227" s="34"/>
      <c r="Z227" s="34"/>
      <c r="AA227" s="34"/>
      <c r="AB227" s="34"/>
      <c r="AC227" s="34"/>
      <c r="AD227" s="34"/>
      <c r="AE227" s="34"/>
      <c r="AT227" s="17" t="s">
        <v>190</v>
      </c>
      <c r="AU227" s="17" t="s">
        <v>85</v>
      </c>
    </row>
    <row r="228" spans="1:65" s="15" customFormat="1" ht="22.5">
      <c r="B228" s="223"/>
      <c r="C228" s="224"/>
      <c r="D228" s="202" t="s">
        <v>163</v>
      </c>
      <c r="E228" s="225" t="s">
        <v>1</v>
      </c>
      <c r="F228" s="226" t="s">
        <v>633</v>
      </c>
      <c r="G228" s="224"/>
      <c r="H228" s="225" t="s">
        <v>1</v>
      </c>
      <c r="I228" s="227"/>
      <c r="J228" s="224"/>
      <c r="K228" s="224"/>
      <c r="L228" s="228"/>
      <c r="M228" s="229"/>
      <c r="N228" s="230"/>
      <c r="O228" s="230"/>
      <c r="P228" s="230"/>
      <c r="Q228" s="230"/>
      <c r="R228" s="230"/>
      <c r="S228" s="230"/>
      <c r="T228" s="231"/>
      <c r="AT228" s="232" t="s">
        <v>163</v>
      </c>
      <c r="AU228" s="232" t="s">
        <v>85</v>
      </c>
      <c r="AV228" s="15" t="s">
        <v>83</v>
      </c>
      <c r="AW228" s="15" t="s">
        <v>31</v>
      </c>
      <c r="AX228" s="15" t="s">
        <v>75</v>
      </c>
      <c r="AY228" s="232" t="s">
        <v>153</v>
      </c>
    </row>
    <row r="229" spans="1:65" s="13" customFormat="1" ht="11.25">
      <c r="B229" s="200"/>
      <c r="C229" s="201"/>
      <c r="D229" s="202" t="s">
        <v>163</v>
      </c>
      <c r="E229" s="203" t="s">
        <v>1</v>
      </c>
      <c r="F229" s="204" t="s">
        <v>567</v>
      </c>
      <c r="G229" s="201"/>
      <c r="H229" s="205">
        <v>125</v>
      </c>
      <c r="I229" s="206"/>
      <c r="J229" s="201"/>
      <c r="K229" s="201"/>
      <c r="L229" s="207"/>
      <c r="M229" s="208"/>
      <c r="N229" s="209"/>
      <c r="O229" s="209"/>
      <c r="P229" s="209"/>
      <c r="Q229" s="209"/>
      <c r="R229" s="209"/>
      <c r="S229" s="209"/>
      <c r="T229" s="210"/>
      <c r="AT229" s="211" t="s">
        <v>163</v>
      </c>
      <c r="AU229" s="211" t="s">
        <v>85</v>
      </c>
      <c r="AV229" s="13" t="s">
        <v>85</v>
      </c>
      <c r="AW229" s="13" t="s">
        <v>31</v>
      </c>
      <c r="AX229" s="13" t="s">
        <v>75</v>
      </c>
      <c r="AY229" s="211" t="s">
        <v>153</v>
      </c>
    </row>
    <row r="230" spans="1:65" s="14" customFormat="1" ht="11.25">
      <c r="B230" s="212"/>
      <c r="C230" s="213"/>
      <c r="D230" s="202" t="s">
        <v>163</v>
      </c>
      <c r="E230" s="214" t="s">
        <v>1</v>
      </c>
      <c r="F230" s="215" t="s">
        <v>167</v>
      </c>
      <c r="G230" s="213"/>
      <c r="H230" s="216">
        <v>125</v>
      </c>
      <c r="I230" s="217"/>
      <c r="J230" s="213"/>
      <c r="K230" s="213"/>
      <c r="L230" s="218"/>
      <c r="M230" s="219"/>
      <c r="N230" s="220"/>
      <c r="O230" s="220"/>
      <c r="P230" s="220"/>
      <c r="Q230" s="220"/>
      <c r="R230" s="220"/>
      <c r="S230" s="220"/>
      <c r="T230" s="221"/>
      <c r="AT230" s="222" t="s">
        <v>163</v>
      </c>
      <c r="AU230" s="222" t="s">
        <v>85</v>
      </c>
      <c r="AV230" s="14" t="s">
        <v>161</v>
      </c>
      <c r="AW230" s="14" t="s">
        <v>31</v>
      </c>
      <c r="AX230" s="14" t="s">
        <v>83</v>
      </c>
      <c r="AY230" s="222" t="s">
        <v>153</v>
      </c>
    </row>
    <row r="231" spans="1:65" s="2" customFormat="1" ht="66.75" customHeight="1">
      <c r="A231" s="34"/>
      <c r="B231" s="35"/>
      <c r="C231" s="233" t="s">
        <v>485</v>
      </c>
      <c r="D231" s="233" t="s">
        <v>185</v>
      </c>
      <c r="E231" s="234" t="s">
        <v>634</v>
      </c>
      <c r="F231" s="235" t="s">
        <v>635</v>
      </c>
      <c r="G231" s="236" t="s">
        <v>196</v>
      </c>
      <c r="H231" s="237">
        <v>51.06</v>
      </c>
      <c r="I231" s="238"/>
      <c r="J231" s="239">
        <f>ROUND(I231*H231,2)</f>
        <v>0</v>
      </c>
      <c r="K231" s="235" t="s">
        <v>159</v>
      </c>
      <c r="L231" s="39"/>
      <c r="M231" s="240" t="s">
        <v>1</v>
      </c>
      <c r="N231" s="241" t="s">
        <v>40</v>
      </c>
      <c r="O231" s="71"/>
      <c r="P231" s="196">
        <f>O231*H231</f>
        <v>0</v>
      </c>
      <c r="Q231" s="196">
        <v>0</v>
      </c>
      <c r="R231" s="196">
        <f>Q231*H231</f>
        <v>0</v>
      </c>
      <c r="S231" s="196">
        <v>0</v>
      </c>
      <c r="T231" s="197">
        <f>S231*H231</f>
        <v>0</v>
      </c>
      <c r="U231" s="34"/>
      <c r="V231" s="34"/>
      <c r="W231" s="34"/>
      <c r="X231" s="34"/>
      <c r="Y231" s="34"/>
      <c r="Z231" s="34"/>
      <c r="AA231" s="34"/>
      <c r="AB231" s="34"/>
      <c r="AC231" s="34"/>
      <c r="AD231" s="34"/>
      <c r="AE231" s="34"/>
      <c r="AR231" s="198" t="s">
        <v>161</v>
      </c>
      <c r="AT231" s="198" t="s">
        <v>185</v>
      </c>
      <c r="AU231" s="198" t="s">
        <v>85</v>
      </c>
      <c r="AY231" s="17" t="s">
        <v>153</v>
      </c>
      <c r="BE231" s="199">
        <f>IF(N231="základní",J231,0)</f>
        <v>0</v>
      </c>
      <c r="BF231" s="199">
        <f>IF(N231="snížená",J231,0)</f>
        <v>0</v>
      </c>
      <c r="BG231" s="199">
        <f>IF(N231="zákl. přenesená",J231,0)</f>
        <v>0</v>
      </c>
      <c r="BH231" s="199">
        <f>IF(N231="sníž. přenesená",J231,0)</f>
        <v>0</v>
      </c>
      <c r="BI231" s="199">
        <f>IF(N231="nulová",J231,0)</f>
        <v>0</v>
      </c>
      <c r="BJ231" s="17" t="s">
        <v>83</v>
      </c>
      <c r="BK231" s="199">
        <f>ROUND(I231*H231,2)</f>
        <v>0</v>
      </c>
      <c r="BL231" s="17" t="s">
        <v>161</v>
      </c>
      <c r="BM231" s="198" t="s">
        <v>636</v>
      </c>
    </row>
    <row r="232" spans="1:65" s="2" customFormat="1" ht="29.25">
      <c r="A232" s="34"/>
      <c r="B232" s="35"/>
      <c r="C232" s="36"/>
      <c r="D232" s="202" t="s">
        <v>190</v>
      </c>
      <c r="E232" s="36"/>
      <c r="F232" s="242" t="s">
        <v>637</v>
      </c>
      <c r="G232" s="36"/>
      <c r="H232" s="36"/>
      <c r="I232" s="243"/>
      <c r="J232" s="36"/>
      <c r="K232" s="36"/>
      <c r="L232" s="39"/>
      <c r="M232" s="244"/>
      <c r="N232" s="245"/>
      <c r="O232" s="71"/>
      <c r="P232" s="71"/>
      <c r="Q232" s="71"/>
      <c r="R232" s="71"/>
      <c r="S232" s="71"/>
      <c r="T232" s="72"/>
      <c r="U232" s="34"/>
      <c r="V232" s="34"/>
      <c r="W232" s="34"/>
      <c r="X232" s="34"/>
      <c r="Y232" s="34"/>
      <c r="Z232" s="34"/>
      <c r="AA232" s="34"/>
      <c r="AB232" s="34"/>
      <c r="AC232" s="34"/>
      <c r="AD232" s="34"/>
      <c r="AE232" s="34"/>
      <c r="AT232" s="17" t="s">
        <v>190</v>
      </c>
      <c r="AU232" s="17" t="s">
        <v>85</v>
      </c>
    </row>
    <row r="233" spans="1:65" s="15" customFormat="1" ht="22.5">
      <c r="B233" s="223"/>
      <c r="C233" s="224"/>
      <c r="D233" s="202" t="s">
        <v>163</v>
      </c>
      <c r="E233" s="225" t="s">
        <v>1</v>
      </c>
      <c r="F233" s="226" t="s">
        <v>638</v>
      </c>
      <c r="G233" s="224"/>
      <c r="H233" s="225" t="s">
        <v>1</v>
      </c>
      <c r="I233" s="227"/>
      <c r="J233" s="224"/>
      <c r="K233" s="224"/>
      <c r="L233" s="228"/>
      <c r="M233" s="229"/>
      <c r="N233" s="230"/>
      <c r="O233" s="230"/>
      <c r="P233" s="230"/>
      <c r="Q233" s="230"/>
      <c r="R233" s="230"/>
      <c r="S233" s="230"/>
      <c r="T233" s="231"/>
      <c r="AT233" s="232" t="s">
        <v>163</v>
      </c>
      <c r="AU233" s="232" t="s">
        <v>85</v>
      </c>
      <c r="AV233" s="15" t="s">
        <v>83</v>
      </c>
      <c r="AW233" s="15" t="s">
        <v>31</v>
      </c>
      <c r="AX233" s="15" t="s">
        <v>75</v>
      </c>
      <c r="AY233" s="232" t="s">
        <v>153</v>
      </c>
    </row>
    <row r="234" spans="1:65" s="13" customFormat="1" ht="11.25">
      <c r="B234" s="200"/>
      <c r="C234" s="201"/>
      <c r="D234" s="202" t="s">
        <v>163</v>
      </c>
      <c r="E234" s="203" t="s">
        <v>1</v>
      </c>
      <c r="F234" s="204" t="s">
        <v>639</v>
      </c>
      <c r="G234" s="201"/>
      <c r="H234" s="205">
        <v>31.25</v>
      </c>
      <c r="I234" s="206"/>
      <c r="J234" s="201"/>
      <c r="K234" s="201"/>
      <c r="L234" s="207"/>
      <c r="M234" s="208"/>
      <c r="N234" s="209"/>
      <c r="O234" s="209"/>
      <c r="P234" s="209"/>
      <c r="Q234" s="209"/>
      <c r="R234" s="209"/>
      <c r="S234" s="209"/>
      <c r="T234" s="210"/>
      <c r="AT234" s="211" t="s">
        <v>163</v>
      </c>
      <c r="AU234" s="211" t="s">
        <v>85</v>
      </c>
      <c r="AV234" s="13" t="s">
        <v>85</v>
      </c>
      <c r="AW234" s="13" t="s">
        <v>31</v>
      </c>
      <c r="AX234" s="13" t="s">
        <v>75</v>
      </c>
      <c r="AY234" s="211" t="s">
        <v>153</v>
      </c>
    </row>
    <row r="235" spans="1:65" s="15" customFormat="1" ht="11.25">
      <c r="B235" s="223"/>
      <c r="C235" s="224"/>
      <c r="D235" s="202" t="s">
        <v>163</v>
      </c>
      <c r="E235" s="225" t="s">
        <v>1</v>
      </c>
      <c r="F235" s="226" t="s">
        <v>640</v>
      </c>
      <c r="G235" s="224"/>
      <c r="H235" s="225" t="s">
        <v>1</v>
      </c>
      <c r="I235" s="227"/>
      <c r="J235" s="224"/>
      <c r="K235" s="224"/>
      <c r="L235" s="228"/>
      <c r="M235" s="229"/>
      <c r="N235" s="230"/>
      <c r="O235" s="230"/>
      <c r="P235" s="230"/>
      <c r="Q235" s="230"/>
      <c r="R235" s="230"/>
      <c r="S235" s="230"/>
      <c r="T235" s="231"/>
      <c r="AT235" s="232" t="s">
        <v>163</v>
      </c>
      <c r="AU235" s="232" t="s">
        <v>85</v>
      </c>
      <c r="AV235" s="15" t="s">
        <v>83</v>
      </c>
      <c r="AW235" s="15" t="s">
        <v>31</v>
      </c>
      <c r="AX235" s="15" t="s">
        <v>75</v>
      </c>
      <c r="AY235" s="232" t="s">
        <v>153</v>
      </c>
    </row>
    <row r="236" spans="1:65" s="13" customFormat="1" ht="11.25">
      <c r="B236" s="200"/>
      <c r="C236" s="201"/>
      <c r="D236" s="202" t="s">
        <v>163</v>
      </c>
      <c r="E236" s="203" t="s">
        <v>1</v>
      </c>
      <c r="F236" s="204" t="s">
        <v>641</v>
      </c>
      <c r="G236" s="201"/>
      <c r="H236" s="205">
        <v>4.41</v>
      </c>
      <c r="I236" s="206"/>
      <c r="J236" s="201"/>
      <c r="K236" s="201"/>
      <c r="L236" s="207"/>
      <c r="M236" s="208"/>
      <c r="N236" s="209"/>
      <c r="O236" s="209"/>
      <c r="P236" s="209"/>
      <c r="Q236" s="209"/>
      <c r="R236" s="209"/>
      <c r="S236" s="209"/>
      <c r="T236" s="210"/>
      <c r="AT236" s="211" t="s">
        <v>163</v>
      </c>
      <c r="AU236" s="211" t="s">
        <v>85</v>
      </c>
      <c r="AV236" s="13" t="s">
        <v>85</v>
      </c>
      <c r="AW236" s="13" t="s">
        <v>31</v>
      </c>
      <c r="AX236" s="13" t="s">
        <v>75</v>
      </c>
      <c r="AY236" s="211" t="s">
        <v>153</v>
      </c>
    </row>
    <row r="237" spans="1:65" s="15" customFormat="1" ht="11.25">
      <c r="B237" s="223"/>
      <c r="C237" s="224"/>
      <c r="D237" s="202" t="s">
        <v>163</v>
      </c>
      <c r="E237" s="225" t="s">
        <v>1</v>
      </c>
      <c r="F237" s="226" t="s">
        <v>642</v>
      </c>
      <c r="G237" s="224"/>
      <c r="H237" s="225" t="s">
        <v>1</v>
      </c>
      <c r="I237" s="227"/>
      <c r="J237" s="224"/>
      <c r="K237" s="224"/>
      <c r="L237" s="228"/>
      <c r="M237" s="229"/>
      <c r="N237" s="230"/>
      <c r="O237" s="230"/>
      <c r="P237" s="230"/>
      <c r="Q237" s="230"/>
      <c r="R237" s="230"/>
      <c r="S237" s="230"/>
      <c r="T237" s="231"/>
      <c r="AT237" s="232" t="s">
        <v>163</v>
      </c>
      <c r="AU237" s="232" t="s">
        <v>85</v>
      </c>
      <c r="AV237" s="15" t="s">
        <v>83</v>
      </c>
      <c r="AW237" s="15" t="s">
        <v>31</v>
      </c>
      <c r="AX237" s="15" t="s">
        <v>75</v>
      </c>
      <c r="AY237" s="232" t="s">
        <v>153</v>
      </c>
    </row>
    <row r="238" spans="1:65" s="13" customFormat="1" ht="11.25">
      <c r="B238" s="200"/>
      <c r="C238" s="201"/>
      <c r="D238" s="202" t="s">
        <v>163</v>
      </c>
      <c r="E238" s="203" t="s">
        <v>1</v>
      </c>
      <c r="F238" s="204" t="s">
        <v>643</v>
      </c>
      <c r="G238" s="201"/>
      <c r="H238" s="205">
        <v>15.4</v>
      </c>
      <c r="I238" s="206"/>
      <c r="J238" s="201"/>
      <c r="K238" s="201"/>
      <c r="L238" s="207"/>
      <c r="M238" s="208"/>
      <c r="N238" s="209"/>
      <c r="O238" s="209"/>
      <c r="P238" s="209"/>
      <c r="Q238" s="209"/>
      <c r="R238" s="209"/>
      <c r="S238" s="209"/>
      <c r="T238" s="210"/>
      <c r="AT238" s="211" t="s">
        <v>163</v>
      </c>
      <c r="AU238" s="211" t="s">
        <v>85</v>
      </c>
      <c r="AV238" s="13" t="s">
        <v>85</v>
      </c>
      <c r="AW238" s="13" t="s">
        <v>31</v>
      </c>
      <c r="AX238" s="13" t="s">
        <v>75</v>
      </c>
      <c r="AY238" s="211" t="s">
        <v>153</v>
      </c>
    </row>
    <row r="239" spans="1:65" s="14" customFormat="1" ht="11.25">
      <c r="B239" s="212"/>
      <c r="C239" s="213"/>
      <c r="D239" s="202" t="s">
        <v>163</v>
      </c>
      <c r="E239" s="214" t="s">
        <v>1</v>
      </c>
      <c r="F239" s="215" t="s">
        <v>167</v>
      </c>
      <c r="G239" s="213"/>
      <c r="H239" s="216">
        <v>51.059999999999995</v>
      </c>
      <c r="I239" s="217"/>
      <c r="J239" s="213"/>
      <c r="K239" s="213"/>
      <c r="L239" s="218"/>
      <c r="M239" s="219"/>
      <c r="N239" s="220"/>
      <c r="O239" s="220"/>
      <c r="P239" s="220"/>
      <c r="Q239" s="220"/>
      <c r="R239" s="220"/>
      <c r="S239" s="220"/>
      <c r="T239" s="221"/>
      <c r="AT239" s="222" t="s">
        <v>163</v>
      </c>
      <c r="AU239" s="222" t="s">
        <v>85</v>
      </c>
      <c r="AV239" s="14" t="s">
        <v>161</v>
      </c>
      <c r="AW239" s="14" t="s">
        <v>31</v>
      </c>
      <c r="AX239" s="14" t="s">
        <v>83</v>
      </c>
      <c r="AY239" s="222" t="s">
        <v>153</v>
      </c>
    </row>
    <row r="240" spans="1:65" s="2" customFormat="1" ht="55.5" customHeight="1">
      <c r="A240" s="34"/>
      <c r="B240" s="35"/>
      <c r="C240" s="233" t="s">
        <v>487</v>
      </c>
      <c r="D240" s="233" t="s">
        <v>185</v>
      </c>
      <c r="E240" s="234" t="s">
        <v>260</v>
      </c>
      <c r="F240" s="235" t="s">
        <v>261</v>
      </c>
      <c r="G240" s="236" t="s">
        <v>262</v>
      </c>
      <c r="H240" s="237">
        <v>200</v>
      </c>
      <c r="I240" s="238"/>
      <c r="J240" s="239">
        <f>ROUND(I240*H240,2)</f>
        <v>0</v>
      </c>
      <c r="K240" s="235" t="s">
        <v>159</v>
      </c>
      <c r="L240" s="39"/>
      <c r="M240" s="240" t="s">
        <v>1</v>
      </c>
      <c r="N240" s="241" t="s">
        <v>40</v>
      </c>
      <c r="O240" s="71"/>
      <c r="P240" s="196">
        <f>O240*H240</f>
        <v>0</v>
      </c>
      <c r="Q240" s="196">
        <v>0</v>
      </c>
      <c r="R240" s="196">
        <f>Q240*H240</f>
        <v>0</v>
      </c>
      <c r="S240" s="196">
        <v>0</v>
      </c>
      <c r="T240" s="197">
        <f>S240*H240</f>
        <v>0</v>
      </c>
      <c r="U240" s="34"/>
      <c r="V240" s="34"/>
      <c r="W240" s="34"/>
      <c r="X240" s="34"/>
      <c r="Y240" s="34"/>
      <c r="Z240" s="34"/>
      <c r="AA240" s="34"/>
      <c r="AB240" s="34"/>
      <c r="AC240" s="34"/>
      <c r="AD240" s="34"/>
      <c r="AE240" s="34"/>
      <c r="AR240" s="198" t="s">
        <v>161</v>
      </c>
      <c r="AT240" s="198" t="s">
        <v>185</v>
      </c>
      <c r="AU240" s="198" t="s">
        <v>85</v>
      </c>
      <c r="AY240" s="17" t="s">
        <v>153</v>
      </c>
      <c r="BE240" s="199">
        <f>IF(N240="základní",J240,0)</f>
        <v>0</v>
      </c>
      <c r="BF240" s="199">
        <f>IF(N240="snížená",J240,0)</f>
        <v>0</v>
      </c>
      <c r="BG240" s="199">
        <f>IF(N240="zákl. přenesená",J240,0)</f>
        <v>0</v>
      </c>
      <c r="BH240" s="199">
        <f>IF(N240="sníž. přenesená",J240,0)</f>
        <v>0</v>
      </c>
      <c r="BI240" s="199">
        <f>IF(N240="nulová",J240,0)</f>
        <v>0</v>
      </c>
      <c r="BJ240" s="17" t="s">
        <v>83</v>
      </c>
      <c r="BK240" s="199">
        <f>ROUND(I240*H240,2)</f>
        <v>0</v>
      </c>
      <c r="BL240" s="17" t="s">
        <v>161</v>
      </c>
      <c r="BM240" s="198" t="s">
        <v>644</v>
      </c>
    </row>
    <row r="241" spans="1:65" s="2" customFormat="1" ht="39">
      <c r="A241" s="34"/>
      <c r="B241" s="35"/>
      <c r="C241" s="36"/>
      <c r="D241" s="202" t="s">
        <v>190</v>
      </c>
      <c r="E241" s="36"/>
      <c r="F241" s="242" t="s">
        <v>264</v>
      </c>
      <c r="G241" s="36"/>
      <c r="H241" s="36"/>
      <c r="I241" s="243"/>
      <c r="J241" s="36"/>
      <c r="K241" s="36"/>
      <c r="L241" s="39"/>
      <c r="M241" s="244"/>
      <c r="N241" s="245"/>
      <c r="O241" s="71"/>
      <c r="P241" s="71"/>
      <c r="Q241" s="71"/>
      <c r="R241" s="71"/>
      <c r="S241" s="71"/>
      <c r="T241" s="72"/>
      <c r="U241" s="34"/>
      <c r="V241" s="34"/>
      <c r="W241" s="34"/>
      <c r="X241" s="34"/>
      <c r="Y241" s="34"/>
      <c r="Z241" s="34"/>
      <c r="AA241" s="34"/>
      <c r="AB241" s="34"/>
      <c r="AC241" s="34"/>
      <c r="AD241" s="34"/>
      <c r="AE241" s="34"/>
      <c r="AT241" s="17" t="s">
        <v>190</v>
      </c>
      <c r="AU241" s="17" t="s">
        <v>85</v>
      </c>
    </row>
    <row r="242" spans="1:65" s="15" customFormat="1" ht="22.5">
      <c r="B242" s="223"/>
      <c r="C242" s="224"/>
      <c r="D242" s="202" t="s">
        <v>163</v>
      </c>
      <c r="E242" s="225" t="s">
        <v>1</v>
      </c>
      <c r="F242" s="226" t="s">
        <v>645</v>
      </c>
      <c r="G242" s="224"/>
      <c r="H242" s="225" t="s">
        <v>1</v>
      </c>
      <c r="I242" s="227"/>
      <c r="J242" s="224"/>
      <c r="K242" s="224"/>
      <c r="L242" s="228"/>
      <c r="M242" s="229"/>
      <c r="N242" s="230"/>
      <c r="O242" s="230"/>
      <c r="P242" s="230"/>
      <c r="Q242" s="230"/>
      <c r="R242" s="230"/>
      <c r="S242" s="230"/>
      <c r="T242" s="231"/>
      <c r="AT242" s="232" t="s">
        <v>163</v>
      </c>
      <c r="AU242" s="232" t="s">
        <v>85</v>
      </c>
      <c r="AV242" s="15" t="s">
        <v>83</v>
      </c>
      <c r="AW242" s="15" t="s">
        <v>31</v>
      </c>
      <c r="AX242" s="15" t="s">
        <v>75</v>
      </c>
      <c r="AY242" s="232" t="s">
        <v>153</v>
      </c>
    </row>
    <row r="243" spans="1:65" s="13" customFormat="1" ht="11.25">
      <c r="B243" s="200"/>
      <c r="C243" s="201"/>
      <c r="D243" s="202" t="s">
        <v>163</v>
      </c>
      <c r="E243" s="203" t="s">
        <v>1</v>
      </c>
      <c r="F243" s="204" t="s">
        <v>646</v>
      </c>
      <c r="G243" s="201"/>
      <c r="H243" s="205">
        <v>200</v>
      </c>
      <c r="I243" s="206"/>
      <c r="J243" s="201"/>
      <c r="K243" s="201"/>
      <c r="L243" s="207"/>
      <c r="M243" s="208"/>
      <c r="N243" s="209"/>
      <c r="O243" s="209"/>
      <c r="P243" s="209"/>
      <c r="Q243" s="209"/>
      <c r="R243" s="209"/>
      <c r="S243" s="209"/>
      <c r="T243" s="210"/>
      <c r="AT243" s="211" t="s">
        <v>163</v>
      </c>
      <c r="AU243" s="211" t="s">
        <v>85</v>
      </c>
      <c r="AV243" s="13" t="s">
        <v>85</v>
      </c>
      <c r="AW243" s="13" t="s">
        <v>31</v>
      </c>
      <c r="AX243" s="13" t="s">
        <v>75</v>
      </c>
      <c r="AY243" s="211" t="s">
        <v>153</v>
      </c>
    </row>
    <row r="244" spans="1:65" s="14" customFormat="1" ht="11.25">
      <c r="B244" s="212"/>
      <c r="C244" s="213"/>
      <c r="D244" s="202" t="s">
        <v>163</v>
      </c>
      <c r="E244" s="214" t="s">
        <v>1</v>
      </c>
      <c r="F244" s="215" t="s">
        <v>167</v>
      </c>
      <c r="G244" s="213"/>
      <c r="H244" s="216">
        <v>200</v>
      </c>
      <c r="I244" s="217"/>
      <c r="J244" s="213"/>
      <c r="K244" s="213"/>
      <c r="L244" s="218"/>
      <c r="M244" s="219"/>
      <c r="N244" s="220"/>
      <c r="O244" s="220"/>
      <c r="P244" s="220"/>
      <c r="Q244" s="220"/>
      <c r="R244" s="220"/>
      <c r="S244" s="220"/>
      <c r="T244" s="221"/>
      <c r="AT244" s="222" t="s">
        <v>163</v>
      </c>
      <c r="AU244" s="222" t="s">
        <v>85</v>
      </c>
      <c r="AV244" s="14" t="s">
        <v>161</v>
      </c>
      <c r="AW244" s="14" t="s">
        <v>31</v>
      </c>
      <c r="AX244" s="14" t="s">
        <v>83</v>
      </c>
      <c r="AY244" s="222" t="s">
        <v>153</v>
      </c>
    </row>
    <row r="245" spans="1:65" s="12" customFormat="1" ht="22.9" customHeight="1">
      <c r="B245" s="170"/>
      <c r="C245" s="171"/>
      <c r="D245" s="172" t="s">
        <v>74</v>
      </c>
      <c r="E245" s="184" t="s">
        <v>279</v>
      </c>
      <c r="F245" s="184" t="s">
        <v>280</v>
      </c>
      <c r="G245" s="171"/>
      <c r="H245" s="171"/>
      <c r="I245" s="174"/>
      <c r="J245" s="185">
        <f>BK245</f>
        <v>0</v>
      </c>
      <c r="K245" s="171"/>
      <c r="L245" s="176"/>
      <c r="M245" s="177"/>
      <c r="N245" s="178"/>
      <c r="O245" s="178"/>
      <c r="P245" s="179">
        <f>SUM(P246:P293)</f>
        <v>0</v>
      </c>
      <c r="Q245" s="178"/>
      <c r="R245" s="179">
        <f>SUM(R246:R293)</f>
        <v>0</v>
      </c>
      <c r="S245" s="178"/>
      <c r="T245" s="180">
        <f>SUM(T246:T293)</f>
        <v>0</v>
      </c>
      <c r="AR245" s="181" t="s">
        <v>161</v>
      </c>
      <c r="AT245" s="182" t="s">
        <v>74</v>
      </c>
      <c r="AU245" s="182" t="s">
        <v>83</v>
      </c>
      <c r="AY245" s="181" t="s">
        <v>153</v>
      </c>
      <c r="BK245" s="183">
        <f>SUM(BK246:BK293)</f>
        <v>0</v>
      </c>
    </row>
    <row r="246" spans="1:65" s="2" customFormat="1" ht="134.25" customHeight="1">
      <c r="A246" s="34"/>
      <c r="B246" s="35"/>
      <c r="C246" s="233" t="s">
        <v>490</v>
      </c>
      <c r="D246" s="233" t="s">
        <v>185</v>
      </c>
      <c r="E246" s="234" t="s">
        <v>379</v>
      </c>
      <c r="F246" s="235" t="s">
        <v>380</v>
      </c>
      <c r="G246" s="236" t="s">
        <v>158</v>
      </c>
      <c r="H246" s="237">
        <v>2</v>
      </c>
      <c r="I246" s="238"/>
      <c r="J246" s="239">
        <f>ROUND(I246*H246,2)</f>
        <v>0</v>
      </c>
      <c r="K246" s="235" t="s">
        <v>159</v>
      </c>
      <c r="L246" s="39"/>
      <c r="M246" s="240" t="s">
        <v>1</v>
      </c>
      <c r="N246" s="241" t="s">
        <v>40</v>
      </c>
      <c r="O246" s="71"/>
      <c r="P246" s="196">
        <f>O246*H246</f>
        <v>0</v>
      </c>
      <c r="Q246" s="196">
        <v>0</v>
      </c>
      <c r="R246" s="196">
        <f>Q246*H246</f>
        <v>0</v>
      </c>
      <c r="S246" s="196">
        <v>0</v>
      </c>
      <c r="T246" s="197">
        <f>S246*H246</f>
        <v>0</v>
      </c>
      <c r="U246" s="34"/>
      <c r="V246" s="34"/>
      <c r="W246" s="34"/>
      <c r="X246" s="34"/>
      <c r="Y246" s="34"/>
      <c r="Z246" s="34"/>
      <c r="AA246" s="34"/>
      <c r="AB246" s="34"/>
      <c r="AC246" s="34"/>
      <c r="AD246" s="34"/>
      <c r="AE246" s="34"/>
      <c r="AR246" s="198" t="s">
        <v>284</v>
      </c>
      <c r="AT246" s="198" t="s">
        <v>185</v>
      </c>
      <c r="AU246" s="198" t="s">
        <v>85</v>
      </c>
      <c r="AY246" s="17" t="s">
        <v>153</v>
      </c>
      <c r="BE246" s="199">
        <f>IF(N246="základní",J246,0)</f>
        <v>0</v>
      </c>
      <c r="BF246" s="199">
        <f>IF(N246="snížená",J246,0)</f>
        <v>0</v>
      </c>
      <c r="BG246" s="199">
        <f>IF(N246="zákl. přenesená",J246,0)</f>
        <v>0</v>
      </c>
      <c r="BH246" s="199">
        <f>IF(N246="sníž. přenesená",J246,0)</f>
        <v>0</v>
      </c>
      <c r="BI246" s="199">
        <f>IF(N246="nulová",J246,0)</f>
        <v>0</v>
      </c>
      <c r="BJ246" s="17" t="s">
        <v>83</v>
      </c>
      <c r="BK246" s="199">
        <f>ROUND(I246*H246,2)</f>
        <v>0</v>
      </c>
      <c r="BL246" s="17" t="s">
        <v>284</v>
      </c>
      <c r="BM246" s="198" t="s">
        <v>647</v>
      </c>
    </row>
    <row r="247" spans="1:65" s="2" customFormat="1" ht="58.5">
      <c r="A247" s="34"/>
      <c r="B247" s="35"/>
      <c r="C247" s="36"/>
      <c r="D247" s="202" t="s">
        <v>190</v>
      </c>
      <c r="E247" s="36"/>
      <c r="F247" s="242" t="s">
        <v>294</v>
      </c>
      <c r="G247" s="36"/>
      <c r="H247" s="36"/>
      <c r="I247" s="243"/>
      <c r="J247" s="36"/>
      <c r="K247" s="36"/>
      <c r="L247" s="39"/>
      <c r="M247" s="244"/>
      <c r="N247" s="245"/>
      <c r="O247" s="71"/>
      <c r="P247" s="71"/>
      <c r="Q247" s="71"/>
      <c r="R247" s="71"/>
      <c r="S247" s="71"/>
      <c r="T247" s="72"/>
      <c r="U247" s="34"/>
      <c r="V247" s="34"/>
      <c r="W247" s="34"/>
      <c r="X247" s="34"/>
      <c r="Y247" s="34"/>
      <c r="Z247" s="34"/>
      <c r="AA247" s="34"/>
      <c r="AB247" s="34"/>
      <c r="AC247" s="34"/>
      <c r="AD247" s="34"/>
      <c r="AE247" s="34"/>
      <c r="AT247" s="17" t="s">
        <v>190</v>
      </c>
      <c r="AU247" s="17" t="s">
        <v>85</v>
      </c>
    </row>
    <row r="248" spans="1:65" s="15" customFormat="1" ht="22.5">
      <c r="B248" s="223"/>
      <c r="C248" s="224"/>
      <c r="D248" s="202" t="s">
        <v>163</v>
      </c>
      <c r="E248" s="225" t="s">
        <v>1</v>
      </c>
      <c r="F248" s="226" t="s">
        <v>648</v>
      </c>
      <c r="G248" s="224"/>
      <c r="H248" s="225" t="s">
        <v>1</v>
      </c>
      <c r="I248" s="227"/>
      <c r="J248" s="224"/>
      <c r="K248" s="224"/>
      <c r="L248" s="228"/>
      <c r="M248" s="229"/>
      <c r="N248" s="230"/>
      <c r="O248" s="230"/>
      <c r="P248" s="230"/>
      <c r="Q248" s="230"/>
      <c r="R248" s="230"/>
      <c r="S248" s="230"/>
      <c r="T248" s="231"/>
      <c r="AT248" s="232" t="s">
        <v>163</v>
      </c>
      <c r="AU248" s="232" t="s">
        <v>85</v>
      </c>
      <c r="AV248" s="15" t="s">
        <v>83</v>
      </c>
      <c r="AW248" s="15" t="s">
        <v>31</v>
      </c>
      <c r="AX248" s="15" t="s">
        <v>75</v>
      </c>
      <c r="AY248" s="232" t="s">
        <v>153</v>
      </c>
    </row>
    <row r="249" spans="1:65" s="13" customFormat="1" ht="11.25">
      <c r="B249" s="200"/>
      <c r="C249" s="201"/>
      <c r="D249" s="202" t="s">
        <v>163</v>
      </c>
      <c r="E249" s="203" t="s">
        <v>1</v>
      </c>
      <c r="F249" s="204" t="s">
        <v>85</v>
      </c>
      <c r="G249" s="201"/>
      <c r="H249" s="205">
        <v>2</v>
      </c>
      <c r="I249" s="206"/>
      <c r="J249" s="201"/>
      <c r="K249" s="201"/>
      <c r="L249" s="207"/>
      <c r="M249" s="208"/>
      <c r="N249" s="209"/>
      <c r="O249" s="209"/>
      <c r="P249" s="209"/>
      <c r="Q249" s="209"/>
      <c r="R249" s="209"/>
      <c r="S249" s="209"/>
      <c r="T249" s="210"/>
      <c r="AT249" s="211" t="s">
        <v>163</v>
      </c>
      <c r="AU249" s="211" t="s">
        <v>85</v>
      </c>
      <c r="AV249" s="13" t="s">
        <v>85</v>
      </c>
      <c r="AW249" s="13" t="s">
        <v>31</v>
      </c>
      <c r="AX249" s="13" t="s">
        <v>75</v>
      </c>
      <c r="AY249" s="211" t="s">
        <v>153</v>
      </c>
    </row>
    <row r="250" spans="1:65" s="14" customFormat="1" ht="11.25">
      <c r="B250" s="212"/>
      <c r="C250" s="213"/>
      <c r="D250" s="202" t="s">
        <v>163</v>
      </c>
      <c r="E250" s="214" t="s">
        <v>1</v>
      </c>
      <c r="F250" s="215" t="s">
        <v>167</v>
      </c>
      <c r="G250" s="213"/>
      <c r="H250" s="216">
        <v>2</v>
      </c>
      <c r="I250" s="217"/>
      <c r="J250" s="213"/>
      <c r="K250" s="213"/>
      <c r="L250" s="218"/>
      <c r="M250" s="219"/>
      <c r="N250" s="220"/>
      <c r="O250" s="220"/>
      <c r="P250" s="220"/>
      <c r="Q250" s="220"/>
      <c r="R250" s="220"/>
      <c r="S250" s="220"/>
      <c r="T250" s="221"/>
      <c r="AT250" s="222" t="s">
        <v>163</v>
      </c>
      <c r="AU250" s="222" t="s">
        <v>85</v>
      </c>
      <c r="AV250" s="14" t="s">
        <v>161</v>
      </c>
      <c r="AW250" s="14" t="s">
        <v>31</v>
      </c>
      <c r="AX250" s="14" t="s">
        <v>83</v>
      </c>
      <c r="AY250" s="222" t="s">
        <v>153</v>
      </c>
    </row>
    <row r="251" spans="1:65" s="2" customFormat="1" ht="128.65" customHeight="1">
      <c r="A251" s="34"/>
      <c r="B251" s="35"/>
      <c r="C251" s="233" t="s">
        <v>493</v>
      </c>
      <c r="D251" s="233" t="s">
        <v>185</v>
      </c>
      <c r="E251" s="234" t="s">
        <v>649</v>
      </c>
      <c r="F251" s="235" t="s">
        <v>650</v>
      </c>
      <c r="G251" s="236" t="s">
        <v>178</v>
      </c>
      <c r="H251" s="237">
        <v>55.865000000000002</v>
      </c>
      <c r="I251" s="238"/>
      <c r="J251" s="239">
        <f>ROUND(I251*H251,2)</f>
        <v>0</v>
      </c>
      <c r="K251" s="235" t="s">
        <v>159</v>
      </c>
      <c r="L251" s="39"/>
      <c r="M251" s="240" t="s">
        <v>1</v>
      </c>
      <c r="N251" s="241" t="s">
        <v>40</v>
      </c>
      <c r="O251" s="71"/>
      <c r="P251" s="196">
        <f>O251*H251</f>
        <v>0</v>
      </c>
      <c r="Q251" s="196">
        <v>0</v>
      </c>
      <c r="R251" s="196">
        <f>Q251*H251</f>
        <v>0</v>
      </c>
      <c r="S251" s="196">
        <v>0</v>
      </c>
      <c r="T251" s="197">
        <f>S251*H251</f>
        <v>0</v>
      </c>
      <c r="U251" s="34"/>
      <c r="V251" s="34"/>
      <c r="W251" s="34"/>
      <c r="X251" s="34"/>
      <c r="Y251" s="34"/>
      <c r="Z251" s="34"/>
      <c r="AA251" s="34"/>
      <c r="AB251" s="34"/>
      <c r="AC251" s="34"/>
      <c r="AD251" s="34"/>
      <c r="AE251" s="34"/>
      <c r="AR251" s="198" t="s">
        <v>284</v>
      </c>
      <c r="AT251" s="198" t="s">
        <v>185</v>
      </c>
      <c r="AU251" s="198" t="s">
        <v>85</v>
      </c>
      <c r="AY251" s="17" t="s">
        <v>153</v>
      </c>
      <c r="BE251" s="199">
        <f>IF(N251="základní",J251,0)</f>
        <v>0</v>
      </c>
      <c r="BF251" s="199">
        <f>IF(N251="snížená",J251,0)</f>
        <v>0</v>
      </c>
      <c r="BG251" s="199">
        <f>IF(N251="zákl. přenesená",J251,0)</f>
        <v>0</v>
      </c>
      <c r="BH251" s="199">
        <f>IF(N251="sníž. přenesená",J251,0)</f>
        <v>0</v>
      </c>
      <c r="BI251" s="199">
        <f>IF(N251="nulová",J251,0)</f>
        <v>0</v>
      </c>
      <c r="BJ251" s="17" t="s">
        <v>83</v>
      </c>
      <c r="BK251" s="199">
        <f>ROUND(I251*H251,2)</f>
        <v>0</v>
      </c>
      <c r="BL251" s="17" t="s">
        <v>284</v>
      </c>
      <c r="BM251" s="198" t="s">
        <v>651</v>
      </c>
    </row>
    <row r="252" spans="1:65" s="2" customFormat="1" ht="58.5">
      <c r="A252" s="34"/>
      <c r="B252" s="35"/>
      <c r="C252" s="36"/>
      <c r="D252" s="202" t="s">
        <v>190</v>
      </c>
      <c r="E252" s="36"/>
      <c r="F252" s="242" t="s">
        <v>294</v>
      </c>
      <c r="G252" s="36"/>
      <c r="H252" s="36"/>
      <c r="I252" s="243"/>
      <c r="J252" s="36"/>
      <c r="K252" s="36"/>
      <c r="L252" s="39"/>
      <c r="M252" s="244"/>
      <c r="N252" s="245"/>
      <c r="O252" s="71"/>
      <c r="P252" s="71"/>
      <c r="Q252" s="71"/>
      <c r="R252" s="71"/>
      <c r="S252" s="71"/>
      <c r="T252" s="72"/>
      <c r="U252" s="34"/>
      <c r="V252" s="34"/>
      <c r="W252" s="34"/>
      <c r="X252" s="34"/>
      <c r="Y252" s="34"/>
      <c r="Z252" s="34"/>
      <c r="AA252" s="34"/>
      <c r="AB252" s="34"/>
      <c r="AC252" s="34"/>
      <c r="AD252" s="34"/>
      <c r="AE252" s="34"/>
      <c r="AT252" s="17" t="s">
        <v>190</v>
      </c>
      <c r="AU252" s="17" t="s">
        <v>85</v>
      </c>
    </row>
    <row r="253" spans="1:65" s="15" customFormat="1" ht="11.25">
      <c r="B253" s="223"/>
      <c r="C253" s="224"/>
      <c r="D253" s="202" t="s">
        <v>163</v>
      </c>
      <c r="E253" s="225" t="s">
        <v>1</v>
      </c>
      <c r="F253" s="226" t="s">
        <v>652</v>
      </c>
      <c r="G253" s="224"/>
      <c r="H253" s="225" t="s">
        <v>1</v>
      </c>
      <c r="I253" s="227"/>
      <c r="J253" s="224"/>
      <c r="K253" s="224"/>
      <c r="L253" s="228"/>
      <c r="M253" s="229"/>
      <c r="N253" s="230"/>
      <c r="O253" s="230"/>
      <c r="P253" s="230"/>
      <c r="Q253" s="230"/>
      <c r="R253" s="230"/>
      <c r="S253" s="230"/>
      <c r="T253" s="231"/>
      <c r="AT253" s="232" t="s">
        <v>163</v>
      </c>
      <c r="AU253" s="232" t="s">
        <v>85</v>
      </c>
      <c r="AV253" s="15" t="s">
        <v>83</v>
      </c>
      <c r="AW253" s="15" t="s">
        <v>31</v>
      </c>
      <c r="AX253" s="15" t="s">
        <v>75</v>
      </c>
      <c r="AY253" s="232" t="s">
        <v>153</v>
      </c>
    </row>
    <row r="254" spans="1:65" s="13" customFormat="1" ht="11.25">
      <c r="B254" s="200"/>
      <c r="C254" s="201"/>
      <c r="D254" s="202" t="s">
        <v>163</v>
      </c>
      <c r="E254" s="203" t="s">
        <v>1</v>
      </c>
      <c r="F254" s="204" t="s">
        <v>653</v>
      </c>
      <c r="G254" s="201"/>
      <c r="H254" s="205">
        <v>53.125</v>
      </c>
      <c r="I254" s="206"/>
      <c r="J254" s="201"/>
      <c r="K254" s="201"/>
      <c r="L254" s="207"/>
      <c r="M254" s="208"/>
      <c r="N254" s="209"/>
      <c r="O254" s="209"/>
      <c r="P254" s="209"/>
      <c r="Q254" s="209"/>
      <c r="R254" s="209"/>
      <c r="S254" s="209"/>
      <c r="T254" s="210"/>
      <c r="AT254" s="211" t="s">
        <v>163</v>
      </c>
      <c r="AU254" s="211" t="s">
        <v>85</v>
      </c>
      <c r="AV254" s="13" t="s">
        <v>85</v>
      </c>
      <c r="AW254" s="13" t="s">
        <v>31</v>
      </c>
      <c r="AX254" s="13" t="s">
        <v>75</v>
      </c>
      <c r="AY254" s="211" t="s">
        <v>153</v>
      </c>
    </row>
    <row r="255" spans="1:65" s="15" customFormat="1" ht="11.25">
      <c r="B255" s="223"/>
      <c r="C255" s="224"/>
      <c r="D255" s="202" t="s">
        <v>163</v>
      </c>
      <c r="E255" s="225" t="s">
        <v>1</v>
      </c>
      <c r="F255" s="226" t="s">
        <v>654</v>
      </c>
      <c r="G255" s="224"/>
      <c r="H255" s="225" t="s">
        <v>1</v>
      </c>
      <c r="I255" s="227"/>
      <c r="J255" s="224"/>
      <c r="K255" s="224"/>
      <c r="L255" s="228"/>
      <c r="M255" s="229"/>
      <c r="N255" s="230"/>
      <c r="O255" s="230"/>
      <c r="P255" s="230"/>
      <c r="Q255" s="230"/>
      <c r="R255" s="230"/>
      <c r="S255" s="230"/>
      <c r="T255" s="231"/>
      <c r="AT255" s="232" t="s">
        <v>163</v>
      </c>
      <c r="AU255" s="232" t="s">
        <v>85</v>
      </c>
      <c r="AV255" s="15" t="s">
        <v>83</v>
      </c>
      <c r="AW255" s="15" t="s">
        <v>31</v>
      </c>
      <c r="AX255" s="15" t="s">
        <v>75</v>
      </c>
      <c r="AY255" s="232" t="s">
        <v>153</v>
      </c>
    </row>
    <row r="256" spans="1:65" s="13" customFormat="1" ht="11.25">
      <c r="B256" s="200"/>
      <c r="C256" s="201"/>
      <c r="D256" s="202" t="s">
        <v>163</v>
      </c>
      <c r="E256" s="203" t="s">
        <v>1</v>
      </c>
      <c r="F256" s="204" t="s">
        <v>655</v>
      </c>
      <c r="G256" s="201"/>
      <c r="H256" s="205">
        <v>2.74</v>
      </c>
      <c r="I256" s="206"/>
      <c r="J256" s="201"/>
      <c r="K256" s="201"/>
      <c r="L256" s="207"/>
      <c r="M256" s="208"/>
      <c r="N256" s="209"/>
      <c r="O256" s="209"/>
      <c r="P256" s="209"/>
      <c r="Q256" s="209"/>
      <c r="R256" s="209"/>
      <c r="S256" s="209"/>
      <c r="T256" s="210"/>
      <c r="AT256" s="211" t="s">
        <v>163</v>
      </c>
      <c r="AU256" s="211" t="s">
        <v>85</v>
      </c>
      <c r="AV256" s="13" t="s">
        <v>85</v>
      </c>
      <c r="AW256" s="13" t="s">
        <v>31</v>
      </c>
      <c r="AX256" s="13" t="s">
        <v>75</v>
      </c>
      <c r="AY256" s="211" t="s">
        <v>153</v>
      </c>
    </row>
    <row r="257" spans="1:65" s="14" customFormat="1" ht="11.25">
      <c r="B257" s="212"/>
      <c r="C257" s="213"/>
      <c r="D257" s="202" t="s">
        <v>163</v>
      </c>
      <c r="E257" s="214" t="s">
        <v>1</v>
      </c>
      <c r="F257" s="215" t="s">
        <v>167</v>
      </c>
      <c r="G257" s="213"/>
      <c r="H257" s="216">
        <v>55.865000000000002</v>
      </c>
      <c r="I257" s="217"/>
      <c r="J257" s="213"/>
      <c r="K257" s="213"/>
      <c r="L257" s="218"/>
      <c r="M257" s="219"/>
      <c r="N257" s="220"/>
      <c r="O257" s="220"/>
      <c r="P257" s="220"/>
      <c r="Q257" s="220"/>
      <c r="R257" s="220"/>
      <c r="S257" s="220"/>
      <c r="T257" s="221"/>
      <c r="AT257" s="222" t="s">
        <v>163</v>
      </c>
      <c r="AU257" s="222" t="s">
        <v>85</v>
      </c>
      <c r="AV257" s="14" t="s">
        <v>161</v>
      </c>
      <c r="AW257" s="14" t="s">
        <v>31</v>
      </c>
      <c r="AX257" s="14" t="s">
        <v>83</v>
      </c>
      <c r="AY257" s="222" t="s">
        <v>153</v>
      </c>
    </row>
    <row r="258" spans="1:65" s="2" customFormat="1" ht="156.75" customHeight="1">
      <c r="A258" s="34"/>
      <c r="B258" s="35"/>
      <c r="C258" s="233" t="s">
        <v>467</v>
      </c>
      <c r="D258" s="233" t="s">
        <v>185</v>
      </c>
      <c r="E258" s="234" t="s">
        <v>656</v>
      </c>
      <c r="F258" s="235" t="s">
        <v>657</v>
      </c>
      <c r="G258" s="236" t="s">
        <v>178</v>
      </c>
      <c r="H258" s="237">
        <v>42.838999999999999</v>
      </c>
      <c r="I258" s="238"/>
      <c r="J258" s="239">
        <f>ROUND(I258*H258,2)</f>
        <v>0</v>
      </c>
      <c r="K258" s="235" t="s">
        <v>159</v>
      </c>
      <c r="L258" s="39"/>
      <c r="M258" s="240" t="s">
        <v>1</v>
      </c>
      <c r="N258" s="241" t="s">
        <v>40</v>
      </c>
      <c r="O258" s="71"/>
      <c r="P258" s="196">
        <f>O258*H258</f>
        <v>0</v>
      </c>
      <c r="Q258" s="196">
        <v>0</v>
      </c>
      <c r="R258" s="196">
        <f>Q258*H258</f>
        <v>0</v>
      </c>
      <c r="S258" s="196">
        <v>0</v>
      </c>
      <c r="T258" s="197">
        <f>S258*H258</f>
        <v>0</v>
      </c>
      <c r="U258" s="34"/>
      <c r="V258" s="34"/>
      <c r="W258" s="34"/>
      <c r="X258" s="34"/>
      <c r="Y258" s="34"/>
      <c r="Z258" s="34"/>
      <c r="AA258" s="34"/>
      <c r="AB258" s="34"/>
      <c r="AC258" s="34"/>
      <c r="AD258" s="34"/>
      <c r="AE258" s="34"/>
      <c r="AR258" s="198" t="s">
        <v>284</v>
      </c>
      <c r="AT258" s="198" t="s">
        <v>185</v>
      </c>
      <c r="AU258" s="198" t="s">
        <v>85</v>
      </c>
      <c r="AY258" s="17" t="s">
        <v>153</v>
      </c>
      <c r="BE258" s="199">
        <f>IF(N258="základní",J258,0)</f>
        <v>0</v>
      </c>
      <c r="BF258" s="199">
        <f>IF(N258="snížená",J258,0)</f>
        <v>0</v>
      </c>
      <c r="BG258" s="199">
        <f>IF(N258="zákl. přenesená",J258,0)</f>
        <v>0</v>
      </c>
      <c r="BH258" s="199">
        <f>IF(N258="sníž. přenesená",J258,0)</f>
        <v>0</v>
      </c>
      <c r="BI258" s="199">
        <f>IF(N258="nulová",J258,0)</f>
        <v>0</v>
      </c>
      <c r="BJ258" s="17" t="s">
        <v>83</v>
      </c>
      <c r="BK258" s="199">
        <f>ROUND(I258*H258,2)</f>
        <v>0</v>
      </c>
      <c r="BL258" s="17" t="s">
        <v>284</v>
      </c>
      <c r="BM258" s="198" t="s">
        <v>658</v>
      </c>
    </row>
    <row r="259" spans="1:65" s="2" customFormat="1" ht="87.75">
      <c r="A259" s="34"/>
      <c r="B259" s="35"/>
      <c r="C259" s="36"/>
      <c r="D259" s="202" t="s">
        <v>190</v>
      </c>
      <c r="E259" s="36"/>
      <c r="F259" s="242" t="s">
        <v>300</v>
      </c>
      <c r="G259" s="36"/>
      <c r="H259" s="36"/>
      <c r="I259" s="243"/>
      <c r="J259" s="36"/>
      <c r="K259" s="36"/>
      <c r="L259" s="39"/>
      <c r="M259" s="244"/>
      <c r="N259" s="245"/>
      <c r="O259" s="71"/>
      <c r="P259" s="71"/>
      <c r="Q259" s="71"/>
      <c r="R259" s="71"/>
      <c r="S259" s="71"/>
      <c r="T259" s="72"/>
      <c r="U259" s="34"/>
      <c r="V259" s="34"/>
      <c r="W259" s="34"/>
      <c r="X259" s="34"/>
      <c r="Y259" s="34"/>
      <c r="Z259" s="34"/>
      <c r="AA259" s="34"/>
      <c r="AB259" s="34"/>
      <c r="AC259" s="34"/>
      <c r="AD259" s="34"/>
      <c r="AE259" s="34"/>
      <c r="AT259" s="17" t="s">
        <v>190</v>
      </c>
      <c r="AU259" s="17" t="s">
        <v>85</v>
      </c>
    </row>
    <row r="260" spans="1:65" s="15" customFormat="1" ht="11.25">
      <c r="B260" s="223"/>
      <c r="C260" s="224"/>
      <c r="D260" s="202" t="s">
        <v>163</v>
      </c>
      <c r="E260" s="225" t="s">
        <v>1</v>
      </c>
      <c r="F260" s="226" t="s">
        <v>659</v>
      </c>
      <c r="G260" s="224"/>
      <c r="H260" s="225" t="s">
        <v>1</v>
      </c>
      <c r="I260" s="227"/>
      <c r="J260" s="224"/>
      <c r="K260" s="224"/>
      <c r="L260" s="228"/>
      <c r="M260" s="229"/>
      <c r="N260" s="230"/>
      <c r="O260" s="230"/>
      <c r="P260" s="230"/>
      <c r="Q260" s="230"/>
      <c r="R260" s="230"/>
      <c r="S260" s="230"/>
      <c r="T260" s="231"/>
      <c r="AT260" s="232" t="s">
        <v>163</v>
      </c>
      <c r="AU260" s="232" t="s">
        <v>85</v>
      </c>
      <c r="AV260" s="15" t="s">
        <v>83</v>
      </c>
      <c r="AW260" s="15" t="s">
        <v>31</v>
      </c>
      <c r="AX260" s="15" t="s">
        <v>75</v>
      </c>
      <c r="AY260" s="232" t="s">
        <v>153</v>
      </c>
    </row>
    <row r="261" spans="1:65" s="13" customFormat="1" ht="11.25">
      <c r="B261" s="200"/>
      <c r="C261" s="201"/>
      <c r="D261" s="202" t="s">
        <v>163</v>
      </c>
      <c r="E261" s="203" t="s">
        <v>1</v>
      </c>
      <c r="F261" s="204" t="s">
        <v>660</v>
      </c>
      <c r="G261" s="201"/>
      <c r="H261" s="205">
        <v>36</v>
      </c>
      <c r="I261" s="206"/>
      <c r="J261" s="201"/>
      <c r="K261" s="201"/>
      <c r="L261" s="207"/>
      <c r="M261" s="208"/>
      <c r="N261" s="209"/>
      <c r="O261" s="209"/>
      <c r="P261" s="209"/>
      <c r="Q261" s="209"/>
      <c r="R261" s="209"/>
      <c r="S261" s="209"/>
      <c r="T261" s="210"/>
      <c r="AT261" s="211" t="s">
        <v>163</v>
      </c>
      <c r="AU261" s="211" t="s">
        <v>85</v>
      </c>
      <c r="AV261" s="13" t="s">
        <v>85</v>
      </c>
      <c r="AW261" s="13" t="s">
        <v>31</v>
      </c>
      <c r="AX261" s="13" t="s">
        <v>75</v>
      </c>
      <c r="AY261" s="211" t="s">
        <v>153</v>
      </c>
    </row>
    <row r="262" spans="1:65" s="15" customFormat="1" ht="11.25">
      <c r="B262" s="223"/>
      <c r="C262" s="224"/>
      <c r="D262" s="202" t="s">
        <v>163</v>
      </c>
      <c r="E262" s="225" t="s">
        <v>1</v>
      </c>
      <c r="F262" s="226" t="s">
        <v>661</v>
      </c>
      <c r="G262" s="224"/>
      <c r="H262" s="225" t="s">
        <v>1</v>
      </c>
      <c r="I262" s="227"/>
      <c r="J262" s="224"/>
      <c r="K262" s="224"/>
      <c r="L262" s="228"/>
      <c r="M262" s="229"/>
      <c r="N262" s="230"/>
      <c r="O262" s="230"/>
      <c r="P262" s="230"/>
      <c r="Q262" s="230"/>
      <c r="R262" s="230"/>
      <c r="S262" s="230"/>
      <c r="T262" s="231"/>
      <c r="AT262" s="232" t="s">
        <v>163</v>
      </c>
      <c r="AU262" s="232" t="s">
        <v>85</v>
      </c>
      <c r="AV262" s="15" t="s">
        <v>83</v>
      </c>
      <c r="AW262" s="15" t="s">
        <v>31</v>
      </c>
      <c r="AX262" s="15" t="s">
        <v>75</v>
      </c>
      <c r="AY262" s="232" t="s">
        <v>153</v>
      </c>
    </row>
    <row r="263" spans="1:65" s="13" customFormat="1" ht="11.25">
      <c r="B263" s="200"/>
      <c r="C263" s="201"/>
      <c r="D263" s="202" t="s">
        <v>163</v>
      </c>
      <c r="E263" s="203" t="s">
        <v>1</v>
      </c>
      <c r="F263" s="204" t="s">
        <v>662</v>
      </c>
      <c r="G263" s="201"/>
      <c r="H263" s="205">
        <v>3.0000000000000001E-3</v>
      </c>
      <c r="I263" s="206"/>
      <c r="J263" s="201"/>
      <c r="K263" s="201"/>
      <c r="L263" s="207"/>
      <c r="M263" s="208"/>
      <c r="N263" s="209"/>
      <c r="O263" s="209"/>
      <c r="P263" s="209"/>
      <c r="Q263" s="209"/>
      <c r="R263" s="209"/>
      <c r="S263" s="209"/>
      <c r="T263" s="210"/>
      <c r="AT263" s="211" t="s">
        <v>163</v>
      </c>
      <c r="AU263" s="211" t="s">
        <v>85</v>
      </c>
      <c r="AV263" s="13" t="s">
        <v>85</v>
      </c>
      <c r="AW263" s="13" t="s">
        <v>31</v>
      </c>
      <c r="AX263" s="13" t="s">
        <v>75</v>
      </c>
      <c r="AY263" s="211" t="s">
        <v>153</v>
      </c>
    </row>
    <row r="264" spans="1:65" s="15" customFormat="1" ht="11.25">
      <c r="B264" s="223"/>
      <c r="C264" s="224"/>
      <c r="D264" s="202" t="s">
        <v>163</v>
      </c>
      <c r="E264" s="225" t="s">
        <v>1</v>
      </c>
      <c r="F264" s="226" t="s">
        <v>663</v>
      </c>
      <c r="G264" s="224"/>
      <c r="H264" s="225" t="s">
        <v>1</v>
      </c>
      <c r="I264" s="227"/>
      <c r="J264" s="224"/>
      <c r="K264" s="224"/>
      <c r="L264" s="228"/>
      <c r="M264" s="229"/>
      <c r="N264" s="230"/>
      <c r="O264" s="230"/>
      <c r="P264" s="230"/>
      <c r="Q264" s="230"/>
      <c r="R264" s="230"/>
      <c r="S264" s="230"/>
      <c r="T264" s="231"/>
      <c r="AT264" s="232" t="s">
        <v>163</v>
      </c>
      <c r="AU264" s="232" t="s">
        <v>85</v>
      </c>
      <c r="AV264" s="15" t="s">
        <v>83</v>
      </c>
      <c r="AW264" s="15" t="s">
        <v>31</v>
      </c>
      <c r="AX264" s="15" t="s">
        <v>75</v>
      </c>
      <c r="AY264" s="232" t="s">
        <v>153</v>
      </c>
    </row>
    <row r="265" spans="1:65" s="13" customFormat="1" ht="11.25">
      <c r="B265" s="200"/>
      <c r="C265" s="201"/>
      <c r="D265" s="202" t="s">
        <v>163</v>
      </c>
      <c r="E265" s="203" t="s">
        <v>1</v>
      </c>
      <c r="F265" s="204" t="s">
        <v>664</v>
      </c>
      <c r="G265" s="201"/>
      <c r="H265" s="205">
        <v>6.8360000000000003</v>
      </c>
      <c r="I265" s="206"/>
      <c r="J265" s="201"/>
      <c r="K265" s="201"/>
      <c r="L265" s="207"/>
      <c r="M265" s="208"/>
      <c r="N265" s="209"/>
      <c r="O265" s="209"/>
      <c r="P265" s="209"/>
      <c r="Q265" s="209"/>
      <c r="R265" s="209"/>
      <c r="S265" s="209"/>
      <c r="T265" s="210"/>
      <c r="AT265" s="211" t="s">
        <v>163</v>
      </c>
      <c r="AU265" s="211" t="s">
        <v>85</v>
      </c>
      <c r="AV265" s="13" t="s">
        <v>85</v>
      </c>
      <c r="AW265" s="13" t="s">
        <v>31</v>
      </c>
      <c r="AX265" s="13" t="s">
        <v>75</v>
      </c>
      <c r="AY265" s="211" t="s">
        <v>153</v>
      </c>
    </row>
    <row r="266" spans="1:65" s="14" customFormat="1" ht="11.25">
      <c r="B266" s="212"/>
      <c r="C266" s="213"/>
      <c r="D266" s="202" t="s">
        <v>163</v>
      </c>
      <c r="E266" s="214" t="s">
        <v>1</v>
      </c>
      <c r="F266" s="215" t="s">
        <v>167</v>
      </c>
      <c r="G266" s="213"/>
      <c r="H266" s="216">
        <v>42.838999999999999</v>
      </c>
      <c r="I266" s="217"/>
      <c r="J266" s="213"/>
      <c r="K266" s="213"/>
      <c r="L266" s="218"/>
      <c r="M266" s="219"/>
      <c r="N266" s="220"/>
      <c r="O266" s="220"/>
      <c r="P266" s="220"/>
      <c r="Q266" s="220"/>
      <c r="R266" s="220"/>
      <c r="S266" s="220"/>
      <c r="T266" s="221"/>
      <c r="AT266" s="222" t="s">
        <v>163</v>
      </c>
      <c r="AU266" s="222" t="s">
        <v>85</v>
      </c>
      <c r="AV266" s="14" t="s">
        <v>161</v>
      </c>
      <c r="AW266" s="14" t="s">
        <v>31</v>
      </c>
      <c r="AX266" s="14" t="s">
        <v>83</v>
      </c>
      <c r="AY266" s="222" t="s">
        <v>153</v>
      </c>
    </row>
    <row r="267" spans="1:65" s="2" customFormat="1" ht="156.75" customHeight="1">
      <c r="A267" s="34"/>
      <c r="B267" s="35"/>
      <c r="C267" s="233" t="s">
        <v>497</v>
      </c>
      <c r="D267" s="233" t="s">
        <v>185</v>
      </c>
      <c r="E267" s="234" t="s">
        <v>297</v>
      </c>
      <c r="F267" s="235" t="s">
        <v>298</v>
      </c>
      <c r="G267" s="236" t="s">
        <v>178</v>
      </c>
      <c r="H267" s="237">
        <v>155.25</v>
      </c>
      <c r="I267" s="238"/>
      <c r="J267" s="239">
        <f>ROUND(I267*H267,2)</f>
        <v>0</v>
      </c>
      <c r="K267" s="235" t="s">
        <v>159</v>
      </c>
      <c r="L267" s="39"/>
      <c r="M267" s="240" t="s">
        <v>1</v>
      </c>
      <c r="N267" s="241" t="s">
        <v>40</v>
      </c>
      <c r="O267" s="71"/>
      <c r="P267" s="196">
        <f>O267*H267</f>
        <v>0</v>
      </c>
      <c r="Q267" s="196">
        <v>0</v>
      </c>
      <c r="R267" s="196">
        <f>Q267*H267</f>
        <v>0</v>
      </c>
      <c r="S267" s="196">
        <v>0</v>
      </c>
      <c r="T267" s="197">
        <f>S267*H267</f>
        <v>0</v>
      </c>
      <c r="U267" s="34"/>
      <c r="V267" s="34"/>
      <c r="W267" s="34"/>
      <c r="X267" s="34"/>
      <c r="Y267" s="34"/>
      <c r="Z267" s="34"/>
      <c r="AA267" s="34"/>
      <c r="AB267" s="34"/>
      <c r="AC267" s="34"/>
      <c r="AD267" s="34"/>
      <c r="AE267" s="34"/>
      <c r="AR267" s="198" t="s">
        <v>284</v>
      </c>
      <c r="AT267" s="198" t="s">
        <v>185</v>
      </c>
      <c r="AU267" s="198" t="s">
        <v>85</v>
      </c>
      <c r="AY267" s="17" t="s">
        <v>153</v>
      </c>
      <c r="BE267" s="199">
        <f>IF(N267="základní",J267,0)</f>
        <v>0</v>
      </c>
      <c r="BF267" s="199">
        <f>IF(N267="snížená",J267,0)</f>
        <v>0</v>
      </c>
      <c r="BG267" s="199">
        <f>IF(N267="zákl. přenesená",J267,0)</f>
        <v>0</v>
      </c>
      <c r="BH267" s="199">
        <f>IF(N267="sníž. přenesená",J267,0)</f>
        <v>0</v>
      </c>
      <c r="BI267" s="199">
        <f>IF(N267="nulová",J267,0)</f>
        <v>0</v>
      </c>
      <c r="BJ267" s="17" t="s">
        <v>83</v>
      </c>
      <c r="BK267" s="199">
        <f>ROUND(I267*H267,2)</f>
        <v>0</v>
      </c>
      <c r="BL267" s="17" t="s">
        <v>284</v>
      </c>
      <c r="BM267" s="198" t="s">
        <v>665</v>
      </c>
    </row>
    <row r="268" spans="1:65" s="2" customFormat="1" ht="87.75">
      <c r="A268" s="34"/>
      <c r="B268" s="35"/>
      <c r="C268" s="36"/>
      <c r="D268" s="202" t="s">
        <v>190</v>
      </c>
      <c r="E268" s="36"/>
      <c r="F268" s="242" t="s">
        <v>300</v>
      </c>
      <c r="G268" s="36"/>
      <c r="H268" s="36"/>
      <c r="I268" s="243"/>
      <c r="J268" s="36"/>
      <c r="K268" s="36"/>
      <c r="L268" s="39"/>
      <c r="M268" s="244"/>
      <c r="N268" s="245"/>
      <c r="O268" s="71"/>
      <c r="P268" s="71"/>
      <c r="Q268" s="71"/>
      <c r="R268" s="71"/>
      <c r="S268" s="71"/>
      <c r="T268" s="72"/>
      <c r="U268" s="34"/>
      <c r="V268" s="34"/>
      <c r="W268" s="34"/>
      <c r="X268" s="34"/>
      <c r="Y268" s="34"/>
      <c r="Z268" s="34"/>
      <c r="AA268" s="34"/>
      <c r="AB268" s="34"/>
      <c r="AC268" s="34"/>
      <c r="AD268" s="34"/>
      <c r="AE268" s="34"/>
      <c r="AT268" s="17" t="s">
        <v>190</v>
      </c>
      <c r="AU268" s="17" t="s">
        <v>85</v>
      </c>
    </row>
    <row r="269" spans="1:65" s="15" customFormat="1" ht="11.25">
      <c r="B269" s="223"/>
      <c r="C269" s="224"/>
      <c r="D269" s="202" t="s">
        <v>163</v>
      </c>
      <c r="E269" s="225" t="s">
        <v>1</v>
      </c>
      <c r="F269" s="226" t="s">
        <v>301</v>
      </c>
      <c r="G269" s="224"/>
      <c r="H269" s="225" t="s">
        <v>1</v>
      </c>
      <c r="I269" s="227"/>
      <c r="J269" s="224"/>
      <c r="K269" s="224"/>
      <c r="L269" s="228"/>
      <c r="M269" s="229"/>
      <c r="N269" s="230"/>
      <c r="O269" s="230"/>
      <c r="P269" s="230"/>
      <c r="Q269" s="230"/>
      <c r="R269" s="230"/>
      <c r="S269" s="230"/>
      <c r="T269" s="231"/>
      <c r="AT269" s="232" t="s">
        <v>163</v>
      </c>
      <c r="AU269" s="232" t="s">
        <v>85</v>
      </c>
      <c r="AV269" s="15" t="s">
        <v>83</v>
      </c>
      <c r="AW269" s="15" t="s">
        <v>31</v>
      </c>
      <c r="AX269" s="15" t="s">
        <v>75</v>
      </c>
      <c r="AY269" s="232" t="s">
        <v>153</v>
      </c>
    </row>
    <row r="270" spans="1:65" s="15" customFormat="1" ht="11.25">
      <c r="B270" s="223"/>
      <c r="C270" s="224"/>
      <c r="D270" s="202" t="s">
        <v>163</v>
      </c>
      <c r="E270" s="225" t="s">
        <v>1</v>
      </c>
      <c r="F270" s="226" t="s">
        <v>666</v>
      </c>
      <c r="G270" s="224"/>
      <c r="H270" s="225" t="s">
        <v>1</v>
      </c>
      <c r="I270" s="227"/>
      <c r="J270" s="224"/>
      <c r="K270" s="224"/>
      <c r="L270" s="228"/>
      <c r="M270" s="229"/>
      <c r="N270" s="230"/>
      <c r="O270" s="230"/>
      <c r="P270" s="230"/>
      <c r="Q270" s="230"/>
      <c r="R270" s="230"/>
      <c r="S270" s="230"/>
      <c r="T270" s="231"/>
      <c r="AT270" s="232" t="s">
        <v>163</v>
      </c>
      <c r="AU270" s="232" t="s">
        <v>85</v>
      </c>
      <c r="AV270" s="15" t="s">
        <v>83</v>
      </c>
      <c r="AW270" s="15" t="s">
        <v>31</v>
      </c>
      <c r="AX270" s="15" t="s">
        <v>75</v>
      </c>
      <c r="AY270" s="232" t="s">
        <v>153</v>
      </c>
    </row>
    <row r="271" spans="1:65" s="13" customFormat="1" ht="11.25">
      <c r="B271" s="200"/>
      <c r="C271" s="201"/>
      <c r="D271" s="202" t="s">
        <v>163</v>
      </c>
      <c r="E271" s="203" t="s">
        <v>1</v>
      </c>
      <c r="F271" s="204" t="s">
        <v>667</v>
      </c>
      <c r="G271" s="201"/>
      <c r="H271" s="205">
        <v>56.25</v>
      </c>
      <c r="I271" s="206"/>
      <c r="J271" s="201"/>
      <c r="K271" s="201"/>
      <c r="L271" s="207"/>
      <c r="M271" s="208"/>
      <c r="N271" s="209"/>
      <c r="O271" s="209"/>
      <c r="P271" s="209"/>
      <c r="Q271" s="209"/>
      <c r="R271" s="209"/>
      <c r="S271" s="209"/>
      <c r="T271" s="210"/>
      <c r="AT271" s="211" t="s">
        <v>163</v>
      </c>
      <c r="AU271" s="211" t="s">
        <v>85</v>
      </c>
      <c r="AV271" s="13" t="s">
        <v>85</v>
      </c>
      <c r="AW271" s="13" t="s">
        <v>31</v>
      </c>
      <c r="AX271" s="13" t="s">
        <v>75</v>
      </c>
      <c r="AY271" s="211" t="s">
        <v>153</v>
      </c>
    </row>
    <row r="272" spans="1:65" s="15" customFormat="1" ht="11.25">
      <c r="B272" s="223"/>
      <c r="C272" s="224"/>
      <c r="D272" s="202" t="s">
        <v>163</v>
      </c>
      <c r="E272" s="225" t="s">
        <v>1</v>
      </c>
      <c r="F272" s="226" t="s">
        <v>668</v>
      </c>
      <c r="G272" s="224"/>
      <c r="H272" s="225" t="s">
        <v>1</v>
      </c>
      <c r="I272" s="227"/>
      <c r="J272" s="224"/>
      <c r="K272" s="224"/>
      <c r="L272" s="228"/>
      <c r="M272" s="229"/>
      <c r="N272" s="230"/>
      <c r="O272" s="230"/>
      <c r="P272" s="230"/>
      <c r="Q272" s="230"/>
      <c r="R272" s="230"/>
      <c r="S272" s="230"/>
      <c r="T272" s="231"/>
      <c r="AT272" s="232" t="s">
        <v>163</v>
      </c>
      <c r="AU272" s="232" t="s">
        <v>85</v>
      </c>
      <c r="AV272" s="15" t="s">
        <v>83</v>
      </c>
      <c r="AW272" s="15" t="s">
        <v>31</v>
      </c>
      <c r="AX272" s="15" t="s">
        <v>75</v>
      </c>
      <c r="AY272" s="232" t="s">
        <v>153</v>
      </c>
    </row>
    <row r="273" spans="1:65" s="13" customFormat="1" ht="11.25">
      <c r="B273" s="200"/>
      <c r="C273" s="201"/>
      <c r="D273" s="202" t="s">
        <v>163</v>
      </c>
      <c r="E273" s="203" t="s">
        <v>1</v>
      </c>
      <c r="F273" s="204" t="s">
        <v>669</v>
      </c>
      <c r="G273" s="201"/>
      <c r="H273" s="205">
        <v>99</v>
      </c>
      <c r="I273" s="206"/>
      <c r="J273" s="201"/>
      <c r="K273" s="201"/>
      <c r="L273" s="207"/>
      <c r="M273" s="208"/>
      <c r="N273" s="209"/>
      <c r="O273" s="209"/>
      <c r="P273" s="209"/>
      <c r="Q273" s="209"/>
      <c r="R273" s="209"/>
      <c r="S273" s="209"/>
      <c r="T273" s="210"/>
      <c r="AT273" s="211" t="s">
        <v>163</v>
      </c>
      <c r="AU273" s="211" t="s">
        <v>85</v>
      </c>
      <c r="AV273" s="13" t="s">
        <v>85</v>
      </c>
      <c r="AW273" s="13" t="s">
        <v>31</v>
      </c>
      <c r="AX273" s="13" t="s">
        <v>75</v>
      </c>
      <c r="AY273" s="211" t="s">
        <v>153</v>
      </c>
    </row>
    <row r="274" spans="1:65" s="14" customFormat="1" ht="11.25">
      <c r="B274" s="212"/>
      <c r="C274" s="213"/>
      <c r="D274" s="202" t="s">
        <v>163</v>
      </c>
      <c r="E274" s="214" t="s">
        <v>1</v>
      </c>
      <c r="F274" s="215" t="s">
        <v>167</v>
      </c>
      <c r="G274" s="213"/>
      <c r="H274" s="216">
        <v>155.25</v>
      </c>
      <c r="I274" s="217"/>
      <c r="J274" s="213"/>
      <c r="K274" s="213"/>
      <c r="L274" s="218"/>
      <c r="M274" s="219"/>
      <c r="N274" s="220"/>
      <c r="O274" s="220"/>
      <c r="P274" s="220"/>
      <c r="Q274" s="220"/>
      <c r="R274" s="220"/>
      <c r="S274" s="220"/>
      <c r="T274" s="221"/>
      <c r="AT274" s="222" t="s">
        <v>163</v>
      </c>
      <c r="AU274" s="222" t="s">
        <v>85</v>
      </c>
      <c r="AV274" s="14" t="s">
        <v>161</v>
      </c>
      <c r="AW274" s="14" t="s">
        <v>31</v>
      </c>
      <c r="AX274" s="14" t="s">
        <v>83</v>
      </c>
      <c r="AY274" s="222" t="s">
        <v>153</v>
      </c>
    </row>
    <row r="275" spans="1:65" s="2" customFormat="1" ht="168" customHeight="1">
      <c r="A275" s="34"/>
      <c r="B275" s="35"/>
      <c r="C275" s="233" t="s">
        <v>499</v>
      </c>
      <c r="D275" s="233" t="s">
        <v>185</v>
      </c>
      <c r="E275" s="234" t="s">
        <v>670</v>
      </c>
      <c r="F275" s="235" t="s">
        <v>671</v>
      </c>
      <c r="G275" s="236" t="s">
        <v>178</v>
      </c>
      <c r="H275" s="237">
        <v>19.797000000000001</v>
      </c>
      <c r="I275" s="238"/>
      <c r="J275" s="239">
        <f>ROUND(I275*H275,2)</f>
        <v>0</v>
      </c>
      <c r="K275" s="235" t="s">
        <v>159</v>
      </c>
      <c r="L275" s="39"/>
      <c r="M275" s="240" t="s">
        <v>1</v>
      </c>
      <c r="N275" s="241" t="s">
        <v>40</v>
      </c>
      <c r="O275" s="71"/>
      <c r="P275" s="196">
        <f>O275*H275</f>
        <v>0</v>
      </c>
      <c r="Q275" s="196">
        <v>0</v>
      </c>
      <c r="R275" s="196">
        <f>Q275*H275</f>
        <v>0</v>
      </c>
      <c r="S275" s="196">
        <v>0</v>
      </c>
      <c r="T275" s="197">
        <f>S275*H275</f>
        <v>0</v>
      </c>
      <c r="U275" s="34"/>
      <c r="V275" s="34"/>
      <c r="W275" s="34"/>
      <c r="X275" s="34"/>
      <c r="Y275" s="34"/>
      <c r="Z275" s="34"/>
      <c r="AA275" s="34"/>
      <c r="AB275" s="34"/>
      <c r="AC275" s="34"/>
      <c r="AD275" s="34"/>
      <c r="AE275" s="34"/>
      <c r="AR275" s="198" t="s">
        <v>284</v>
      </c>
      <c r="AT275" s="198" t="s">
        <v>185</v>
      </c>
      <c r="AU275" s="198" t="s">
        <v>85</v>
      </c>
      <c r="AY275" s="17" t="s">
        <v>153</v>
      </c>
      <c r="BE275" s="199">
        <f>IF(N275="základní",J275,0)</f>
        <v>0</v>
      </c>
      <c r="BF275" s="199">
        <f>IF(N275="snížená",J275,0)</f>
        <v>0</v>
      </c>
      <c r="BG275" s="199">
        <f>IF(N275="zákl. přenesená",J275,0)</f>
        <v>0</v>
      </c>
      <c r="BH275" s="199">
        <f>IF(N275="sníž. přenesená",J275,0)</f>
        <v>0</v>
      </c>
      <c r="BI275" s="199">
        <f>IF(N275="nulová",J275,0)</f>
        <v>0</v>
      </c>
      <c r="BJ275" s="17" t="s">
        <v>83</v>
      </c>
      <c r="BK275" s="199">
        <f>ROUND(I275*H275,2)</f>
        <v>0</v>
      </c>
      <c r="BL275" s="17" t="s">
        <v>284</v>
      </c>
      <c r="BM275" s="198" t="s">
        <v>672</v>
      </c>
    </row>
    <row r="276" spans="1:65" s="2" customFormat="1" ht="87.75">
      <c r="A276" s="34"/>
      <c r="B276" s="35"/>
      <c r="C276" s="36"/>
      <c r="D276" s="202" t="s">
        <v>190</v>
      </c>
      <c r="E276" s="36"/>
      <c r="F276" s="242" t="s">
        <v>300</v>
      </c>
      <c r="G276" s="36"/>
      <c r="H276" s="36"/>
      <c r="I276" s="243"/>
      <c r="J276" s="36"/>
      <c r="K276" s="36"/>
      <c r="L276" s="39"/>
      <c r="M276" s="244"/>
      <c r="N276" s="245"/>
      <c r="O276" s="71"/>
      <c r="P276" s="71"/>
      <c r="Q276" s="71"/>
      <c r="R276" s="71"/>
      <c r="S276" s="71"/>
      <c r="T276" s="72"/>
      <c r="U276" s="34"/>
      <c r="V276" s="34"/>
      <c r="W276" s="34"/>
      <c r="X276" s="34"/>
      <c r="Y276" s="34"/>
      <c r="Z276" s="34"/>
      <c r="AA276" s="34"/>
      <c r="AB276" s="34"/>
      <c r="AC276" s="34"/>
      <c r="AD276" s="34"/>
      <c r="AE276" s="34"/>
      <c r="AT276" s="17" t="s">
        <v>190</v>
      </c>
      <c r="AU276" s="17" t="s">
        <v>85</v>
      </c>
    </row>
    <row r="277" spans="1:65" s="15" customFormat="1" ht="11.25">
      <c r="B277" s="223"/>
      <c r="C277" s="224"/>
      <c r="D277" s="202" t="s">
        <v>163</v>
      </c>
      <c r="E277" s="225" t="s">
        <v>1</v>
      </c>
      <c r="F277" s="226" t="s">
        <v>673</v>
      </c>
      <c r="G277" s="224"/>
      <c r="H277" s="225" t="s">
        <v>1</v>
      </c>
      <c r="I277" s="227"/>
      <c r="J277" s="224"/>
      <c r="K277" s="224"/>
      <c r="L277" s="228"/>
      <c r="M277" s="229"/>
      <c r="N277" s="230"/>
      <c r="O277" s="230"/>
      <c r="P277" s="230"/>
      <c r="Q277" s="230"/>
      <c r="R277" s="230"/>
      <c r="S277" s="230"/>
      <c r="T277" s="231"/>
      <c r="AT277" s="232" t="s">
        <v>163</v>
      </c>
      <c r="AU277" s="232" t="s">
        <v>85</v>
      </c>
      <c r="AV277" s="15" t="s">
        <v>83</v>
      </c>
      <c r="AW277" s="15" t="s">
        <v>31</v>
      </c>
      <c r="AX277" s="15" t="s">
        <v>75</v>
      </c>
      <c r="AY277" s="232" t="s">
        <v>153</v>
      </c>
    </row>
    <row r="278" spans="1:65" s="13" customFormat="1" ht="11.25">
      <c r="B278" s="200"/>
      <c r="C278" s="201"/>
      <c r="D278" s="202" t="s">
        <v>163</v>
      </c>
      <c r="E278" s="203" t="s">
        <v>1</v>
      </c>
      <c r="F278" s="204" t="s">
        <v>674</v>
      </c>
      <c r="G278" s="201"/>
      <c r="H278" s="205">
        <v>19.797000000000001</v>
      </c>
      <c r="I278" s="206"/>
      <c r="J278" s="201"/>
      <c r="K278" s="201"/>
      <c r="L278" s="207"/>
      <c r="M278" s="208"/>
      <c r="N278" s="209"/>
      <c r="O278" s="209"/>
      <c r="P278" s="209"/>
      <c r="Q278" s="209"/>
      <c r="R278" s="209"/>
      <c r="S278" s="209"/>
      <c r="T278" s="210"/>
      <c r="AT278" s="211" t="s">
        <v>163</v>
      </c>
      <c r="AU278" s="211" t="s">
        <v>85</v>
      </c>
      <c r="AV278" s="13" t="s">
        <v>85</v>
      </c>
      <c r="AW278" s="13" t="s">
        <v>31</v>
      </c>
      <c r="AX278" s="13" t="s">
        <v>75</v>
      </c>
      <c r="AY278" s="211" t="s">
        <v>153</v>
      </c>
    </row>
    <row r="279" spans="1:65" s="14" customFormat="1" ht="11.25">
      <c r="B279" s="212"/>
      <c r="C279" s="213"/>
      <c r="D279" s="202" t="s">
        <v>163</v>
      </c>
      <c r="E279" s="214" t="s">
        <v>1</v>
      </c>
      <c r="F279" s="215" t="s">
        <v>167</v>
      </c>
      <c r="G279" s="213"/>
      <c r="H279" s="216">
        <v>19.797000000000001</v>
      </c>
      <c r="I279" s="217"/>
      <c r="J279" s="213"/>
      <c r="K279" s="213"/>
      <c r="L279" s="218"/>
      <c r="M279" s="219"/>
      <c r="N279" s="220"/>
      <c r="O279" s="220"/>
      <c r="P279" s="220"/>
      <c r="Q279" s="220"/>
      <c r="R279" s="220"/>
      <c r="S279" s="220"/>
      <c r="T279" s="221"/>
      <c r="AT279" s="222" t="s">
        <v>163</v>
      </c>
      <c r="AU279" s="222" t="s">
        <v>85</v>
      </c>
      <c r="AV279" s="14" t="s">
        <v>161</v>
      </c>
      <c r="AW279" s="14" t="s">
        <v>31</v>
      </c>
      <c r="AX279" s="14" t="s">
        <v>83</v>
      </c>
      <c r="AY279" s="222" t="s">
        <v>153</v>
      </c>
    </row>
    <row r="280" spans="1:65" s="2" customFormat="1" ht="90" customHeight="1">
      <c r="A280" s="34"/>
      <c r="B280" s="35"/>
      <c r="C280" s="233" t="s">
        <v>502</v>
      </c>
      <c r="D280" s="233" t="s">
        <v>185</v>
      </c>
      <c r="E280" s="234" t="s">
        <v>675</v>
      </c>
      <c r="F280" s="235" t="s">
        <v>676</v>
      </c>
      <c r="G280" s="236" t="s">
        <v>178</v>
      </c>
      <c r="H280" s="237">
        <v>53.125</v>
      </c>
      <c r="I280" s="238"/>
      <c r="J280" s="239">
        <f>ROUND(I280*H280,2)</f>
        <v>0</v>
      </c>
      <c r="K280" s="235" t="s">
        <v>159</v>
      </c>
      <c r="L280" s="39"/>
      <c r="M280" s="240" t="s">
        <v>1</v>
      </c>
      <c r="N280" s="241" t="s">
        <v>40</v>
      </c>
      <c r="O280" s="71"/>
      <c r="P280" s="196">
        <f>O280*H280</f>
        <v>0</v>
      </c>
      <c r="Q280" s="196">
        <v>0</v>
      </c>
      <c r="R280" s="196">
        <f>Q280*H280</f>
        <v>0</v>
      </c>
      <c r="S280" s="196">
        <v>0</v>
      </c>
      <c r="T280" s="197">
        <f>S280*H280</f>
        <v>0</v>
      </c>
      <c r="U280" s="34"/>
      <c r="V280" s="34"/>
      <c r="W280" s="34"/>
      <c r="X280" s="34"/>
      <c r="Y280" s="34"/>
      <c r="Z280" s="34"/>
      <c r="AA280" s="34"/>
      <c r="AB280" s="34"/>
      <c r="AC280" s="34"/>
      <c r="AD280" s="34"/>
      <c r="AE280" s="34"/>
      <c r="AR280" s="198" t="s">
        <v>284</v>
      </c>
      <c r="AT280" s="198" t="s">
        <v>185</v>
      </c>
      <c r="AU280" s="198" t="s">
        <v>85</v>
      </c>
      <c r="AY280" s="17" t="s">
        <v>153</v>
      </c>
      <c r="BE280" s="199">
        <f>IF(N280="základní",J280,0)</f>
        <v>0</v>
      </c>
      <c r="BF280" s="199">
        <f>IF(N280="snížená",J280,0)</f>
        <v>0</v>
      </c>
      <c r="BG280" s="199">
        <f>IF(N280="zákl. přenesená",J280,0)</f>
        <v>0</v>
      </c>
      <c r="BH280" s="199">
        <f>IF(N280="sníž. přenesená",J280,0)</f>
        <v>0</v>
      </c>
      <c r="BI280" s="199">
        <f>IF(N280="nulová",J280,0)</f>
        <v>0</v>
      </c>
      <c r="BJ280" s="17" t="s">
        <v>83</v>
      </c>
      <c r="BK280" s="199">
        <f>ROUND(I280*H280,2)</f>
        <v>0</v>
      </c>
      <c r="BL280" s="17" t="s">
        <v>284</v>
      </c>
      <c r="BM280" s="198" t="s">
        <v>677</v>
      </c>
    </row>
    <row r="281" spans="1:65" s="2" customFormat="1" ht="58.5">
      <c r="A281" s="34"/>
      <c r="B281" s="35"/>
      <c r="C281" s="36"/>
      <c r="D281" s="202" t="s">
        <v>190</v>
      </c>
      <c r="E281" s="36"/>
      <c r="F281" s="242" t="s">
        <v>319</v>
      </c>
      <c r="G281" s="36"/>
      <c r="H281" s="36"/>
      <c r="I281" s="243"/>
      <c r="J281" s="36"/>
      <c r="K281" s="36"/>
      <c r="L281" s="39"/>
      <c r="M281" s="244"/>
      <c r="N281" s="245"/>
      <c r="O281" s="71"/>
      <c r="P281" s="71"/>
      <c r="Q281" s="71"/>
      <c r="R281" s="71"/>
      <c r="S281" s="71"/>
      <c r="T281" s="72"/>
      <c r="U281" s="34"/>
      <c r="V281" s="34"/>
      <c r="W281" s="34"/>
      <c r="X281" s="34"/>
      <c r="Y281" s="34"/>
      <c r="Z281" s="34"/>
      <c r="AA281" s="34"/>
      <c r="AB281" s="34"/>
      <c r="AC281" s="34"/>
      <c r="AD281" s="34"/>
      <c r="AE281" s="34"/>
      <c r="AT281" s="17" t="s">
        <v>190</v>
      </c>
      <c r="AU281" s="17" t="s">
        <v>85</v>
      </c>
    </row>
    <row r="282" spans="1:65" s="15" customFormat="1" ht="11.25">
      <c r="B282" s="223"/>
      <c r="C282" s="224"/>
      <c r="D282" s="202" t="s">
        <v>163</v>
      </c>
      <c r="E282" s="225" t="s">
        <v>1</v>
      </c>
      <c r="F282" s="226" t="s">
        <v>678</v>
      </c>
      <c r="G282" s="224"/>
      <c r="H282" s="225" t="s">
        <v>1</v>
      </c>
      <c r="I282" s="227"/>
      <c r="J282" s="224"/>
      <c r="K282" s="224"/>
      <c r="L282" s="228"/>
      <c r="M282" s="229"/>
      <c r="N282" s="230"/>
      <c r="O282" s="230"/>
      <c r="P282" s="230"/>
      <c r="Q282" s="230"/>
      <c r="R282" s="230"/>
      <c r="S282" s="230"/>
      <c r="T282" s="231"/>
      <c r="AT282" s="232" t="s">
        <v>163</v>
      </c>
      <c r="AU282" s="232" t="s">
        <v>85</v>
      </c>
      <c r="AV282" s="15" t="s">
        <v>83</v>
      </c>
      <c r="AW282" s="15" t="s">
        <v>31</v>
      </c>
      <c r="AX282" s="15" t="s">
        <v>75</v>
      </c>
      <c r="AY282" s="232" t="s">
        <v>153</v>
      </c>
    </row>
    <row r="283" spans="1:65" s="13" customFormat="1" ht="11.25">
      <c r="B283" s="200"/>
      <c r="C283" s="201"/>
      <c r="D283" s="202" t="s">
        <v>163</v>
      </c>
      <c r="E283" s="203" t="s">
        <v>1</v>
      </c>
      <c r="F283" s="204" t="s">
        <v>653</v>
      </c>
      <c r="G283" s="201"/>
      <c r="H283" s="205">
        <v>53.125</v>
      </c>
      <c r="I283" s="206"/>
      <c r="J283" s="201"/>
      <c r="K283" s="201"/>
      <c r="L283" s="207"/>
      <c r="M283" s="208"/>
      <c r="N283" s="209"/>
      <c r="O283" s="209"/>
      <c r="P283" s="209"/>
      <c r="Q283" s="209"/>
      <c r="R283" s="209"/>
      <c r="S283" s="209"/>
      <c r="T283" s="210"/>
      <c r="AT283" s="211" t="s">
        <v>163</v>
      </c>
      <c r="AU283" s="211" t="s">
        <v>85</v>
      </c>
      <c r="AV283" s="13" t="s">
        <v>85</v>
      </c>
      <c r="AW283" s="13" t="s">
        <v>31</v>
      </c>
      <c r="AX283" s="13" t="s">
        <v>75</v>
      </c>
      <c r="AY283" s="211" t="s">
        <v>153</v>
      </c>
    </row>
    <row r="284" spans="1:65" s="14" customFormat="1" ht="11.25">
      <c r="B284" s="212"/>
      <c r="C284" s="213"/>
      <c r="D284" s="202" t="s">
        <v>163</v>
      </c>
      <c r="E284" s="214" t="s">
        <v>1</v>
      </c>
      <c r="F284" s="215" t="s">
        <v>167</v>
      </c>
      <c r="G284" s="213"/>
      <c r="H284" s="216">
        <v>53.125</v>
      </c>
      <c r="I284" s="217"/>
      <c r="J284" s="213"/>
      <c r="K284" s="213"/>
      <c r="L284" s="218"/>
      <c r="M284" s="219"/>
      <c r="N284" s="220"/>
      <c r="O284" s="220"/>
      <c r="P284" s="220"/>
      <c r="Q284" s="220"/>
      <c r="R284" s="220"/>
      <c r="S284" s="220"/>
      <c r="T284" s="221"/>
      <c r="AT284" s="222" t="s">
        <v>163</v>
      </c>
      <c r="AU284" s="222" t="s">
        <v>85</v>
      </c>
      <c r="AV284" s="14" t="s">
        <v>161</v>
      </c>
      <c r="AW284" s="14" t="s">
        <v>31</v>
      </c>
      <c r="AX284" s="14" t="s">
        <v>83</v>
      </c>
      <c r="AY284" s="222" t="s">
        <v>153</v>
      </c>
    </row>
    <row r="285" spans="1:65" s="2" customFormat="1" ht="90" customHeight="1">
      <c r="A285" s="34"/>
      <c r="B285" s="35"/>
      <c r="C285" s="233" t="s">
        <v>508</v>
      </c>
      <c r="D285" s="233" t="s">
        <v>185</v>
      </c>
      <c r="E285" s="234" t="s">
        <v>679</v>
      </c>
      <c r="F285" s="235" t="s">
        <v>680</v>
      </c>
      <c r="G285" s="236" t="s">
        <v>178</v>
      </c>
      <c r="H285" s="237">
        <v>2.74</v>
      </c>
      <c r="I285" s="238"/>
      <c r="J285" s="239">
        <f>ROUND(I285*H285,2)</f>
        <v>0</v>
      </c>
      <c r="K285" s="235" t="s">
        <v>159</v>
      </c>
      <c r="L285" s="39"/>
      <c r="M285" s="240" t="s">
        <v>1</v>
      </c>
      <c r="N285" s="241" t="s">
        <v>40</v>
      </c>
      <c r="O285" s="71"/>
      <c r="P285" s="196">
        <f>O285*H285</f>
        <v>0</v>
      </c>
      <c r="Q285" s="196">
        <v>0</v>
      </c>
      <c r="R285" s="196">
        <f>Q285*H285</f>
        <v>0</v>
      </c>
      <c r="S285" s="196">
        <v>0</v>
      </c>
      <c r="T285" s="197">
        <f>S285*H285</f>
        <v>0</v>
      </c>
      <c r="U285" s="34"/>
      <c r="V285" s="34"/>
      <c r="W285" s="34"/>
      <c r="X285" s="34"/>
      <c r="Y285" s="34"/>
      <c r="Z285" s="34"/>
      <c r="AA285" s="34"/>
      <c r="AB285" s="34"/>
      <c r="AC285" s="34"/>
      <c r="AD285" s="34"/>
      <c r="AE285" s="34"/>
      <c r="AR285" s="198" t="s">
        <v>284</v>
      </c>
      <c r="AT285" s="198" t="s">
        <v>185</v>
      </c>
      <c r="AU285" s="198" t="s">
        <v>85</v>
      </c>
      <c r="AY285" s="17" t="s">
        <v>153</v>
      </c>
      <c r="BE285" s="199">
        <f>IF(N285="základní",J285,0)</f>
        <v>0</v>
      </c>
      <c r="BF285" s="199">
        <f>IF(N285="snížená",J285,0)</f>
        <v>0</v>
      </c>
      <c r="BG285" s="199">
        <f>IF(N285="zákl. přenesená",J285,0)</f>
        <v>0</v>
      </c>
      <c r="BH285" s="199">
        <f>IF(N285="sníž. přenesená",J285,0)</f>
        <v>0</v>
      </c>
      <c r="BI285" s="199">
        <f>IF(N285="nulová",J285,0)</f>
        <v>0</v>
      </c>
      <c r="BJ285" s="17" t="s">
        <v>83</v>
      </c>
      <c r="BK285" s="199">
        <f>ROUND(I285*H285,2)</f>
        <v>0</v>
      </c>
      <c r="BL285" s="17" t="s">
        <v>284</v>
      </c>
      <c r="BM285" s="198" t="s">
        <v>681</v>
      </c>
    </row>
    <row r="286" spans="1:65" s="2" customFormat="1" ht="58.5">
      <c r="A286" s="34"/>
      <c r="B286" s="35"/>
      <c r="C286" s="36"/>
      <c r="D286" s="202" t="s">
        <v>190</v>
      </c>
      <c r="E286" s="36"/>
      <c r="F286" s="242" t="s">
        <v>319</v>
      </c>
      <c r="G286" s="36"/>
      <c r="H286" s="36"/>
      <c r="I286" s="243"/>
      <c r="J286" s="36"/>
      <c r="K286" s="36"/>
      <c r="L286" s="39"/>
      <c r="M286" s="244"/>
      <c r="N286" s="245"/>
      <c r="O286" s="71"/>
      <c r="P286" s="71"/>
      <c r="Q286" s="71"/>
      <c r="R286" s="71"/>
      <c r="S286" s="71"/>
      <c r="T286" s="72"/>
      <c r="U286" s="34"/>
      <c r="V286" s="34"/>
      <c r="W286" s="34"/>
      <c r="X286" s="34"/>
      <c r="Y286" s="34"/>
      <c r="Z286" s="34"/>
      <c r="AA286" s="34"/>
      <c r="AB286" s="34"/>
      <c r="AC286" s="34"/>
      <c r="AD286" s="34"/>
      <c r="AE286" s="34"/>
      <c r="AT286" s="17" t="s">
        <v>190</v>
      </c>
      <c r="AU286" s="17" t="s">
        <v>85</v>
      </c>
    </row>
    <row r="287" spans="1:65" s="15" customFormat="1" ht="11.25">
      <c r="B287" s="223"/>
      <c r="C287" s="224"/>
      <c r="D287" s="202" t="s">
        <v>163</v>
      </c>
      <c r="E287" s="225" t="s">
        <v>1</v>
      </c>
      <c r="F287" s="226" t="s">
        <v>682</v>
      </c>
      <c r="G287" s="224"/>
      <c r="H287" s="225" t="s">
        <v>1</v>
      </c>
      <c r="I287" s="227"/>
      <c r="J287" s="224"/>
      <c r="K287" s="224"/>
      <c r="L287" s="228"/>
      <c r="M287" s="229"/>
      <c r="N287" s="230"/>
      <c r="O287" s="230"/>
      <c r="P287" s="230"/>
      <c r="Q287" s="230"/>
      <c r="R287" s="230"/>
      <c r="S287" s="230"/>
      <c r="T287" s="231"/>
      <c r="AT287" s="232" t="s">
        <v>163</v>
      </c>
      <c r="AU287" s="232" t="s">
        <v>85</v>
      </c>
      <c r="AV287" s="15" t="s">
        <v>83</v>
      </c>
      <c r="AW287" s="15" t="s">
        <v>31</v>
      </c>
      <c r="AX287" s="15" t="s">
        <v>75</v>
      </c>
      <c r="AY287" s="232" t="s">
        <v>153</v>
      </c>
    </row>
    <row r="288" spans="1:65" s="13" customFormat="1" ht="11.25">
      <c r="B288" s="200"/>
      <c r="C288" s="201"/>
      <c r="D288" s="202" t="s">
        <v>163</v>
      </c>
      <c r="E288" s="203" t="s">
        <v>1</v>
      </c>
      <c r="F288" s="204" t="s">
        <v>655</v>
      </c>
      <c r="G288" s="201"/>
      <c r="H288" s="205">
        <v>2.74</v>
      </c>
      <c r="I288" s="206"/>
      <c r="J288" s="201"/>
      <c r="K288" s="201"/>
      <c r="L288" s="207"/>
      <c r="M288" s="208"/>
      <c r="N288" s="209"/>
      <c r="O288" s="209"/>
      <c r="P288" s="209"/>
      <c r="Q288" s="209"/>
      <c r="R288" s="209"/>
      <c r="S288" s="209"/>
      <c r="T288" s="210"/>
      <c r="AT288" s="211" t="s">
        <v>163</v>
      </c>
      <c r="AU288" s="211" t="s">
        <v>85</v>
      </c>
      <c r="AV288" s="13" t="s">
        <v>85</v>
      </c>
      <c r="AW288" s="13" t="s">
        <v>31</v>
      </c>
      <c r="AX288" s="13" t="s">
        <v>75</v>
      </c>
      <c r="AY288" s="211" t="s">
        <v>153</v>
      </c>
    </row>
    <row r="289" spans="1:65" s="14" customFormat="1" ht="11.25">
      <c r="B289" s="212"/>
      <c r="C289" s="213"/>
      <c r="D289" s="202" t="s">
        <v>163</v>
      </c>
      <c r="E289" s="214" t="s">
        <v>1</v>
      </c>
      <c r="F289" s="215" t="s">
        <v>167</v>
      </c>
      <c r="G289" s="213"/>
      <c r="H289" s="216">
        <v>2.74</v>
      </c>
      <c r="I289" s="217"/>
      <c r="J289" s="213"/>
      <c r="K289" s="213"/>
      <c r="L289" s="218"/>
      <c r="M289" s="219"/>
      <c r="N289" s="220"/>
      <c r="O289" s="220"/>
      <c r="P289" s="220"/>
      <c r="Q289" s="220"/>
      <c r="R289" s="220"/>
      <c r="S289" s="220"/>
      <c r="T289" s="221"/>
      <c r="AT289" s="222" t="s">
        <v>163</v>
      </c>
      <c r="AU289" s="222" t="s">
        <v>85</v>
      </c>
      <c r="AV289" s="14" t="s">
        <v>161</v>
      </c>
      <c r="AW289" s="14" t="s">
        <v>31</v>
      </c>
      <c r="AX289" s="14" t="s">
        <v>83</v>
      </c>
      <c r="AY289" s="222" t="s">
        <v>153</v>
      </c>
    </row>
    <row r="290" spans="1:65" s="2" customFormat="1" ht="24">
      <c r="A290" s="34"/>
      <c r="B290" s="35"/>
      <c r="C290" s="233" t="s">
        <v>515</v>
      </c>
      <c r="D290" s="233" t="s">
        <v>185</v>
      </c>
      <c r="E290" s="234" t="s">
        <v>683</v>
      </c>
      <c r="F290" s="235" t="s">
        <v>684</v>
      </c>
      <c r="G290" s="236" t="s">
        <v>158</v>
      </c>
      <c r="H290" s="237">
        <v>1</v>
      </c>
      <c r="I290" s="238"/>
      <c r="J290" s="239">
        <f>ROUND(I290*H290,2)</f>
        <v>0</v>
      </c>
      <c r="K290" s="235" t="s">
        <v>159</v>
      </c>
      <c r="L290" s="39"/>
      <c r="M290" s="240" t="s">
        <v>1</v>
      </c>
      <c r="N290" s="241" t="s">
        <v>40</v>
      </c>
      <c r="O290" s="71"/>
      <c r="P290" s="196">
        <f>O290*H290</f>
        <v>0</v>
      </c>
      <c r="Q290" s="196">
        <v>0</v>
      </c>
      <c r="R290" s="196">
        <f>Q290*H290</f>
        <v>0</v>
      </c>
      <c r="S290" s="196">
        <v>0</v>
      </c>
      <c r="T290" s="197">
        <f>S290*H290</f>
        <v>0</v>
      </c>
      <c r="U290" s="34"/>
      <c r="V290" s="34"/>
      <c r="W290" s="34"/>
      <c r="X290" s="34"/>
      <c r="Y290" s="34"/>
      <c r="Z290" s="34"/>
      <c r="AA290" s="34"/>
      <c r="AB290" s="34"/>
      <c r="AC290" s="34"/>
      <c r="AD290" s="34"/>
      <c r="AE290" s="34"/>
      <c r="AR290" s="198" t="s">
        <v>161</v>
      </c>
      <c r="AT290" s="198" t="s">
        <v>185</v>
      </c>
      <c r="AU290" s="198" t="s">
        <v>85</v>
      </c>
      <c r="AY290" s="17" t="s">
        <v>153</v>
      </c>
      <c r="BE290" s="199">
        <f>IF(N290="základní",J290,0)</f>
        <v>0</v>
      </c>
      <c r="BF290" s="199">
        <f>IF(N290="snížená",J290,0)</f>
        <v>0</v>
      </c>
      <c r="BG290" s="199">
        <f>IF(N290="zákl. přenesená",J290,0)</f>
        <v>0</v>
      </c>
      <c r="BH290" s="199">
        <f>IF(N290="sníž. přenesená",J290,0)</f>
        <v>0</v>
      </c>
      <c r="BI290" s="199">
        <f>IF(N290="nulová",J290,0)</f>
        <v>0</v>
      </c>
      <c r="BJ290" s="17" t="s">
        <v>83</v>
      </c>
      <c r="BK290" s="199">
        <f>ROUND(I290*H290,2)</f>
        <v>0</v>
      </c>
      <c r="BL290" s="17" t="s">
        <v>161</v>
      </c>
      <c r="BM290" s="198" t="s">
        <v>685</v>
      </c>
    </row>
    <row r="291" spans="1:65" s="15" customFormat="1" ht="22.5">
      <c r="B291" s="223"/>
      <c r="C291" s="224"/>
      <c r="D291" s="202" t="s">
        <v>163</v>
      </c>
      <c r="E291" s="225" t="s">
        <v>1</v>
      </c>
      <c r="F291" s="226" t="s">
        <v>686</v>
      </c>
      <c r="G291" s="224"/>
      <c r="H291" s="225" t="s">
        <v>1</v>
      </c>
      <c r="I291" s="227"/>
      <c r="J291" s="224"/>
      <c r="K291" s="224"/>
      <c r="L291" s="228"/>
      <c r="M291" s="229"/>
      <c r="N291" s="230"/>
      <c r="O291" s="230"/>
      <c r="P291" s="230"/>
      <c r="Q291" s="230"/>
      <c r="R291" s="230"/>
      <c r="S291" s="230"/>
      <c r="T291" s="231"/>
      <c r="AT291" s="232" t="s">
        <v>163</v>
      </c>
      <c r="AU291" s="232" t="s">
        <v>85</v>
      </c>
      <c r="AV291" s="15" t="s">
        <v>83</v>
      </c>
      <c r="AW291" s="15" t="s">
        <v>31</v>
      </c>
      <c r="AX291" s="15" t="s">
        <v>75</v>
      </c>
      <c r="AY291" s="232" t="s">
        <v>153</v>
      </c>
    </row>
    <row r="292" spans="1:65" s="13" customFormat="1" ht="11.25">
      <c r="B292" s="200"/>
      <c r="C292" s="201"/>
      <c r="D292" s="202" t="s">
        <v>163</v>
      </c>
      <c r="E292" s="203" t="s">
        <v>1</v>
      </c>
      <c r="F292" s="204" t="s">
        <v>83</v>
      </c>
      <c r="G292" s="201"/>
      <c r="H292" s="205">
        <v>1</v>
      </c>
      <c r="I292" s="206"/>
      <c r="J292" s="201"/>
      <c r="K292" s="201"/>
      <c r="L292" s="207"/>
      <c r="M292" s="208"/>
      <c r="N292" s="209"/>
      <c r="O292" s="209"/>
      <c r="P292" s="209"/>
      <c r="Q292" s="209"/>
      <c r="R292" s="209"/>
      <c r="S292" s="209"/>
      <c r="T292" s="210"/>
      <c r="AT292" s="211" t="s">
        <v>163</v>
      </c>
      <c r="AU292" s="211" t="s">
        <v>85</v>
      </c>
      <c r="AV292" s="13" t="s">
        <v>85</v>
      </c>
      <c r="AW292" s="13" t="s">
        <v>31</v>
      </c>
      <c r="AX292" s="13" t="s">
        <v>75</v>
      </c>
      <c r="AY292" s="211" t="s">
        <v>153</v>
      </c>
    </row>
    <row r="293" spans="1:65" s="14" customFormat="1" ht="11.25">
      <c r="B293" s="212"/>
      <c r="C293" s="213"/>
      <c r="D293" s="202" t="s">
        <v>163</v>
      </c>
      <c r="E293" s="214" t="s">
        <v>1</v>
      </c>
      <c r="F293" s="215" t="s">
        <v>167</v>
      </c>
      <c r="G293" s="213"/>
      <c r="H293" s="216">
        <v>1</v>
      </c>
      <c r="I293" s="217"/>
      <c r="J293" s="213"/>
      <c r="K293" s="213"/>
      <c r="L293" s="218"/>
      <c r="M293" s="246"/>
      <c r="N293" s="247"/>
      <c r="O293" s="247"/>
      <c r="P293" s="247"/>
      <c r="Q293" s="247"/>
      <c r="R293" s="247"/>
      <c r="S293" s="247"/>
      <c r="T293" s="248"/>
      <c r="AT293" s="222" t="s">
        <v>163</v>
      </c>
      <c r="AU293" s="222" t="s">
        <v>85</v>
      </c>
      <c r="AV293" s="14" t="s">
        <v>161</v>
      </c>
      <c r="AW293" s="14" t="s">
        <v>31</v>
      </c>
      <c r="AX293" s="14" t="s">
        <v>83</v>
      </c>
      <c r="AY293" s="222" t="s">
        <v>153</v>
      </c>
    </row>
    <row r="294" spans="1:65" s="2" customFormat="1" ht="6.95" customHeight="1">
      <c r="A294" s="34"/>
      <c r="B294" s="54"/>
      <c r="C294" s="55"/>
      <c r="D294" s="55"/>
      <c r="E294" s="55"/>
      <c r="F294" s="55"/>
      <c r="G294" s="55"/>
      <c r="H294" s="55"/>
      <c r="I294" s="55"/>
      <c r="J294" s="55"/>
      <c r="K294" s="55"/>
      <c r="L294" s="39"/>
      <c r="M294" s="34"/>
      <c r="O294" s="34"/>
      <c r="P294" s="34"/>
      <c r="Q294" s="34"/>
      <c r="R294" s="34"/>
      <c r="S294" s="34"/>
      <c r="T294" s="34"/>
      <c r="U294" s="34"/>
      <c r="V294" s="34"/>
      <c r="W294" s="34"/>
      <c r="X294" s="34"/>
      <c r="Y294" s="34"/>
      <c r="Z294" s="34"/>
      <c r="AA294" s="34"/>
      <c r="AB294" s="34"/>
      <c r="AC294" s="34"/>
      <c r="AD294" s="34"/>
      <c r="AE294" s="34"/>
    </row>
  </sheetData>
  <sheetProtection algorithmName="SHA-512" hashValue="GRcuQ0yZsiAwaT4Sz2TQyBXbBp/QBgY9rwBLPzZJ2GlzhPGxhFo+h7QKnQrHJmfzl+IEZiXt08D/noqYOUCS+w==" saltValue="uiGe31gP1tHVHwNgnLO9GaPKPiY/D5dMwwYwiZ8qMexRL4Dh3EALcVNu9Ma1GeShhakFi6vESadac8v4KpMr8Q==" spinCount="100000" sheet="1" objects="1" scenarios="1" formatColumns="0" formatRows="0" autoFilter="0"/>
  <autoFilter ref="C119:K293"/>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28"/>
  <sheetViews>
    <sheetView showGridLines="0" topLeftCell="A115"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5"/>
      <c r="M2" s="275"/>
      <c r="N2" s="275"/>
      <c r="O2" s="275"/>
      <c r="P2" s="275"/>
      <c r="Q2" s="275"/>
      <c r="R2" s="275"/>
      <c r="S2" s="275"/>
      <c r="T2" s="275"/>
      <c r="U2" s="275"/>
      <c r="V2" s="275"/>
      <c r="AT2" s="17" t="s">
        <v>100</v>
      </c>
    </row>
    <row r="3" spans="1:46" s="1" customFormat="1" ht="6.95" hidden="1" customHeight="1">
      <c r="B3" s="108"/>
      <c r="C3" s="109"/>
      <c r="D3" s="109"/>
      <c r="E3" s="109"/>
      <c r="F3" s="109"/>
      <c r="G3" s="109"/>
      <c r="H3" s="109"/>
      <c r="I3" s="109"/>
      <c r="J3" s="109"/>
      <c r="K3" s="109"/>
      <c r="L3" s="20"/>
      <c r="AT3" s="17" t="s">
        <v>85</v>
      </c>
    </row>
    <row r="4" spans="1:46" s="1" customFormat="1" ht="24.95" hidden="1" customHeight="1">
      <c r="B4" s="20"/>
      <c r="D4" s="110" t="s">
        <v>125</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0" t="str">
        <f>'Rekapitulace stavby'!K6</f>
        <v>Oprava trati v úseku Kladno - Krupá</v>
      </c>
      <c r="F7" s="291"/>
      <c r="G7" s="291"/>
      <c r="H7" s="291"/>
      <c r="L7" s="20"/>
    </row>
    <row r="8" spans="1:46" s="2" customFormat="1" ht="12" hidden="1" customHeight="1">
      <c r="A8" s="34"/>
      <c r="B8" s="39"/>
      <c r="C8" s="34"/>
      <c r="D8" s="112" t="s">
        <v>126</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292" t="s">
        <v>687</v>
      </c>
      <c r="F9" s="293"/>
      <c r="G9" s="293"/>
      <c r="H9" s="293"/>
      <c r="I9" s="34"/>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2" t="s">
        <v>20</v>
      </c>
      <c r="E12" s="34"/>
      <c r="F12" s="113" t="s">
        <v>21</v>
      </c>
      <c r="G12" s="34"/>
      <c r="H12" s="34"/>
      <c r="I12" s="112" t="s">
        <v>22</v>
      </c>
      <c r="J12" s="114" t="str">
        <f>'Rekapitulace stavby'!AN8</f>
        <v>22. 2. 2021</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stavby'!E14</f>
        <v>Vyplň údaj</v>
      </c>
      <c r="F18" s="295"/>
      <c r="G18" s="295"/>
      <c r="H18" s="295"/>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15"/>
      <c r="B27" s="116"/>
      <c r="C27" s="115"/>
      <c r="D27" s="115"/>
      <c r="E27" s="296" t="s">
        <v>1</v>
      </c>
      <c r="F27" s="296"/>
      <c r="G27" s="296"/>
      <c r="H27" s="296"/>
      <c r="I27" s="115"/>
      <c r="J27" s="115"/>
      <c r="K27" s="115"/>
      <c r="L27" s="117"/>
      <c r="S27" s="115"/>
      <c r="T27" s="115"/>
      <c r="U27" s="115"/>
      <c r="V27" s="115"/>
      <c r="W27" s="115"/>
      <c r="X27" s="115"/>
      <c r="Y27" s="115"/>
      <c r="Z27" s="115"/>
      <c r="AA27" s="115"/>
      <c r="AB27" s="115"/>
      <c r="AC27" s="115"/>
      <c r="AD27" s="115"/>
      <c r="AE27" s="115"/>
    </row>
    <row r="28" spans="1:31" s="2" customFormat="1" ht="6.95"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hidden="1" customHeight="1">
      <c r="A30" s="34"/>
      <c r="B30" s="39"/>
      <c r="C30" s="34"/>
      <c r="D30" s="119" t="s">
        <v>35</v>
      </c>
      <c r="E30" s="34"/>
      <c r="F30" s="34"/>
      <c r="G30" s="34"/>
      <c r="H30" s="34"/>
      <c r="I30" s="34"/>
      <c r="J30" s="120">
        <f>ROUND(J120,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2" t="s">
        <v>39</v>
      </c>
      <c r="E33" s="112" t="s">
        <v>40</v>
      </c>
      <c r="F33" s="123">
        <f>ROUND((SUM(BE120:BE227)),  2)</f>
        <v>0</v>
      </c>
      <c r="G33" s="34"/>
      <c r="H33" s="34"/>
      <c r="I33" s="124">
        <v>0.21</v>
      </c>
      <c r="J33" s="123">
        <f>ROUND(((SUM(BE120:BE227))*I33),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2" t="s">
        <v>41</v>
      </c>
      <c r="F34" s="123">
        <f>ROUND((SUM(BF120:BF227)),  2)</f>
        <v>0</v>
      </c>
      <c r="G34" s="34"/>
      <c r="H34" s="34"/>
      <c r="I34" s="124">
        <v>0.15</v>
      </c>
      <c r="J34" s="123">
        <f>ROUND(((SUM(BF120:BF227))*I34),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42</v>
      </c>
      <c r="F35" s="123">
        <f>ROUND((SUM(BG120:BG227)),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43</v>
      </c>
      <c r="F36" s="123">
        <f>ROUND((SUM(BH120:BH227)),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44</v>
      </c>
      <c r="F37" s="123">
        <f>ROUND((SUM(BI120:BI227)),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2" t="s">
        <v>48</v>
      </c>
      <c r="E50" s="133"/>
      <c r="F50" s="133"/>
      <c r="G50" s="132" t="s">
        <v>49</v>
      </c>
      <c r="H50" s="133"/>
      <c r="I50" s="133"/>
      <c r="J50" s="133"/>
      <c r="K50" s="133"/>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idden="1">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idden="1">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idden="1">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5" hidden="1"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hidden="1"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hidden="1" customHeight="1">
      <c r="A82" s="34"/>
      <c r="B82" s="35"/>
      <c r="C82" s="23" t="s">
        <v>128</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hidden="1"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hidden="1" customHeight="1">
      <c r="A85" s="34"/>
      <c r="B85" s="35"/>
      <c r="C85" s="36"/>
      <c r="D85" s="36"/>
      <c r="E85" s="297" t="str">
        <f>E7</f>
        <v>Oprava trati v úseku Kladno - Krupá</v>
      </c>
      <c r="F85" s="298"/>
      <c r="G85" s="298"/>
      <c r="H85" s="298"/>
      <c r="I85" s="36"/>
      <c r="J85" s="36"/>
      <c r="K85" s="36"/>
      <c r="L85" s="51"/>
      <c r="S85" s="34"/>
      <c r="T85" s="34"/>
      <c r="U85" s="34"/>
      <c r="V85" s="34"/>
      <c r="W85" s="34"/>
      <c r="X85" s="34"/>
      <c r="Y85" s="34"/>
      <c r="Z85" s="34"/>
      <c r="AA85" s="34"/>
      <c r="AB85" s="34"/>
      <c r="AC85" s="34"/>
      <c r="AD85" s="34"/>
      <c r="AE85" s="34"/>
    </row>
    <row r="86" spans="1:47" s="2" customFormat="1" ht="12" hidden="1" customHeight="1">
      <c r="A86" s="34"/>
      <c r="B86" s="35"/>
      <c r="C86" s="29" t="s">
        <v>126</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hidden="1" customHeight="1">
      <c r="A87" s="34"/>
      <c r="B87" s="35"/>
      <c r="C87" s="36"/>
      <c r="D87" s="36"/>
      <c r="E87" s="253" t="str">
        <f>E9</f>
        <v>SO 06 - přejezd P28</v>
      </c>
      <c r="F87" s="299"/>
      <c r="G87" s="299"/>
      <c r="H87" s="299"/>
      <c r="I87" s="36"/>
      <c r="J87" s="36"/>
      <c r="K87" s="36"/>
      <c r="L87" s="51"/>
      <c r="S87" s="34"/>
      <c r="T87" s="34"/>
      <c r="U87" s="34"/>
      <c r="V87" s="34"/>
      <c r="W87" s="34"/>
      <c r="X87" s="34"/>
      <c r="Y87" s="34"/>
      <c r="Z87" s="34"/>
      <c r="AA87" s="34"/>
      <c r="AB87" s="34"/>
      <c r="AC87" s="34"/>
      <c r="AD87" s="34"/>
      <c r="AE87" s="34"/>
    </row>
    <row r="88" spans="1:47" s="2" customFormat="1" ht="6.95" hidden="1"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c r="A89" s="34"/>
      <c r="B89" s="35"/>
      <c r="C89" s="29" t="s">
        <v>20</v>
      </c>
      <c r="D89" s="36"/>
      <c r="E89" s="36"/>
      <c r="F89" s="27" t="str">
        <f>F12</f>
        <v xml:space="preserve"> </v>
      </c>
      <c r="G89" s="36"/>
      <c r="H89" s="36"/>
      <c r="I89" s="29" t="s">
        <v>22</v>
      </c>
      <c r="J89" s="66" t="str">
        <f>IF(J12="","",J12)</f>
        <v>22. 2. 2021</v>
      </c>
      <c r="K89" s="36"/>
      <c r="L89" s="51"/>
      <c r="S89" s="34"/>
      <c r="T89" s="34"/>
      <c r="U89" s="34"/>
      <c r="V89" s="34"/>
      <c r="W89" s="34"/>
      <c r="X89" s="34"/>
      <c r="Y89" s="34"/>
      <c r="Z89" s="34"/>
      <c r="AA89" s="34"/>
      <c r="AB89" s="34"/>
      <c r="AC89" s="34"/>
      <c r="AD89" s="34"/>
      <c r="AE89" s="34"/>
    </row>
    <row r="90" spans="1:47" s="2" customFormat="1" ht="6.95" hidden="1"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hidden="1" customHeight="1">
      <c r="A91" s="34"/>
      <c r="B91" s="35"/>
      <c r="C91" s="29" t="s">
        <v>24</v>
      </c>
      <c r="D91" s="36"/>
      <c r="E91" s="36"/>
      <c r="F91" s="27" t="str">
        <f>E15</f>
        <v>Ing. Aleš Bednář</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2" hidden="1" customHeight="1">
      <c r="A92" s="34"/>
      <c r="B92" s="35"/>
      <c r="C92" s="29" t="s">
        <v>28</v>
      </c>
      <c r="D92" s="36"/>
      <c r="E92" s="36"/>
      <c r="F92" s="27" t="str">
        <f>IF(E18="","",E18)</f>
        <v>Vyplň údaj</v>
      </c>
      <c r="G92" s="36"/>
      <c r="H92" s="36"/>
      <c r="I92" s="29" t="s">
        <v>32</v>
      </c>
      <c r="J92" s="32" t="str">
        <f>E24</f>
        <v>Lukáš Kot</v>
      </c>
      <c r="K92" s="36"/>
      <c r="L92" s="51"/>
      <c r="S92" s="34"/>
      <c r="T92" s="34"/>
      <c r="U92" s="34"/>
      <c r="V92" s="34"/>
      <c r="W92" s="34"/>
      <c r="X92" s="34"/>
      <c r="Y92" s="34"/>
      <c r="Z92" s="34"/>
      <c r="AA92" s="34"/>
      <c r="AB92" s="34"/>
      <c r="AC92" s="34"/>
      <c r="AD92" s="34"/>
      <c r="AE92" s="34"/>
    </row>
    <row r="93" spans="1:47" s="2" customFormat="1" ht="10.35" hidden="1"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c r="A94" s="34"/>
      <c r="B94" s="35"/>
      <c r="C94" s="143" t="s">
        <v>129</v>
      </c>
      <c r="D94" s="144"/>
      <c r="E94" s="144"/>
      <c r="F94" s="144"/>
      <c r="G94" s="144"/>
      <c r="H94" s="144"/>
      <c r="I94" s="144"/>
      <c r="J94" s="145" t="s">
        <v>130</v>
      </c>
      <c r="K94" s="144"/>
      <c r="L94" s="51"/>
      <c r="S94" s="34"/>
      <c r="T94" s="34"/>
      <c r="U94" s="34"/>
      <c r="V94" s="34"/>
      <c r="W94" s="34"/>
      <c r="X94" s="34"/>
      <c r="Y94" s="34"/>
      <c r="Z94" s="34"/>
      <c r="AA94" s="34"/>
      <c r="AB94" s="34"/>
      <c r="AC94" s="34"/>
      <c r="AD94" s="34"/>
      <c r="AE94" s="34"/>
    </row>
    <row r="95" spans="1:47" s="2" customFormat="1" ht="10.35" hidden="1"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hidden="1" customHeight="1">
      <c r="A96" s="34"/>
      <c r="B96" s="35"/>
      <c r="C96" s="146" t="s">
        <v>131</v>
      </c>
      <c r="D96" s="36"/>
      <c r="E96" s="36"/>
      <c r="F96" s="36"/>
      <c r="G96" s="36"/>
      <c r="H96" s="36"/>
      <c r="I96" s="36"/>
      <c r="J96" s="84">
        <f>J120</f>
        <v>0</v>
      </c>
      <c r="K96" s="36"/>
      <c r="L96" s="51"/>
      <c r="S96" s="34"/>
      <c r="T96" s="34"/>
      <c r="U96" s="34"/>
      <c r="V96" s="34"/>
      <c r="W96" s="34"/>
      <c r="X96" s="34"/>
      <c r="Y96" s="34"/>
      <c r="Z96" s="34"/>
      <c r="AA96" s="34"/>
      <c r="AB96" s="34"/>
      <c r="AC96" s="34"/>
      <c r="AD96" s="34"/>
      <c r="AE96" s="34"/>
      <c r="AU96" s="17" t="s">
        <v>132</v>
      </c>
    </row>
    <row r="97" spans="1:31" s="9" customFormat="1" ht="24.95" hidden="1" customHeight="1">
      <c r="B97" s="147"/>
      <c r="C97" s="148"/>
      <c r="D97" s="149" t="s">
        <v>133</v>
      </c>
      <c r="E97" s="150"/>
      <c r="F97" s="150"/>
      <c r="G97" s="150"/>
      <c r="H97" s="150"/>
      <c r="I97" s="150"/>
      <c r="J97" s="151">
        <f>J121</f>
        <v>0</v>
      </c>
      <c r="K97" s="148"/>
      <c r="L97" s="152"/>
    </row>
    <row r="98" spans="1:31" s="10" customFormat="1" ht="19.899999999999999" hidden="1" customHeight="1">
      <c r="B98" s="153"/>
      <c r="C98" s="154"/>
      <c r="D98" s="155" t="s">
        <v>135</v>
      </c>
      <c r="E98" s="156"/>
      <c r="F98" s="156"/>
      <c r="G98" s="156"/>
      <c r="H98" s="156"/>
      <c r="I98" s="156"/>
      <c r="J98" s="157">
        <f>J122</f>
        <v>0</v>
      </c>
      <c r="K98" s="154"/>
      <c r="L98" s="158"/>
    </row>
    <row r="99" spans="1:31" s="10" customFormat="1" ht="19.899999999999999" hidden="1" customHeight="1">
      <c r="B99" s="153"/>
      <c r="C99" s="154"/>
      <c r="D99" s="155" t="s">
        <v>136</v>
      </c>
      <c r="E99" s="156"/>
      <c r="F99" s="156"/>
      <c r="G99" s="156"/>
      <c r="H99" s="156"/>
      <c r="I99" s="156"/>
      <c r="J99" s="157">
        <f>J154</f>
        <v>0</v>
      </c>
      <c r="K99" s="154"/>
      <c r="L99" s="158"/>
    </row>
    <row r="100" spans="1:31" s="10" customFormat="1" ht="19.899999999999999" hidden="1" customHeight="1">
      <c r="B100" s="153"/>
      <c r="C100" s="154"/>
      <c r="D100" s="155" t="s">
        <v>137</v>
      </c>
      <c r="E100" s="156"/>
      <c r="F100" s="156"/>
      <c r="G100" s="156"/>
      <c r="H100" s="156"/>
      <c r="I100" s="156"/>
      <c r="J100" s="157">
        <f>J198</f>
        <v>0</v>
      </c>
      <c r="K100" s="154"/>
      <c r="L100" s="158"/>
    </row>
    <row r="101" spans="1:31" s="2" customFormat="1" ht="21.75" hidden="1" customHeight="1">
      <c r="A101" s="34"/>
      <c r="B101" s="35"/>
      <c r="C101" s="36"/>
      <c r="D101" s="36"/>
      <c r="E101" s="36"/>
      <c r="F101" s="36"/>
      <c r="G101" s="36"/>
      <c r="H101" s="36"/>
      <c r="I101" s="36"/>
      <c r="J101" s="36"/>
      <c r="K101" s="36"/>
      <c r="L101" s="51"/>
      <c r="S101" s="34"/>
      <c r="T101" s="34"/>
      <c r="U101" s="34"/>
      <c r="V101" s="34"/>
      <c r="W101" s="34"/>
      <c r="X101" s="34"/>
      <c r="Y101" s="34"/>
      <c r="Z101" s="34"/>
      <c r="AA101" s="34"/>
      <c r="AB101" s="34"/>
      <c r="AC101" s="34"/>
      <c r="AD101" s="34"/>
      <c r="AE101" s="34"/>
    </row>
    <row r="102" spans="1:31" s="2" customFormat="1" ht="6.95" hidden="1" customHeight="1">
      <c r="A102" s="34"/>
      <c r="B102" s="54"/>
      <c r="C102" s="55"/>
      <c r="D102" s="55"/>
      <c r="E102" s="55"/>
      <c r="F102" s="55"/>
      <c r="G102" s="55"/>
      <c r="H102" s="55"/>
      <c r="I102" s="55"/>
      <c r="J102" s="55"/>
      <c r="K102" s="55"/>
      <c r="L102" s="51"/>
      <c r="S102" s="34"/>
      <c r="T102" s="34"/>
      <c r="U102" s="34"/>
      <c r="V102" s="34"/>
      <c r="W102" s="34"/>
      <c r="X102" s="34"/>
      <c r="Y102" s="34"/>
      <c r="Z102" s="34"/>
      <c r="AA102" s="34"/>
      <c r="AB102" s="34"/>
      <c r="AC102" s="34"/>
      <c r="AD102" s="34"/>
      <c r="AE102" s="34"/>
    </row>
    <row r="103" spans="1:31" ht="11.25" hidden="1"/>
    <row r="104" spans="1:31" ht="11.25" hidden="1"/>
    <row r="105" spans="1:31" ht="11.25" hidden="1"/>
    <row r="106" spans="1:31" s="2" customFormat="1" ht="6.95" customHeight="1">
      <c r="A106" s="34"/>
      <c r="B106" s="56"/>
      <c r="C106" s="57"/>
      <c r="D106" s="57"/>
      <c r="E106" s="57"/>
      <c r="F106" s="57"/>
      <c r="G106" s="57"/>
      <c r="H106" s="57"/>
      <c r="I106" s="57"/>
      <c r="J106" s="57"/>
      <c r="K106" s="57"/>
      <c r="L106" s="51"/>
      <c r="S106" s="34"/>
      <c r="T106" s="34"/>
      <c r="U106" s="34"/>
      <c r="V106" s="34"/>
      <c r="W106" s="34"/>
      <c r="X106" s="34"/>
      <c r="Y106" s="34"/>
      <c r="Z106" s="34"/>
      <c r="AA106" s="34"/>
      <c r="AB106" s="34"/>
      <c r="AC106" s="34"/>
      <c r="AD106" s="34"/>
      <c r="AE106" s="34"/>
    </row>
    <row r="107" spans="1:31" s="2" customFormat="1" ht="24.95" customHeight="1">
      <c r="A107" s="34"/>
      <c r="B107" s="35"/>
      <c r="C107" s="23" t="s">
        <v>138</v>
      </c>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6.95" customHeight="1">
      <c r="A108" s="34"/>
      <c r="B108" s="35"/>
      <c r="C108" s="36"/>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2" customHeight="1">
      <c r="A109" s="34"/>
      <c r="B109" s="35"/>
      <c r="C109" s="29" t="s">
        <v>16</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6.5" customHeight="1">
      <c r="A110" s="34"/>
      <c r="B110" s="35"/>
      <c r="C110" s="36"/>
      <c r="D110" s="36"/>
      <c r="E110" s="297" t="str">
        <f>E7</f>
        <v>Oprava trati v úseku Kladno - Krupá</v>
      </c>
      <c r="F110" s="298"/>
      <c r="G110" s="298"/>
      <c r="H110" s="298"/>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126</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6.5" customHeight="1">
      <c r="A112" s="34"/>
      <c r="B112" s="35"/>
      <c r="C112" s="36"/>
      <c r="D112" s="36"/>
      <c r="E112" s="253" t="str">
        <f>E9</f>
        <v>SO 06 - přejezd P28</v>
      </c>
      <c r="F112" s="299"/>
      <c r="G112" s="299"/>
      <c r="H112" s="299"/>
      <c r="I112" s="36"/>
      <c r="J112" s="36"/>
      <c r="K112" s="36"/>
      <c r="L112" s="51"/>
      <c r="S112" s="34"/>
      <c r="T112" s="34"/>
      <c r="U112" s="34"/>
      <c r="V112" s="34"/>
      <c r="W112" s="34"/>
      <c r="X112" s="34"/>
      <c r="Y112" s="34"/>
      <c r="Z112" s="34"/>
      <c r="AA112" s="34"/>
      <c r="AB112" s="34"/>
      <c r="AC112" s="34"/>
      <c r="AD112" s="34"/>
      <c r="AE112" s="34"/>
    </row>
    <row r="113" spans="1:65" s="2" customFormat="1" ht="6.95" customHeight="1">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9" t="s">
        <v>20</v>
      </c>
      <c r="D114" s="36"/>
      <c r="E114" s="36"/>
      <c r="F114" s="27" t="str">
        <f>F12</f>
        <v xml:space="preserve"> </v>
      </c>
      <c r="G114" s="36"/>
      <c r="H114" s="36"/>
      <c r="I114" s="29" t="s">
        <v>22</v>
      </c>
      <c r="J114" s="66" t="str">
        <f>IF(J12="","",J12)</f>
        <v>22. 2. 2021</v>
      </c>
      <c r="K114" s="36"/>
      <c r="L114" s="51"/>
      <c r="S114" s="34"/>
      <c r="T114" s="34"/>
      <c r="U114" s="34"/>
      <c r="V114" s="34"/>
      <c r="W114" s="34"/>
      <c r="X114" s="34"/>
      <c r="Y114" s="34"/>
      <c r="Z114" s="34"/>
      <c r="AA114" s="34"/>
      <c r="AB114" s="34"/>
      <c r="AC114" s="34"/>
      <c r="AD114" s="34"/>
      <c r="AE114" s="34"/>
    </row>
    <row r="115" spans="1:65" s="2" customFormat="1" ht="6.9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5.2" customHeight="1">
      <c r="A116" s="34"/>
      <c r="B116" s="35"/>
      <c r="C116" s="29" t="s">
        <v>24</v>
      </c>
      <c r="D116" s="36"/>
      <c r="E116" s="36"/>
      <c r="F116" s="27" t="str">
        <f>E15</f>
        <v>Ing. Aleš Bednář</v>
      </c>
      <c r="G116" s="36"/>
      <c r="H116" s="36"/>
      <c r="I116" s="29" t="s">
        <v>30</v>
      </c>
      <c r="J116" s="32" t="str">
        <f>E21</f>
        <v xml:space="preserve"> </v>
      </c>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28</v>
      </c>
      <c r="D117" s="36"/>
      <c r="E117" s="36"/>
      <c r="F117" s="27" t="str">
        <f>IF(E18="","",E18)</f>
        <v>Vyplň údaj</v>
      </c>
      <c r="G117" s="36"/>
      <c r="H117" s="36"/>
      <c r="I117" s="29" t="s">
        <v>32</v>
      </c>
      <c r="J117" s="32" t="str">
        <f>E24</f>
        <v>Lukáš Kot</v>
      </c>
      <c r="K117" s="36"/>
      <c r="L117" s="51"/>
      <c r="S117" s="34"/>
      <c r="T117" s="34"/>
      <c r="U117" s="34"/>
      <c r="V117" s="34"/>
      <c r="W117" s="34"/>
      <c r="X117" s="34"/>
      <c r="Y117" s="34"/>
      <c r="Z117" s="34"/>
      <c r="AA117" s="34"/>
      <c r="AB117" s="34"/>
      <c r="AC117" s="34"/>
      <c r="AD117" s="34"/>
      <c r="AE117" s="34"/>
    </row>
    <row r="118" spans="1:65" s="2" customFormat="1" ht="10.3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11" customFormat="1" ht="29.25" customHeight="1">
      <c r="A119" s="159"/>
      <c r="B119" s="160"/>
      <c r="C119" s="161" t="s">
        <v>139</v>
      </c>
      <c r="D119" s="162" t="s">
        <v>60</v>
      </c>
      <c r="E119" s="162" t="s">
        <v>56</v>
      </c>
      <c r="F119" s="162" t="s">
        <v>57</v>
      </c>
      <c r="G119" s="162" t="s">
        <v>140</v>
      </c>
      <c r="H119" s="162" t="s">
        <v>141</v>
      </c>
      <c r="I119" s="162" t="s">
        <v>142</v>
      </c>
      <c r="J119" s="162" t="s">
        <v>130</v>
      </c>
      <c r="K119" s="163" t="s">
        <v>143</v>
      </c>
      <c r="L119" s="164"/>
      <c r="M119" s="75" t="s">
        <v>1</v>
      </c>
      <c r="N119" s="76" t="s">
        <v>39</v>
      </c>
      <c r="O119" s="76" t="s">
        <v>144</v>
      </c>
      <c r="P119" s="76" t="s">
        <v>145</v>
      </c>
      <c r="Q119" s="76" t="s">
        <v>146</v>
      </c>
      <c r="R119" s="76" t="s">
        <v>147</v>
      </c>
      <c r="S119" s="76" t="s">
        <v>148</v>
      </c>
      <c r="T119" s="77" t="s">
        <v>149</v>
      </c>
      <c r="U119" s="159"/>
      <c r="V119" s="159"/>
      <c r="W119" s="159"/>
      <c r="X119" s="159"/>
      <c r="Y119" s="159"/>
      <c r="Z119" s="159"/>
      <c r="AA119" s="159"/>
      <c r="AB119" s="159"/>
      <c r="AC119" s="159"/>
      <c r="AD119" s="159"/>
      <c r="AE119" s="159"/>
    </row>
    <row r="120" spans="1:65" s="2" customFormat="1" ht="22.9" customHeight="1">
      <c r="A120" s="34"/>
      <c r="B120" s="35"/>
      <c r="C120" s="82" t="s">
        <v>150</v>
      </c>
      <c r="D120" s="36"/>
      <c r="E120" s="36"/>
      <c r="F120" s="36"/>
      <c r="G120" s="36"/>
      <c r="H120" s="36"/>
      <c r="I120" s="36"/>
      <c r="J120" s="165">
        <f>BK120</f>
        <v>0</v>
      </c>
      <c r="K120" s="36"/>
      <c r="L120" s="39"/>
      <c r="M120" s="78"/>
      <c r="N120" s="166"/>
      <c r="O120" s="79"/>
      <c r="P120" s="167">
        <f>P121</f>
        <v>0</v>
      </c>
      <c r="Q120" s="79"/>
      <c r="R120" s="167">
        <f>R121</f>
        <v>163.62648000000002</v>
      </c>
      <c r="S120" s="79"/>
      <c r="T120" s="168">
        <f>T121</f>
        <v>0</v>
      </c>
      <c r="U120" s="34"/>
      <c r="V120" s="34"/>
      <c r="W120" s="34"/>
      <c r="X120" s="34"/>
      <c r="Y120" s="34"/>
      <c r="Z120" s="34"/>
      <c r="AA120" s="34"/>
      <c r="AB120" s="34"/>
      <c r="AC120" s="34"/>
      <c r="AD120" s="34"/>
      <c r="AE120" s="34"/>
      <c r="AT120" s="17" t="s">
        <v>74</v>
      </c>
      <c r="AU120" s="17" t="s">
        <v>132</v>
      </c>
      <c r="BK120" s="169">
        <f>BK121</f>
        <v>0</v>
      </c>
    </row>
    <row r="121" spans="1:65" s="12" customFormat="1" ht="25.9" customHeight="1">
      <c r="B121" s="170"/>
      <c r="C121" s="171"/>
      <c r="D121" s="172" t="s">
        <v>74</v>
      </c>
      <c r="E121" s="173" t="s">
        <v>151</v>
      </c>
      <c r="F121" s="173" t="s">
        <v>152</v>
      </c>
      <c r="G121" s="171"/>
      <c r="H121" s="171"/>
      <c r="I121" s="174"/>
      <c r="J121" s="175">
        <f>BK121</f>
        <v>0</v>
      </c>
      <c r="K121" s="171"/>
      <c r="L121" s="176"/>
      <c r="M121" s="177"/>
      <c r="N121" s="178"/>
      <c r="O121" s="178"/>
      <c r="P121" s="179">
        <f>P122+P154+P198</f>
        <v>0</v>
      </c>
      <c r="Q121" s="178"/>
      <c r="R121" s="179">
        <f>R122+R154+R198</f>
        <v>163.62648000000002</v>
      </c>
      <c r="S121" s="178"/>
      <c r="T121" s="180">
        <f>T122+T154+T198</f>
        <v>0</v>
      </c>
      <c r="AR121" s="181" t="s">
        <v>83</v>
      </c>
      <c r="AT121" s="182" t="s">
        <v>74</v>
      </c>
      <c r="AU121" s="182" t="s">
        <v>75</v>
      </c>
      <c r="AY121" s="181" t="s">
        <v>153</v>
      </c>
      <c r="BK121" s="183">
        <f>BK122+BK154+BK198</f>
        <v>0</v>
      </c>
    </row>
    <row r="122" spans="1:65" s="12" customFormat="1" ht="22.9" customHeight="1">
      <c r="B122" s="170"/>
      <c r="C122" s="171"/>
      <c r="D122" s="172" t="s">
        <v>74</v>
      </c>
      <c r="E122" s="184" t="s">
        <v>85</v>
      </c>
      <c r="F122" s="184" t="s">
        <v>174</v>
      </c>
      <c r="G122" s="171"/>
      <c r="H122" s="171"/>
      <c r="I122" s="174"/>
      <c r="J122" s="185">
        <f>BK122</f>
        <v>0</v>
      </c>
      <c r="K122" s="171"/>
      <c r="L122" s="176"/>
      <c r="M122" s="177"/>
      <c r="N122" s="178"/>
      <c r="O122" s="178"/>
      <c r="P122" s="179">
        <f>SUM(P123:P153)</f>
        <v>0</v>
      </c>
      <c r="Q122" s="178"/>
      <c r="R122" s="179">
        <f>SUM(R123:R153)</f>
        <v>163.62648000000002</v>
      </c>
      <c r="S122" s="178"/>
      <c r="T122" s="180">
        <f>SUM(T123:T153)</f>
        <v>0</v>
      </c>
      <c r="AR122" s="181" t="s">
        <v>83</v>
      </c>
      <c r="AT122" s="182" t="s">
        <v>74</v>
      </c>
      <c r="AU122" s="182" t="s">
        <v>83</v>
      </c>
      <c r="AY122" s="181" t="s">
        <v>153</v>
      </c>
      <c r="BK122" s="183">
        <f>SUM(BK123:BK153)</f>
        <v>0</v>
      </c>
    </row>
    <row r="123" spans="1:65" s="2" customFormat="1" ht="24">
      <c r="A123" s="34"/>
      <c r="B123" s="35"/>
      <c r="C123" s="186" t="s">
        <v>83</v>
      </c>
      <c r="D123" s="186" t="s">
        <v>155</v>
      </c>
      <c r="E123" s="187" t="s">
        <v>688</v>
      </c>
      <c r="F123" s="188" t="s">
        <v>689</v>
      </c>
      <c r="G123" s="189" t="s">
        <v>209</v>
      </c>
      <c r="H123" s="190">
        <v>3.6</v>
      </c>
      <c r="I123" s="191"/>
      <c r="J123" s="192">
        <f>ROUND(I123*H123,2)</f>
        <v>0</v>
      </c>
      <c r="K123" s="188" t="s">
        <v>1</v>
      </c>
      <c r="L123" s="193"/>
      <c r="M123" s="194" t="s">
        <v>1</v>
      </c>
      <c r="N123" s="195" t="s">
        <v>40</v>
      </c>
      <c r="O123" s="71"/>
      <c r="P123" s="196">
        <f>O123*H123</f>
        <v>0</v>
      </c>
      <c r="Q123" s="196">
        <v>0.623</v>
      </c>
      <c r="R123" s="196">
        <f>Q123*H123</f>
        <v>2.2427999999999999</v>
      </c>
      <c r="S123" s="196">
        <v>0</v>
      </c>
      <c r="T123" s="197">
        <f>S123*H123</f>
        <v>0</v>
      </c>
      <c r="U123" s="34"/>
      <c r="V123" s="34"/>
      <c r="W123" s="34"/>
      <c r="X123" s="34"/>
      <c r="Y123" s="34"/>
      <c r="Z123" s="34"/>
      <c r="AA123" s="34"/>
      <c r="AB123" s="34"/>
      <c r="AC123" s="34"/>
      <c r="AD123" s="34"/>
      <c r="AE123" s="34"/>
      <c r="AR123" s="198" t="s">
        <v>160</v>
      </c>
      <c r="AT123" s="198" t="s">
        <v>155</v>
      </c>
      <c r="AU123" s="198" t="s">
        <v>85</v>
      </c>
      <c r="AY123" s="17" t="s">
        <v>153</v>
      </c>
      <c r="BE123" s="199">
        <f>IF(N123="základní",J123,0)</f>
        <v>0</v>
      </c>
      <c r="BF123" s="199">
        <f>IF(N123="snížená",J123,0)</f>
        <v>0</v>
      </c>
      <c r="BG123" s="199">
        <f>IF(N123="zákl. přenesená",J123,0)</f>
        <v>0</v>
      </c>
      <c r="BH123" s="199">
        <f>IF(N123="sníž. přenesená",J123,0)</f>
        <v>0</v>
      </c>
      <c r="BI123" s="199">
        <f>IF(N123="nulová",J123,0)</f>
        <v>0</v>
      </c>
      <c r="BJ123" s="17" t="s">
        <v>83</v>
      </c>
      <c r="BK123" s="199">
        <f>ROUND(I123*H123,2)</f>
        <v>0</v>
      </c>
      <c r="BL123" s="17" t="s">
        <v>161</v>
      </c>
      <c r="BM123" s="198" t="s">
        <v>690</v>
      </c>
    </row>
    <row r="124" spans="1:65" s="15" customFormat="1" ht="22.5">
      <c r="B124" s="223"/>
      <c r="C124" s="224"/>
      <c r="D124" s="202" t="s">
        <v>163</v>
      </c>
      <c r="E124" s="225" t="s">
        <v>1</v>
      </c>
      <c r="F124" s="226" t="s">
        <v>691</v>
      </c>
      <c r="G124" s="224"/>
      <c r="H124" s="225" t="s">
        <v>1</v>
      </c>
      <c r="I124" s="227"/>
      <c r="J124" s="224"/>
      <c r="K124" s="224"/>
      <c r="L124" s="228"/>
      <c r="M124" s="229"/>
      <c r="N124" s="230"/>
      <c r="O124" s="230"/>
      <c r="P124" s="230"/>
      <c r="Q124" s="230"/>
      <c r="R124" s="230"/>
      <c r="S124" s="230"/>
      <c r="T124" s="231"/>
      <c r="AT124" s="232" t="s">
        <v>163</v>
      </c>
      <c r="AU124" s="232" t="s">
        <v>85</v>
      </c>
      <c r="AV124" s="15" t="s">
        <v>83</v>
      </c>
      <c r="AW124" s="15" t="s">
        <v>31</v>
      </c>
      <c r="AX124" s="15" t="s">
        <v>75</v>
      </c>
      <c r="AY124" s="232" t="s">
        <v>153</v>
      </c>
    </row>
    <row r="125" spans="1:65" s="13" customFormat="1" ht="11.25">
      <c r="B125" s="200"/>
      <c r="C125" s="201"/>
      <c r="D125" s="202" t="s">
        <v>163</v>
      </c>
      <c r="E125" s="203" t="s">
        <v>1</v>
      </c>
      <c r="F125" s="204" t="s">
        <v>692</v>
      </c>
      <c r="G125" s="201"/>
      <c r="H125" s="205">
        <v>3.6</v>
      </c>
      <c r="I125" s="206"/>
      <c r="J125" s="201"/>
      <c r="K125" s="201"/>
      <c r="L125" s="207"/>
      <c r="M125" s="208"/>
      <c r="N125" s="209"/>
      <c r="O125" s="209"/>
      <c r="P125" s="209"/>
      <c r="Q125" s="209"/>
      <c r="R125" s="209"/>
      <c r="S125" s="209"/>
      <c r="T125" s="210"/>
      <c r="AT125" s="211" t="s">
        <v>163</v>
      </c>
      <c r="AU125" s="211" t="s">
        <v>85</v>
      </c>
      <c r="AV125" s="13" t="s">
        <v>85</v>
      </c>
      <c r="AW125" s="13" t="s">
        <v>31</v>
      </c>
      <c r="AX125" s="13" t="s">
        <v>75</v>
      </c>
      <c r="AY125" s="211" t="s">
        <v>153</v>
      </c>
    </row>
    <row r="126" spans="1:65" s="14" customFormat="1" ht="11.25">
      <c r="B126" s="212"/>
      <c r="C126" s="213"/>
      <c r="D126" s="202" t="s">
        <v>163</v>
      </c>
      <c r="E126" s="214" t="s">
        <v>1</v>
      </c>
      <c r="F126" s="215" t="s">
        <v>167</v>
      </c>
      <c r="G126" s="213"/>
      <c r="H126" s="216">
        <v>3.6</v>
      </c>
      <c r="I126" s="217"/>
      <c r="J126" s="213"/>
      <c r="K126" s="213"/>
      <c r="L126" s="218"/>
      <c r="M126" s="219"/>
      <c r="N126" s="220"/>
      <c r="O126" s="220"/>
      <c r="P126" s="220"/>
      <c r="Q126" s="220"/>
      <c r="R126" s="220"/>
      <c r="S126" s="220"/>
      <c r="T126" s="221"/>
      <c r="AT126" s="222" t="s">
        <v>163</v>
      </c>
      <c r="AU126" s="222" t="s">
        <v>85</v>
      </c>
      <c r="AV126" s="14" t="s">
        <v>161</v>
      </c>
      <c r="AW126" s="14" t="s">
        <v>31</v>
      </c>
      <c r="AX126" s="14" t="s">
        <v>83</v>
      </c>
      <c r="AY126" s="222" t="s">
        <v>153</v>
      </c>
    </row>
    <row r="127" spans="1:65" s="2" customFormat="1" ht="24">
      <c r="A127" s="34"/>
      <c r="B127" s="35"/>
      <c r="C127" s="186" t="s">
        <v>85</v>
      </c>
      <c r="D127" s="186" t="s">
        <v>155</v>
      </c>
      <c r="E127" s="187" t="s">
        <v>533</v>
      </c>
      <c r="F127" s="188" t="s">
        <v>534</v>
      </c>
      <c r="G127" s="189" t="s">
        <v>158</v>
      </c>
      <c r="H127" s="190">
        <v>24</v>
      </c>
      <c r="I127" s="191"/>
      <c r="J127" s="192">
        <f>ROUND(I127*H127,2)</f>
        <v>0</v>
      </c>
      <c r="K127" s="188" t="s">
        <v>159</v>
      </c>
      <c r="L127" s="193"/>
      <c r="M127" s="194" t="s">
        <v>1</v>
      </c>
      <c r="N127" s="195" t="s">
        <v>40</v>
      </c>
      <c r="O127" s="71"/>
      <c r="P127" s="196">
        <f>O127*H127</f>
        <v>0</v>
      </c>
      <c r="Q127" s="196">
        <v>1.0499999999999999E-3</v>
      </c>
      <c r="R127" s="196">
        <f>Q127*H127</f>
        <v>2.52E-2</v>
      </c>
      <c r="S127" s="196">
        <v>0</v>
      </c>
      <c r="T127" s="197">
        <f>S127*H127</f>
        <v>0</v>
      </c>
      <c r="U127" s="34"/>
      <c r="V127" s="34"/>
      <c r="W127" s="34"/>
      <c r="X127" s="34"/>
      <c r="Y127" s="34"/>
      <c r="Z127" s="34"/>
      <c r="AA127" s="34"/>
      <c r="AB127" s="34"/>
      <c r="AC127" s="34"/>
      <c r="AD127" s="34"/>
      <c r="AE127" s="34"/>
      <c r="AR127" s="198" t="s">
        <v>160</v>
      </c>
      <c r="AT127" s="198" t="s">
        <v>155</v>
      </c>
      <c r="AU127" s="198" t="s">
        <v>85</v>
      </c>
      <c r="AY127" s="17" t="s">
        <v>153</v>
      </c>
      <c r="BE127" s="199">
        <f>IF(N127="základní",J127,0)</f>
        <v>0</v>
      </c>
      <c r="BF127" s="199">
        <f>IF(N127="snížená",J127,0)</f>
        <v>0</v>
      </c>
      <c r="BG127" s="199">
        <f>IF(N127="zákl. přenesená",J127,0)</f>
        <v>0</v>
      </c>
      <c r="BH127" s="199">
        <f>IF(N127="sníž. přenesená",J127,0)</f>
        <v>0</v>
      </c>
      <c r="BI127" s="199">
        <f>IF(N127="nulová",J127,0)</f>
        <v>0</v>
      </c>
      <c r="BJ127" s="17" t="s">
        <v>83</v>
      </c>
      <c r="BK127" s="199">
        <f>ROUND(I127*H127,2)</f>
        <v>0</v>
      </c>
      <c r="BL127" s="17" t="s">
        <v>161</v>
      </c>
      <c r="BM127" s="198" t="s">
        <v>693</v>
      </c>
    </row>
    <row r="128" spans="1:65" s="13" customFormat="1" ht="11.25">
      <c r="B128" s="200"/>
      <c r="C128" s="201"/>
      <c r="D128" s="202" t="s">
        <v>163</v>
      </c>
      <c r="E128" s="203" t="s">
        <v>1</v>
      </c>
      <c r="F128" s="204" t="s">
        <v>694</v>
      </c>
      <c r="G128" s="201"/>
      <c r="H128" s="205">
        <v>24</v>
      </c>
      <c r="I128" s="206"/>
      <c r="J128" s="201"/>
      <c r="K128" s="201"/>
      <c r="L128" s="207"/>
      <c r="M128" s="208"/>
      <c r="N128" s="209"/>
      <c r="O128" s="209"/>
      <c r="P128" s="209"/>
      <c r="Q128" s="209"/>
      <c r="R128" s="209"/>
      <c r="S128" s="209"/>
      <c r="T128" s="210"/>
      <c r="AT128" s="211" t="s">
        <v>163</v>
      </c>
      <c r="AU128" s="211" t="s">
        <v>85</v>
      </c>
      <c r="AV128" s="13" t="s">
        <v>85</v>
      </c>
      <c r="AW128" s="13" t="s">
        <v>31</v>
      </c>
      <c r="AX128" s="13" t="s">
        <v>75</v>
      </c>
      <c r="AY128" s="211" t="s">
        <v>153</v>
      </c>
    </row>
    <row r="129" spans="1:65" s="14" customFormat="1" ht="11.25">
      <c r="B129" s="212"/>
      <c r="C129" s="213"/>
      <c r="D129" s="202" t="s">
        <v>163</v>
      </c>
      <c r="E129" s="214" t="s">
        <v>1</v>
      </c>
      <c r="F129" s="215" t="s">
        <v>167</v>
      </c>
      <c r="G129" s="213"/>
      <c r="H129" s="216">
        <v>24</v>
      </c>
      <c r="I129" s="217"/>
      <c r="J129" s="213"/>
      <c r="K129" s="213"/>
      <c r="L129" s="218"/>
      <c r="M129" s="219"/>
      <c r="N129" s="220"/>
      <c r="O129" s="220"/>
      <c r="P129" s="220"/>
      <c r="Q129" s="220"/>
      <c r="R129" s="220"/>
      <c r="S129" s="220"/>
      <c r="T129" s="221"/>
      <c r="AT129" s="222" t="s">
        <v>163</v>
      </c>
      <c r="AU129" s="222" t="s">
        <v>85</v>
      </c>
      <c r="AV129" s="14" t="s">
        <v>161</v>
      </c>
      <c r="AW129" s="14" t="s">
        <v>31</v>
      </c>
      <c r="AX129" s="14" t="s">
        <v>83</v>
      </c>
      <c r="AY129" s="222" t="s">
        <v>153</v>
      </c>
    </row>
    <row r="130" spans="1:65" s="2" customFormat="1" ht="24">
      <c r="A130" s="34"/>
      <c r="B130" s="35"/>
      <c r="C130" s="186" t="s">
        <v>175</v>
      </c>
      <c r="D130" s="186" t="s">
        <v>155</v>
      </c>
      <c r="E130" s="187" t="s">
        <v>537</v>
      </c>
      <c r="F130" s="188" t="s">
        <v>538</v>
      </c>
      <c r="G130" s="189" t="s">
        <v>178</v>
      </c>
      <c r="H130" s="190">
        <v>1.5</v>
      </c>
      <c r="I130" s="191"/>
      <c r="J130" s="192">
        <f>ROUND(I130*H130,2)</f>
        <v>0</v>
      </c>
      <c r="K130" s="188" t="s">
        <v>159</v>
      </c>
      <c r="L130" s="193"/>
      <c r="M130" s="194" t="s">
        <v>1</v>
      </c>
      <c r="N130" s="195" t="s">
        <v>40</v>
      </c>
      <c r="O130" s="71"/>
      <c r="P130" s="196">
        <f>O130*H130</f>
        <v>0</v>
      </c>
      <c r="Q130" s="196">
        <v>1</v>
      </c>
      <c r="R130" s="196">
        <f>Q130*H130</f>
        <v>1.5</v>
      </c>
      <c r="S130" s="196">
        <v>0</v>
      </c>
      <c r="T130" s="197">
        <f>S130*H130</f>
        <v>0</v>
      </c>
      <c r="U130" s="34"/>
      <c r="V130" s="34"/>
      <c r="W130" s="34"/>
      <c r="X130" s="34"/>
      <c r="Y130" s="34"/>
      <c r="Z130" s="34"/>
      <c r="AA130" s="34"/>
      <c r="AB130" s="34"/>
      <c r="AC130" s="34"/>
      <c r="AD130" s="34"/>
      <c r="AE130" s="34"/>
      <c r="AR130" s="198" t="s">
        <v>160</v>
      </c>
      <c r="AT130" s="198" t="s">
        <v>155</v>
      </c>
      <c r="AU130" s="198" t="s">
        <v>85</v>
      </c>
      <c r="AY130" s="17" t="s">
        <v>153</v>
      </c>
      <c r="BE130" s="199">
        <f>IF(N130="základní",J130,0)</f>
        <v>0</v>
      </c>
      <c r="BF130" s="199">
        <f>IF(N130="snížená",J130,0)</f>
        <v>0</v>
      </c>
      <c r="BG130" s="199">
        <f>IF(N130="zákl. přenesená",J130,0)</f>
        <v>0</v>
      </c>
      <c r="BH130" s="199">
        <f>IF(N130="sníž. přenesená",J130,0)</f>
        <v>0</v>
      </c>
      <c r="BI130" s="199">
        <f>IF(N130="nulová",J130,0)</f>
        <v>0</v>
      </c>
      <c r="BJ130" s="17" t="s">
        <v>83</v>
      </c>
      <c r="BK130" s="199">
        <f>ROUND(I130*H130,2)</f>
        <v>0</v>
      </c>
      <c r="BL130" s="17" t="s">
        <v>161</v>
      </c>
      <c r="BM130" s="198" t="s">
        <v>695</v>
      </c>
    </row>
    <row r="131" spans="1:65" s="13" customFormat="1" ht="11.25">
      <c r="B131" s="200"/>
      <c r="C131" s="201"/>
      <c r="D131" s="202" t="s">
        <v>163</v>
      </c>
      <c r="E131" s="203" t="s">
        <v>1</v>
      </c>
      <c r="F131" s="204" t="s">
        <v>696</v>
      </c>
      <c r="G131" s="201"/>
      <c r="H131" s="205">
        <v>1.5</v>
      </c>
      <c r="I131" s="206"/>
      <c r="J131" s="201"/>
      <c r="K131" s="201"/>
      <c r="L131" s="207"/>
      <c r="M131" s="208"/>
      <c r="N131" s="209"/>
      <c r="O131" s="209"/>
      <c r="P131" s="209"/>
      <c r="Q131" s="209"/>
      <c r="R131" s="209"/>
      <c r="S131" s="209"/>
      <c r="T131" s="210"/>
      <c r="AT131" s="211" t="s">
        <v>163</v>
      </c>
      <c r="AU131" s="211" t="s">
        <v>85</v>
      </c>
      <c r="AV131" s="13" t="s">
        <v>85</v>
      </c>
      <c r="AW131" s="13" t="s">
        <v>31</v>
      </c>
      <c r="AX131" s="13" t="s">
        <v>75</v>
      </c>
      <c r="AY131" s="211" t="s">
        <v>153</v>
      </c>
    </row>
    <row r="132" spans="1:65" s="14" customFormat="1" ht="11.25">
      <c r="B132" s="212"/>
      <c r="C132" s="213"/>
      <c r="D132" s="202" t="s">
        <v>163</v>
      </c>
      <c r="E132" s="214" t="s">
        <v>1</v>
      </c>
      <c r="F132" s="215" t="s">
        <v>167</v>
      </c>
      <c r="G132" s="213"/>
      <c r="H132" s="216">
        <v>1.5</v>
      </c>
      <c r="I132" s="217"/>
      <c r="J132" s="213"/>
      <c r="K132" s="213"/>
      <c r="L132" s="218"/>
      <c r="M132" s="219"/>
      <c r="N132" s="220"/>
      <c r="O132" s="220"/>
      <c r="P132" s="220"/>
      <c r="Q132" s="220"/>
      <c r="R132" s="220"/>
      <c r="S132" s="220"/>
      <c r="T132" s="221"/>
      <c r="AT132" s="222" t="s">
        <v>163</v>
      </c>
      <c r="AU132" s="222" t="s">
        <v>85</v>
      </c>
      <c r="AV132" s="14" t="s">
        <v>161</v>
      </c>
      <c r="AW132" s="14" t="s">
        <v>31</v>
      </c>
      <c r="AX132" s="14" t="s">
        <v>83</v>
      </c>
      <c r="AY132" s="222" t="s">
        <v>153</v>
      </c>
    </row>
    <row r="133" spans="1:65" s="2" customFormat="1" ht="21.75" customHeight="1">
      <c r="A133" s="34"/>
      <c r="B133" s="35"/>
      <c r="C133" s="186" t="s">
        <v>161</v>
      </c>
      <c r="D133" s="186" t="s">
        <v>155</v>
      </c>
      <c r="E133" s="187" t="s">
        <v>541</v>
      </c>
      <c r="F133" s="188" t="s">
        <v>542</v>
      </c>
      <c r="G133" s="189" t="s">
        <v>178</v>
      </c>
      <c r="H133" s="190">
        <v>3</v>
      </c>
      <c r="I133" s="191"/>
      <c r="J133" s="192">
        <f>ROUND(I133*H133,2)</f>
        <v>0</v>
      </c>
      <c r="K133" s="188" t="s">
        <v>159</v>
      </c>
      <c r="L133" s="193"/>
      <c r="M133" s="194" t="s">
        <v>1</v>
      </c>
      <c r="N133" s="195" t="s">
        <v>40</v>
      </c>
      <c r="O133" s="71"/>
      <c r="P133" s="196">
        <f>O133*H133</f>
        <v>0</v>
      </c>
      <c r="Q133" s="196">
        <v>1</v>
      </c>
      <c r="R133" s="196">
        <f>Q133*H133</f>
        <v>3</v>
      </c>
      <c r="S133" s="196">
        <v>0</v>
      </c>
      <c r="T133" s="197">
        <f>S133*H133</f>
        <v>0</v>
      </c>
      <c r="U133" s="34"/>
      <c r="V133" s="34"/>
      <c r="W133" s="34"/>
      <c r="X133" s="34"/>
      <c r="Y133" s="34"/>
      <c r="Z133" s="34"/>
      <c r="AA133" s="34"/>
      <c r="AB133" s="34"/>
      <c r="AC133" s="34"/>
      <c r="AD133" s="34"/>
      <c r="AE133" s="34"/>
      <c r="AR133" s="198" t="s">
        <v>160</v>
      </c>
      <c r="AT133" s="198" t="s">
        <v>155</v>
      </c>
      <c r="AU133" s="198" t="s">
        <v>85</v>
      </c>
      <c r="AY133" s="17" t="s">
        <v>153</v>
      </c>
      <c r="BE133" s="199">
        <f>IF(N133="základní",J133,0)</f>
        <v>0</v>
      </c>
      <c r="BF133" s="199">
        <f>IF(N133="snížená",J133,0)</f>
        <v>0</v>
      </c>
      <c r="BG133" s="199">
        <f>IF(N133="zákl. přenesená",J133,0)</f>
        <v>0</v>
      </c>
      <c r="BH133" s="199">
        <f>IF(N133="sníž. přenesená",J133,0)</f>
        <v>0</v>
      </c>
      <c r="BI133" s="199">
        <f>IF(N133="nulová",J133,0)</f>
        <v>0</v>
      </c>
      <c r="BJ133" s="17" t="s">
        <v>83</v>
      </c>
      <c r="BK133" s="199">
        <f>ROUND(I133*H133,2)</f>
        <v>0</v>
      </c>
      <c r="BL133" s="17" t="s">
        <v>161</v>
      </c>
      <c r="BM133" s="198" t="s">
        <v>697</v>
      </c>
    </row>
    <row r="134" spans="1:65" s="13" customFormat="1" ht="11.25">
      <c r="B134" s="200"/>
      <c r="C134" s="201"/>
      <c r="D134" s="202" t="s">
        <v>163</v>
      </c>
      <c r="E134" s="203" t="s">
        <v>1</v>
      </c>
      <c r="F134" s="204" t="s">
        <v>698</v>
      </c>
      <c r="G134" s="201"/>
      <c r="H134" s="205">
        <v>3</v>
      </c>
      <c r="I134" s="206"/>
      <c r="J134" s="201"/>
      <c r="K134" s="201"/>
      <c r="L134" s="207"/>
      <c r="M134" s="208"/>
      <c r="N134" s="209"/>
      <c r="O134" s="209"/>
      <c r="P134" s="209"/>
      <c r="Q134" s="209"/>
      <c r="R134" s="209"/>
      <c r="S134" s="209"/>
      <c r="T134" s="210"/>
      <c r="AT134" s="211" t="s">
        <v>163</v>
      </c>
      <c r="AU134" s="211" t="s">
        <v>85</v>
      </c>
      <c r="AV134" s="13" t="s">
        <v>85</v>
      </c>
      <c r="AW134" s="13" t="s">
        <v>31</v>
      </c>
      <c r="AX134" s="13" t="s">
        <v>75</v>
      </c>
      <c r="AY134" s="211" t="s">
        <v>153</v>
      </c>
    </row>
    <row r="135" spans="1:65" s="14" customFormat="1" ht="11.25">
      <c r="B135" s="212"/>
      <c r="C135" s="213"/>
      <c r="D135" s="202" t="s">
        <v>163</v>
      </c>
      <c r="E135" s="214" t="s">
        <v>1</v>
      </c>
      <c r="F135" s="215" t="s">
        <v>167</v>
      </c>
      <c r="G135" s="213"/>
      <c r="H135" s="216">
        <v>3</v>
      </c>
      <c r="I135" s="217"/>
      <c r="J135" s="213"/>
      <c r="K135" s="213"/>
      <c r="L135" s="218"/>
      <c r="M135" s="219"/>
      <c r="N135" s="220"/>
      <c r="O135" s="220"/>
      <c r="P135" s="220"/>
      <c r="Q135" s="220"/>
      <c r="R135" s="220"/>
      <c r="S135" s="220"/>
      <c r="T135" s="221"/>
      <c r="AT135" s="222" t="s">
        <v>163</v>
      </c>
      <c r="AU135" s="222" t="s">
        <v>85</v>
      </c>
      <c r="AV135" s="14" t="s">
        <v>161</v>
      </c>
      <c r="AW135" s="14" t="s">
        <v>31</v>
      </c>
      <c r="AX135" s="14" t="s">
        <v>83</v>
      </c>
      <c r="AY135" s="222" t="s">
        <v>153</v>
      </c>
    </row>
    <row r="136" spans="1:65" s="2" customFormat="1" ht="21.75" customHeight="1">
      <c r="A136" s="34"/>
      <c r="B136" s="35"/>
      <c r="C136" s="186" t="s">
        <v>183</v>
      </c>
      <c r="D136" s="186" t="s">
        <v>155</v>
      </c>
      <c r="E136" s="187" t="s">
        <v>556</v>
      </c>
      <c r="F136" s="188" t="s">
        <v>557</v>
      </c>
      <c r="G136" s="189" t="s">
        <v>196</v>
      </c>
      <c r="H136" s="190">
        <v>0.72</v>
      </c>
      <c r="I136" s="191"/>
      <c r="J136" s="192">
        <f>ROUND(I136*H136,2)</f>
        <v>0</v>
      </c>
      <c r="K136" s="188" t="s">
        <v>159</v>
      </c>
      <c r="L136" s="193"/>
      <c r="M136" s="194" t="s">
        <v>1</v>
      </c>
      <c r="N136" s="195" t="s">
        <v>40</v>
      </c>
      <c r="O136" s="71"/>
      <c r="P136" s="196">
        <f>O136*H136</f>
        <v>0</v>
      </c>
      <c r="Q136" s="196">
        <v>2.234</v>
      </c>
      <c r="R136" s="196">
        <f>Q136*H136</f>
        <v>1.6084799999999999</v>
      </c>
      <c r="S136" s="196">
        <v>0</v>
      </c>
      <c r="T136" s="197">
        <f>S136*H136</f>
        <v>0</v>
      </c>
      <c r="U136" s="34"/>
      <c r="V136" s="34"/>
      <c r="W136" s="34"/>
      <c r="X136" s="34"/>
      <c r="Y136" s="34"/>
      <c r="Z136" s="34"/>
      <c r="AA136" s="34"/>
      <c r="AB136" s="34"/>
      <c r="AC136" s="34"/>
      <c r="AD136" s="34"/>
      <c r="AE136" s="34"/>
      <c r="AR136" s="198" t="s">
        <v>160</v>
      </c>
      <c r="AT136" s="198" t="s">
        <v>155</v>
      </c>
      <c r="AU136" s="198" t="s">
        <v>85</v>
      </c>
      <c r="AY136" s="17" t="s">
        <v>153</v>
      </c>
      <c r="BE136" s="199">
        <f>IF(N136="základní",J136,0)</f>
        <v>0</v>
      </c>
      <c r="BF136" s="199">
        <f>IF(N136="snížená",J136,0)</f>
        <v>0</v>
      </c>
      <c r="BG136" s="199">
        <f>IF(N136="zákl. přenesená",J136,0)</f>
        <v>0</v>
      </c>
      <c r="BH136" s="199">
        <f>IF(N136="sníž. přenesená",J136,0)</f>
        <v>0</v>
      </c>
      <c r="BI136" s="199">
        <f>IF(N136="nulová",J136,0)</f>
        <v>0</v>
      </c>
      <c r="BJ136" s="17" t="s">
        <v>83</v>
      </c>
      <c r="BK136" s="199">
        <f>ROUND(I136*H136,2)</f>
        <v>0</v>
      </c>
      <c r="BL136" s="17" t="s">
        <v>161</v>
      </c>
      <c r="BM136" s="198" t="s">
        <v>699</v>
      </c>
    </row>
    <row r="137" spans="1:65" s="15" customFormat="1" ht="11.25">
      <c r="B137" s="223"/>
      <c r="C137" s="224"/>
      <c r="D137" s="202" t="s">
        <v>163</v>
      </c>
      <c r="E137" s="225" t="s">
        <v>1</v>
      </c>
      <c r="F137" s="226" t="s">
        <v>559</v>
      </c>
      <c r="G137" s="224"/>
      <c r="H137" s="225" t="s">
        <v>1</v>
      </c>
      <c r="I137" s="227"/>
      <c r="J137" s="224"/>
      <c r="K137" s="224"/>
      <c r="L137" s="228"/>
      <c r="M137" s="229"/>
      <c r="N137" s="230"/>
      <c r="O137" s="230"/>
      <c r="P137" s="230"/>
      <c r="Q137" s="230"/>
      <c r="R137" s="230"/>
      <c r="S137" s="230"/>
      <c r="T137" s="231"/>
      <c r="AT137" s="232" t="s">
        <v>163</v>
      </c>
      <c r="AU137" s="232" t="s">
        <v>85</v>
      </c>
      <c r="AV137" s="15" t="s">
        <v>83</v>
      </c>
      <c r="AW137" s="15" t="s">
        <v>31</v>
      </c>
      <c r="AX137" s="15" t="s">
        <v>75</v>
      </c>
      <c r="AY137" s="232" t="s">
        <v>153</v>
      </c>
    </row>
    <row r="138" spans="1:65" s="13" customFormat="1" ht="11.25">
      <c r="B138" s="200"/>
      <c r="C138" s="201"/>
      <c r="D138" s="202" t="s">
        <v>163</v>
      </c>
      <c r="E138" s="203" t="s">
        <v>1</v>
      </c>
      <c r="F138" s="204" t="s">
        <v>700</v>
      </c>
      <c r="G138" s="201"/>
      <c r="H138" s="205">
        <v>0.72</v>
      </c>
      <c r="I138" s="206"/>
      <c r="J138" s="201"/>
      <c r="K138" s="201"/>
      <c r="L138" s="207"/>
      <c r="M138" s="208"/>
      <c r="N138" s="209"/>
      <c r="O138" s="209"/>
      <c r="P138" s="209"/>
      <c r="Q138" s="209"/>
      <c r="R138" s="209"/>
      <c r="S138" s="209"/>
      <c r="T138" s="210"/>
      <c r="AT138" s="211" t="s">
        <v>163</v>
      </c>
      <c r="AU138" s="211" t="s">
        <v>85</v>
      </c>
      <c r="AV138" s="13" t="s">
        <v>85</v>
      </c>
      <c r="AW138" s="13" t="s">
        <v>31</v>
      </c>
      <c r="AX138" s="13" t="s">
        <v>75</v>
      </c>
      <c r="AY138" s="211" t="s">
        <v>153</v>
      </c>
    </row>
    <row r="139" spans="1:65" s="14" customFormat="1" ht="11.25">
      <c r="B139" s="212"/>
      <c r="C139" s="213"/>
      <c r="D139" s="202" t="s">
        <v>163</v>
      </c>
      <c r="E139" s="214" t="s">
        <v>1</v>
      </c>
      <c r="F139" s="215" t="s">
        <v>167</v>
      </c>
      <c r="G139" s="213"/>
      <c r="H139" s="216">
        <v>0.72</v>
      </c>
      <c r="I139" s="217"/>
      <c r="J139" s="213"/>
      <c r="K139" s="213"/>
      <c r="L139" s="218"/>
      <c r="M139" s="219"/>
      <c r="N139" s="220"/>
      <c r="O139" s="220"/>
      <c r="P139" s="220"/>
      <c r="Q139" s="220"/>
      <c r="R139" s="220"/>
      <c r="S139" s="220"/>
      <c r="T139" s="221"/>
      <c r="AT139" s="222" t="s">
        <v>163</v>
      </c>
      <c r="AU139" s="222" t="s">
        <v>85</v>
      </c>
      <c r="AV139" s="14" t="s">
        <v>161</v>
      </c>
      <c r="AW139" s="14" t="s">
        <v>31</v>
      </c>
      <c r="AX139" s="14" t="s">
        <v>83</v>
      </c>
      <c r="AY139" s="222" t="s">
        <v>153</v>
      </c>
    </row>
    <row r="140" spans="1:65" s="2" customFormat="1" ht="16.5" customHeight="1">
      <c r="A140" s="34"/>
      <c r="B140" s="35"/>
      <c r="C140" s="186" t="s">
        <v>201</v>
      </c>
      <c r="D140" s="186" t="s">
        <v>155</v>
      </c>
      <c r="E140" s="187" t="s">
        <v>569</v>
      </c>
      <c r="F140" s="188" t="s">
        <v>570</v>
      </c>
      <c r="G140" s="189" t="s">
        <v>178</v>
      </c>
      <c r="H140" s="190">
        <v>56.25</v>
      </c>
      <c r="I140" s="191"/>
      <c r="J140" s="192">
        <f>ROUND(I140*H140,2)</f>
        <v>0</v>
      </c>
      <c r="K140" s="188" t="s">
        <v>159</v>
      </c>
      <c r="L140" s="193"/>
      <c r="M140" s="194" t="s">
        <v>1</v>
      </c>
      <c r="N140" s="195" t="s">
        <v>40</v>
      </c>
      <c r="O140" s="71"/>
      <c r="P140" s="196">
        <f>O140*H140</f>
        <v>0</v>
      </c>
      <c r="Q140" s="196">
        <v>1</v>
      </c>
      <c r="R140" s="196">
        <f>Q140*H140</f>
        <v>56.25</v>
      </c>
      <c r="S140" s="196">
        <v>0</v>
      </c>
      <c r="T140" s="197">
        <f>S140*H140</f>
        <v>0</v>
      </c>
      <c r="U140" s="34"/>
      <c r="V140" s="34"/>
      <c r="W140" s="34"/>
      <c r="X140" s="34"/>
      <c r="Y140" s="34"/>
      <c r="Z140" s="34"/>
      <c r="AA140" s="34"/>
      <c r="AB140" s="34"/>
      <c r="AC140" s="34"/>
      <c r="AD140" s="34"/>
      <c r="AE140" s="34"/>
      <c r="AR140" s="198" t="s">
        <v>160</v>
      </c>
      <c r="AT140" s="198" t="s">
        <v>155</v>
      </c>
      <c r="AU140" s="198" t="s">
        <v>85</v>
      </c>
      <c r="AY140" s="17" t="s">
        <v>153</v>
      </c>
      <c r="BE140" s="199">
        <f>IF(N140="základní",J140,0)</f>
        <v>0</v>
      </c>
      <c r="BF140" s="199">
        <f>IF(N140="snížená",J140,0)</f>
        <v>0</v>
      </c>
      <c r="BG140" s="199">
        <f>IF(N140="zákl. přenesená",J140,0)</f>
        <v>0</v>
      </c>
      <c r="BH140" s="199">
        <f>IF(N140="sníž. přenesená",J140,0)</f>
        <v>0</v>
      </c>
      <c r="BI140" s="199">
        <f>IF(N140="nulová",J140,0)</f>
        <v>0</v>
      </c>
      <c r="BJ140" s="17" t="s">
        <v>83</v>
      </c>
      <c r="BK140" s="199">
        <f>ROUND(I140*H140,2)</f>
        <v>0</v>
      </c>
      <c r="BL140" s="17" t="s">
        <v>161</v>
      </c>
      <c r="BM140" s="198" t="s">
        <v>701</v>
      </c>
    </row>
    <row r="141" spans="1:65" s="15" customFormat="1" ht="11.25">
      <c r="B141" s="223"/>
      <c r="C141" s="224"/>
      <c r="D141" s="202" t="s">
        <v>163</v>
      </c>
      <c r="E141" s="225" t="s">
        <v>1</v>
      </c>
      <c r="F141" s="226" t="s">
        <v>572</v>
      </c>
      <c r="G141" s="224"/>
      <c r="H141" s="225" t="s">
        <v>1</v>
      </c>
      <c r="I141" s="227"/>
      <c r="J141" s="224"/>
      <c r="K141" s="224"/>
      <c r="L141" s="228"/>
      <c r="M141" s="229"/>
      <c r="N141" s="230"/>
      <c r="O141" s="230"/>
      <c r="P141" s="230"/>
      <c r="Q141" s="230"/>
      <c r="R141" s="230"/>
      <c r="S141" s="230"/>
      <c r="T141" s="231"/>
      <c r="AT141" s="232" t="s">
        <v>163</v>
      </c>
      <c r="AU141" s="232" t="s">
        <v>85</v>
      </c>
      <c r="AV141" s="15" t="s">
        <v>83</v>
      </c>
      <c r="AW141" s="15" t="s">
        <v>31</v>
      </c>
      <c r="AX141" s="15" t="s">
        <v>75</v>
      </c>
      <c r="AY141" s="232" t="s">
        <v>153</v>
      </c>
    </row>
    <row r="142" spans="1:65" s="13" customFormat="1" ht="11.25">
      <c r="B142" s="200"/>
      <c r="C142" s="201"/>
      <c r="D142" s="202" t="s">
        <v>163</v>
      </c>
      <c r="E142" s="203" t="s">
        <v>1</v>
      </c>
      <c r="F142" s="204" t="s">
        <v>573</v>
      </c>
      <c r="G142" s="201"/>
      <c r="H142" s="205">
        <v>56.25</v>
      </c>
      <c r="I142" s="206"/>
      <c r="J142" s="201"/>
      <c r="K142" s="201"/>
      <c r="L142" s="207"/>
      <c r="M142" s="208"/>
      <c r="N142" s="209"/>
      <c r="O142" s="209"/>
      <c r="P142" s="209"/>
      <c r="Q142" s="209"/>
      <c r="R142" s="209"/>
      <c r="S142" s="209"/>
      <c r="T142" s="210"/>
      <c r="AT142" s="211" t="s">
        <v>163</v>
      </c>
      <c r="AU142" s="211" t="s">
        <v>85</v>
      </c>
      <c r="AV142" s="13" t="s">
        <v>85</v>
      </c>
      <c r="AW142" s="13" t="s">
        <v>31</v>
      </c>
      <c r="AX142" s="13" t="s">
        <v>75</v>
      </c>
      <c r="AY142" s="211" t="s">
        <v>153</v>
      </c>
    </row>
    <row r="143" spans="1:65" s="14" customFormat="1" ht="11.25">
      <c r="B143" s="212"/>
      <c r="C143" s="213"/>
      <c r="D143" s="202" t="s">
        <v>163</v>
      </c>
      <c r="E143" s="214" t="s">
        <v>1</v>
      </c>
      <c r="F143" s="215" t="s">
        <v>167</v>
      </c>
      <c r="G143" s="213"/>
      <c r="H143" s="216">
        <v>56.25</v>
      </c>
      <c r="I143" s="217"/>
      <c r="J143" s="213"/>
      <c r="K143" s="213"/>
      <c r="L143" s="218"/>
      <c r="M143" s="219"/>
      <c r="N143" s="220"/>
      <c r="O143" s="220"/>
      <c r="P143" s="220"/>
      <c r="Q143" s="220"/>
      <c r="R143" s="220"/>
      <c r="S143" s="220"/>
      <c r="T143" s="221"/>
      <c r="AT143" s="222" t="s">
        <v>163</v>
      </c>
      <c r="AU143" s="222" t="s">
        <v>85</v>
      </c>
      <c r="AV143" s="14" t="s">
        <v>161</v>
      </c>
      <c r="AW143" s="14" t="s">
        <v>31</v>
      </c>
      <c r="AX143" s="14" t="s">
        <v>83</v>
      </c>
      <c r="AY143" s="222" t="s">
        <v>153</v>
      </c>
    </row>
    <row r="144" spans="1:65" s="2" customFormat="1" ht="21.75" customHeight="1">
      <c r="A144" s="34"/>
      <c r="B144" s="35"/>
      <c r="C144" s="186" t="s">
        <v>206</v>
      </c>
      <c r="D144" s="186" t="s">
        <v>155</v>
      </c>
      <c r="E144" s="187" t="s">
        <v>176</v>
      </c>
      <c r="F144" s="188" t="s">
        <v>177</v>
      </c>
      <c r="G144" s="189" t="s">
        <v>178</v>
      </c>
      <c r="H144" s="190">
        <v>99</v>
      </c>
      <c r="I144" s="191"/>
      <c r="J144" s="192">
        <f>ROUND(I144*H144,2)</f>
        <v>0</v>
      </c>
      <c r="K144" s="188" t="s">
        <v>159</v>
      </c>
      <c r="L144" s="193"/>
      <c r="M144" s="194" t="s">
        <v>1</v>
      </c>
      <c r="N144" s="195" t="s">
        <v>40</v>
      </c>
      <c r="O144" s="71"/>
      <c r="P144" s="196">
        <f>O144*H144</f>
        <v>0</v>
      </c>
      <c r="Q144" s="196">
        <v>1</v>
      </c>
      <c r="R144" s="196">
        <f>Q144*H144</f>
        <v>99</v>
      </c>
      <c r="S144" s="196">
        <v>0</v>
      </c>
      <c r="T144" s="197">
        <f>S144*H144</f>
        <v>0</v>
      </c>
      <c r="U144" s="34"/>
      <c r="V144" s="34"/>
      <c r="W144" s="34"/>
      <c r="X144" s="34"/>
      <c r="Y144" s="34"/>
      <c r="Z144" s="34"/>
      <c r="AA144" s="34"/>
      <c r="AB144" s="34"/>
      <c r="AC144" s="34"/>
      <c r="AD144" s="34"/>
      <c r="AE144" s="34"/>
      <c r="AR144" s="198" t="s">
        <v>160</v>
      </c>
      <c r="AT144" s="198" t="s">
        <v>155</v>
      </c>
      <c r="AU144" s="198" t="s">
        <v>85</v>
      </c>
      <c r="AY144" s="17" t="s">
        <v>153</v>
      </c>
      <c r="BE144" s="199">
        <f>IF(N144="základní",J144,0)</f>
        <v>0</v>
      </c>
      <c r="BF144" s="199">
        <f>IF(N144="snížená",J144,0)</f>
        <v>0</v>
      </c>
      <c r="BG144" s="199">
        <f>IF(N144="zákl. přenesená",J144,0)</f>
        <v>0</v>
      </c>
      <c r="BH144" s="199">
        <f>IF(N144="sníž. přenesená",J144,0)</f>
        <v>0</v>
      </c>
      <c r="BI144" s="199">
        <f>IF(N144="nulová",J144,0)</f>
        <v>0</v>
      </c>
      <c r="BJ144" s="17" t="s">
        <v>83</v>
      </c>
      <c r="BK144" s="199">
        <f>ROUND(I144*H144,2)</f>
        <v>0</v>
      </c>
      <c r="BL144" s="17" t="s">
        <v>161</v>
      </c>
      <c r="BM144" s="198" t="s">
        <v>702</v>
      </c>
    </row>
    <row r="145" spans="1:65" s="15" customFormat="1" ht="11.25">
      <c r="B145" s="223"/>
      <c r="C145" s="224"/>
      <c r="D145" s="202" t="s">
        <v>163</v>
      </c>
      <c r="E145" s="225" t="s">
        <v>1</v>
      </c>
      <c r="F145" s="226" t="s">
        <v>575</v>
      </c>
      <c r="G145" s="224"/>
      <c r="H145" s="225" t="s">
        <v>1</v>
      </c>
      <c r="I145" s="227"/>
      <c r="J145" s="224"/>
      <c r="K145" s="224"/>
      <c r="L145" s="228"/>
      <c r="M145" s="229"/>
      <c r="N145" s="230"/>
      <c r="O145" s="230"/>
      <c r="P145" s="230"/>
      <c r="Q145" s="230"/>
      <c r="R145" s="230"/>
      <c r="S145" s="230"/>
      <c r="T145" s="231"/>
      <c r="AT145" s="232" t="s">
        <v>163</v>
      </c>
      <c r="AU145" s="232" t="s">
        <v>85</v>
      </c>
      <c r="AV145" s="15" t="s">
        <v>83</v>
      </c>
      <c r="AW145" s="15" t="s">
        <v>31</v>
      </c>
      <c r="AX145" s="15" t="s">
        <v>75</v>
      </c>
      <c r="AY145" s="232" t="s">
        <v>153</v>
      </c>
    </row>
    <row r="146" spans="1:65" s="13" customFormat="1" ht="11.25">
      <c r="B146" s="200"/>
      <c r="C146" s="201"/>
      <c r="D146" s="202" t="s">
        <v>163</v>
      </c>
      <c r="E146" s="203" t="s">
        <v>1</v>
      </c>
      <c r="F146" s="204" t="s">
        <v>576</v>
      </c>
      <c r="G146" s="201"/>
      <c r="H146" s="205">
        <v>99</v>
      </c>
      <c r="I146" s="206"/>
      <c r="J146" s="201"/>
      <c r="K146" s="201"/>
      <c r="L146" s="207"/>
      <c r="M146" s="208"/>
      <c r="N146" s="209"/>
      <c r="O146" s="209"/>
      <c r="P146" s="209"/>
      <c r="Q146" s="209"/>
      <c r="R146" s="209"/>
      <c r="S146" s="209"/>
      <c r="T146" s="210"/>
      <c r="AT146" s="211" t="s">
        <v>163</v>
      </c>
      <c r="AU146" s="211" t="s">
        <v>85</v>
      </c>
      <c r="AV146" s="13" t="s">
        <v>85</v>
      </c>
      <c r="AW146" s="13" t="s">
        <v>31</v>
      </c>
      <c r="AX146" s="13" t="s">
        <v>75</v>
      </c>
      <c r="AY146" s="211" t="s">
        <v>153</v>
      </c>
    </row>
    <row r="147" spans="1:65" s="14" customFormat="1" ht="11.25">
      <c r="B147" s="212"/>
      <c r="C147" s="213"/>
      <c r="D147" s="202" t="s">
        <v>163</v>
      </c>
      <c r="E147" s="214" t="s">
        <v>1</v>
      </c>
      <c r="F147" s="215" t="s">
        <v>167</v>
      </c>
      <c r="G147" s="213"/>
      <c r="H147" s="216">
        <v>99</v>
      </c>
      <c r="I147" s="217"/>
      <c r="J147" s="213"/>
      <c r="K147" s="213"/>
      <c r="L147" s="218"/>
      <c r="M147" s="219"/>
      <c r="N147" s="220"/>
      <c r="O147" s="220"/>
      <c r="P147" s="220"/>
      <c r="Q147" s="220"/>
      <c r="R147" s="220"/>
      <c r="S147" s="220"/>
      <c r="T147" s="221"/>
      <c r="AT147" s="222" t="s">
        <v>163</v>
      </c>
      <c r="AU147" s="222" t="s">
        <v>85</v>
      </c>
      <c r="AV147" s="14" t="s">
        <v>161</v>
      </c>
      <c r="AW147" s="14" t="s">
        <v>31</v>
      </c>
      <c r="AX147" s="14" t="s">
        <v>83</v>
      </c>
      <c r="AY147" s="222" t="s">
        <v>153</v>
      </c>
    </row>
    <row r="148" spans="1:65" s="2" customFormat="1" ht="16.5" customHeight="1">
      <c r="A148" s="34"/>
      <c r="B148" s="35"/>
      <c r="C148" s="186" t="s">
        <v>160</v>
      </c>
      <c r="D148" s="186" t="s">
        <v>155</v>
      </c>
      <c r="E148" s="187" t="s">
        <v>563</v>
      </c>
      <c r="F148" s="188" t="s">
        <v>564</v>
      </c>
      <c r="G148" s="189" t="s">
        <v>262</v>
      </c>
      <c r="H148" s="190">
        <v>250</v>
      </c>
      <c r="I148" s="191"/>
      <c r="J148" s="192">
        <f>ROUND(I148*H148,2)</f>
        <v>0</v>
      </c>
      <c r="K148" s="188" t="s">
        <v>159</v>
      </c>
      <c r="L148" s="193"/>
      <c r="M148" s="194" t="s">
        <v>1</v>
      </c>
      <c r="N148" s="195" t="s">
        <v>40</v>
      </c>
      <c r="O148" s="71"/>
      <c r="P148" s="196">
        <f>O148*H148</f>
        <v>0</v>
      </c>
      <c r="Q148" s="196">
        <v>0</v>
      </c>
      <c r="R148" s="196">
        <f>Q148*H148</f>
        <v>0</v>
      </c>
      <c r="S148" s="196">
        <v>0</v>
      </c>
      <c r="T148" s="197">
        <f>S148*H148</f>
        <v>0</v>
      </c>
      <c r="U148" s="34"/>
      <c r="V148" s="34"/>
      <c r="W148" s="34"/>
      <c r="X148" s="34"/>
      <c r="Y148" s="34"/>
      <c r="Z148" s="34"/>
      <c r="AA148" s="34"/>
      <c r="AB148" s="34"/>
      <c r="AC148" s="34"/>
      <c r="AD148" s="34"/>
      <c r="AE148" s="34"/>
      <c r="AR148" s="198" t="s">
        <v>160</v>
      </c>
      <c r="AT148" s="198" t="s">
        <v>155</v>
      </c>
      <c r="AU148" s="198" t="s">
        <v>85</v>
      </c>
      <c r="AY148" s="17" t="s">
        <v>153</v>
      </c>
      <c r="BE148" s="199">
        <f>IF(N148="základní",J148,0)</f>
        <v>0</v>
      </c>
      <c r="BF148" s="199">
        <f>IF(N148="snížená",J148,0)</f>
        <v>0</v>
      </c>
      <c r="BG148" s="199">
        <f>IF(N148="zákl. přenesená",J148,0)</f>
        <v>0</v>
      </c>
      <c r="BH148" s="199">
        <f>IF(N148="sníž. přenesená",J148,0)</f>
        <v>0</v>
      </c>
      <c r="BI148" s="199">
        <f>IF(N148="nulová",J148,0)</f>
        <v>0</v>
      </c>
      <c r="BJ148" s="17" t="s">
        <v>83</v>
      </c>
      <c r="BK148" s="199">
        <f>ROUND(I148*H148,2)</f>
        <v>0</v>
      </c>
      <c r="BL148" s="17" t="s">
        <v>161</v>
      </c>
      <c r="BM148" s="198" t="s">
        <v>703</v>
      </c>
    </row>
    <row r="149" spans="1:65" s="15" customFormat="1" ht="11.25">
      <c r="B149" s="223"/>
      <c r="C149" s="224"/>
      <c r="D149" s="202" t="s">
        <v>163</v>
      </c>
      <c r="E149" s="225" t="s">
        <v>1</v>
      </c>
      <c r="F149" s="226" t="s">
        <v>566</v>
      </c>
      <c r="G149" s="224"/>
      <c r="H149" s="225" t="s">
        <v>1</v>
      </c>
      <c r="I149" s="227"/>
      <c r="J149" s="224"/>
      <c r="K149" s="224"/>
      <c r="L149" s="228"/>
      <c r="M149" s="229"/>
      <c r="N149" s="230"/>
      <c r="O149" s="230"/>
      <c r="P149" s="230"/>
      <c r="Q149" s="230"/>
      <c r="R149" s="230"/>
      <c r="S149" s="230"/>
      <c r="T149" s="231"/>
      <c r="AT149" s="232" t="s">
        <v>163</v>
      </c>
      <c r="AU149" s="232" t="s">
        <v>85</v>
      </c>
      <c r="AV149" s="15" t="s">
        <v>83</v>
      </c>
      <c r="AW149" s="15" t="s">
        <v>31</v>
      </c>
      <c r="AX149" s="15" t="s">
        <v>75</v>
      </c>
      <c r="AY149" s="232" t="s">
        <v>153</v>
      </c>
    </row>
    <row r="150" spans="1:65" s="13" customFormat="1" ht="11.25">
      <c r="B150" s="200"/>
      <c r="C150" s="201"/>
      <c r="D150" s="202" t="s">
        <v>163</v>
      </c>
      <c r="E150" s="203" t="s">
        <v>1</v>
      </c>
      <c r="F150" s="204" t="s">
        <v>567</v>
      </c>
      <c r="G150" s="201"/>
      <c r="H150" s="205">
        <v>125</v>
      </c>
      <c r="I150" s="206"/>
      <c r="J150" s="201"/>
      <c r="K150" s="201"/>
      <c r="L150" s="207"/>
      <c r="M150" s="208"/>
      <c r="N150" s="209"/>
      <c r="O150" s="209"/>
      <c r="P150" s="209"/>
      <c r="Q150" s="209"/>
      <c r="R150" s="209"/>
      <c r="S150" s="209"/>
      <c r="T150" s="210"/>
      <c r="AT150" s="211" t="s">
        <v>163</v>
      </c>
      <c r="AU150" s="211" t="s">
        <v>85</v>
      </c>
      <c r="AV150" s="13" t="s">
        <v>85</v>
      </c>
      <c r="AW150" s="13" t="s">
        <v>31</v>
      </c>
      <c r="AX150" s="13" t="s">
        <v>75</v>
      </c>
      <c r="AY150" s="211" t="s">
        <v>153</v>
      </c>
    </row>
    <row r="151" spans="1:65" s="15" customFormat="1" ht="11.25">
      <c r="B151" s="223"/>
      <c r="C151" s="224"/>
      <c r="D151" s="202" t="s">
        <v>163</v>
      </c>
      <c r="E151" s="225" t="s">
        <v>1</v>
      </c>
      <c r="F151" s="226" t="s">
        <v>568</v>
      </c>
      <c r="G151" s="224"/>
      <c r="H151" s="225" t="s">
        <v>1</v>
      </c>
      <c r="I151" s="227"/>
      <c r="J151" s="224"/>
      <c r="K151" s="224"/>
      <c r="L151" s="228"/>
      <c r="M151" s="229"/>
      <c r="N151" s="230"/>
      <c r="O151" s="230"/>
      <c r="P151" s="230"/>
      <c r="Q151" s="230"/>
      <c r="R151" s="230"/>
      <c r="S151" s="230"/>
      <c r="T151" s="231"/>
      <c r="AT151" s="232" t="s">
        <v>163</v>
      </c>
      <c r="AU151" s="232" t="s">
        <v>85</v>
      </c>
      <c r="AV151" s="15" t="s">
        <v>83</v>
      </c>
      <c r="AW151" s="15" t="s">
        <v>31</v>
      </c>
      <c r="AX151" s="15" t="s">
        <v>75</v>
      </c>
      <c r="AY151" s="232" t="s">
        <v>153</v>
      </c>
    </row>
    <row r="152" spans="1:65" s="13" customFormat="1" ht="11.25">
      <c r="B152" s="200"/>
      <c r="C152" s="201"/>
      <c r="D152" s="202" t="s">
        <v>163</v>
      </c>
      <c r="E152" s="203" t="s">
        <v>1</v>
      </c>
      <c r="F152" s="204" t="s">
        <v>567</v>
      </c>
      <c r="G152" s="201"/>
      <c r="H152" s="205">
        <v>125</v>
      </c>
      <c r="I152" s="206"/>
      <c r="J152" s="201"/>
      <c r="K152" s="201"/>
      <c r="L152" s="207"/>
      <c r="M152" s="208"/>
      <c r="N152" s="209"/>
      <c r="O152" s="209"/>
      <c r="P152" s="209"/>
      <c r="Q152" s="209"/>
      <c r="R152" s="209"/>
      <c r="S152" s="209"/>
      <c r="T152" s="210"/>
      <c r="AT152" s="211" t="s">
        <v>163</v>
      </c>
      <c r="AU152" s="211" t="s">
        <v>85</v>
      </c>
      <c r="AV152" s="13" t="s">
        <v>85</v>
      </c>
      <c r="AW152" s="13" t="s">
        <v>31</v>
      </c>
      <c r="AX152" s="13" t="s">
        <v>75</v>
      </c>
      <c r="AY152" s="211" t="s">
        <v>153</v>
      </c>
    </row>
    <row r="153" spans="1:65" s="14" customFormat="1" ht="11.25">
      <c r="B153" s="212"/>
      <c r="C153" s="213"/>
      <c r="D153" s="202" t="s">
        <v>163</v>
      </c>
      <c r="E153" s="214" t="s">
        <v>1</v>
      </c>
      <c r="F153" s="215" t="s">
        <v>167</v>
      </c>
      <c r="G153" s="213"/>
      <c r="H153" s="216">
        <v>250</v>
      </c>
      <c r="I153" s="217"/>
      <c r="J153" s="213"/>
      <c r="K153" s="213"/>
      <c r="L153" s="218"/>
      <c r="M153" s="219"/>
      <c r="N153" s="220"/>
      <c r="O153" s="220"/>
      <c r="P153" s="220"/>
      <c r="Q153" s="220"/>
      <c r="R153" s="220"/>
      <c r="S153" s="220"/>
      <c r="T153" s="221"/>
      <c r="AT153" s="222" t="s">
        <v>163</v>
      </c>
      <c r="AU153" s="222" t="s">
        <v>85</v>
      </c>
      <c r="AV153" s="14" t="s">
        <v>161</v>
      </c>
      <c r="AW153" s="14" t="s">
        <v>31</v>
      </c>
      <c r="AX153" s="14" t="s">
        <v>83</v>
      </c>
      <c r="AY153" s="222" t="s">
        <v>153</v>
      </c>
    </row>
    <row r="154" spans="1:65" s="12" customFormat="1" ht="22.9" customHeight="1">
      <c r="B154" s="170"/>
      <c r="C154" s="171"/>
      <c r="D154" s="172" t="s">
        <v>74</v>
      </c>
      <c r="E154" s="184" t="s">
        <v>183</v>
      </c>
      <c r="F154" s="184" t="s">
        <v>184</v>
      </c>
      <c r="G154" s="171"/>
      <c r="H154" s="171"/>
      <c r="I154" s="174"/>
      <c r="J154" s="185">
        <f>BK154</f>
        <v>0</v>
      </c>
      <c r="K154" s="171"/>
      <c r="L154" s="176"/>
      <c r="M154" s="177"/>
      <c r="N154" s="178"/>
      <c r="O154" s="178"/>
      <c r="P154" s="179">
        <f>SUM(P155:P197)</f>
        <v>0</v>
      </c>
      <c r="Q154" s="178"/>
      <c r="R154" s="179">
        <f>SUM(R155:R197)</f>
        <v>0</v>
      </c>
      <c r="S154" s="178"/>
      <c r="T154" s="180">
        <f>SUM(T155:T197)</f>
        <v>0</v>
      </c>
      <c r="AR154" s="181" t="s">
        <v>83</v>
      </c>
      <c r="AT154" s="182" t="s">
        <v>74</v>
      </c>
      <c r="AU154" s="182" t="s">
        <v>83</v>
      </c>
      <c r="AY154" s="181" t="s">
        <v>153</v>
      </c>
      <c r="BK154" s="183">
        <f>SUM(BK155:BK197)</f>
        <v>0</v>
      </c>
    </row>
    <row r="155" spans="1:65" s="2" customFormat="1" ht="134.25" customHeight="1">
      <c r="A155" s="34"/>
      <c r="B155" s="35"/>
      <c r="C155" s="233" t="s">
        <v>219</v>
      </c>
      <c r="D155" s="233" t="s">
        <v>185</v>
      </c>
      <c r="E155" s="234" t="s">
        <v>585</v>
      </c>
      <c r="F155" s="235" t="s">
        <v>586</v>
      </c>
      <c r="G155" s="236" t="s">
        <v>196</v>
      </c>
      <c r="H155" s="237">
        <v>55</v>
      </c>
      <c r="I155" s="238"/>
      <c r="J155" s="239">
        <f>ROUND(I155*H155,2)</f>
        <v>0</v>
      </c>
      <c r="K155" s="235" t="s">
        <v>159</v>
      </c>
      <c r="L155" s="39"/>
      <c r="M155" s="240" t="s">
        <v>1</v>
      </c>
      <c r="N155" s="241" t="s">
        <v>40</v>
      </c>
      <c r="O155" s="71"/>
      <c r="P155" s="196">
        <f>O155*H155</f>
        <v>0</v>
      </c>
      <c r="Q155" s="196">
        <v>0</v>
      </c>
      <c r="R155" s="196">
        <f>Q155*H155</f>
        <v>0</v>
      </c>
      <c r="S155" s="196">
        <v>0</v>
      </c>
      <c r="T155" s="197">
        <f>S155*H155</f>
        <v>0</v>
      </c>
      <c r="U155" s="34"/>
      <c r="V155" s="34"/>
      <c r="W155" s="34"/>
      <c r="X155" s="34"/>
      <c r="Y155" s="34"/>
      <c r="Z155" s="34"/>
      <c r="AA155" s="34"/>
      <c r="AB155" s="34"/>
      <c r="AC155" s="34"/>
      <c r="AD155" s="34"/>
      <c r="AE155" s="34"/>
      <c r="AR155" s="198" t="s">
        <v>161</v>
      </c>
      <c r="AT155" s="198" t="s">
        <v>185</v>
      </c>
      <c r="AU155" s="198" t="s">
        <v>85</v>
      </c>
      <c r="AY155" s="17" t="s">
        <v>153</v>
      </c>
      <c r="BE155" s="199">
        <f>IF(N155="základní",J155,0)</f>
        <v>0</v>
      </c>
      <c r="BF155" s="199">
        <f>IF(N155="snížená",J155,0)</f>
        <v>0</v>
      </c>
      <c r="BG155" s="199">
        <f>IF(N155="zákl. přenesená",J155,0)</f>
        <v>0</v>
      </c>
      <c r="BH155" s="199">
        <f>IF(N155="sníž. přenesená",J155,0)</f>
        <v>0</v>
      </c>
      <c r="BI155" s="199">
        <f>IF(N155="nulová",J155,0)</f>
        <v>0</v>
      </c>
      <c r="BJ155" s="17" t="s">
        <v>83</v>
      </c>
      <c r="BK155" s="199">
        <f>ROUND(I155*H155,2)</f>
        <v>0</v>
      </c>
      <c r="BL155" s="17" t="s">
        <v>161</v>
      </c>
      <c r="BM155" s="198" t="s">
        <v>704</v>
      </c>
    </row>
    <row r="156" spans="1:65" s="2" customFormat="1" ht="78">
      <c r="A156" s="34"/>
      <c r="B156" s="35"/>
      <c r="C156" s="36"/>
      <c r="D156" s="202" t="s">
        <v>190</v>
      </c>
      <c r="E156" s="36"/>
      <c r="F156" s="242" t="s">
        <v>588</v>
      </c>
      <c r="G156" s="36"/>
      <c r="H156" s="36"/>
      <c r="I156" s="243"/>
      <c r="J156" s="36"/>
      <c r="K156" s="36"/>
      <c r="L156" s="39"/>
      <c r="M156" s="244"/>
      <c r="N156" s="245"/>
      <c r="O156" s="71"/>
      <c r="P156" s="71"/>
      <c r="Q156" s="71"/>
      <c r="R156" s="71"/>
      <c r="S156" s="71"/>
      <c r="T156" s="72"/>
      <c r="U156" s="34"/>
      <c r="V156" s="34"/>
      <c r="W156" s="34"/>
      <c r="X156" s="34"/>
      <c r="Y156" s="34"/>
      <c r="Z156" s="34"/>
      <c r="AA156" s="34"/>
      <c r="AB156" s="34"/>
      <c r="AC156" s="34"/>
      <c r="AD156" s="34"/>
      <c r="AE156" s="34"/>
      <c r="AT156" s="17" t="s">
        <v>190</v>
      </c>
      <c r="AU156" s="17" t="s">
        <v>85</v>
      </c>
    </row>
    <row r="157" spans="1:65" s="15" customFormat="1" ht="11.25">
      <c r="B157" s="223"/>
      <c r="C157" s="224"/>
      <c r="D157" s="202" t="s">
        <v>163</v>
      </c>
      <c r="E157" s="225" t="s">
        <v>1</v>
      </c>
      <c r="F157" s="226" t="s">
        <v>575</v>
      </c>
      <c r="G157" s="224"/>
      <c r="H157" s="225" t="s">
        <v>1</v>
      </c>
      <c r="I157" s="227"/>
      <c r="J157" s="224"/>
      <c r="K157" s="224"/>
      <c r="L157" s="228"/>
      <c r="M157" s="229"/>
      <c r="N157" s="230"/>
      <c r="O157" s="230"/>
      <c r="P157" s="230"/>
      <c r="Q157" s="230"/>
      <c r="R157" s="230"/>
      <c r="S157" s="230"/>
      <c r="T157" s="231"/>
      <c r="AT157" s="232" t="s">
        <v>163</v>
      </c>
      <c r="AU157" s="232" t="s">
        <v>85</v>
      </c>
      <c r="AV157" s="15" t="s">
        <v>83</v>
      </c>
      <c r="AW157" s="15" t="s">
        <v>31</v>
      </c>
      <c r="AX157" s="15" t="s">
        <v>75</v>
      </c>
      <c r="AY157" s="232" t="s">
        <v>153</v>
      </c>
    </row>
    <row r="158" spans="1:65" s="13" customFormat="1" ht="11.25">
      <c r="B158" s="200"/>
      <c r="C158" s="201"/>
      <c r="D158" s="202" t="s">
        <v>163</v>
      </c>
      <c r="E158" s="203" t="s">
        <v>1</v>
      </c>
      <c r="F158" s="204" t="s">
        <v>589</v>
      </c>
      <c r="G158" s="201"/>
      <c r="H158" s="205">
        <v>55</v>
      </c>
      <c r="I158" s="206"/>
      <c r="J158" s="201"/>
      <c r="K158" s="201"/>
      <c r="L158" s="207"/>
      <c r="M158" s="208"/>
      <c r="N158" s="209"/>
      <c r="O158" s="209"/>
      <c r="P158" s="209"/>
      <c r="Q158" s="209"/>
      <c r="R158" s="209"/>
      <c r="S158" s="209"/>
      <c r="T158" s="210"/>
      <c r="AT158" s="211" t="s">
        <v>163</v>
      </c>
      <c r="AU158" s="211" t="s">
        <v>85</v>
      </c>
      <c r="AV158" s="13" t="s">
        <v>85</v>
      </c>
      <c r="AW158" s="13" t="s">
        <v>31</v>
      </c>
      <c r="AX158" s="13" t="s">
        <v>75</v>
      </c>
      <c r="AY158" s="211" t="s">
        <v>153</v>
      </c>
    </row>
    <row r="159" spans="1:65" s="14" customFormat="1" ht="11.25">
      <c r="B159" s="212"/>
      <c r="C159" s="213"/>
      <c r="D159" s="202" t="s">
        <v>163</v>
      </c>
      <c r="E159" s="214" t="s">
        <v>1</v>
      </c>
      <c r="F159" s="215" t="s">
        <v>167</v>
      </c>
      <c r="G159" s="213"/>
      <c r="H159" s="216">
        <v>55</v>
      </c>
      <c r="I159" s="217"/>
      <c r="J159" s="213"/>
      <c r="K159" s="213"/>
      <c r="L159" s="218"/>
      <c r="M159" s="219"/>
      <c r="N159" s="220"/>
      <c r="O159" s="220"/>
      <c r="P159" s="220"/>
      <c r="Q159" s="220"/>
      <c r="R159" s="220"/>
      <c r="S159" s="220"/>
      <c r="T159" s="221"/>
      <c r="AT159" s="222" t="s">
        <v>163</v>
      </c>
      <c r="AU159" s="222" t="s">
        <v>85</v>
      </c>
      <c r="AV159" s="14" t="s">
        <v>161</v>
      </c>
      <c r="AW159" s="14" t="s">
        <v>31</v>
      </c>
      <c r="AX159" s="14" t="s">
        <v>83</v>
      </c>
      <c r="AY159" s="222" t="s">
        <v>153</v>
      </c>
    </row>
    <row r="160" spans="1:65" s="2" customFormat="1" ht="72">
      <c r="A160" s="34"/>
      <c r="B160" s="35"/>
      <c r="C160" s="233" t="s">
        <v>225</v>
      </c>
      <c r="D160" s="233" t="s">
        <v>185</v>
      </c>
      <c r="E160" s="234" t="s">
        <v>590</v>
      </c>
      <c r="F160" s="235" t="s">
        <v>591</v>
      </c>
      <c r="G160" s="236" t="s">
        <v>196</v>
      </c>
      <c r="H160" s="237">
        <v>55</v>
      </c>
      <c r="I160" s="238"/>
      <c r="J160" s="239">
        <f>ROUND(I160*H160,2)</f>
        <v>0</v>
      </c>
      <c r="K160" s="235" t="s">
        <v>159</v>
      </c>
      <c r="L160" s="39"/>
      <c r="M160" s="240" t="s">
        <v>1</v>
      </c>
      <c r="N160" s="241" t="s">
        <v>40</v>
      </c>
      <c r="O160" s="71"/>
      <c r="P160" s="196">
        <f>O160*H160</f>
        <v>0</v>
      </c>
      <c r="Q160" s="196">
        <v>0</v>
      </c>
      <c r="R160" s="196">
        <f>Q160*H160</f>
        <v>0</v>
      </c>
      <c r="S160" s="196">
        <v>0</v>
      </c>
      <c r="T160" s="197">
        <f>S160*H160</f>
        <v>0</v>
      </c>
      <c r="U160" s="34"/>
      <c r="V160" s="34"/>
      <c r="W160" s="34"/>
      <c r="X160" s="34"/>
      <c r="Y160" s="34"/>
      <c r="Z160" s="34"/>
      <c r="AA160" s="34"/>
      <c r="AB160" s="34"/>
      <c r="AC160" s="34"/>
      <c r="AD160" s="34"/>
      <c r="AE160" s="34"/>
      <c r="AR160" s="198" t="s">
        <v>161</v>
      </c>
      <c r="AT160" s="198" t="s">
        <v>185</v>
      </c>
      <c r="AU160" s="198" t="s">
        <v>85</v>
      </c>
      <c r="AY160" s="17" t="s">
        <v>153</v>
      </c>
      <c r="BE160" s="199">
        <f>IF(N160="základní",J160,0)</f>
        <v>0</v>
      </c>
      <c r="BF160" s="199">
        <f>IF(N160="snížená",J160,0)</f>
        <v>0</v>
      </c>
      <c r="BG160" s="199">
        <f>IF(N160="zákl. přenesená",J160,0)</f>
        <v>0</v>
      </c>
      <c r="BH160" s="199">
        <f>IF(N160="sníž. přenesená",J160,0)</f>
        <v>0</v>
      </c>
      <c r="BI160" s="199">
        <f>IF(N160="nulová",J160,0)</f>
        <v>0</v>
      </c>
      <c r="BJ160" s="17" t="s">
        <v>83</v>
      </c>
      <c r="BK160" s="199">
        <f>ROUND(I160*H160,2)</f>
        <v>0</v>
      </c>
      <c r="BL160" s="17" t="s">
        <v>161</v>
      </c>
      <c r="BM160" s="198" t="s">
        <v>705</v>
      </c>
    </row>
    <row r="161" spans="1:65" s="2" customFormat="1" ht="48.75">
      <c r="A161" s="34"/>
      <c r="B161" s="35"/>
      <c r="C161" s="36"/>
      <c r="D161" s="202" t="s">
        <v>190</v>
      </c>
      <c r="E161" s="36"/>
      <c r="F161" s="242" t="s">
        <v>198</v>
      </c>
      <c r="G161" s="36"/>
      <c r="H161" s="36"/>
      <c r="I161" s="243"/>
      <c r="J161" s="36"/>
      <c r="K161" s="36"/>
      <c r="L161" s="39"/>
      <c r="M161" s="244"/>
      <c r="N161" s="245"/>
      <c r="O161" s="71"/>
      <c r="P161" s="71"/>
      <c r="Q161" s="71"/>
      <c r="R161" s="71"/>
      <c r="S161" s="71"/>
      <c r="T161" s="72"/>
      <c r="U161" s="34"/>
      <c r="V161" s="34"/>
      <c r="W161" s="34"/>
      <c r="X161" s="34"/>
      <c r="Y161" s="34"/>
      <c r="Z161" s="34"/>
      <c r="AA161" s="34"/>
      <c r="AB161" s="34"/>
      <c r="AC161" s="34"/>
      <c r="AD161" s="34"/>
      <c r="AE161" s="34"/>
      <c r="AT161" s="17" t="s">
        <v>190</v>
      </c>
      <c r="AU161" s="17" t="s">
        <v>85</v>
      </c>
    </row>
    <row r="162" spans="1:65" s="15" customFormat="1" ht="11.25">
      <c r="B162" s="223"/>
      <c r="C162" s="224"/>
      <c r="D162" s="202" t="s">
        <v>163</v>
      </c>
      <c r="E162" s="225" t="s">
        <v>1</v>
      </c>
      <c r="F162" s="226" t="s">
        <v>575</v>
      </c>
      <c r="G162" s="224"/>
      <c r="H162" s="225" t="s">
        <v>1</v>
      </c>
      <c r="I162" s="227"/>
      <c r="J162" s="224"/>
      <c r="K162" s="224"/>
      <c r="L162" s="228"/>
      <c r="M162" s="229"/>
      <c r="N162" s="230"/>
      <c r="O162" s="230"/>
      <c r="P162" s="230"/>
      <c r="Q162" s="230"/>
      <c r="R162" s="230"/>
      <c r="S162" s="230"/>
      <c r="T162" s="231"/>
      <c r="AT162" s="232" t="s">
        <v>163</v>
      </c>
      <c r="AU162" s="232" t="s">
        <v>85</v>
      </c>
      <c r="AV162" s="15" t="s">
        <v>83</v>
      </c>
      <c r="AW162" s="15" t="s">
        <v>31</v>
      </c>
      <c r="AX162" s="15" t="s">
        <v>75</v>
      </c>
      <c r="AY162" s="232" t="s">
        <v>153</v>
      </c>
    </row>
    <row r="163" spans="1:65" s="13" customFormat="1" ht="11.25">
      <c r="B163" s="200"/>
      <c r="C163" s="201"/>
      <c r="D163" s="202" t="s">
        <v>163</v>
      </c>
      <c r="E163" s="203" t="s">
        <v>1</v>
      </c>
      <c r="F163" s="204" t="s">
        <v>589</v>
      </c>
      <c r="G163" s="201"/>
      <c r="H163" s="205">
        <v>55</v>
      </c>
      <c r="I163" s="206"/>
      <c r="J163" s="201"/>
      <c r="K163" s="201"/>
      <c r="L163" s="207"/>
      <c r="M163" s="208"/>
      <c r="N163" s="209"/>
      <c r="O163" s="209"/>
      <c r="P163" s="209"/>
      <c r="Q163" s="209"/>
      <c r="R163" s="209"/>
      <c r="S163" s="209"/>
      <c r="T163" s="210"/>
      <c r="AT163" s="211" t="s">
        <v>163</v>
      </c>
      <c r="AU163" s="211" t="s">
        <v>85</v>
      </c>
      <c r="AV163" s="13" t="s">
        <v>85</v>
      </c>
      <c r="AW163" s="13" t="s">
        <v>31</v>
      </c>
      <c r="AX163" s="13" t="s">
        <v>75</v>
      </c>
      <c r="AY163" s="211" t="s">
        <v>153</v>
      </c>
    </row>
    <row r="164" spans="1:65" s="14" customFormat="1" ht="11.25">
      <c r="B164" s="212"/>
      <c r="C164" s="213"/>
      <c r="D164" s="202" t="s">
        <v>163</v>
      </c>
      <c r="E164" s="214" t="s">
        <v>1</v>
      </c>
      <c r="F164" s="215" t="s">
        <v>167</v>
      </c>
      <c r="G164" s="213"/>
      <c r="H164" s="216">
        <v>55</v>
      </c>
      <c r="I164" s="217"/>
      <c r="J164" s="213"/>
      <c r="K164" s="213"/>
      <c r="L164" s="218"/>
      <c r="M164" s="219"/>
      <c r="N164" s="220"/>
      <c r="O164" s="220"/>
      <c r="P164" s="220"/>
      <c r="Q164" s="220"/>
      <c r="R164" s="220"/>
      <c r="S164" s="220"/>
      <c r="T164" s="221"/>
      <c r="AT164" s="222" t="s">
        <v>163</v>
      </c>
      <c r="AU164" s="222" t="s">
        <v>85</v>
      </c>
      <c r="AV164" s="14" t="s">
        <v>161</v>
      </c>
      <c r="AW164" s="14" t="s">
        <v>31</v>
      </c>
      <c r="AX164" s="14" t="s">
        <v>83</v>
      </c>
      <c r="AY164" s="222" t="s">
        <v>153</v>
      </c>
    </row>
    <row r="165" spans="1:65" s="2" customFormat="1" ht="44.25" customHeight="1">
      <c r="A165" s="34"/>
      <c r="B165" s="35"/>
      <c r="C165" s="233" t="s">
        <v>230</v>
      </c>
      <c r="D165" s="233" t="s">
        <v>185</v>
      </c>
      <c r="E165" s="234" t="s">
        <v>706</v>
      </c>
      <c r="F165" s="235" t="s">
        <v>707</v>
      </c>
      <c r="G165" s="236" t="s">
        <v>158</v>
      </c>
      <c r="H165" s="237">
        <v>4</v>
      </c>
      <c r="I165" s="238"/>
      <c r="J165" s="239">
        <f>ROUND(I165*H165,2)</f>
        <v>0</v>
      </c>
      <c r="K165" s="235" t="s">
        <v>159</v>
      </c>
      <c r="L165" s="39"/>
      <c r="M165" s="240" t="s">
        <v>1</v>
      </c>
      <c r="N165" s="241" t="s">
        <v>40</v>
      </c>
      <c r="O165" s="71"/>
      <c r="P165" s="196">
        <f>O165*H165</f>
        <v>0</v>
      </c>
      <c r="Q165" s="196">
        <v>0</v>
      </c>
      <c r="R165" s="196">
        <f>Q165*H165</f>
        <v>0</v>
      </c>
      <c r="S165" s="196">
        <v>0</v>
      </c>
      <c r="T165" s="197">
        <f>S165*H165</f>
        <v>0</v>
      </c>
      <c r="U165" s="34"/>
      <c r="V165" s="34"/>
      <c r="W165" s="34"/>
      <c r="X165" s="34"/>
      <c r="Y165" s="34"/>
      <c r="Z165" s="34"/>
      <c r="AA165" s="34"/>
      <c r="AB165" s="34"/>
      <c r="AC165" s="34"/>
      <c r="AD165" s="34"/>
      <c r="AE165" s="34"/>
      <c r="AR165" s="198" t="s">
        <v>161</v>
      </c>
      <c r="AT165" s="198" t="s">
        <v>185</v>
      </c>
      <c r="AU165" s="198" t="s">
        <v>85</v>
      </c>
      <c r="AY165" s="17" t="s">
        <v>153</v>
      </c>
      <c r="BE165" s="199">
        <f>IF(N165="základní",J165,0)</f>
        <v>0</v>
      </c>
      <c r="BF165" s="199">
        <f>IF(N165="snížená",J165,0)</f>
        <v>0</v>
      </c>
      <c r="BG165" s="199">
        <f>IF(N165="zákl. přenesená",J165,0)</f>
        <v>0</v>
      </c>
      <c r="BH165" s="199">
        <f>IF(N165="sníž. přenesená",J165,0)</f>
        <v>0</v>
      </c>
      <c r="BI165" s="199">
        <f>IF(N165="nulová",J165,0)</f>
        <v>0</v>
      </c>
      <c r="BJ165" s="17" t="s">
        <v>83</v>
      </c>
      <c r="BK165" s="199">
        <f>ROUND(I165*H165,2)</f>
        <v>0</v>
      </c>
      <c r="BL165" s="17" t="s">
        <v>161</v>
      </c>
      <c r="BM165" s="198" t="s">
        <v>708</v>
      </c>
    </row>
    <row r="166" spans="1:65" s="2" customFormat="1" ht="29.25">
      <c r="A166" s="34"/>
      <c r="B166" s="35"/>
      <c r="C166" s="36"/>
      <c r="D166" s="202" t="s">
        <v>190</v>
      </c>
      <c r="E166" s="36"/>
      <c r="F166" s="242" t="s">
        <v>709</v>
      </c>
      <c r="G166" s="36"/>
      <c r="H166" s="36"/>
      <c r="I166" s="243"/>
      <c r="J166" s="36"/>
      <c r="K166" s="36"/>
      <c r="L166" s="39"/>
      <c r="M166" s="244"/>
      <c r="N166" s="245"/>
      <c r="O166" s="71"/>
      <c r="P166" s="71"/>
      <c r="Q166" s="71"/>
      <c r="R166" s="71"/>
      <c r="S166" s="71"/>
      <c r="T166" s="72"/>
      <c r="U166" s="34"/>
      <c r="V166" s="34"/>
      <c r="W166" s="34"/>
      <c r="X166" s="34"/>
      <c r="Y166" s="34"/>
      <c r="Z166" s="34"/>
      <c r="AA166" s="34"/>
      <c r="AB166" s="34"/>
      <c r="AC166" s="34"/>
      <c r="AD166" s="34"/>
      <c r="AE166" s="34"/>
      <c r="AT166" s="17" t="s">
        <v>190</v>
      </c>
      <c r="AU166" s="17" t="s">
        <v>85</v>
      </c>
    </row>
    <row r="167" spans="1:65" s="13" customFormat="1" ht="11.25">
      <c r="B167" s="200"/>
      <c r="C167" s="201"/>
      <c r="D167" s="202" t="s">
        <v>163</v>
      </c>
      <c r="E167" s="203" t="s">
        <v>1</v>
      </c>
      <c r="F167" s="204" t="s">
        <v>161</v>
      </c>
      <c r="G167" s="201"/>
      <c r="H167" s="205">
        <v>4</v>
      </c>
      <c r="I167" s="206"/>
      <c r="J167" s="201"/>
      <c r="K167" s="201"/>
      <c r="L167" s="207"/>
      <c r="M167" s="208"/>
      <c r="N167" s="209"/>
      <c r="O167" s="209"/>
      <c r="P167" s="209"/>
      <c r="Q167" s="209"/>
      <c r="R167" s="209"/>
      <c r="S167" s="209"/>
      <c r="T167" s="210"/>
      <c r="AT167" s="211" t="s">
        <v>163</v>
      </c>
      <c r="AU167" s="211" t="s">
        <v>85</v>
      </c>
      <c r="AV167" s="13" t="s">
        <v>85</v>
      </c>
      <c r="AW167" s="13" t="s">
        <v>31</v>
      </c>
      <c r="AX167" s="13" t="s">
        <v>75</v>
      </c>
      <c r="AY167" s="211" t="s">
        <v>153</v>
      </c>
    </row>
    <row r="168" spans="1:65" s="14" customFormat="1" ht="11.25">
      <c r="B168" s="212"/>
      <c r="C168" s="213"/>
      <c r="D168" s="202" t="s">
        <v>163</v>
      </c>
      <c r="E168" s="214" t="s">
        <v>1</v>
      </c>
      <c r="F168" s="215" t="s">
        <v>167</v>
      </c>
      <c r="G168" s="213"/>
      <c r="H168" s="216">
        <v>4</v>
      </c>
      <c r="I168" s="217"/>
      <c r="J168" s="213"/>
      <c r="K168" s="213"/>
      <c r="L168" s="218"/>
      <c r="M168" s="219"/>
      <c r="N168" s="220"/>
      <c r="O168" s="220"/>
      <c r="P168" s="220"/>
      <c r="Q168" s="220"/>
      <c r="R168" s="220"/>
      <c r="S168" s="220"/>
      <c r="T168" s="221"/>
      <c r="AT168" s="222" t="s">
        <v>163</v>
      </c>
      <c r="AU168" s="222" t="s">
        <v>85</v>
      </c>
      <c r="AV168" s="14" t="s">
        <v>161</v>
      </c>
      <c r="AW168" s="14" t="s">
        <v>31</v>
      </c>
      <c r="AX168" s="14" t="s">
        <v>83</v>
      </c>
      <c r="AY168" s="222" t="s">
        <v>153</v>
      </c>
    </row>
    <row r="169" spans="1:65" s="2" customFormat="1" ht="44.25" customHeight="1">
      <c r="A169" s="34"/>
      <c r="B169" s="35"/>
      <c r="C169" s="233" t="s">
        <v>236</v>
      </c>
      <c r="D169" s="233" t="s">
        <v>185</v>
      </c>
      <c r="E169" s="234" t="s">
        <v>710</v>
      </c>
      <c r="F169" s="235" t="s">
        <v>711</v>
      </c>
      <c r="G169" s="236" t="s">
        <v>158</v>
      </c>
      <c r="H169" s="237">
        <v>4</v>
      </c>
      <c r="I169" s="238"/>
      <c r="J169" s="239">
        <f>ROUND(I169*H169,2)</f>
        <v>0</v>
      </c>
      <c r="K169" s="235" t="s">
        <v>159</v>
      </c>
      <c r="L169" s="39"/>
      <c r="M169" s="240" t="s">
        <v>1</v>
      </c>
      <c r="N169" s="241" t="s">
        <v>40</v>
      </c>
      <c r="O169" s="71"/>
      <c r="P169" s="196">
        <f>O169*H169</f>
        <v>0</v>
      </c>
      <c r="Q169" s="196">
        <v>0</v>
      </c>
      <c r="R169" s="196">
        <f>Q169*H169</f>
        <v>0</v>
      </c>
      <c r="S169" s="196">
        <v>0</v>
      </c>
      <c r="T169" s="197">
        <f>S169*H169</f>
        <v>0</v>
      </c>
      <c r="U169" s="34"/>
      <c r="V169" s="34"/>
      <c r="W169" s="34"/>
      <c r="X169" s="34"/>
      <c r="Y169" s="34"/>
      <c r="Z169" s="34"/>
      <c r="AA169" s="34"/>
      <c r="AB169" s="34"/>
      <c r="AC169" s="34"/>
      <c r="AD169" s="34"/>
      <c r="AE169" s="34"/>
      <c r="AR169" s="198" t="s">
        <v>161</v>
      </c>
      <c r="AT169" s="198" t="s">
        <v>185</v>
      </c>
      <c r="AU169" s="198" t="s">
        <v>85</v>
      </c>
      <c r="AY169" s="17" t="s">
        <v>153</v>
      </c>
      <c r="BE169" s="199">
        <f>IF(N169="základní",J169,0)</f>
        <v>0</v>
      </c>
      <c r="BF169" s="199">
        <f>IF(N169="snížená",J169,0)</f>
        <v>0</v>
      </c>
      <c r="BG169" s="199">
        <f>IF(N169="zákl. přenesená",J169,0)</f>
        <v>0</v>
      </c>
      <c r="BH169" s="199">
        <f>IF(N169="sníž. přenesená",J169,0)</f>
        <v>0</v>
      </c>
      <c r="BI169" s="199">
        <f>IF(N169="nulová",J169,0)</f>
        <v>0</v>
      </c>
      <c r="BJ169" s="17" t="s">
        <v>83</v>
      </c>
      <c r="BK169" s="199">
        <f>ROUND(I169*H169,2)</f>
        <v>0</v>
      </c>
      <c r="BL169" s="17" t="s">
        <v>161</v>
      </c>
      <c r="BM169" s="198" t="s">
        <v>712</v>
      </c>
    </row>
    <row r="170" spans="1:65" s="2" customFormat="1" ht="29.25">
      <c r="A170" s="34"/>
      <c r="B170" s="35"/>
      <c r="C170" s="36"/>
      <c r="D170" s="202" t="s">
        <v>190</v>
      </c>
      <c r="E170" s="36"/>
      <c r="F170" s="242" t="s">
        <v>709</v>
      </c>
      <c r="G170" s="36"/>
      <c r="H170" s="36"/>
      <c r="I170" s="243"/>
      <c r="J170" s="36"/>
      <c r="K170" s="36"/>
      <c r="L170" s="39"/>
      <c r="M170" s="244"/>
      <c r="N170" s="245"/>
      <c r="O170" s="71"/>
      <c r="P170" s="71"/>
      <c r="Q170" s="71"/>
      <c r="R170" s="71"/>
      <c r="S170" s="71"/>
      <c r="T170" s="72"/>
      <c r="U170" s="34"/>
      <c r="V170" s="34"/>
      <c r="W170" s="34"/>
      <c r="X170" s="34"/>
      <c r="Y170" s="34"/>
      <c r="Z170" s="34"/>
      <c r="AA170" s="34"/>
      <c r="AB170" s="34"/>
      <c r="AC170" s="34"/>
      <c r="AD170" s="34"/>
      <c r="AE170" s="34"/>
      <c r="AT170" s="17" t="s">
        <v>190</v>
      </c>
      <c r="AU170" s="17" t="s">
        <v>85</v>
      </c>
    </row>
    <row r="171" spans="1:65" s="13" customFormat="1" ht="11.25">
      <c r="B171" s="200"/>
      <c r="C171" s="201"/>
      <c r="D171" s="202" t="s">
        <v>163</v>
      </c>
      <c r="E171" s="203" t="s">
        <v>1</v>
      </c>
      <c r="F171" s="204" t="s">
        <v>161</v>
      </c>
      <c r="G171" s="201"/>
      <c r="H171" s="205">
        <v>4</v>
      </c>
      <c r="I171" s="206"/>
      <c r="J171" s="201"/>
      <c r="K171" s="201"/>
      <c r="L171" s="207"/>
      <c r="M171" s="208"/>
      <c r="N171" s="209"/>
      <c r="O171" s="209"/>
      <c r="P171" s="209"/>
      <c r="Q171" s="209"/>
      <c r="R171" s="209"/>
      <c r="S171" s="209"/>
      <c r="T171" s="210"/>
      <c r="AT171" s="211" t="s">
        <v>163</v>
      </c>
      <c r="AU171" s="211" t="s">
        <v>85</v>
      </c>
      <c r="AV171" s="13" t="s">
        <v>85</v>
      </c>
      <c r="AW171" s="13" t="s">
        <v>31</v>
      </c>
      <c r="AX171" s="13" t="s">
        <v>75</v>
      </c>
      <c r="AY171" s="211" t="s">
        <v>153</v>
      </c>
    </row>
    <row r="172" spans="1:65" s="14" customFormat="1" ht="11.25">
      <c r="B172" s="212"/>
      <c r="C172" s="213"/>
      <c r="D172" s="202" t="s">
        <v>163</v>
      </c>
      <c r="E172" s="214" t="s">
        <v>1</v>
      </c>
      <c r="F172" s="215" t="s">
        <v>167</v>
      </c>
      <c r="G172" s="213"/>
      <c r="H172" s="216">
        <v>4</v>
      </c>
      <c r="I172" s="217"/>
      <c r="J172" s="213"/>
      <c r="K172" s="213"/>
      <c r="L172" s="218"/>
      <c r="M172" s="219"/>
      <c r="N172" s="220"/>
      <c r="O172" s="220"/>
      <c r="P172" s="220"/>
      <c r="Q172" s="220"/>
      <c r="R172" s="220"/>
      <c r="S172" s="220"/>
      <c r="T172" s="221"/>
      <c r="AT172" s="222" t="s">
        <v>163</v>
      </c>
      <c r="AU172" s="222" t="s">
        <v>85</v>
      </c>
      <c r="AV172" s="14" t="s">
        <v>161</v>
      </c>
      <c r="AW172" s="14" t="s">
        <v>31</v>
      </c>
      <c r="AX172" s="14" t="s">
        <v>83</v>
      </c>
      <c r="AY172" s="222" t="s">
        <v>153</v>
      </c>
    </row>
    <row r="173" spans="1:65" s="2" customFormat="1" ht="66.75" customHeight="1">
      <c r="A173" s="34"/>
      <c r="B173" s="35"/>
      <c r="C173" s="233" t="s">
        <v>243</v>
      </c>
      <c r="D173" s="233" t="s">
        <v>185</v>
      </c>
      <c r="E173" s="234" t="s">
        <v>713</v>
      </c>
      <c r="F173" s="235" t="s">
        <v>714</v>
      </c>
      <c r="G173" s="236" t="s">
        <v>209</v>
      </c>
      <c r="H173" s="237">
        <v>3.6</v>
      </c>
      <c r="I173" s="238"/>
      <c r="J173" s="239">
        <f>ROUND(I173*H173,2)</f>
        <v>0</v>
      </c>
      <c r="K173" s="235" t="s">
        <v>159</v>
      </c>
      <c r="L173" s="39"/>
      <c r="M173" s="240" t="s">
        <v>1</v>
      </c>
      <c r="N173" s="241" t="s">
        <v>40</v>
      </c>
      <c r="O173" s="71"/>
      <c r="P173" s="196">
        <f>O173*H173</f>
        <v>0</v>
      </c>
      <c r="Q173" s="196">
        <v>0</v>
      </c>
      <c r="R173" s="196">
        <f>Q173*H173</f>
        <v>0</v>
      </c>
      <c r="S173" s="196">
        <v>0</v>
      </c>
      <c r="T173" s="197">
        <f>S173*H173</f>
        <v>0</v>
      </c>
      <c r="U173" s="34"/>
      <c r="V173" s="34"/>
      <c r="W173" s="34"/>
      <c r="X173" s="34"/>
      <c r="Y173" s="34"/>
      <c r="Z173" s="34"/>
      <c r="AA173" s="34"/>
      <c r="AB173" s="34"/>
      <c r="AC173" s="34"/>
      <c r="AD173" s="34"/>
      <c r="AE173" s="34"/>
      <c r="AR173" s="198" t="s">
        <v>161</v>
      </c>
      <c r="AT173" s="198" t="s">
        <v>185</v>
      </c>
      <c r="AU173" s="198" t="s">
        <v>85</v>
      </c>
      <c r="AY173" s="17" t="s">
        <v>153</v>
      </c>
      <c r="BE173" s="199">
        <f>IF(N173="základní",J173,0)</f>
        <v>0</v>
      </c>
      <c r="BF173" s="199">
        <f>IF(N173="snížená",J173,0)</f>
        <v>0</v>
      </c>
      <c r="BG173" s="199">
        <f>IF(N173="zákl. přenesená",J173,0)</f>
        <v>0</v>
      </c>
      <c r="BH173" s="199">
        <f>IF(N173="sníž. přenesená",J173,0)</f>
        <v>0</v>
      </c>
      <c r="BI173" s="199">
        <f>IF(N173="nulová",J173,0)</f>
        <v>0</v>
      </c>
      <c r="BJ173" s="17" t="s">
        <v>83</v>
      </c>
      <c r="BK173" s="199">
        <f>ROUND(I173*H173,2)</f>
        <v>0</v>
      </c>
      <c r="BL173" s="17" t="s">
        <v>161</v>
      </c>
      <c r="BM173" s="198" t="s">
        <v>715</v>
      </c>
    </row>
    <row r="174" spans="1:65" s="2" customFormat="1" ht="29.25">
      <c r="A174" s="34"/>
      <c r="B174" s="35"/>
      <c r="C174" s="36"/>
      <c r="D174" s="202" t="s">
        <v>190</v>
      </c>
      <c r="E174" s="36"/>
      <c r="F174" s="242" t="s">
        <v>607</v>
      </c>
      <c r="G174" s="36"/>
      <c r="H174" s="36"/>
      <c r="I174" s="243"/>
      <c r="J174" s="36"/>
      <c r="K174" s="36"/>
      <c r="L174" s="39"/>
      <c r="M174" s="244"/>
      <c r="N174" s="245"/>
      <c r="O174" s="71"/>
      <c r="P174" s="71"/>
      <c r="Q174" s="71"/>
      <c r="R174" s="71"/>
      <c r="S174" s="71"/>
      <c r="T174" s="72"/>
      <c r="U174" s="34"/>
      <c r="V174" s="34"/>
      <c r="W174" s="34"/>
      <c r="X174" s="34"/>
      <c r="Y174" s="34"/>
      <c r="Z174" s="34"/>
      <c r="AA174" s="34"/>
      <c r="AB174" s="34"/>
      <c r="AC174" s="34"/>
      <c r="AD174" s="34"/>
      <c r="AE174" s="34"/>
      <c r="AT174" s="17" t="s">
        <v>190</v>
      </c>
      <c r="AU174" s="17" t="s">
        <v>85</v>
      </c>
    </row>
    <row r="175" spans="1:65" s="13" customFormat="1" ht="11.25">
      <c r="B175" s="200"/>
      <c r="C175" s="201"/>
      <c r="D175" s="202" t="s">
        <v>163</v>
      </c>
      <c r="E175" s="203" t="s">
        <v>1</v>
      </c>
      <c r="F175" s="204" t="s">
        <v>716</v>
      </c>
      <c r="G175" s="201"/>
      <c r="H175" s="205">
        <v>3.6</v>
      </c>
      <c r="I175" s="206"/>
      <c r="J175" s="201"/>
      <c r="K175" s="201"/>
      <c r="L175" s="207"/>
      <c r="M175" s="208"/>
      <c r="N175" s="209"/>
      <c r="O175" s="209"/>
      <c r="P175" s="209"/>
      <c r="Q175" s="209"/>
      <c r="R175" s="209"/>
      <c r="S175" s="209"/>
      <c r="T175" s="210"/>
      <c r="AT175" s="211" t="s">
        <v>163</v>
      </c>
      <c r="AU175" s="211" t="s">
        <v>85</v>
      </c>
      <c r="AV175" s="13" t="s">
        <v>85</v>
      </c>
      <c r="AW175" s="13" t="s">
        <v>31</v>
      </c>
      <c r="AX175" s="13" t="s">
        <v>75</v>
      </c>
      <c r="AY175" s="211" t="s">
        <v>153</v>
      </c>
    </row>
    <row r="176" spans="1:65" s="14" customFormat="1" ht="11.25">
      <c r="B176" s="212"/>
      <c r="C176" s="213"/>
      <c r="D176" s="202" t="s">
        <v>163</v>
      </c>
      <c r="E176" s="214" t="s">
        <v>1</v>
      </c>
      <c r="F176" s="215" t="s">
        <v>167</v>
      </c>
      <c r="G176" s="213"/>
      <c r="H176" s="216">
        <v>3.6</v>
      </c>
      <c r="I176" s="217"/>
      <c r="J176" s="213"/>
      <c r="K176" s="213"/>
      <c r="L176" s="218"/>
      <c r="M176" s="219"/>
      <c r="N176" s="220"/>
      <c r="O176" s="220"/>
      <c r="P176" s="220"/>
      <c r="Q176" s="220"/>
      <c r="R176" s="220"/>
      <c r="S176" s="220"/>
      <c r="T176" s="221"/>
      <c r="AT176" s="222" t="s">
        <v>163</v>
      </c>
      <c r="AU176" s="222" t="s">
        <v>85</v>
      </c>
      <c r="AV176" s="14" t="s">
        <v>161</v>
      </c>
      <c r="AW176" s="14" t="s">
        <v>31</v>
      </c>
      <c r="AX176" s="14" t="s">
        <v>83</v>
      </c>
      <c r="AY176" s="222" t="s">
        <v>153</v>
      </c>
    </row>
    <row r="177" spans="1:65" s="2" customFormat="1" ht="84">
      <c r="A177" s="34"/>
      <c r="B177" s="35"/>
      <c r="C177" s="233" t="s">
        <v>250</v>
      </c>
      <c r="D177" s="233" t="s">
        <v>185</v>
      </c>
      <c r="E177" s="234" t="s">
        <v>717</v>
      </c>
      <c r="F177" s="235" t="s">
        <v>718</v>
      </c>
      <c r="G177" s="236" t="s">
        <v>262</v>
      </c>
      <c r="H177" s="237">
        <v>17</v>
      </c>
      <c r="I177" s="238"/>
      <c r="J177" s="239">
        <f>ROUND(I177*H177,2)</f>
        <v>0</v>
      </c>
      <c r="K177" s="235" t="s">
        <v>159</v>
      </c>
      <c r="L177" s="39"/>
      <c r="M177" s="240" t="s">
        <v>1</v>
      </c>
      <c r="N177" s="241" t="s">
        <v>40</v>
      </c>
      <c r="O177" s="71"/>
      <c r="P177" s="196">
        <f>O177*H177</f>
        <v>0</v>
      </c>
      <c r="Q177" s="196">
        <v>0</v>
      </c>
      <c r="R177" s="196">
        <f>Q177*H177</f>
        <v>0</v>
      </c>
      <c r="S177" s="196">
        <v>0</v>
      </c>
      <c r="T177" s="197">
        <f>S177*H177</f>
        <v>0</v>
      </c>
      <c r="U177" s="34"/>
      <c r="V177" s="34"/>
      <c r="W177" s="34"/>
      <c r="X177" s="34"/>
      <c r="Y177" s="34"/>
      <c r="Z177" s="34"/>
      <c r="AA177" s="34"/>
      <c r="AB177" s="34"/>
      <c r="AC177" s="34"/>
      <c r="AD177" s="34"/>
      <c r="AE177" s="34"/>
      <c r="AR177" s="198" t="s">
        <v>161</v>
      </c>
      <c r="AT177" s="198" t="s">
        <v>185</v>
      </c>
      <c r="AU177" s="198" t="s">
        <v>85</v>
      </c>
      <c r="AY177" s="17" t="s">
        <v>153</v>
      </c>
      <c r="BE177" s="199">
        <f>IF(N177="základní",J177,0)</f>
        <v>0</v>
      </c>
      <c r="BF177" s="199">
        <f>IF(N177="snížená",J177,0)</f>
        <v>0</v>
      </c>
      <c r="BG177" s="199">
        <f>IF(N177="zákl. přenesená",J177,0)</f>
        <v>0</v>
      </c>
      <c r="BH177" s="199">
        <f>IF(N177="sníž. přenesená",J177,0)</f>
        <v>0</v>
      </c>
      <c r="BI177" s="199">
        <f>IF(N177="nulová",J177,0)</f>
        <v>0</v>
      </c>
      <c r="BJ177" s="17" t="s">
        <v>83</v>
      </c>
      <c r="BK177" s="199">
        <f>ROUND(I177*H177,2)</f>
        <v>0</v>
      </c>
      <c r="BL177" s="17" t="s">
        <v>161</v>
      </c>
      <c r="BM177" s="198" t="s">
        <v>719</v>
      </c>
    </row>
    <row r="178" spans="1:65" s="2" customFormat="1" ht="39">
      <c r="A178" s="34"/>
      <c r="B178" s="35"/>
      <c r="C178" s="36"/>
      <c r="D178" s="202" t="s">
        <v>190</v>
      </c>
      <c r="E178" s="36"/>
      <c r="F178" s="242" t="s">
        <v>602</v>
      </c>
      <c r="G178" s="36"/>
      <c r="H178" s="36"/>
      <c r="I178" s="243"/>
      <c r="J178" s="36"/>
      <c r="K178" s="36"/>
      <c r="L178" s="39"/>
      <c r="M178" s="244"/>
      <c r="N178" s="245"/>
      <c r="O178" s="71"/>
      <c r="P178" s="71"/>
      <c r="Q178" s="71"/>
      <c r="R178" s="71"/>
      <c r="S178" s="71"/>
      <c r="T178" s="72"/>
      <c r="U178" s="34"/>
      <c r="V178" s="34"/>
      <c r="W178" s="34"/>
      <c r="X178" s="34"/>
      <c r="Y178" s="34"/>
      <c r="Z178" s="34"/>
      <c r="AA178" s="34"/>
      <c r="AB178" s="34"/>
      <c r="AC178" s="34"/>
      <c r="AD178" s="34"/>
      <c r="AE178" s="34"/>
      <c r="AT178" s="17" t="s">
        <v>190</v>
      </c>
      <c r="AU178" s="17" t="s">
        <v>85</v>
      </c>
    </row>
    <row r="179" spans="1:65" s="13" customFormat="1" ht="11.25">
      <c r="B179" s="200"/>
      <c r="C179" s="201"/>
      <c r="D179" s="202" t="s">
        <v>163</v>
      </c>
      <c r="E179" s="203" t="s">
        <v>1</v>
      </c>
      <c r="F179" s="204" t="s">
        <v>267</v>
      </c>
      <c r="G179" s="201"/>
      <c r="H179" s="205">
        <v>17</v>
      </c>
      <c r="I179" s="206"/>
      <c r="J179" s="201"/>
      <c r="K179" s="201"/>
      <c r="L179" s="207"/>
      <c r="M179" s="208"/>
      <c r="N179" s="209"/>
      <c r="O179" s="209"/>
      <c r="P179" s="209"/>
      <c r="Q179" s="209"/>
      <c r="R179" s="209"/>
      <c r="S179" s="209"/>
      <c r="T179" s="210"/>
      <c r="AT179" s="211" t="s">
        <v>163</v>
      </c>
      <c r="AU179" s="211" t="s">
        <v>85</v>
      </c>
      <c r="AV179" s="13" t="s">
        <v>85</v>
      </c>
      <c r="AW179" s="13" t="s">
        <v>31</v>
      </c>
      <c r="AX179" s="13" t="s">
        <v>75</v>
      </c>
      <c r="AY179" s="211" t="s">
        <v>153</v>
      </c>
    </row>
    <row r="180" spans="1:65" s="14" customFormat="1" ht="11.25">
      <c r="B180" s="212"/>
      <c r="C180" s="213"/>
      <c r="D180" s="202" t="s">
        <v>163</v>
      </c>
      <c r="E180" s="214" t="s">
        <v>1</v>
      </c>
      <c r="F180" s="215" t="s">
        <v>167</v>
      </c>
      <c r="G180" s="213"/>
      <c r="H180" s="216">
        <v>17</v>
      </c>
      <c r="I180" s="217"/>
      <c r="J180" s="213"/>
      <c r="K180" s="213"/>
      <c r="L180" s="218"/>
      <c r="M180" s="219"/>
      <c r="N180" s="220"/>
      <c r="O180" s="220"/>
      <c r="P180" s="220"/>
      <c r="Q180" s="220"/>
      <c r="R180" s="220"/>
      <c r="S180" s="220"/>
      <c r="T180" s="221"/>
      <c r="AT180" s="222" t="s">
        <v>163</v>
      </c>
      <c r="AU180" s="222" t="s">
        <v>85</v>
      </c>
      <c r="AV180" s="14" t="s">
        <v>161</v>
      </c>
      <c r="AW180" s="14" t="s">
        <v>31</v>
      </c>
      <c r="AX180" s="14" t="s">
        <v>83</v>
      </c>
      <c r="AY180" s="222" t="s">
        <v>153</v>
      </c>
    </row>
    <row r="181" spans="1:65" s="2" customFormat="1" ht="66.75" customHeight="1">
      <c r="A181" s="34"/>
      <c r="B181" s="35"/>
      <c r="C181" s="233" t="s">
        <v>8</v>
      </c>
      <c r="D181" s="233" t="s">
        <v>185</v>
      </c>
      <c r="E181" s="234" t="s">
        <v>629</v>
      </c>
      <c r="F181" s="235" t="s">
        <v>630</v>
      </c>
      <c r="G181" s="236" t="s">
        <v>262</v>
      </c>
      <c r="H181" s="237">
        <v>125</v>
      </c>
      <c r="I181" s="238"/>
      <c r="J181" s="239">
        <f>ROUND(I181*H181,2)</f>
        <v>0</v>
      </c>
      <c r="K181" s="235" t="s">
        <v>159</v>
      </c>
      <c r="L181" s="39"/>
      <c r="M181" s="240" t="s">
        <v>1</v>
      </c>
      <c r="N181" s="241" t="s">
        <v>40</v>
      </c>
      <c r="O181" s="71"/>
      <c r="P181" s="196">
        <f>O181*H181</f>
        <v>0</v>
      </c>
      <c r="Q181" s="196">
        <v>0</v>
      </c>
      <c r="R181" s="196">
        <f>Q181*H181</f>
        <v>0</v>
      </c>
      <c r="S181" s="196">
        <v>0</v>
      </c>
      <c r="T181" s="197">
        <f>S181*H181</f>
        <v>0</v>
      </c>
      <c r="U181" s="34"/>
      <c r="V181" s="34"/>
      <c r="W181" s="34"/>
      <c r="X181" s="34"/>
      <c r="Y181" s="34"/>
      <c r="Z181" s="34"/>
      <c r="AA181" s="34"/>
      <c r="AB181" s="34"/>
      <c r="AC181" s="34"/>
      <c r="AD181" s="34"/>
      <c r="AE181" s="34"/>
      <c r="AR181" s="198" t="s">
        <v>161</v>
      </c>
      <c r="AT181" s="198" t="s">
        <v>185</v>
      </c>
      <c r="AU181" s="198" t="s">
        <v>85</v>
      </c>
      <c r="AY181" s="17" t="s">
        <v>153</v>
      </c>
      <c r="BE181" s="199">
        <f>IF(N181="základní",J181,0)</f>
        <v>0</v>
      </c>
      <c r="BF181" s="199">
        <f>IF(N181="snížená",J181,0)</f>
        <v>0</v>
      </c>
      <c r="BG181" s="199">
        <f>IF(N181="zákl. přenesená",J181,0)</f>
        <v>0</v>
      </c>
      <c r="BH181" s="199">
        <f>IF(N181="sníž. přenesená",J181,0)</f>
        <v>0</v>
      </c>
      <c r="BI181" s="199">
        <f>IF(N181="nulová",J181,0)</f>
        <v>0</v>
      </c>
      <c r="BJ181" s="17" t="s">
        <v>83</v>
      </c>
      <c r="BK181" s="199">
        <f>ROUND(I181*H181,2)</f>
        <v>0</v>
      </c>
      <c r="BL181" s="17" t="s">
        <v>161</v>
      </c>
      <c r="BM181" s="198" t="s">
        <v>720</v>
      </c>
    </row>
    <row r="182" spans="1:65" s="2" customFormat="1" ht="39">
      <c r="A182" s="34"/>
      <c r="B182" s="35"/>
      <c r="C182" s="36"/>
      <c r="D182" s="202" t="s">
        <v>190</v>
      </c>
      <c r="E182" s="36"/>
      <c r="F182" s="242" t="s">
        <v>632</v>
      </c>
      <c r="G182" s="36"/>
      <c r="H182" s="36"/>
      <c r="I182" s="243"/>
      <c r="J182" s="36"/>
      <c r="K182" s="36"/>
      <c r="L182" s="39"/>
      <c r="M182" s="244"/>
      <c r="N182" s="245"/>
      <c r="O182" s="71"/>
      <c r="P182" s="71"/>
      <c r="Q182" s="71"/>
      <c r="R182" s="71"/>
      <c r="S182" s="71"/>
      <c r="T182" s="72"/>
      <c r="U182" s="34"/>
      <c r="V182" s="34"/>
      <c r="W182" s="34"/>
      <c r="X182" s="34"/>
      <c r="Y182" s="34"/>
      <c r="Z182" s="34"/>
      <c r="AA182" s="34"/>
      <c r="AB182" s="34"/>
      <c r="AC182" s="34"/>
      <c r="AD182" s="34"/>
      <c r="AE182" s="34"/>
      <c r="AT182" s="17" t="s">
        <v>190</v>
      </c>
      <c r="AU182" s="17" t="s">
        <v>85</v>
      </c>
    </row>
    <row r="183" spans="1:65" s="15" customFormat="1" ht="22.5">
      <c r="B183" s="223"/>
      <c r="C183" s="224"/>
      <c r="D183" s="202" t="s">
        <v>163</v>
      </c>
      <c r="E183" s="225" t="s">
        <v>1</v>
      </c>
      <c r="F183" s="226" t="s">
        <v>633</v>
      </c>
      <c r="G183" s="224"/>
      <c r="H183" s="225" t="s">
        <v>1</v>
      </c>
      <c r="I183" s="227"/>
      <c r="J183" s="224"/>
      <c r="K183" s="224"/>
      <c r="L183" s="228"/>
      <c r="M183" s="229"/>
      <c r="N183" s="230"/>
      <c r="O183" s="230"/>
      <c r="P183" s="230"/>
      <c r="Q183" s="230"/>
      <c r="R183" s="230"/>
      <c r="S183" s="230"/>
      <c r="T183" s="231"/>
      <c r="AT183" s="232" t="s">
        <v>163</v>
      </c>
      <c r="AU183" s="232" t="s">
        <v>85</v>
      </c>
      <c r="AV183" s="15" t="s">
        <v>83</v>
      </c>
      <c r="AW183" s="15" t="s">
        <v>31</v>
      </c>
      <c r="AX183" s="15" t="s">
        <v>75</v>
      </c>
      <c r="AY183" s="232" t="s">
        <v>153</v>
      </c>
    </row>
    <row r="184" spans="1:65" s="13" customFormat="1" ht="11.25">
      <c r="B184" s="200"/>
      <c r="C184" s="201"/>
      <c r="D184" s="202" t="s">
        <v>163</v>
      </c>
      <c r="E184" s="203" t="s">
        <v>1</v>
      </c>
      <c r="F184" s="204" t="s">
        <v>567</v>
      </c>
      <c r="G184" s="201"/>
      <c r="H184" s="205">
        <v>125</v>
      </c>
      <c r="I184" s="206"/>
      <c r="J184" s="201"/>
      <c r="K184" s="201"/>
      <c r="L184" s="207"/>
      <c r="M184" s="208"/>
      <c r="N184" s="209"/>
      <c r="O184" s="209"/>
      <c r="P184" s="209"/>
      <c r="Q184" s="209"/>
      <c r="R184" s="209"/>
      <c r="S184" s="209"/>
      <c r="T184" s="210"/>
      <c r="AT184" s="211" t="s">
        <v>163</v>
      </c>
      <c r="AU184" s="211" t="s">
        <v>85</v>
      </c>
      <c r="AV184" s="13" t="s">
        <v>85</v>
      </c>
      <c r="AW184" s="13" t="s">
        <v>31</v>
      </c>
      <c r="AX184" s="13" t="s">
        <v>75</v>
      </c>
      <c r="AY184" s="211" t="s">
        <v>153</v>
      </c>
    </row>
    <row r="185" spans="1:65" s="14" customFormat="1" ht="11.25">
      <c r="B185" s="212"/>
      <c r="C185" s="213"/>
      <c r="D185" s="202" t="s">
        <v>163</v>
      </c>
      <c r="E185" s="214" t="s">
        <v>1</v>
      </c>
      <c r="F185" s="215" t="s">
        <v>167</v>
      </c>
      <c r="G185" s="213"/>
      <c r="H185" s="216">
        <v>125</v>
      </c>
      <c r="I185" s="217"/>
      <c r="J185" s="213"/>
      <c r="K185" s="213"/>
      <c r="L185" s="218"/>
      <c r="M185" s="219"/>
      <c r="N185" s="220"/>
      <c r="O185" s="220"/>
      <c r="P185" s="220"/>
      <c r="Q185" s="220"/>
      <c r="R185" s="220"/>
      <c r="S185" s="220"/>
      <c r="T185" s="221"/>
      <c r="AT185" s="222" t="s">
        <v>163</v>
      </c>
      <c r="AU185" s="222" t="s">
        <v>85</v>
      </c>
      <c r="AV185" s="14" t="s">
        <v>161</v>
      </c>
      <c r="AW185" s="14" t="s">
        <v>31</v>
      </c>
      <c r="AX185" s="14" t="s">
        <v>83</v>
      </c>
      <c r="AY185" s="222" t="s">
        <v>153</v>
      </c>
    </row>
    <row r="186" spans="1:65" s="2" customFormat="1" ht="66.75" customHeight="1">
      <c r="A186" s="34"/>
      <c r="B186" s="35"/>
      <c r="C186" s="233" t="s">
        <v>259</v>
      </c>
      <c r="D186" s="233" t="s">
        <v>185</v>
      </c>
      <c r="E186" s="234" t="s">
        <v>634</v>
      </c>
      <c r="F186" s="235" t="s">
        <v>635</v>
      </c>
      <c r="G186" s="236" t="s">
        <v>196</v>
      </c>
      <c r="H186" s="237">
        <v>36.85</v>
      </c>
      <c r="I186" s="238"/>
      <c r="J186" s="239">
        <f>ROUND(I186*H186,2)</f>
        <v>0</v>
      </c>
      <c r="K186" s="235" t="s">
        <v>159</v>
      </c>
      <c r="L186" s="39"/>
      <c r="M186" s="240" t="s">
        <v>1</v>
      </c>
      <c r="N186" s="241" t="s">
        <v>40</v>
      </c>
      <c r="O186" s="71"/>
      <c r="P186" s="196">
        <f>O186*H186</f>
        <v>0</v>
      </c>
      <c r="Q186" s="196">
        <v>0</v>
      </c>
      <c r="R186" s="196">
        <f>Q186*H186</f>
        <v>0</v>
      </c>
      <c r="S186" s="196">
        <v>0</v>
      </c>
      <c r="T186" s="197">
        <f>S186*H186</f>
        <v>0</v>
      </c>
      <c r="U186" s="34"/>
      <c r="V186" s="34"/>
      <c r="W186" s="34"/>
      <c r="X186" s="34"/>
      <c r="Y186" s="34"/>
      <c r="Z186" s="34"/>
      <c r="AA186" s="34"/>
      <c r="AB186" s="34"/>
      <c r="AC186" s="34"/>
      <c r="AD186" s="34"/>
      <c r="AE186" s="34"/>
      <c r="AR186" s="198" t="s">
        <v>161</v>
      </c>
      <c r="AT186" s="198" t="s">
        <v>185</v>
      </c>
      <c r="AU186" s="198" t="s">
        <v>85</v>
      </c>
      <c r="AY186" s="17" t="s">
        <v>153</v>
      </c>
      <c r="BE186" s="199">
        <f>IF(N186="základní",J186,0)</f>
        <v>0</v>
      </c>
      <c r="BF186" s="199">
        <f>IF(N186="snížená",J186,0)</f>
        <v>0</v>
      </c>
      <c r="BG186" s="199">
        <f>IF(N186="zákl. přenesená",J186,0)</f>
        <v>0</v>
      </c>
      <c r="BH186" s="199">
        <f>IF(N186="sníž. přenesená",J186,0)</f>
        <v>0</v>
      </c>
      <c r="BI186" s="199">
        <f>IF(N186="nulová",J186,0)</f>
        <v>0</v>
      </c>
      <c r="BJ186" s="17" t="s">
        <v>83</v>
      </c>
      <c r="BK186" s="199">
        <f>ROUND(I186*H186,2)</f>
        <v>0</v>
      </c>
      <c r="BL186" s="17" t="s">
        <v>161</v>
      </c>
      <c r="BM186" s="198" t="s">
        <v>721</v>
      </c>
    </row>
    <row r="187" spans="1:65" s="2" customFormat="1" ht="29.25">
      <c r="A187" s="34"/>
      <c r="B187" s="35"/>
      <c r="C187" s="36"/>
      <c r="D187" s="202" t="s">
        <v>190</v>
      </c>
      <c r="E187" s="36"/>
      <c r="F187" s="242" t="s">
        <v>637</v>
      </c>
      <c r="G187" s="36"/>
      <c r="H187" s="36"/>
      <c r="I187" s="243"/>
      <c r="J187" s="36"/>
      <c r="K187" s="36"/>
      <c r="L187" s="39"/>
      <c r="M187" s="244"/>
      <c r="N187" s="245"/>
      <c r="O187" s="71"/>
      <c r="P187" s="71"/>
      <c r="Q187" s="71"/>
      <c r="R187" s="71"/>
      <c r="S187" s="71"/>
      <c r="T187" s="72"/>
      <c r="U187" s="34"/>
      <c r="V187" s="34"/>
      <c r="W187" s="34"/>
      <c r="X187" s="34"/>
      <c r="Y187" s="34"/>
      <c r="Z187" s="34"/>
      <c r="AA187" s="34"/>
      <c r="AB187" s="34"/>
      <c r="AC187" s="34"/>
      <c r="AD187" s="34"/>
      <c r="AE187" s="34"/>
      <c r="AT187" s="17" t="s">
        <v>190</v>
      </c>
      <c r="AU187" s="17" t="s">
        <v>85</v>
      </c>
    </row>
    <row r="188" spans="1:65" s="15" customFormat="1" ht="22.5">
      <c r="B188" s="223"/>
      <c r="C188" s="224"/>
      <c r="D188" s="202" t="s">
        <v>163</v>
      </c>
      <c r="E188" s="225" t="s">
        <v>1</v>
      </c>
      <c r="F188" s="226" t="s">
        <v>638</v>
      </c>
      <c r="G188" s="224"/>
      <c r="H188" s="225" t="s">
        <v>1</v>
      </c>
      <c r="I188" s="227"/>
      <c r="J188" s="224"/>
      <c r="K188" s="224"/>
      <c r="L188" s="228"/>
      <c r="M188" s="229"/>
      <c r="N188" s="230"/>
      <c r="O188" s="230"/>
      <c r="P188" s="230"/>
      <c r="Q188" s="230"/>
      <c r="R188" s="230"/>
      <c r="S188" s="230"/>
      <c r="T188" s="231"/>
      <c r="AT188" s="232" t="s">
        <v>163</v>
      </c>
      <c r="AU188" s="232" t="s">
        <v>85</v>
      </c>
      <c r="AV188" s="15" t="s">
        <v>83</v>
      </c>
      <c r="AW188" s="15" t="s">
        <v>31</v>
      </c>
      <c r="AX188" s="15" t="s">
        <v>75</v>
      </c>
      <c r="AY188" s="232" t="s">
        <v>153</v>
      </c>
    </row>
    <row r="189" spans="1:65" s="13" customFormat="1" ht="11.25">
      <c r="B189" s="200"/>
      <c r="C189" s="201"/>
      <c r="D189" s="202" t="s">
        <v>163</v>
      </c>
      <c r="E189" s="203" t="s">
        <v>1</v>
      </c>
      <c r="F189" s="204" t="s">
        <v>639</v>
      </c>
      <c r="G189" s="201"/>
      <c r="H189" s="205">
        <v>31.25</v>
      </c>
      <c r="I189" s="206"/>
      <c r="J189" s="201"/>
      <c r="K189" s="201"/>
      <c r="L189" s="207"/>
      <c r="M189" s="208"/>
      <c r="N189" s="209"/>
      <c r="O189" s="209"/>
      <c r="P189" s="209"/>
      <c r="Q189" s="209"/>
      <c r="R189" s="209"/>
      <c r="S189" s="209"/>
      <c r="T189" s="210"/>
      <c r="AT189" s="211" t="s">
        <v>163</v>
      </c>
      <c r="AU189" s="211" t="s">
        <v>85</v>
      </c>
      <c r="AV189" s="13" t="s">
        <v>85</v>
      </c>
      <c r="AW189" s="13" t="s">
        <v>31</v>
      </c>
      <c r="AX189" s="13" t="s">
        <v>75</v>
      </c>
      <c r="AY189" s="211" t="s">
        <v>153</v>
      </c>
    </row>
    <row r="190" spans="1:65" s="15" customFormat="1" ht="11.25">
      <c r="B190" s="223"/>
      <c r="C190" s="224"/>
      <c r="D190" s="202" t="s">
        <v>163</v>
      </c>
      <c r="E190" s="225" t="s">
        <v>1</v>
      </c>
      <c r="F190" s="226" t="s">
        <v>642</v>
      </c>
      <c r="G190" s="224"/>
      <c r="H190" s="225" t="s">
        <v>1</v>
      </c>
      <c r="I190" s="227"/>
      <c r="J190" s="224"/>
      <c r="K190" s="224"/>
      <c r="L190" s="228"/>
      <c r="M190" s="229"/>
      <c r="N190" s="230"/>
      <c r="O190" s="230"/>
      <c r="P190" s="230"/>
      <c r="Q190" s="230"/>
      <c r="R190" s="230"/>
      <c r="S190" s="230"/>
      <c r="T190" s="231"/>
      <c r="AT190" s="232" t="s">
        <v>163</v>
      </c>
      <c r="AU190" s="232" t="s">
        <v>85</v>
      </c>
      <c r="AV190" s="15" t="s">
        <v>83</v>
      </c>
      <c r="AW190" s="15" t="s">
        <v>31</v>
      </c>
      <c r="AX190" s="15" t="s">
        <v>75</v>
      </c>
      <c r="AY190" s="232" t="s">
        <v>153</v>
      </c>
    </row>
    <row r="191" spans="1:65" s="13" customFormat="1" ht="11.25">
      <c r="B191" s="200"/>
      <c r="C191" s="201"/>
      <c r="D191" s="202" t="s">
        <v>163</v>
      </c>
      <c r="E191" s="203" t="s">
        <v>1</v>
      </c>
      <c r="F191" s="204" t="s">
        <v>722</v>
      </c>
      <c r="G191" s="201"/>
      <c r="H191" s="205">
        <v>5.6</v>
      </c>
      <c r="I191" s="206"/>
      <c r="J191" s="201"/>
      <c r="K191" s="201"/>
      <c r="L191" s="207"/>
      <c r="M191" s="208"/>
      <c r="N191" s="209"/>
      <c r="O191" s="209"/>
      <c r="P191" s="209"/>
      <c r="Q191" s="209"/>
      <c r="R191" s="209"/>
      <c r="S191" s="209"/>
      <c r="T191" s="210"/>
      <c r="AT191" s="211" t="s">
        <v>163</v>
      </c>
      <c r="AU191" s="211" t="s">
        <v>85</v>
      </c>
      <c r="AV191" s="13" t="s">
        <v>85</v>
      </c>
      <c r="AW191" s="13" t="s">
        <v>31</v>
      </c>
      <c r="AX191" s="13" t="s">
        <v>75</v>
      </c>
      <c r="AY191" s="211" t="s">
        <v>153</v>
      </c>
    </row>
    <row r="192" spans="1:65" s="14" customFormat="1" ht="11.25">
      <c r="B192" s="212"/>
      <c r="C192" s="213"/>
      <c r="D192" s="202" t="s">
        <v>163</v>
      </c>
      <c r="E192" s="214" t="s">
        <v>1</v>
      </c>
      <c r="F192" s="215" t="s">
        <v>167</v>
      </c>
      <c r="G192" s="213"/>
      <c r="H192" s="216">
        <v>36.85</v>
      </c>
      <c r="I192" s="217"/>
      <c r="J192" s="213"/>
      <c r="K192" s="213"/>
      <c r="L192" s="218"/>
      <c r="M192" s="219"/>
      <c r="N192" s="220"/>
      <c r="O192" s="220"/>
      <c r="P192" s="220"/>
      <c r="Q192" s="220"/>
      <c r="R192" s="220"/>
      <c r="S192" s="220"/>
      <c r="T192" s="221"/>
      <c r="AT192" s="222" t="s">
        <v>163</v>
      </c>
      <c r="AU192" s="222" t="s">
        <v>85</v>
      </c>
      <c r="AV192" s="14" t="s">
        <v>161</v>
      </c>
      <c r="AW192" s="14" t="s">
        <v>31</v>
      </c>
      <c r="AX192" s="14" t="s">
        <v>83</v>
      </c>
      <c r="AY192" s="222" t="s">
        <v>153</v>
      </c>
    </row>
    <row r="193" spans="1:65" s="2" customFormat="1" ht="55.5" customHeight="1">
      <c r="A193" s="34"/>
      <c r="B193" s="35"/>
      <c r="C193" s="233" t="s">
        <v>267</v>
      </c>
      <c r="D193" s="233" t="s">
        <v>185</v>
      </c>
      <c r="E193" s="234" t="s">
        <v>260</v>
      </c>
      <c r="F193" s="235" t="s">
        <v>261</v>
      </c>
      <c r="G193" s="236" t="s">
        <v>262</v>
      </c>
      <c r="H193" s="237">
        <v>200</v>
      </c>
      <c r="I193" s="238"/>
      <c r="J193" s="239">
        <f>ROUND(I193*H193,2)</f>
        <v>0</v>
      </c>
      <c r="K193" s="235" t="s">
        <v>159</v>
      </c>
      <c r="L193" s="39"/>
      <c r="M193" s="240" t="s">
        <v>1</v>
      </c>
      <c r="N193" s="241" t="s">
        <v>40</v>
      </c>
      <c r="O193" s="71"/>
      <c r="P193" s="196">
        <f>O193*H193</f>
        <v>0</v>
      </c>
      <c r="Q193" s="196">
        <v>0</v>
      </c>
      <c r="R193" s="196">
        <f>Q193*H193</f>
        <v>0</v>
      </c>
      <c r="S193" s="196">
        <v>0</v>
      </c>
      <c r="T193" s="197">
        <f>S193*H193</f>
        <v>0</v>
      </c>
      <c r="U193" s="34"/>
      <c r="V193" s="34"/>
      <c r="W193" s="34"/>
      <c r="X193" s="34"/>
      <c r="Y193" s="34"/>
      <c r="Z193" s="34"/>
      <c r="AA193" s="34"/>
      <c r="AB193" s="34"/>
      <c r="AC193" s="34"/>
      <c r="AD193" s="34"/>
      <c r="AE193" s="34"/>
      <c r="AR193" s="198" t="s">
        <v>161</v>
      </c>
      <c r="AT193" s="198" t="s">
        <v>185</v>
      </c>
      <c r="AU193" s="198" t="s">
        <v>85</v>
      </c>
      <c r="AY193" s="17" t="s">
        <v>153</v>
      </c>
      <c r="BE193" s="199">
        <f>IF(N193="základní",J193,0)</f>
        <v>0</v>
      </c>
      <c r="BF193" s="199">
        <f>IF(N193="snížená",J193,0)</f>
        <v>0</v>
      </c>
      <c r="BG193" s="199">
        <f>IF(N193="zákl. přenesená",J193,0)</f>
        <v>0</v>
      </c>
      <c r="BH193" s="199">
        <f>IF(N193="sníž. přenesená",J193,0)</f>
        <v>0</v>
      </c>
      <c r="BI193" s="199">
        <f>IF(N193="nulová",J193,0)</f>
        <v>0</v>
      </c>
      <c r="BJ193" s="17" t="s">
        <v>83</v>
      </c>
      <c r="BK193" s="199">
        <f>ROUND(I193*H193,2)</f>
        <v>0</v>
      </c>
      <c r="BL193" s="17" t="s">
        <v>161</v>
      </c>
      <c r="BM193" s="198" t="s">
        <v>723</v>
      </c>
    </row>
    <row r="194" spans="1:65" s="2" customFormat="1" ht="39">
      <c r="A194" s="34"/>
      <c r="B194" s="35"/>
      <c r="C194" s="36"/>
      <c r="D194" s="202" t="s">
        <v>190</v>
      </c>
      <c r="E194" s="36"/>
      <c r="F194" s="242" t="s">
        <v>264</v>
      </c>
      <c r="G194" s="36"/>
      <c r="H194" s="36"/>
      <c r="I194" s="243"/>
      <c r="J194" s="36"/>
      <c r="K194" s="36"/>
      <c r="L194" s="39"/>
      <c r="M194" s="244"/>
      <c r="N194" s="245"/>
      <c r="O194" s="71"/>
      <c r="P194" s="71"/>
      <c r="Q194" s="71"/>
      <c r="R194" s="71"/>
      <c r="S194" s="71"/>
      <c r="T194" s="72"/>
      <c r="U194" s="34"/>
      <c r="V194" s="34"/>
      <c r="W194" s="34"/>
      <c r="X194" s="34"/>
      <c r="Y194" s="34"/>
      <c r="Z194" s="34"/>
      <c r="AA194" s="34"/>
      <c r="AB194" s="34"/>
      <c r="AC194" s="34"/>
      <c r="AD194" s="34"/>
      <c r="AE194" s="34"/>
      <c r="AT194" s="17" t="s">
        <v>190</v>
      </c>
      <c r="AU194" s="17" t="s">
        <v>85</v>
      </c>
    </row>
    <row r="195" spans="1:65" s="15" customFormat="1" ht="22.5">
      <c r="B195" s="223"/>
      <c r="C195" s="224"/>
      <c r="D195" s="202" t="s">
        <v>163</v>
      </c>
      <c r="E195" s="225" t="s">
        <v>1</v>
      </c>
      <c r="F195" s="226" t="s">
        <v>724</v>
      </c>
      <c r="G195" s="224"/>
      <c r="H195" s="225" t="s">
        <v>1</v>
      </c>
      <c r="I195" s="227"/>
      <c r="J195" s="224"/>
      <c r="K195" s="224"/>
      <c r="L195" s="228"/>
      <c r="M195" s="229"/>
      <c r="N195" s="230"/>
      <c r="O195" s="230"/>
      <c r="P195" s="230"/>
      <c r="Q195" s="230"/>
      <c r="R195" s="230"/>
      <c r="S195" s="230"/>
      <c r="T195" s="231"/>
      <c r="AT195" s="232" t="s">
        <v>163</v>
      </c>
      <c r="AU195" s="232" t="s">
        <v>85</v>
      </c>
      <c r="AV195" s="15" t="s">
        <v>83</v>
      </c>
      <c r="AW195" s="15" t="s">
        <v>31</v>
      </c>
      <c r="AX195" s="15" t="s">
        <v>75</v>
      </c>
      <c r="AY195" s="232" t="s">
        <v>153</v>
      </c>
    </row>
    <row r="196" spans="1:65" s="13" customFormat="1" ht="11.25">
      <c r="B196" s="200"/>
      <c r="C196" s="201"/>
      <c r="D196" s="202" t="s">
        <v>163</v>
      </c>
      <c r="E196" s="203" t="s">
        <v>1</v>
      </c>
      <c r="F196" s="204" t="s">
        <v>646</v>
      </c>
      <c r="G196" s="201"/>
      <c r="H196" s="205">
        <v>200</v>
      </c>
      <c r="I196" s="206"/>
      <c r="J196" s="201"/>
      <c r="K196" s="201"/>
      <c r="L196" s="207"/>
      <c r="M196" s="208"/>
      <c r="N196" s="209"/>
      <c r="O196" s="209"/>
      <c r="P196" s="209"/>
      <c r="Q196" s="209"/>
      <c r="R196" s="209"/>
      <c r="S196" s="209"/>
      <c r="T196" s="210"/>
      <c r="AT196" s="211" t="s">
        <v>163</v>
      </c>
      <c r="AU196" s="211" t="s">
        <v>85</v>
      </c>
      <c r="AV196" s="13" t="s">
        <v>85</v>
      </c>
      <c r="AW196" s="13" t="s">
        <v>31</v>
      </c>
      <c r="AX196" s="13" t="s">
        <v>75</v>
      </c>
      <c r="AY196" s="211" t="s">
        <v>153</v>
      </c>
    </row>
    <row r="197" spans="1:65" s="14" customFormat="1" ht="11.25">
      <c r="B197" s="212"/>
      <c r="C197" s="213"/>
      <c r="D197" s="202" t="s">
        <v>163</v>
      </c>
      <c r="E197" s="214" t="s">
        <v>1</v>
      </c>
      <c r="F197" s="215" t="s">
        <v>167</v>
      </c>
      <c r="G197" s="213"/>
      <c r="H197" s="216">
        <v>200</v>
      </c>
      <c r="I197" s="217"/>
      <c r="J197" s="213"/>
      <c r="K197" s="213"/>
      <c r="L197" s="218"/>
      <c r="M197" s="219"/>
      <c r="N197" s="220"/>
      <c r="O197" s="220"/>
      <c r="P197" s="220"/>
      <c r="Q197" s="220"/>
      <c r="R197" s="220"/>
      <c r="S197" s="220"/>
      <c r="T197" s="221"/>
      <c r="AT197" s="222" t="s">
        <v>163</v>
      </c>
      <c r="AU197" s="222" t="s">
        <v>85</v>
      </c>
      <c r="AV197" s="14" t="s">
        <v>161</v>
      </c>
      <c r="AW197" s="14" t="s">
        <v>31</v>
      </c>
      <c r="AX197" s="14" t="s">
        <v>83</v>
      </c>
      <c r="AY197" s="222" t="s">
        <v>153</v>
      </c>
    </row>
    <row r="198" spans="1:65" s="12" customFormat="1" ht="22.9" customHeight="1">
      <c r="B198" s="170"/>
      <c r="C198" s="171"/>
      <c r="D198" s="172" t="s">
        <v>74</v>
      </c>
      <c r="E198" s="184" t="s">
        <v>279</v>
      </c>
      <c r="F198" s="184" t="s">
        <v>280</v>
      </c>
      <c r="G198" s="171"/>
      <c r="H198" s="171"/>
      <c r="I198" s="174"/>
      <c r="J198" s="185">
        <f>BK198</f>
        <v>0</v>
      </c>
      <c r="K198" s="171"/>
      <c r="L198" s="176"/>
      <c r="M198" s="177"/>
      <c r="N198" s="178"/>
      <c r="O198" s="178"/>
      <c r="P198" s="179">
        <f>SUM(P199:P227)</f>
        <v>0</v>
      </c>
      <c r="Q198" s="178"/>
      <c r="R198" s="179">
        <f>SUM(R199:R227)</f>
        <v>0</v>
      </c>
      <c r="S198" s="178"/>
      <c r="T198" s="180">
        <f>SUM(T199:T227)</f>
        <v>0</v>
      </c>
      <c r="AR198" s="181" t="s">
        <v>161</v>
      </c>
      <c r="AT198" s="182" t="s">
        <v>74</v>
      </c>
      <c r="AU198" s="182" t="s">
        <v>83</v>
      </c>
      <c r="AY198" s="181" t="s">
        <v>153</v>
      </c>
      <c r="BK198" s="183">
        <f>SUM(BK199:BK227)</f>
        <v>0</v>
      </c>
    </row>
    <row r="199" spans="1:65" s="2" customFormat="1" ht="134.25" customHeight="1">
      <c r="A199" s="34"/>
      <c r="B199" s="35"/>
      <c r="C199" s="233" t="s">
        <v>274</v>
      </c>
      <c r="D199" s="233" t="s">
        <v>185</v>
      </c>
      <c r="E199" s="234" t="s">
        <v>379</v>
      </c>
      <c r="F199" s="235" t="s">
        <v>380</v>
      </c>
      <c r="G199" s="236" t="s">
        <v>158</v>
      </c>
      <c r="H199" s="237">
        <v>1</v>
      </c>
      <c r="I199" s="238"/>
      <c r="J199" s="239">
        <f>ROUND(I199*H199,2)</f>
        <v>0</v>
      </c>
      <c r="K199" s="235" t="s">
        <v>159</v>
      </c>
      <c r="L199" s="39"/>
      <c r="M199" s="240" t="s">
        <v>1</v>
      </c>
      <c r="N199" s="241" t="s">
        <v>40</v>
      </c>
      <c r="O199" s="71"/>
      <c r="P199" s="196">
        <f>O199*H199</f>
        <v>0</v>
      </c>
      <c r="Q199" s="196">
        <v>0</v>
      </c>
      <c r="R199" s="196">
        <f>Q199*H199</f>
        <v>0</v>
      </c>
      <c r="S199" s="196">
        <v>0</v>
      </c>
      <c r="T199" s="197">
        <f>S199*H199</f>
        <v>0</v>
      </c>
      <c r="U199" s="34"/>
      <c r="V199" s="34"/>
      <c r="W199" s="34"/>
      <c r="X199" s="34"/>
      <c r="Y199" s="34"/>
      <c r="Z199" s="34"/>
      <c r="AA199" s="34"/>
      <c r="AB199" s="34"/>
      <c r="AC199" s="34"/>
      <c r="AD199" s="34"/>
      <c r="AE199" s="34"/>
      <c r="AR199" s="198" t="s">
        <v>284</v>
      </c>
      <c r="AT199" s="198" t="s">
        <v>185</v>
      </c>
      <c r="AU199" s="198" t="s">
        <v>85</v>
      </c>
      <c r="AY199" s="17" t="s">
        <v>153</v>
      </c>
      <c r="BE199" s="199">
        <f>IF(N199="základní",J199,0)</f>
        <v>0</v>
      </c>
      <c r="BF199" s="199">
        <f>IF(N199="snížená",J199,0)</f>
        <v>0</v>
      </c>
      <c r="BG199" s="199">
        <f>IF(N199="zákl. přenesená",J199,0)</f>
        <v>0</v>
      </c>
      <c r="BH199" s="199">
        <f>IF(N199="sníž. přenesená",J199,0)</f>
        <v>0</v>
      </c>
      <c r="BI199" s="199">
        <f>IF(N199="nulová",J199,0)</f>
        <v>0</v>
      </c>
      <c r="BJ199" s="17" t="s">
        <v>83</v>
      </c>
      <c r="BK199" s="199">
        <f>ROUND(I199*H199,2)</f>
        <v>0</v>
      </c>
      <c r="BL199" s="17" t="s">
        <v>284</v>
      </c>
      <c r="BM199" s="198" t="s">
        <v>725</v>
      </c>
    </row>
    <row r="200" spans="1:65" s="2" customFormat="1" ht="58.5">
      <c r="A200" s="34"/>
      <c r="B200" s="35"/>
      <c r="C200" s="36"/>
      <c r="D200" s="202" t="s">
        <v>190</v>
      </c>
      <c r="E200" s="36"/>
      <c r="F200" s="242" t="s">
        <v>294</v>
      </c>
      <c r="G200" s="36"/>
      <c r="H200" s="36"/>
      <c r="I200" s="243"/>
      <c r="J200" s="36"/>
      <c r="K200" s="36"/>
      <c r="L200" s="39"/>
      <c r="M200" s="244"/>
      <c r="N200" s="245"/>
      <c r="O200" s="71"/>
      <c r="P200" s="71"/>
      <c r="Q200" s="71"/>
      <c r="R200" s="71"/>
      <c r="S200" s="71"/>
      <c r="T200" s="72"/>
      <c r="U200" s="34"/>
      <c r="V200" s="34"/>
      <c r="W200" s="34"/>
      <c r="X200" s="34"/>
      <c r="Y200" s="34"/>
      <c r="Z200" s="34"/>
      <c r="AA200" s="34"/>
      <c r="AB200" s="34"/>
      <c r="AC200" s="34"/>
      <c r="AD200" s="34"/>
      <c r="AE200" s="34"/>
      <c r="AT200" s="17" t="s">
        <v>190</v>
      </c>
      <c r="AU200" s="17" t="s">
        <v>85</v>
      </c>
    </row>
    <row r="201" spans="1:65" s="15" customFormat="1" ht="11.25">
      <c r="B201" s="223"/>
      <c r="C201" s="224"/>
      <c r="D201" s="202" t="s">
        <v>163</v>
      </c>
      <c r="E201" s="225" t="s">
        <v>1</v>
      </c>
      <c r="F201" s="226" t="s">
        <v>726</v>
      </c>
      <c r="G201" s="224"/>
      <c r="H201" s="225" t="s">
        <v>1</v>
      </c>
      <c r="I201" s="227"/>
      <c r="J201" s="224"/>
      <c r="K201" s="224"/>
      <c r="L201" s="228"/>
      <c r="M201" s="229"/>
      <c r="N201" s="230"/>
      <c r="O201" s="230"/>
      <c r="P201" s="230"/>
      <c r="Q201" s="230"/>
      <c r="R201" s="230"/>
      <c r="S201" s="230"/>
      <c r="T201" s="231"/>
      <c r="AT201" s="232" t="s">
        <v>163</v>
      </c>
      <c r="AU201" s="232" t="s">
        <v>85</v>
      </c>
      <c r="AV201" s="15" t="s">
        <v>83</v>
      </c>
      <c r="AW201" s="15" t="s">
        <v>31</v>
      </c>
      <c r="AX201" s="15" t="s">
        <v>75</v>
      </c>
      <c r="AY201" s="232" t="s">
        <v>153</v>
      </c>
    </row>
    <row r="202" spans="1:65" s="13" customFormat="1" ht="11.25">
      <c r="B202" s="200"/>
      <c r="C202" s="201"/>
      <c r="D202" s="202" t="s">
        <v>163</v>
      </c>
      <c r="E202" s="203" t="s">
        <v>1</v>
      </c>
      <c r="F202" s="204" t="s">
        <v>83</v>
      </c>
      <c r="G202" s="201"/>
      <c r="H202" s="205">
        <v>1</v>
      </c>
      <c r="I202" s="206"/>
      <c r="J202" s="201"/>
      <c r="K202" s="201"/>
      <c r="L202" s="207"/>
      <c r="M202" s="208"/>
      <c r="N202" s="209"/>
      <c r="O202" s="209"/>
      <c r="P202" s="209"/>
      <c r="Q202" s="209"/>
      <c r="R202" s="209"/>
      <c r="S202" s="209"/>
      <c r="T202" s="210"/>
      <c r="AT202" s="211" t="s">
        <v>163</v>
      </c>
      <c r="AU202" s="211" t="s">
        <v>85</v>
      </c>
      <c r="AV202" s="13" t="s">
        <v>85</v>
      </c>
      <c r="AW202" s="13" t="s">
        <v>31</v>
      </c>
      <c r="AX202" s="13" t="s">
        <v>75</v>
      </c>
      <c r="AY202" s="211" t="s">
        <v>153</v>
      </c>
    </row>
    <row r="203" spans="1:65" s="14" customFormat="1" ht="11.25">
      <c r="B203" s="212"/>
      <c r="C203" s="213"/>
      <c r="D203" s="202" t="s">
        <v>163</v>
      </c>
      <c r="E203" s="214" t="s">
        <v>1</v>
      </c>
      <c r="F203" s="215" t="s">
        <v>167</v>
      </c>
      <c r="G203" s="213"/>
      <c r="H203" s="216">
        <v>1</v>
      </c>
      <c r="I203" s="217"/>
      <c r="J203" s="213"/>
      <c r="K203" s="213"/>
      <c r="L203" s="218"/>
      <c r="M203" s="219"/>
      <c r="N203" s="220"/>
      <c r="O203" s="220"/>
      <c r="P203" s="220"/>
      <c r="Q203" s="220"/>
      <c r="R203" s="220"/>
      <c r="S203" s="220"/>
      <c r="T203" s="221"/>
      <c r="AT203" s="222" t="s">
        <v>163</v>
      </c>
      <c r="AU203" s="222" t="s">
        <v>85</v>
      </c>
      <c r="AV203" s="14" t="s">
        <v>161</v>
      </c>
      <c r="AW203" s="14" t="s">
        <v>31</v>
      </c>
      <c r="AX203" s="14" t="s">
        <v>83</v>
      </c>
      <c r="AY203" s="222" t="s">
        <v>153</v>
      </c>
    </row>
    <row r="204" spans="1:65" s="2" customFormat="1" ht="156.75" customHeight="1">
      <c r="A204" s="34"/>
      <c r="B204" s="35"/>
      <c r="C204" s="233" t="s">
        <v>281</v>
      </c>
      <c r="D204" s="233" t="s">
        <v>185</v>
      </c>
      <c r="E204" s="234" t="s">
        <v>656</v>
      </c>
      <c r="F204" s="235" t="s">
        <v>657</v>
      </c>
      <c r="G204" s="236" t="s">
        <v>178</v>
      </c>
      <c r="H204" s="237">
        <v>6.1079999999999997</v>
      </c>
      <c r="I204" s="238"/>
      <c r="J204" s="239">
        <f>ROUND(I204*H204,2)</f>
        <v>0</v>
      </c>
      <c r="K204" s="235" t="s">
        <v>159</v>
      </c>
      <c r="L204" s="39"/>
      <c r="M204" s="240" t="s">
        <v>1</v>
      </c>
      <c r="N204" s="241" t="s">
        <v>40</v>
      </c>
      <c r="O204" s="71"/>
      <c r="P204" s="196">
        <f>O204*H204</f>
        <v>0</v>
      </c>
      <c r="Q204" s="196">
        <v>0</v>
      </c>
      <c r="R204" s="196">
        <f>Q204*H204</f>
        <v>0</v>
      </c>
      <c r="S204" s="196">
        <v>0</v>
      </c>
      <c r="T204" s="197">
        <f>S204*H204</f>
        <v>0</v>
      </c>
      <c r="U204" s="34"/>
      <c r="V204" s="34"/>
      <c r="W204" s="34"/>
      <c r="X204" s="34"/>
      <c r="Y204" s="34"/>
      <c r="Z204" s="34"/>
      <c r="AA204" s="34"/>
      <c r="AB204" s="34"/>
      <c r="AC204" s="34"/>
      <c r="AD204" s="34"/>
      <c r="AE204" s="34"/>
      <c r="AR204" s="198" t="s">
        <v>284</v>
      </c>
      <c r="AT204" s="198" t="s">
        <v>185</v>
      </c>
      <c r="AU204" s="198" t="s">
        <v>85</v>
      </c>
      <c r="AY204" s="17" t="s">
        <v>153</v>
      </c>
      <c r="BE204" s="199">
        <f>IF(N204="základní",J204,0)</f>
        <v>0</v>
      </c>
      <c r="BF204" s="199">
        <f>IF(N204="snížená",J204,0)</f>
        <v>0</v>
      </c>
      <c r="BG204" s="199">
        <f>IF(N204="zákl. přenesená",J204,0)</f>
        <v>0</v>
      </c>
      <c r="BH204" s="199">
        <f>IF(N204="sníž. přenesená",J204,0)</f>
        <v>0</v>
      </c>
      <c r="BI204" s="199">
        <f>IF(N204="nulová",J204,0)</f>
        <v>0</v>
      </c>
      <c r="BJ204" s="17" t="s">
        <v>83</v>
      </c>
      <c r="BK204" s="199">
        <f>ROUND(I204*H204,2)</f>
        <v>0</v>
      </c>
      <c r="BL204" s="17" t="s">
        <v>284</v>
      </c>
      <c r="BM204" s="198" t="s">
        <v>727</v>
      </c>
    </row>
    <row r="205" spans="1:65" s="2" customFormat="1" ht="87.75">
      <c r="A205" s="34"/>
      <c r="B205" s="35"/>
      <c r="C205" s="36"/>
      <c r="D205" s="202" t="s">
        <v>190</v>
      </c>
      <c r="E205" s="36"/>
      <c r="F205" s="242" t="s">
        <v>300</v>
      </c>
      <c r="G205" s="36"/>
      <c r="H205" s="36"/>
      <c r="I205" s="243"/>
      <c r="J205" s="36"/>
      <c r="K205" s="36"/>
      <c r="L205" s="39"/>
      <c r="M205" s="244"/>
      <c r="N205" s="245"/>
      <c r="O205" s="71"/>
      <c r="P205" s="71"/>
      <c r="Q205" s="71"/>
      <c r="R205" s="71"/>
      <c r="S205" s="71"/>
      <c r="T205" s="72"/>
      <c r="U205" s="34"/>
      <c r="V205" s="34"/>
      <c r="W205" s="34"/>
      <c r="X205" s="34"/>
      <c r="Y205" s="34"/>
      <c r="Z205" s="34"/>
      <c r="AA205" s="34"/>
      <c r="AB205" s="34"/>
      <c r="AC205" s="34"/>
      <c r="AD205" s="34"/>
      <c r="AE205" s="34"/>
      <c r="AT205" s="17" t="s">
        <v>190</v>
      </c>
      <c r="AU205" s="17" t="s">
        <v>85</v>
      </c>
    </row>
    <row r="206" spans="1:65" s="15" customFormat="1" ht="11.25">
      <c r="B206" s="223"/>
      <c r="C206" s="224"/>
      <c r="D206" s="202" t="s">
        <v>163</v>
      </c>
      <c r="E206" s="225" t="s">
        <v>1</v>
      </c>
      <c r="F206" s="226" t="s">
        <v>659</v>
      </c>
      <c r="G206" s="224"/>
      <c r="H206" s="225" t="s">
        <v>1</v>
      </c>
      <c r="I206" s="227"/>
      <c r="J206" s="224"/>
      <c r="K206" s="224"/>
      <c r="L206" s="228"/>
      <c r="M206" s="229"/>
      <c r="N206" s="230"/>
      <c r="O206" s="230"/>
      <c r="P206" s="230"/>
      <c r="Q206" s="230"/>
      <c r="R206" s="230"/>
      <c r="S206" s="230"/>
      <c r="T206" s="231"/>
      <c r="AT206" s="232" t="s">
        <v>163</v>
      </c>
      <c r="AU206" s="232" t="s">
        <v>85</v>
      </c>
      <c r="AV206" s="15" t="s">
        <v>83</v>
      </c>
      <c r="AW206" s="15" t="s">
        <v>31</v>
      </c>
      <c r="AX206" s="15" t="s">
        <v>75</v>
      </c>
      <c r="AY206" s="232" t="s">
        <v>153</v>
      </c>
    </row>
    <row r="207" spans="1:65" s="13" customFormat="1" ht="11.25">
      <c r="B207" s="200"/>
      <c r="C207" s="201"/>
      <c r="D207" s="202" t="s">
        <v>163</v>
      </c>
      <c r="E207" s="203" t="s">
        <v>1</v>
      </c>
      <c r="F207" s="204" t="s">
        <v>728</v>
      </c>
      <c r="G207" s="201"/>
      <c r="H207" s="205">
        <v>4.5</v>
      </c>
      <c r="I207" s="206"/>
      <c r="J207" s="201"/>
      <c r="K207" s="201"/>
      <c r="L207" s="207"/>
      <c r="M207" s="208"/>
      <c r="N207" s="209"/>
      <c r="O207" s="209"/>
      <c r="P207" s="209"/>
      <c r="Q207" s="209"/>
      <c r="R207" s="209"/>
      <c r="S207" s="209"/>
      <c r="T207" s="210"/>
      <c r="AT207" s="211" t="s">
        <v>163</v>
      </c>
      <c r="AU207" s="211" t="s">
        <v>85</v>
      </c>
      <c r="AV207" s="13" t="s">
        <v>85</v>
      </c>
      <c r="AW207" s="13" t="s">
        <v>31</v>
      </c>
      <c r="AX207" s="13" t="s">
        <v>75</v>
      </c>
      <c r="AY207" s="211" t="s">
        <v>153</v>
      </c>
    </row>
    <row r="208" spans="1:65" s="15" customFormat="1" ht="11.25">
      <c r="B208" s="223"/>
      <c r="C208" s="224"/>
      <c r="D208" s="202" t="s">
        <v>163</v>
      </c>
      <c r="E208" s="225" t="s">
        <v>1</v>
      </c>
      <c r="F208" s="226" t="s">
        <v>663</v>
      </c>
      <c r="G208" s="224"/>
      <c r="H208" s="225" t="s">
        <v>1</v>
      </c>
      <c r="I208" s="227"/>
      <c r="J208" s="224"/>
      <c r="K208" s="224"/>
      <c r="L208" s="228"/>
      <c r="M208" s="229"/>
      <c r="N208" s="230"/>
      <c r="O208" s="230"/>
      <c r="P208" s="230"/>
      <c r="Q208" s="230"/>
      <c r="R208" s="230"/>
      <c r="S208" s="230"/>
      <c r="T208" s="231"/>
      <c r="AT208" s="232" t="s">
        <v>163</v>
      </c>
      <c r="AU208" s="232" t="s">
        <v>85</v>
      </c>
      <c r="AV208" s="15" t="s">
        <v>83</v>
      </c>
      <c r="AW208" s="15" t="s">
        <v>31</v>
      </c>
      <c r="AX208" s="15" t="s">
        <v>75</v>
      </c>
      <c r="AY208" s="232" t="s">
        <v>153</v>
      </c>
    </row>
    <row r="209" spans="1:65" s="13" customFormat="1" ht="11.25">
      <c r="B209" s="200"/>
      <c r="C209" s="201"/>
      <c r="D209" s="202" t="s">
        <v>163</v>
      </c>
      <c r="E209" s="203" t="s">
        <v>1</v>
      </c>
      <c r="F209" s="204" t="s">
        <v>729</v>
      </c>
      <c r="G209" s="201"/>
      <c r="H209" s="205">
        <v>1.6080000000000001</v>
      </c>
      <c r="I209" s="206"/>
      <c r="J209" s="201"/>
      <c r="K209" s="201"/>
      <c r="L209" s="207"/>
      <c r="M209" s="208"/>
      <c r="N209" s="209"/>
      <c r="O209" s="209"/>
      <c r="P209" s="209"/>
      <c r="Q209" s="209"/>
      <c r="R209" s="209"/>
      <c r="S209" s="209"/>
      <c r="T209" s="210"/>
      <c r="AT209" s="211" t="s">
        <v>163</v>
      </c>
      <c r="AU209" s="211" t="s">
        <v>85</v>
      </c>
      <c r="AV209" s="13" t="s">
        <v>85</v>
      </c>
      <c r="AW209" s="13" t="s">
        <v>31</v>
      </c>
      <c r="AX209" s="13" t="s">
        <v>75</v>
      </c>
      <c r="AY209" s="211" t="s">
        <v>153</v>
      </c>
    </row>
    <row r="210" spans="1:65" s="14" customFormat="1" ht="11.25">
      <c r="B210" s="212"/>
      <c r="C210" s="213"/>
      <c r="D210" s="202" t="s">
        <v>163</v>
      </c>
      <c r="E210" s="214" t="s">
        <v>1</v>
      </c>
      <c r="F210" s="215" t="s">
        <v>167</v>
      </c>
      <c r="G210" s="213"/>
      <c r="H210" s="216">
        <v>6.1080000000000005</v>
      </c>
      <c r="I210" s="217"/>
      <c r="J210" s="213"/>
      <c r="K210" s="213"/>
      <c r="L210" s="218"/>
      <c r="M210" s="219"/>
      <c r="N210" s="220"/>
      <c r="O210" s="220"/>
      <c r="P210" s="220"/>
      <c r="Q210" s="220"/>
      <c r="R210" s="220"/>
      <c r="S210" s="220"/>
      <c r="T210" s="221"/>
      <c r="AT210" s="222" t="s">
        <v>163</v>
      </c>
      <c r="AU210" s="222" t="s">
        <v>85</v>
      </c>
      <c r="AV210" s="14" t="s">
        <v>161</v>
      </c>
      <c r="AW210" s="14" t="s">
        <v>31</v>
      </c>
      <c r="AX210" s="14" t="s">
        <v>83</v>
      </c>
      <c r="AY210" s="222" t="s">
        <v>153</v>
      </c>
    </row>
    <row r="211" spans="1:65" s="2" customFormat="1" ht="156.75" customHeight="1">
      <c r="A211" s="34"/>
      <c r="B211" s="35"/>
      <c r="C211" s="233" t="s">
        <v>287</v>
      </c>
      <c r="D211" s="233" t="s">
        <v>185</v>
      </c>
      <c r="E211" s="234" t="s">
        <v>297</v>
      </c>
      <c r="F211" s="235" t="s">
        <v>298</v>
      </c>
      <c r="G211" s="236" t="s">
        <v>178</v>
      </c>
      <c r="H211" s="237">
        <v>155.25</v>
      </c>
      <c r="I211" s="238"/>
      <c r="J211" s="239">
        <f>ROUND(I211*H211,2)</f>
        <v>0</v>
      </c>
      <c r="K211" s="235" t="s">
        <v>159</v>
      </c>
      <c r="L211" s="39"/>
      <c r="M211" s="240" t="s">
        <v>1</v>
      </c>
      <c r="N211" s="241" t="s">
        <v>40</v>
      </c>
      <c r="O211" s="71"/>
      <c r="P211" s="196">
        <f>O211*H211</f>
        <v>0</v>
      </c>
      <c r="Q211" s="196">
        <v>0</v>
      </c>
      <c r="R211" s="196">
        <f>Q211*H211</f>
        <v>0</v>
      </c>
      <c r="S211" s="196">
        <v>0</v>
      </c>
      <c r="T211" s="197">
        <f>S211*H211</f>
        <v>0</v>
      </c>
      <c r="U211" s="34"/>
      <c r="V211" s="34"/>
      <c r="W211" s="34"/>
      <c r="X211" s="34"/>
      <c r="Y211" s="34"/>
      <c r="Z211" s="34"/>
      <c r="AA211" s="34"/>
      <c r="AB211" s="34"/>
      <c r="AC211" s="34"/>
      <c r="AD211" s="34"/>
      <c r="AE211" s="34"/>
      <c r="AR211" s="198" t="s">
        <v>284</v>
      </c>
      <c r="AT211" s="198" t="s">
        <v>185</v>
      </c>
      <c r="AU211" s="198" t="s">
        <v>85</v>
      </c>
      <c r="AY211" s="17" t="s">
        <v>153</v>
      </c>
      <c r="BE211" s="199">
        <f>IF(N211="základní",J211,0)</f>
        <v>0</v>
      </c>
      <c r="BF211" s="199">
        <f>IF(N211="snížená",J211,0)</f>
        <v>0</v>
      </c>
      <c r="BG211" s="199">
        <f>IF(N211="zákl. přenesená",J211,0)</f>
        <v>0</v>
      </c>
      <c r="BH211" s="199">
        <f>IF(N211="sníž. přenesená",J211,0)</f>
        <v>0</v>
      </c>
      <c r="BI211" s="199">
        <f>IF(N211="nulová",J211,0)</f>
        <v>0</v>
      </c>
      <c r="BJ211" s="17" t="s">
        <v>83</v>
      </c>
      <c r="BK211" s="199">
        <f>ROUND(I211*H211,2)</f>
        <v>0</v>
      </c>
      <c r="BL211" s="17" t="s">
        <v>284</v>
      </c>
      <c r="BM211" s="198" t="s">
        <v>730</v>
      </c>
    </row>
    <row r="212" spans="1:65" s="2" customFormat="1" ht="87.75">
      <c r="A212" s="34"/>
      <c r="B212" s="35"/>
      <c r="C212" s="36"/>
      <c r="D212" s="202" t="s">
        <v>190</v>
      </c>
      <c r="E212" s="36"/>
      <c r="F212" s="242" t="s">
        <v>300</v>
      </c>
      <c r="G212" s="36"/>
      <c r="H212" s="36"/>
      <c r="I212" s="243"/>
      <c r="J212" s="36"/>
      <c r="K212" s="36"/>
      <c r="L212" s="39"/>
      <c r="M212" s="244"/>
      <c r="N212" s="245"/>
      <c r="O212" s="71"/>
      <c r="P212" s="71"/>
      <c r="Q212" s="71"/>
      <c r="R212" s="71"/>
      <c r="S212" s="71"/>
      <c r="T212" s="72"/>
      <c r="U212" s="34"/>
      <c r="V212" s="34"/>
      <c r="W212" s="34"/>
      <c r="X212" s="34"/>
      <c r="Y212" s="34"/>
      <c r="Z212" s="34"/>
      <c r="AA212" s="34"/>
      <c r="AB212" s="34"/>
      <c r="AC212" s="34"/>
      <c r="AD212" s="34"/>
      <c r="AE212" s="34"/>
      <c r="AT212" s="17" t="s">
        <v>190</v>
      </c>
      <c r="AU212" s="17" t="s">
        <v>85</v>
      </c>
    </row>
    <row r="213" spans="1:65" s="15" customFormat="1" ht="11.25">
      <c r="B213" s="223"/>
      <c r="C213" s="224"/>
      <c r="D213" s="202" t="s">
        <v>163</v>
      </c>
      <c r="E213" s="225" t="s">
        <v>1</v>
      </c>
      <c r="F213" s="226" t="s">
        <v>301</v>
      </c>
      <c r="G213" s="224"/>
      <c r="H213" s="225" t="s">
        <v>1</v>
      </c>
      <c r="I213" s="227"/>
      <c r="J213" s="224"/>
      <c r="K213" s="224"/>
      <c r="L213" s="228"/>
      <c r="M213" s="229"/>
      <c r="N213" s="230"/>
      <c r="O213" s="230"/>
      <c r="P213" s="230"/>
      <c r="Q213" s="230"/>
      <c r="R213" s="230"/>
      <c r="S213" s="230"/>
      <c r="T213" s="231"/>
      <c r="AT213" s="232" t="s">
        <v>163</v>
      </c>
      <c r="AU213" s="232" t="s">
        <v>85</v>
      </c>
      <c r="AV213" s="15" t="s">
        <v>83</v>
      </c>
      <c r="AW213" s="15" t="s">
        <v>31</v>
      </c>
      <c r="AX213" s="15" t="s">
        <v>75</v>
      </c>
      <c r="AY213" s="232" t="s">
        <v>153</v>
      </c>
    </row>
    <row r="214" spans="1:65" s="15" customFormat="1" ht="11.25">
      <c r="B214" s="223"/>
      <c r="C214" s="224"/>
      <c r="D214" s="202" t="s">
        <v>163</v>
      </c>
      <c r="E214" s="225" t="s">
        <v>1</v>
      </c>
      <c r="F214" s="226" t="s">
        <v>666</v>
      </c>
      <c r="G214" s="224"/>
      <c r="H214" s="225" t="s">
        <v>1</v>
      </c>
      <c r="I214" s="227"/>
      <c r="J214" s="224"/>
      <c r="K214" s="224"/>
      <c r="L214" s="228"/>
      <c r="M214" s="229"/>
      <c r="N214" s="230"/>
      <c r="O214" s="230"/>
      <c r="P214" s="230"/>
      <c r="Q214" s="230"/>
      <c r="R214" s="230"/>
      <c r="S214" s="230"/>
      <c r="T214" s="231"/>
      <c r="AT214" s="232" t="s">
        <v>163</v>
      </c>
      <c r="AU214" s="232" t="s">
        <v>85</v>
      </c>
      <c r="AV214" s="15" t="s">
        <v>83</v>
      </c>
      <c r="AW214" s="15" t="s">
        <v>31</v>
      </c>
      <c r="AX214" s="15" t="s">
        <v>75</v>
      </c>
      <c r="AY214" s="232" t="s">
        <v>153</v>
      </c>
    </row>
    <row r="215" spans="1:65" s="13" customFormat="1" ht="11.25">
      <c r="B215" s="200"/>
      <c r="C215" s="201"/>
      <c r="D215" s="202" t="s">
        <v>163</v>
      </c>
      <c r="E215" s="203" t="s">
        <v>1</v>
      </c>
      <c r="F215" s="204" t="s">
        <v>667</v>
      </c>
      <c r="G215" s="201"/>
      <c r="H215" s="205">
        <v>56.25</v>
      </c>
      <c r="I215" s="206"/>
      <c r="J215" s="201"/>
      <c r="K215" s="201"/>
      <c r="L215" s="207"/>
      <c r="M215" s="208"/>
      <c r="N215" s="209"/>
      <c r="O215" s="209"/>
      <c r="P215" s="209"/>
      <c r="Q215" s="209"/>
      <c r="R215" s="209"/>
      <c r="S215" s="209"/>
      <c r="T215" s="210"/>
      <c r="AT215" s="211" t="s">
        <v>163</v>
      </c>
      <c r="AU215" s="211" t="s">
        <v>85</v>
      </c>
      <c r="AV215" s="13" t="s">
        <v>85</v>
      </c>
      <c r="AW215" s="13" t="s">
        <v>31</v>
      </c>
      <c r="AX215" s="13" t="s">
        <v>75</v>
      </c>
      <c r="AY215" s="211" t="s">
        <v>153</v>
      </c>
    </row>
    <row r="216" spans="1:65" s="15" customFormat="1" ht="11.25">
      <c r="B216" s="223"/>
      <c r="C216" s="224"/>
      <c r="D216" s="202" t="s">
        <v>163</v>
      </c>
      <c r="E216" s="225" t="s">
        <v>1</v>
      </c>
      <c r="F216" s="226" t="s">
        <v>668</v>
      </c>
      <c r="G216" s="224"/>
      <c r="H216" s="225" t="s">
        <v>1</v>
      </c>
      <c r="I216" s="227"/>
      <c r="J216" s="224"/>
      <c r="K216" s="224"/>
      <c r="L216" s="228"/>
      <c r="M216" s="229"/>
      <c r="N216" s="230"/>
      <c r="O216" s="230"/>
      <c r="P216" s="230"/>
      <c r="Q216" s="230"/>
      <c r="R216" s="230"/>
      <c r="S216" s="230"/>
      <c r="T216" s="231"/>
      <c r="AT216" s="232" t="s">
        <v>163</v>
      </c>
      <c r="AU216" s="232" t="s">
        <v>85</v>
      </c>
      <c r="AV216" s="15" t="s">
        <v>83</v>
      </c>
      <c r="AW216" s="15" t="s">
        <v>31</v>
      </c>
      <c r="AX216" s="15" t="s">
        <v>75</v>
      </c>
      <c r="AY216" s="232" t="s">
        <v>153</v>
      </c>
    </row>
    <row r="217" spans="1:65" s="13" customFormat="1" ht="11.25">
      <c r="B217" s="200"/>
      <c r="C217" s="201"/>
      <c r="D217" s="202" t="s">
        <v>163</v>
      </c>
      <c r="E217" s="203" t="s">
        <v>1</v>
      </c>
      <c r="F217" s="204" t="s">
        <v>669</v>
      </c>
      <c r="G217" s="201"/>
      <c r="H217" s="205">
        <v>99</v>
      </c>
      <c r="I217" s="206"/>
      <c r="J217" s="201"/>
      <c r="K217" s="201"/>
      <c r="L217" s="207"/>
      <c r="M217" s="208"/>
      <c r="N217" s="209"/>
      <c r="O217" s="209"/>
      <c r="P217" s="209"/>
      <c r="Q217" s="209"/>
      <c r="R217" s="209"/>
      <c r="S217" s="209"/>
      <c r="T217" s="210"/>
      <c r="AT217" s="211" t="s">
        <v>163</v>
      </c>
      <c r="AU217" s="211" t="s">
        <v>85</v>
      </c>
      <c r="AV217" s="13" t="s">
        <v>85</v>
      </c>
      <c r="AW217" s="13" t="s">
        <v>31</v>
      </c>
      <c r="AX217" s="13" t="s">
        <v>75</v>
      </c>
      <c r="AY217" s="211" t="s">
        <v>153</v>
      </c>
    </row>
    <row r="218" spans="1:65" s="14" customFormat="1" ht="11.25">
      <c r="B218" s="212"/>
      <c r="C218" s="213"/>
      <c r="D218" s="202" t="s">
        <v>163</v>
      </c>
      <c r="E218" s="214" t="s">
        <v>1</v>
      </c>
      <c r="F218" s="215" t="s">
        <v>167</v>
      </c>
      <c r="G218" s="213"/>
      <c r="H218" s="216">
        <v>155.25</v>
      </c>
      <c r="I218" s="217"/>
      <c r="J218" s="213"/>
      <c r="K218" s="213"/>
      <c r="L218" s="218"/>
      <c r="M218" s="219"/>
      <c r="N218" s="220"/>
      <c r="O218" s="220"/>
      <c r="P218" s="220"/>
      <c r="Q218" s="220"/>
      <c r="R218" s="220"/>
      <c r="S218" s="220"/>
      <c r="T218" s="221"/>
      <c r="AT218" s="222" t="s">
        <v>163</v>
      </c>
      <c r="AU218" s="222" t="s">
        <v>85</v>
      </c>
      <c r="AV218" s="14" t="s">
        <v>161</v>
      </c>
      <c r="AW218" s="14" t="s">
        <v>31</v>
      </c>
      <c r="AX218" s="14" t="s">
        <v>83</v>
      </c>
      <c r="AY218" s="222" t="s">
        <v>153</v>
      </c>
    </row>
    <row r="219" spans="1:65" s="2" customFormat="1" ht="168" customHeight="1">
      <c r="A219" s="34"/>
      <c r="B219" s="35"/>
      <c r="C219" s="233" t="s">
        <v>7</v>
      </c>
      <c r="D219" s="233" t="s">
        <v>185</v>
      </c>
      <c r="E219" s="234" t="s">
        <v>670</v>
      </c>
      <c r="F219" s="235" t="s">
        <v>671</v>
      </c>
      <c r="G219" s="236" t="s">
        <v>178</v>
      </c>
      <c r="H219" s="237">
        <v>2.2429999999999999</v>
      </c>
      <c r="I219" s="238"/>
      <c r="J219" s="239">
        <f>ROUND(I219*H219,2)</f>
        <v>0</v>
      </c>
      <c r="K219" s="235" t="s">
        <v>159</v>
      </c>
      <c r="L219" s="39"/>
      <c r="M219" s="240" t="s">
        <v>1</v>
      </c>
      <c r="N219" s="241" t="s">
        <v>40</v>
      </c>
      <c r="O219" s="71"/>
      <c r="P219" s="196">
        <f>O219*H219</f>
        <v>0</v>
      </c>
      <c r="Q219" s="196">
        <v>0</v>
      </c>
      <c r="R219" s="196">
        <f>Q219*H219</f>
        <v>0</v>
      </c>
      <c r="S219" s="196">
        <v>0</v>
      </c>
      <c r="T219" s="197">
        <f>S219*H219</f>
        <v>0</v>
      </c>
      <c r="U219" s="34"/>
      <c r="V219" s="34"/>
      <c r="W219" s="34"/>
      <c r="X219" s="34"/>
      <c r="Y219" s="34"/>
      <c r="Z219" s="34"/>
      <c r="AA219" s="34"/>
      <c r="AB219" s="34"/>
      <c r="AC219" s="34"/>
      <c r="AD219" s="34"/>
      <c r="AE219" s="34"/>
      <c r="AR219" s="198" t="s">
        <v>284</v>
      </c>
      <c r="AT219" s="198" t="s">
        <v>185</v>
      </c>
      <c r="AU219" s="198" t="s">
        <v>85</v>
      </c>
      <c r="AY219" s="17" t="s">
        <v>153</v>
      </c>
      <c r="BE219" s="199">
        <f>IF(N219="základní",J219,0)</f>
        <v>0</v>
      </c>
      <c r="BF219" s="199">
        <f>IF(N219="snížená",J219,0)</f>
        <v>0</v>
      </c>
      <c r="BG219" s="199">
        <f>IF(N219="zákl. přenesená",J219,0)</f>
        <v>0</v>
      </c>
      <c r="BH219" s="199">
        <f>IF(N219="sníž. přenesená",J219,0)</f>
        <v>0</v>
      </c>
      <c r="BI219" s="199">
        <f>IF(N219="nulová",J219,0)</f>
        <v>0</v>
      </c>
      <c r="BJ219" s="17" t="s">
        <v>83</v>
      </c>
      <c r="BK219" s="199">
        <f>ROUND(I219*H219,2)</f>
        <v>0</v>
      </c>
      <c r="BL219" s="17" t="s">
        <v>284</v>
      </c>
      <c r="BM219" s="198" t="s">
        <v>731</v>
      </c>
    </row>
    <row r="220" spans="1:65" s="2" customFormat="1" ht="87.75">
      <c r="A220" s="34"/>
      <c r="B220" s="35"/>
      <c r="C220" s="36"/>
      <c r="D220" s="202" t="s">
        <v>190</v>
      </c>
      <c r="E220" s="36"/>
      <c r="F220" s="242" t="s">
        <v>300</v>
      </c>
      <c r="G220" s="36"/>
      <c r="H220" s="36"/>
      <c r="I220" s="243"/>
      <c r="J220" s="36"/>
      <c r="K220" s="36"/>
      <c r="L220" s="39"/>
      <c r="M220" s="244"/>
      <c r="N220" s="245"/>
      <c r="O220" s="71"/>
      <c r="P220" s="71"/>
      <c r="Q220" s="71"/>
      <c r="R220" s="71"/>
      <c r="S220" s="71"/>
      <c r="T220" s="72"/>
      <c r="U220" s="34"/>
      <c r="V220" s="34"/>
      <c r="W220" s="34"/>
      <c r="X220" s="34"/>
      <c r="Y220" s="34"/>
      <c r="Z220" s="34"/>
      <c r="AA220" s="34"/>
      <c r="AB220" s="34"/>
      <c r="AC220" s="34"/>
      <c r="AD220" s="34"/>
      <c r="AE220" s="34"/>
      <c r="AT220" s="17" t="s">
        <v>190</v>
      </c>
      <c r="AU220" s="17" t="s">
        <v>85</v>
      </c>
    </row>
    <row r="221" spans="1:65" s="15" customFormat="1" ht="11.25">
      <c r="B221" s="223"/>
      <c r="C221" s="224"/>
      <c r="D221" s="202" t="s">
        <v>163</v>
      </c>
      <c r="E221" s="225" t="s">
        <v>1</v>
      </c>
      <c r="F221" s="226" t="s">
        <v>673</v>
      </c>
      <c r="G221" s="224"/>
      <c r="H221" s="225" t="s">
        <v>1</v>
      </c>
      <c r="I221" s="227"/>
      <c r="J221" s="224"/>
      <c r="K221" s="224"/>
      <c r="L221" s="228"/>
      <c r="M221" s="229"/>
      <c r="N221" s="230"/>
      <c r="O221" s="230"/>
      <c r="P221" s="230"/>
      <c r="Q221" s="230"/>
      <c r="R221" s="230"/>
      <c r="S221" s="230"/>
      <c r="T221" s="231"/>
      <c r="AT221" s="232" t="s">
        <v>163</v>
      </c>
      <c r="AU221" s="232" t="s">
        <v>85</v>
      </c>
      <c r="AV221" s="15" t="s">
        <v>83</v>
      </c>
      <c r="AW221" s="15" t="s">
        <v>31</v>
      </c>
      <c r="AX221" s="15" t="s">
        <v>75</v>
      </c>
      <c r="AY221" s="232" t="s">
        <v>153</v>
      </c>
    </row>
    <row r="222" spans="1:65" s="13" customFormat="1" ht="11.25">
      <c r="B222" s="200"/>
      <c r="C222" s="201"/>
      <c r="D222" s="202" t="s">
        <v>163</v>
      </c>
      <c r="E222" s="203" t="s">
        <v>1</v>
      </c>
      <c r="F222" s="204" t="s">
        <v>732</v>
      </c>
      <c r="G222" s="201"/>
      <c r="H222" s="205">
        <v>2.2429999999999999</v>
      </c>
      <c r="I222" s="206"/>
      <c r="J222" s="201"/>
      <c r="K222" s="201"/>
      <c r="L222" s="207"/>
      <c r="M222" s="208"/>
      <c r="N222" s="209"/>
      <c r="O222" s="209"/>
      <c r="P222" s="209"/>
      <c r="Q222" s="209"/>
      <c r="R222" s="209"/>
      <c r="S222" s="209"/>
      <c r="T222" s="210"/>
      <c r="AT222" s="211" t="s">
        <v>163</v>
      </c>
      <c r="AU222" s="211" t="s">
        <v>85</v>
      </c>
      <c r="AV222" s="13" t="s">
        <v>85</v>
      </c>
      <c r="AW222" s="13" t="s">
        <v>31</v>
      </c>
      <c r="AX222" s="13" t="s">
        <v>75</v>
      </c>
      <c r="AY222" s="211" t="s">
        <v>153</v>
      </c>
    </row>
    <row r="223" spans="1:65" s="14" customFormat="1" ht="11.25">
      <c r="B223" s="212"/>
      <c r="C223" s="213"/>
      <c r="D223" s="202" t="s">
        <v>163</v>
      </c>
      <c r="E223" s="214" t="s">
        <v>1</v>
      </c>
      <c r="F223" s="215" t="s">
        <v>167</v>
      </c>
      <c r="G223" s="213"/>
      <c r="H223" s="216">
        <v>2.2429999999999999</v>
      </c>
      <c r="I223" s="217"/>
      <c r="J223" s="213"/>
      <c r="K223" s="213"/>
      <c r="L223" s="218"/>
      <c r="M223" s="219"/>
      <c r="N223" s="220"/>
      <c r="O223" s="220"/>
      <c r="P223" s="220"/>
      <c r="Q223" s="220"/>
      <c r="R223" s="220"/>
      <c r="S223" s="220"/>
      <c r="T223" s="221"/>
      <c r="AT223" s="222" t="s">
        <v>163</v>
      </c>
      <c r="AU223" s="222" t="s">
        <v>85</v>
      </c>
      <c r="AV223" s="14" t="s">
        <v>161</v>
      </c>
      <c r="AW223" s="14" t="s">
        <v>31</v>
      </c>
      <c r="AX223" s="14" t="s">
        <v>83</v>
      </c>
      <c r="AY223" s="222" t="s">
        <v>153</v>
      </c>
    </row>
    <row r="224" spans="1:65" s="2" customFormat="1" ht="24">
      <c r="A224" s="34"/>
      <c r="B224" s="35"/>
      <c r="C224" s="233" t="s">
        <v>296</v>
      </c>
      <c r="D224" s="233" t="s">
        <v>185</v>
      </c>
      <c r="E224" s="234" t="s">
        <v>683</v>
      </c>
      <c r="F224" s="235" t="s">
        <v>684</v>
      </c>
      <c r="G224" s="236" t="s">
        <v>158</v>
      </c>
      <c r="H224" s="237">
        <v>1</v>
      </c>
      <c r="I224" s="238"/>
      <c r="J224" s="239">
        <f>ROUND(I224*H224,2)</f>
        <v>0</v>
      </c>
      <c r="K224" s="235" t="s">
        <v>159</v>
      </c>
      <c r="L224" s="39"/>
      <c r="M224" s="240" t="s">
        <v>1</v>
      </c>
      <c r="N224" s="241" t="s">
        <v>40</v>
      </c>
      <c r="O224" s="71"/>
      <c r="P224" s="196">
        <f>O224*H224</f>
        <v>0</v>
      </c>
      <c r="Q224" s="196">
        <v>0</v>
      </c>
      <c r="R224" s="196">
        <f>Q224*H224</f>
        <v>0</v>
      </c>
      <c r="S224" s="196">
        <v>0</v>
      </c>
      <c r="T224" s="197">
        <f>S224*H224</f>
        <v>0</v>
      </c>
      <c r="U224" s="34"/>
      <c r="V224" s="34"/>
      <c r="W224" s="34"/>
      <c r="X224" s="34"/>
      <c r="Y224" s="34"/>
      <c r="Z224" s="34"/>
      <c r="AA224" s="34"/>
      <c r="AB224" s="34"/>
      <c r="AC224" s="34"/>
      <c r="AD224" s="34"/>
      <c r="AE224" s="34"/>
      <c r="AR224" s="198" t="s">
        <v>161</v>
      </c>
      <c r="AT224" s="198" t="s">
        <v>185</v>
      </c>
      <c r="AU224" s="198" t="s">
        <v>85</v>
      </c>
      <c r="AY224" s="17" t="s">
        <v>153</v>
      </c>
      <c r="BE224" s="199">
        <f>IF(N224="základní",J224,0)</f>
        <v>0</v>
      </c>
      <c r="BF224" s="199">
        <f>IF(N224="snížená",J224,0)</f>
        <v>0</v>
      </c>
      <c r="BG224" s="199">
        <f>IF(N224="zákl. přenesená",J224,0)</f>
        <v>0</v>
      </c>
      <c r="BH224" s="199">
        <f>IF(N224="sníž. přenesená",J224,0)</f>
        <v>0</v>
      </c>
      <c r="BI224" s="199">
        <f>IF(N224="nulová",J224,0)</f>
        <v>0</v>
      </c>
      <c r="BJ224" s="17" t="s">
        <v>83</v>
      </c>
      <c r="BK224" s="199">
        <f>ROUND(I224*H224,2)</f>
        <v>0</v>
      </c>
      <c r="BL224" s="17" t="s">
        <v>161</v>
      </c>
      <c r="BM224" s="198" t="s">
        <v>733</v>
      </c>
    </row>
    <row r="225" spans="1:51" s="15" customFormat="1" ht="22.5">
      <c r="B225" s="223"/>
      <c r="C225" s="224"/>
      <c r="D225" s="202" t="s">
        <v>163</v>
      </c>
      <c r="E225" s="225" t="s">
        <v>1</v>
      </c>
      <c r="F225" s="226" t="s">
        <v>686</v>
      </c>
      <c r="G225" s="224"/>
      <c r="H225" s="225" t="s">
        <v>1</v>
      </c>
      <c r="I225" s="227"/>
      <c r="J225" s="224"/>
      <c r="K225" s="224"/>
      <c r="L225" s="228"/>
      <c r="M225" s="229"/>
      <c r="N225" s="230"/>
      <c r="O225" s="230"/>
      <c r="P225" s="230"/>
      <c r="Q225" s="230"/>
      <c r="R225" s="230"/>
      <c r="S225" s="230"/>
      <c r="T225" s="231"/>
      <c r="AT225" s="232" t="s">
        <v>163</v>
      </c>
      <c r="AU225" s="232" t="s">
        <v>85</v>
      </c>
      <c r="AV225" s="15" t="s">
        <v>83</v>
      </c>
      <c r="AW225" s="15" t="s">
        <v>31</v>
      </c>
      <c r="AX225" s="15" t="s">
        <v>75</v>
      </c>
      <c r="AY225" s="232" t="s">
        <v>153</v>
      </c>
    </row>
    <row r="226" spans="1:51" s="13" customFormat="1" ht="11.25">
      <c r="B226" s="200"/>
      <c r="C226" s="201"/>
      <c r="D226" s="202" t="s">
        <v>163</v>
      </c>
      <c r="E226" s="203" t="s">
        <v>1</v>
      </c>
      <c r="F226" s="204" t="s">
        <v>83</v>
      </c>
      <c r="G226" s="201"/>
      <c r="H226" s="205">
        <v>1</v>
      </c>
      <c r="I226" s="206"/>
      <c r="J226" s="201"/>
      <c r="K226" s="201"/>
      <c r="L226" s="207"/>
      <c r="M226" s="208"/>
      <c r="N226" s="209"/>
      <c r="O226" s="209"/>
      <c r="P226" s="209"/>
      <c r="Q226" s="209"/>
      <c r="R226" s="209"/>
      <c r="S226" s="209"/>
      <c r="T226" s="210"/>
      <c r="AT226" s="211" t="s">
        <v>163</v>
      </c>
      <c r="AU226" s="211" t="s">
        <v>85</v>
      </c>
      <c r="AV226" s="13" t="s">
        <v>85</v>
      </c>
      <c r="AW226" s="13" t="s">
        <v>31</v>
      </c>
      <c r="AX226" s="13" t="s">
        <v>75</v>
      </c>
      <c r="AY226" s="211" t="s">
        <v>153</v>
      </c>
    </row>
    <row r="227" spans="1:51" s="14" customFormat="1" ht="11.25">
      <c r="B227" s="212"/>
      <c r="C227" s="213"/>
      <c r="D227" s="202" t="s">
        <v>163</v>
      </c>
      <c r="E227" s="214" t="s">
        <v>1</v>
      </c>
      <c r="F227" s="215" t="s">
        <v>167</v>
      </c>
      <c r="G227" s="213"/>
      <c r="H227" s="216">
        <v>1</v>
      </c>
      <c r="I227" s="217"/>
      <c r="J227" s="213"/>
      <c r="K227" s="213"/>
      <c r="L227" s="218"/>
      <c r="M227" s="246"/>
      <c r="N227" s="247"/>
      <c r="O227" s="247"/>
      <c r="P227" s="247"/>
      <c r="Q227" s="247"/>
      <c r="R227" s="247"/>
      <c r="S227" s="247"/>
      <c r="T227" s="248"/>
      <c r="AT227" s="222" t="s">
        <v>163</v>
      </c>
      <c r="AU227" s="222" t="s">
        <v>85</v>
      </c>
      <c r="AV227" s="14" t="s">
        <v>161</v>
      </c>
      <c r="AW227" s="14" t="s">
        <v>31</v>
      </c>
      <c r="AX227" s="14" t="s">
        <v>83</v>
      </c>
      <c r="AY227" s="222" t="s">
        <v>153</v>
      </c>
    </row>
    <row r="228" spans="1:51" s="2" customFormat="1" ht="6.95" customHeight="1">
      <c r="A228" s="34"/>
      <c r="B228" s="54"/>
      <c r="C228" s="55"/>
      <c r="D228" s="55"/>
      <c r="E228" s="55"/>
      <c r="F228" s="55"/>
      <c r="G228" s="55"/>
      <c r="H228" s="55"/>
      <c r="I228" s="55"/>
      <c r="J228" s="55"/>
      <c r="K228" s="55"/>
      <c r="L228" s="39"/>
      <c r="M228" s="34"/>
      <c r="O228" s="34"/>
      <c r="P228" s="34"/>
      <c r="Q228" s="34"/>
      <c r="R228" s="34"/>
      <c r="S228" s="34"/>
      <c r="T228" s="34"/>
      <c r="U228" s="34"/>
      <c r="V228" s="34"/>
      <c r="W228" s="34"/>
      <c r="X228" s="34"/>
      <c r="Y228" s="34"/>
      <c r="Z228" s="34"/>
      <c r="AA228" s="34"/>
      <c r="AB228" s="34"/>
      <c r="AC228" s="34"/>
      <c r="AD228" s="34"/>
      <c r="AE228" s="34"/>
    </row>
  </sheetData>
  <sheetProtection algorithmName="SHA-512" hashValue="JCeJCn+BYdsS9ISQ2axu0ZQFKoSxbqPUaSE5Q91Cmo+Tg15dnQfkOUmPoVu3nibuLxyMLOkK730x0JhjSrx8CA==" saltValue="9z/XfimIai3WMPVgTDgclWIflgc4i4lnmqY3W3nCSt8u7JgIpkvsTng+uF2njV7h9ybA3WimkNc8+ttHprFmeg==" spinCount="100000" sheet="1" objects="1" scenarios="1" formatColumns="0" formatRows="0" autoFilter="0"/>
  <autoFilter ref="C119:K227"/>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65"/>
  <sheetViews>
    <sheetView showGridLines="0" topLeftCell="A118"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5"/>
      <c r="M2" s="275"/>
      <c r="N2" s="275"/>
      <c r="O2" s="275"/>
      <c r="P2" s="275"/>
      <c r="Q2" s="275"/>
      <c r="R2" s="275"/>
      <c r="S2" s="275"/>
      <c r="T2" s="275"/>
      <c r="U2" s="275"/>
      <c r="V2" s="275"/>
      <c r="AT2" s="17" t="s">
        <v>103</v>
      </c>
    </row>
    <row r="3" spans="1:46" s="1" customFormat="1" ht="6.95" hidden="1" customHeight="1">
      <c r="B3" s="108"/>
      <c r="C3" s="109"/>
      <c r="D3" s="109"/>
      <c r="E3" s="109"/>
      <c r="F3" s="109"/>
      <c r="G3" s="109"/>
      <c r="H3" s="109"/>
      <c r="I3" s="109"/>
      <c r="J3" s="109"/>
      <c r="K3" s="109"/>
      <c r="L3" s="20"/>
      <c r="AT3" s="17" t="s">
        <v>85</v>
      </c>
    </row>
    <row r="4" spans="1:46" s="1" customFormat="1" ht="24.95" hidden="1" customHeight="1">
      <c r="B4" s="20"/>
      <c r="D4" s="110" t="s">
        <v>125</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0" t="str">
        <f>'Rekapitulace stavby'!K6</f>
        <v>Oprava trati v úseku Kladno - Krupá</v>
      </c>
      <c r="F7" s="291"/>
      <c r="G7" s="291"/>
      <c r="H7" s="291"/>
      <c r="L7" s="20"/>
    </row>
    <row r="8" spans="1:46" s="2" customFormat="1" ht="12" hidden="1" customHeight="1">
      <c r="A8" s="34"/>
      <c r="B8" s="39"/>
      <c r="C8" s="34"/>
      <c r="D8" s="112" t="s">
        <v>126</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292" t="s">
        <v>734</v>
      </c>
      <c r="F9" s="293"/>
      <c r="G9" s="293"/>
      <c r="H9" s="293"/>
      <c r="I9" s="34"/>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2" t="s">
        <v>20</v>
      </c>
      <c r="E12" s="34"/>
      <c r="F12" s="113" t="s">
        <v>21</v>
      </c>
      <c r="G12" s="34"/>
      <c r="H12" s="34"/>
      <c r="I12" s="112" t="s">
        <v>22</v>
      </c>
      <c r="J12" s="114" t="str">
        <f>'Rekapitulace stavby'!AN8</f>
        <v>22. 2. 2021</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stavby'!E14</f>
        <v>Vyplň údaj</v>
      </c>
      <c r="F18" s="295"/>
      <c r="G18" s="295"/>
      <c r="H18" s="295"/>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15"/>
      <c r="B27" s="116"/>
      <c r="C27" s="115"/>
      <c r="D27" s="115"/>
      <c r="E27" s="296" t="s">
        <v>1</v>
      </c>
      <c r="F27" s="296"/>
      <c r="G27" s="296"/>
      <c r="H27" s="296"/>
      <c r="I27" s="115"/>
      <c r="J27" s="115"/>
      <c r="K27" s="115"/>
      <c r="L27" s="117"/>
      <c r="S27" s="115"/>
      <c r="T27" s="115"/>
      <c r="U27" s="115"/>
      <c r="V27" s="115"/>
      <c r="W27" s="115"/>
      <c r="X27" s="115"/>
      <c r="Y27" s="115"/>
      <c r="Z27" s="115"/>
      <c r="AA27" s="115"/>
      <c r="AB27" s="115"/>
      <c r="AC27" s="115"/>
      <c r="AD27" s="115"/>
      <c r="AE27" s="115"/>
    </row>
    <row r="28" spans="1:31" s="2" customFormat="1" ht="6.95"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hidden="1" customHeight="1">
      <c r="A30" s="34"/>
      <c r="B30" s="39"/>
      <c r="C30" s="34"/>
      <c r="D30" s="119" t="s">
        <v>35</v>
      </c>
      <c r="E30" s="34"/>
      <c r="F30" s="34"/>
      <c r="G30" s="34"/>
      <c r="H30" s="34"/>
      <c r="I30" s="34"/>
      <c r="J30" s="120">
        <f>ROUND(J120,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2" t="s">
        <v>39</v>
      </c>
      <c r="E33" s="112" t="s">
        <v>40</v>
      </c>
      <c r="F33" s="123">
        <f>ROUND((SUM(BE120:BE264)),  2)</f>
        <v>0</v>
      </c>
      <c r="G33" s="34"/>
      <c r="H33" s="34"/>
      <c r="I33" s="124">
        <v>0.21</v>
      </c>
      <c r="J33" s="123">
        <f>ROUND(((SUM(BE120:BE264))*I33),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2" t="s">
        <v>41</v>
      </c>
      <c r="F34" s="123">
        <f>ROUND((SUM(BF120:BF264)),  2)</f>
        <v>0</v>
      </c>
      <c r="G34" s="34"/>
      <c r="H34" s="34"/>
      <c r="I34" s="124">
        <v>0.15</v>
      </c>
      <c r="J34" s="123">
        <f>ROUND(((SUM(BF120:BF264))*I34),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42</v>
      </c>
      <c r="F35" s="123">
        <f>ROUND((SUM(BG120:BG264)),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43</v>
      </c>
      <c r="F36" s="123">
        <f>ROUND((SUM(BH120:BH264)),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44</v>
      </c>
      <c r="F37" s="123">
        <f>ROUND((SUM(BI120:BI264)),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2" t="s">
        <v>48</v>
      </c>
      <c r="E50" s="133"/>
      <c r="F50" s="133"/>
      <c r="G50" s="132" t="s">
        <v>49</v>
      </c>
      <c r="H50" s="133"/>
      <c r="I50" s="133"/>
      <c r="J50" s="133"/>
      <c r="K50" s="133"/>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idden="1">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idden="1">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idden="1">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5" hidden="1"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hidden="1"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hidden="1" customHeight="1">
      <c r="A82" s="34"/>
      <c r="B82" s="35"/>
      <c r="C82" s="23" t="s">
        <v>128</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hidden="1"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hidden="1" customHeight="1">
      <c r="A85" s="34"/>
      <c r="B85" s="35"/>
      <c r="C85" s="36"/>
      <c r="D85" s="36"/>
      <c r="E85" s="297" t="str">
        <f>E7</f>
        <v>Oprava trati v úseku Kladno - Krupá</v>
      </c>
      <c r="F85" s="298"/>
      <c r="G85" s="298"/>
      <c r="H85" s="298"/>
      <c r="I85" s="36"/>
      <c r="J85" s="36"/>
      <c r="K85" s="36"/>
      <c r="L85" s="51"/>
      <c r="S85" s="34"/>
      <c r="T85" s="34"/>
      <c r="U85" s="34"/>
      <c r="V85" s="34"/>
      <c r="W85" s="34"/>
      <c r="X85" s="34"/>
      <c r="Y85" s="34"/>
      <c r="Z85" s="34"/>
      <c r="AA85" s="34"/>
      <c r="AB85" s="34"/>
      <c r="AC85" s="34"/>
      <c r="AD85" s="34"/>
      <c r="AE85" s="34"/>
    </row>
    <row r="86" spans="1:47" s="2" customFormat="1" ht="12" hidden="1" customHeight="1">
      <c r="A86" s="34"/>
      <c r="B86" s="35"/>
      <c r="C86" s="29" t="s">
        <v>126</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hidden="1" customHeight="1">
      <c r="A87" s="34"/>
      <c r="B87" s="35"/>
      <c r="C87" s="36"/>
      <c r="D87" s="36"/>
      <c r="E87" s="253" t="str">
        <f>E9</f>
        <v>SO 07 - přejezd P29</v>
      </c>
      <c r="F87" s="299"/>
      <c r="G87" s="299"/>
      <c r="H87" s="299"/>
      <c r="I87" s="36"/>
      <c r="J87" s="36"/>
      <c r="K87" s="36"/>
      <c r="L87" s="51"/>
      <c r="S87" s="34"/>
      <c r="T87" s="34"/>
      <c r="U87" s="34"/>
      <c r="V87" s="34"/>
      <c r="W87" s="34"/>
      <c r="X87" s="34"/>
      <c r="Y87" s="34"/>
      <c r="Z87" s="34"/>
      <c r="AA87" s="34"/>
      <c r="AB87" s="34"/>
      <c r="AC87" s="34"/>
      <c r="AD87" s="34"/>
      <c r="AE87" s="34"/>
    </row>
    <row r="88" spans="1:47" s="2" customFormat="1" ht="6.95" hidden="1"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c r="A89" s="34"/>
      <c r="B89" s="35"/>
      <c r="C89" s="29" t="s">
        <v>20</v>
      </c>
      <c r="D89" s="36"/>
      <c r="E89" s="36"/>
      <c r="F89" s="27" t="str">
        <f>F12</f>
        <v xml:space="preserve"> </v>
      </c>
      <c r="G89" s="36"/>
      <c r="H89" s="36"/>
      <c r="I89" s="29" t="s">
        <v>22</v>
      </c>
      <c r="J89" s="66" t="str">
        <f>IF(J12="","",J12)</f>
        <v>22. 2. 2021</v>
      </c>
      <c r="K89" s="36"/>
      <c r="L89" s="51"/>
      <c r="S89" s="34"/>
      <c r="T89" s="34"/>
      <c r="U89" s="34"/>
      <c r="V89" s="34"/>
      <c r="W89" s="34"/>
      <c r="X89" s="34"/>
      <c r="Y89" s="34"/>
      <c r="Z89" s="34"/>
      <c r="AA89" s="34"/>
      <c r="AB89" s="34"/>
      <c r="AC89" s="34"/>
      <c r="AD89" s="34"/>
      <c r="AE89" s="34"/>
    </row>
    <row r="90" spans="1:47" s="2" customFormat="1" ht="6.95" hidden="1"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hidden="1" customHeight="1">
      <c r="A91" s="34"/>
      <c r="B91" s="35"/>
      <c r="C91" s="29" t="s">
        <v>24</v>
      </c>
      <c r="D91" s="36"/>
      <c r="E91" s="36"/>
      <c r="F91" s="27" t="str">
        <f>E15</f>
        <v>Ing. Aleš Bednář</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2" hidden="1" customHeight="1">
      <c r="A92" s="34"/>
      <c r="B92" s="35"/>
      <c r="C92" s="29" t="s">
        <v>28</v>
      </c>
      <c r="D92" s="36"/>
      <c r="E92" s="36"/>
      <c r="F92" s="27" t="str">
        <f>IF(E18="","",E18)</f>
        <v>Vyplň údaj</v>
      </c>
      <c r="G92" s="36"/>
      <c r="H92" s="36"/>
      <c r="I92" s="29" t="s">
        <v>32</v>
      </c>
      <c r="J92" s="32" t="str">
        <f>E24</f>
        <v>Lukáš Kot</v>
      </c>
      <c r="K92" s="36"/>
      <c r="L92" s="51"/>
      <c r="S92" s="34"/>
      <c r="T92" s="34"/>
      <c r="U92" s="34"/>
      <c r="V92" s="34"/>
      <c r="W92" s="34"/>
      <c r="X92" s="34"/>
      <c r="Y92" s="34"/>
      <c r="Z92" s="34"/>
      <c r="AA92" s="34"/>
      <c r="AB92" s="34"/>
      <c r="AC92" s="34"/>
      <c r="AD92" s="34"/>
      <c r="AE92" s="34"/>
    </row>
    <row r="93" spans="1:47" s="2" customFormat="1" ht="10.35" hidden="1"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c r="A94" s="34"/>
      <c r="B94" s="35"/>
      <c r="C94" s="143" t="s">
        <v>129</v>
      </c>
      <c r="D94" s="144"/>
      <c r="E94" s="144"/>
      <c r="F94" s="144"/>
      <c r="G94" s="144"/>
      <c r="H94" s="144"/>
      <c r="I94" s="144"/>
      <c r="J94" s="145" t="s">
        <v>130</v>
      </c>
      <c r="K94" s="144"/>
      <c r="L94" s="51"/>
      <c r="S94" s="34"/>
      <c r="T94" s="34"/>
      <c r="U94" s="34"/>
      <c r="V94" s="34"/>
      <c r="W94" s="34"/>
      <c r="X94" s="34"/>
      <c r="Y94" s="34"/>
      <c r="Z94" s="34"/>
      <c r="AA94" s="34"/>
      <c r="AB94" s="34"/>
      <c r="AC94" s="34"/>
      <c r="AD94" s="34"/>
      <c r="AE94" s="34"/>
    </row>
    <row r="95" spans="1:47" s="2" customFormat="1" ht="10.35" hidden="1"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hidden="1" customHeight="1">
      <c r="A96" s="34"/>
      <c r="B96" s="35"/>
      <c r="C96" s="146" t="s">
        <v>131</v>
      </c>
      <c r="D96" s="36"/>
      <c r="E96" s="36"/>
      <c r="F96" s="36"/>
      <c r="G96" s="36"/>
      <c r="H96" s="36"/>
      <c r="I96" s="36"/>
      <c r="J96" s="84">
        <f>J120</f>
        <v>0</v>
      </c>
      <c r="K96" s="36"/>
      <c r="L96" s="51"/>
      <c r="S96" s="34"/>
      <c r="T96" s="34"/>
      <c r="U96" s="34"/>
      <c r="V96" s="34"/>
      <c r="W96" s="34"/>
      <c r="X96" s="34"/>
      <c r="Y96" s="34"/>
      <c r="Z96" s="34"/>
      <c r="AA96" s="34"/>
      <c r="AB96" s="34"/>
      <c r="AC96" s="34"/>
      <c r="AD96" s="34"/>
      <c r="AE96" s="34"/>
      <c r="AU96" s="17" t="s">
        <v>132</v>
      </c>
    </row>
    <row r="97" spans="1:31" s="9" customFormat="1" ht="24.95" hidden="1" customHeight="1">
      <c r="B97" s="147"/>
      <c r="C97" s="148"/>
      <c r="D97" s="149" t="s">
        <v>133</v>
      </c>
      <c r="E97" s="150"/>
      <c r="F97" s="150"/>
      <c r="G97" s="150"/>
      <c r="H97" s="150"/>
      <c r="I97" s="150"/>
      <c r="J97" s="151">
        <f>J121</f>
        <v>0</v>
      </c>
      <c r="K97" s="148"/>
      <c r="L97" s="152"/>
    </row>
    <row r="98" spans="1:31" s="10" customFormat="1" ht="19.899999999999999" hidden="1" customHeight="1">
      <c r="B98" s="153"/>
      <c r="C98" s="154"/>
      <c r="D98" s="155" t="s">
        <v>135</v>
      </c>
      <c r="E98" s="156"/>
      <c r="F98" s="156"/>
      <c r="G98" s="156"/>
      <c r="H98" s="156"/>
      <c r="I98" s="156"/>
      <c r="J98" s="157">
        <f>J122</f>
        <v>0</v>
      </c>
      <c r="K98" s="154"/>
      <c r="L98" s="158"/>
    </row>
    <row r="99" spans="1:31" s="10" customFormat="1" ht="19.899999999999999" hidden="1" customHeight="1">
      <c r="B99" s="153"/>
      <c r="C99" s="154"/>
      <c r="D99" s="155" t="s">
        <v>136</v>
      </c>
      <c r="E99" s="156"/>
      <c r="F99" s="156"/>
      <c r="G99" s="156"/>
      <c r="H99" s="156"/>
      <c r="I99" s="156"/>
      <c r="J99" s="157">
        <f>J172</f>
        <v>0</v>
      </c>
      <c r="K99" s="154"/>
      <c r="L99" s="158"/>
    </row>
    <row r="100" spans="1:31" s="10" customFormat="1" ht="19.899999999999999" hidden="1" customHeight="1">
      <c r="B100" s="153"/>
      <c r="C100" s="154"/>
      <c r="D100" s="155" t="s">
        <v>137</v>
      </c>
      <c r="E100" s="156"/>
      <c r="F100" s="156"/>
      <c r="G100" s="156"/>
      <c r="H100" s="156"/>
      <c r="I100" s="156"/>
      <c r="J100" s="157">
        <f>J223</f>
        <v>0</v>
      </c>
      <c r="K100" s="154"/>
      <c r="L100" s="158"/>
    </row>
    <row r="101" spans="1:31" s="2" customFormat="1" ht="21.75" hidden="1" customHeight="1">
      <c r="A101" s="34"/>
      <c r="B101" s="35"/>
      <c r="C101" s="36"/>
      <c r="D101" s="36"/>
      <c r="E101" s="36"/>
      <c r="F101" s="36"/>
      <c r="G101" s="36"/>
      <c r="H101" s="36"/>
      <c r="I101" s="36"/>
      <c r="J101" s="36"/>
      <c r="K101" s="36"/>
      <c r="L101" s="51"/>
      <c r="S101" s="34"/>
      <c r="T101" s="34"/>
      <c r="U101" s="34"/>
      <c r="V101" s="34"/>
      <c r="W101" s="34"/>
      <c r="X101" s="34"/>
      <c r="Y101" s="34"/>
      <c r="Z101" s="34"/>
      <c r="AA101" s="34"/>
      <c r="AB101" s="34"/>
      <c r="AC101" s="34"/>
      <c r="AD101" s="34"/>
      <c r="AE101" s="34"/>
    </row>
    <row r="102" spans="1:31" s="2" customFormat="1" ht="6.95" hidden="1" customHeight="1">
      <c r="A102" s="34"/>
      <c r="B102" s="54"/>
      <c r="C102" s="55"/>
      <c r="D102" s="55"/>
      <c r="E102" s="55"/>
      <c r="F102" s="55"/>
      <c r="G102" s="55"/>
      <c r="H102" s="55"/>
      <c r="I102" s="55"/>
      <c r="J102" s="55"/>
      <c r="K102" s="55"/>
      <c r="L102" s="51"/>
      <c r="S102" s="34"/>
      <c r="T102" s="34"/>
      <c r="U102" s="34"/>
      <c r="V102" s="34"/>
      <c r="W102" s="34"/>
      <c r="X102" s="34"/>
      <c r="Y102" s="34"/>
      <c r="Z102" s="34"/>
      <c r="AA102" s="34"/>
      <c r="AB102" s="34"/>
      <c r="AC102" s="34"/>
      <c r="AD102" s="34"/>
      <c r="AE102" s="34"/>
    </row>
    <row r="103" spans="1:31" ht="11.25" hidden="1"/>
    <row r="104" spans="1:31" ht="11.25" hidden="1"/>
    <row r="105" spans="1:31" ht="11.25" hidden="1"/>
    <row r="106" spans="1:31" s="2" customFormat="1" ht="6.95" customHeight="1">
      <c r="A106" s="34"/>
      <c r="B106" s="56"/>
      <c r="C106" s="57"/>
      <c r="D106" s="57"/>
      <c r="E106" s="57"/>
      <c r="F106" s="57"/>
      <c r="G106" s="57"/>
      <c r="H106" s="57"/>
      <c r="I106" s="57"/>
      <c r="J106" s="57"/>
      <c r="K106" s="57"/>
      <c r="L106" s="51"/>
      <c r="S106" s="34"/>
      <c r="T106" s="34"/>
      <c r="U106" s="34"/>
      <c r="V106" s="34"/>
      <c r="W106" s="34"/>
      <c r="X106" s="34"/>
      <c r="Y106" s="34"/>
      <c r="Z106" s="34"/>
      <c r="AA106" s="34"/>
      <c r="AB106" s="34"/>
      <c r="AC106" s="34"/>
      <c r="AD106" s="34"/>
      <c r="AE106" s="34"/>
    </row>
    <row r="107" spans="1:31" s="2" customFormat="1" ht="24.95" customHeight="1">
      <c r="A107" s="34"/>
      <c r="B107" s="35"/>
      <c r="C107" s="23" t="s">
        <v>138</v>
      </c>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6.95" customHeight="1">
      <c r="A108" s="34"/>
      <c r="B108" s="35"/>
      <c r="C108" s="36"/>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2" customHeight="1">
      <c r="A109" s="34"/>
      <c r="B109" s="35"/>
      <c r="C109" s="29" t="s">
        <v>16</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6.5" customHeight="1">
      <c r="A110" s="34"/>
      <c r="B110" s="35"/>
      <c r="C110" s="36"/>
      <c r="D110" s="36"/>
      <c r="E110" s="297" t="str">
        <f>E7</f>
        <v>Oprava trati v úseku Kladno - Krupá</v>
      </c>
      <c r="F110" s="298"/>
      <c r="G110" s="298"/>
      <c r="H110" s="298"/>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126</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6.5" customHeight="1">
      <c r="A112" s="34"/>
      <c r="B112" s="35"/>
      <c r="C112" s="36"/>
      <c r="D112" s="36"/>
      <c r="E112" s="253" t="str">
        <f>E9</f>
        <v>SO 07 - přejezd P29</v>
      </c>
      <c r="F112" s="299"/>
      <c r="G112" s="299"/>
      <c r="H112" s="299"/>
      <c r="I112" s="36"/>
      <c r="J112" s="36"/>
      <c r="K112" s="36"/>
      <c r="L112" s="51"/>
      <c r="S112" s="34"/>
      <c r="T112" s="34"/>
      <c r="U112" s="34"/>
      <c r="V112" s="34"/>
      <c r="W112" s="34"/>
      <c r="X112" s="34"/>
      <c r="Y112" s="34"/>
      <c r="Z112" s="34"/>
      <c r="AA112" s="34"/>
      <c r="AB112" s="34"/>
      <c r="AC112" s="34"/>
      <c r="AD112" s="34"/>
      <c r="AE112" s="34"/>
    </row>
    <row r="113" spans="1:65" s="2" customFormat="1" ht="6.95" customHeight="1">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9" t="s">
        <v>20</v>
      </c>
      <c r="D114" s="36"/>
      <c r="E114" s="36"/>
      <c r="F114" s="27" t="str">
        <f>F12</f>
        <v xml:space="preserve"> </v>
      </c>
      <c r="G114" s="36"/>
      <c r="H114" s="36"/>
      <c r="I114" s="29" t="s">
        <v>22</v>
      </c>
      <c r="J114" s="66" t="str">
        <f>IF(J12="","",J12)</f>
        <v>22. 2. 2021</v>
      </c>
      <c r="K114" s="36"/>
      <c r="L114" s="51"/>
      <c r="S114" s="34"/>
      <c r="T114" s="34"/>
      <c r="U114" s="34"/>
      <c r="V114" s="34"/>
      <c r="W114" s="34"/>
      <c r="X114" s="34"/>
      <c r="Y114" s="34"/>
      <c r="Z114" s="34"/>
      <c r="AA114" s="34"/>
      <c r="AB114" s="34"/>
      <c r="AC114" s="34"/>
      <c r="AD114" s="34"/>
      <c r="AE114" s="34"/>
    </row>
    <row r="115" spans="1:65" s="2" customFormat="1" ht="6.9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5.2" customHeight="1">
      <c r="A116" s="34"/>
      <c r="B116" s="35"/>
      <c r="C116" s="29" t="s">
        <v>24</v>
      </c>
      <c r="D116" s="36"/>
      <c r="E116" s="36"/>
      <c r="F116" s="27" t="str">
        <f>E15</f>
        <v>Ing. Aleš Bednář</v>
      </c>
      <c r="G116" s="36"/>
      <c r="H116" s="36"/>
      <c r="I116" s="29" t="s">
        <v>30</v>
      </c>
      <c r="J116" s="32" t="str">
        <f>E21</f>
        <v xml:space="preserve"> </v>
      </c>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28</v>
      </c>
      <c r="D117" s="36"/>
      <c r="E117" s="36"/>
      <c r="F117" s="27" t="str">
        <f>IF(E18="","",E18)</f>
        <v>Vyplň údaj</v>
      </c>
      <c r="G117" s="36"/>
      <c r="H117" s="36"/>
      <c r="I117" s="29" t="s">
        <v>32</v>
      </c>
      <c r="J117" s="32" t="str">
        <f>E24</f>
        <v>Lukáš Kot</v>
      </c>
      <c r="K117" s="36"/>
      <c r="L117" s="51"/>
      <c r="S117" s="34"/>
      <c r="T117" s="34"/>
      <c r="U117" s="34"/>
      <c r="V117" s="34"/>
      <c r="W117" s="34"/>
      <c r="X117" s="34"/>
      <c r="Y117" s="34"/>
      <c r="Z117" s="34"/>
      <c r="AA117" s="34"/>
      <c r="AB117" s="34"/>
      <c r="AC117" s="34"/>
      <c r="AD117" s="34"/>
      <c r="AE117" s="34"/>
    </row>
    <row r="118" spans="1:65" s="2" customFormat="1" ht="10.3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11" customFormat="1" ht="29.25" customHeight="1">
      <c r="A119" s="159"/>
      <c r="B119" s="160"/>
      <c r="C119" s="161" t="s">
        <v>139</v>
      </c>
      <c r="D119" s="162" t="s">
        <v>60</v>
      </c>
      <c r="E119" s="162" t="s">
        <v>56</v>
      </c>
      <c r="F119" s="162" t="s">
        <v>57</v>
      </c>
      <c r="G119" s="162" t="s">
        <v>140</v>
      </c>
      <c r="H119" s="162" t="s">
        <v>141</v>
      </c>
      <c r="I119" s="162" t="s">
        <v>142</v>
      </c>
      <c r="J119" s="162" t="s">
        <v>130</v>
      </c>
      <c r="K119" s="163" t="s">
        <v>143</v>
      </c>
      <c r="L119" s="164"/>
      <c r="M119" s="75" t="s">
        <v>1</v>
      </c>
      <c r="N119" s="76" t="s">
        <v>39</v>
      </c>
      <c r="O119" s="76" t="s">
        <v>144</v>
      </c>
      <c r="P119" s="76" t="s">
        <v>145</v>
      </c>
      <c r="Q119" s="76" t="s">
        <v>146</v>
      </c>
      <c r="R119" s="76" t="s">
        <v>147</v>
      </c>
      <c r="S119" s="76" t="s">
        <v>148</v>
      </c>
      <c r="T119" s="77" t="s">
        <v>149</v>
      </c>
      <c r="U119" s="159"/>
      <c r="V119" s="159"/>
      <c r="W119" s="159"/>
      <c r="X119" s="159"/>
      <c r="Y119" s="159"/>
      <c r="Z119" s="159"/>
      <c r="AA119" s="159"/>
      <c r="AB119" s="159"/>
      <c r="AC119" s="159"/>
      <c r="AD119" s="159"/>
      <c r="AE119" s="159"/>
    </row>
    <row r="120" spans="1:65" s="2" customFormat="1" ht="22.9" customHeight="1">
      <c r="A120" s="34"/>
      <c r="B120" s="35"/>
      <c r="C120" s="82" t="s">
        <v>150</v>
      </c>
      <c r="D120" s="36"/>
      <c r="E120" s="36"/>
      <c r="F120" s="36"/>
      <c r="G120" s="36"/>
      <c r="H120" s="36"/>
      <c r="I120" s="36"/>
      <c r="J120" s="165">
        <f>BK120</f>
        <v>0</v>
      </c>
      <c r="K120" s="36"/>
      <c r="L120" s="39"/>
      <c r="M120" s="78"/>
      <c r="N120" s="166"/>
      <c r="O120" s="79"/>
      <c r="P120" s="167">
        <f>P121</f>
        <v>0</v>
      </c>
      <c r="Q120" s="79"/>
      <c r="R120" s="167">
        <f>R121</f>
        <v>236.73924</v>
      </c>
      <c r="S120" s="79"/>
      <c r="T120" s="168">
        <f>T121</f>
        <v>0</v>
      </c>
      <c r="U120" s="34"/>
      <c r="V120" s="34"/>
      <c r="W120" s="34"/>
      <c r="X120" s="34"/>
      <c r="Y120" s="34"/>
      <c r="Z120" s="34"/>
      <c r="AA120" s="34"/>
      <c r="AB120" s="34"/>
      <c r="AC120" s="34"/>
      <c r="AD120" s="34"/>
      <c r="AE120" s="34"/>
      <c r="AT120" s="17" t="s">
        <v>74</v>
      </c>
      <c r="AU120" s="17" t="s">
        <v>132</v>
      </c>
      <c r="BK120" s="169">
        <f>BK121</f>
        <v>0</v>
      </c>
    </row>
    <row r="121" spans="1:65" s="12" customFormat="1" ht="25.9" customHeight="1">
      <c r="B121" s="170"/>
      <c r="C121" s="171"/>
      <c r="D121" s="172" t="s">
        <v>74</v>
      </c>
      <c r="E121" s="173" t="s">
        <v>151</v>
      </c>
      <c r="F121" s="173" t="s">
        <v>152</v>
      </c>
      <c r="G121" s="171"/>
      <c r="H121" s="171"/>
      <c r="I121" s="174"/>
      <c r="J121" s="175">
        <f>BK121</f>
        <v>0</v>
      </c>
      <c r="K121" s="171"/>
      <c r="L121" s="176"/>
      <c r="M121" s="177"/>
      <c r="N121" s="178"/>
      <c r="O121" s="178"/>
      <c r="P121" s="179">
        <f>P122+P172+P223</f>
        <v>0</v>
      </c>
      <c r="Q121" s="178"/>
      <c r="R121" s="179">
        <f>R122+R172+R223</f>
        <v>236.73924</v>
      </c>
      <c r="S121" s="178"/>
      <c r="T121" s="180">
        <f>T122+T172+T223</f>
        <v>0</v>
      </c>
      <c r="AR121" s="181" t="s">
        <v>83</v>
      </c>
      <c r="AT121" s="182" t="s">
        <v>74</v>
      </c>
      <c r="AU121" s="182" t="s">
        <v>75</v>
      </c>
      <c r="AY121" s="181" t="s">
        <v>153</v>
      </c>
      <c r="BK121" s="183">
        <f>BK122+BK172+BK223</f>
        <v>0</v>
      </c>
    </row>
    <row r="122" spans="1:65" s="12" customFormat="1" ht="22.9" customHeight="1">
      <c r="B122" s="170"/>
      <c r="C122" s="171"/>
      <c r="D122" s="172" t="s">
        <v>74</v>
      </c>
      <c r="E122" s="184" t="s">
        <v>85</v>
      </c>
      <c r="F122" s="184" t="s">
        <v>174</v>
      </c>
      <c r="G122" s="171"/>
      <c r="H122" s="171"/>
      <c r="I122" s="174"/>
      <c r="J122" s="185">
        <f>BK122</f>
        <v>0</v>
      </c>
      <c r="K122" s="171"/>
      <c r="L122" s="176"/>
      <c r="M122" s="177"/>
      <c r="N122" s="178"/>
      <c r="O122" s="178"/>
      <c r="P122" s="179">
        <f>SUM(P123:P171)</f>
        <v>0</v>
      </c>
      <c r="Q122" s="178"/>
      <c r="R122" s="179">
        <f>SUM(R123:R171)</f>
        <v>236.73924</v>
      </c>
      <c r="S122" s="178"/>
      <c r="T122" s="180">
        <f>SUM(T123:T171)</f>
        <v>0</v>
      </c>
      <c r="AR122" s="181" t="s">
        <v>83</v>
      </c>
      <c r="AT122" s="182" t="s">
        <v>74</v>
      </c>
      <c r="AU122" s="182" t="s">
        <v>83</v>
      </c>
      <c r="AY122" s="181" t="s">
        <v>153</v>
      </c>
      <c r="BK122" s="183">
        <f>SUM(BK123:BK171)</f>
        <v>0</v>
      </c>
    </row>
    <row r="123" spans="1:65" s="2" customFormat="1" ht="24">
      <c r="A123" s="34"/>
      <c r="B123" s="35"/>
      <c r="C123" s="186" t="s">
        <v>83</v>
      </c>
      <c r="D123" s="186" t="s">
        <v>155</v>
      </c>
      <c r="E123" s="187" t="s">
        <v>518</v>
      </c>
      <c r="F123" s="188" t="s">
        <v>519</v>
      </c>
      <c r="G123" s="189" t="s">
        <v>209</v>
      </c>
      <c r="H123" s="190">
        <v>9.6</v>
      </c>
      <c r="I123" s="191"/>
      <c r="J123" s="192">
        <f>ROUND(I123*H123,2)</f>
        <v>0</v>
      </c>
      <c r="K123" s="188" t="s">
        <v>1</v>
      </c>
      <c r="L123" s="193"/>
      <c r="M123" s="194" t="s">
        <v>1</v>
      </c>
      <c r="N123" s="195" t="s">
        <v>40</v>
      </c>
      <c r="O123" s="71"/>
      <c r="P123" s="196">
        <f>O123*H123</f>
        <v>0</v>
      </c>
      <c r="Q123" s="196">
        <v>1.5860000000000001</v>
      </c>
      <c r="R123" s="196">
        <f>Q123*H123</f>
        <v>15.2256</v>
      </c>
      <c r="S123" s="196">
        <v>0</v>
      </c>
      <c r="T123" s="197">
        <f>S123*H123</f>
        <v>0</v>
      </c>
      <c r="U123" s="34"/>
      <c r="V123" s="34"/>
      <c r="W123" s="34"/>
      <c r="X123" s="34"/>
      <c r="Y123" s="34"/>
      <c r="Z123" s="34"/>
      <c r="AA123" s="34"/>
      <c r="AB123" s="34"/>
      <c r="AC123" s="34"/>
      <c r="AD123" s="34"/>
      <c r="AE123" s="34"/>
      <c r="AR123" s="198" t="s">
        <v>160</v>
      </c>
      <c r="AT123" s="198" t="s">
        <v>155</v>
      </c>
      <c r="AU123" s="198" t="s">
        <v>85</v>
      </c>
      <c r="AY123" s="17" t="s">
        <v>153</v>
      </c>
      <c r="BE123" s="199">
        <f>IF(N123="základní",J123,0)</f>
        <v>0</v>
      </c>
      <c r="BF123" s="199">
        <f>IF(N123="snížená",J123,0)</f>
        <v>0</v>
      </c>
      <c r="BG123" s="199">
        <f>IF(N123="zákl. přenesená",J123,0)</f>
        <v>0</v>
      </c>
      <c r="BH123" s="199">
        <f>IF(N123="sníž. přenesená",J123,0)</f>
        <v>0</v>
      </c>
      <c r="BI123" s="199">
        <f>IF(N123="nulová",J123,0)</f>
        <v>0</v>
      </c>
      <c r="BJ123" s="17" t="s">
        <v>83</v>
      </c>
      <c r="BK123" s="199">
        <f>ROUND(I123*H123,2)</f>
        <v>0</v>
      </c>
      <c r="BL123" s="17" t="s">
        <v>161</v>
      </c>
      <c r="BM123" s="198" t="s">
        <v>735</v>
      </c>
    </row>
    <row r="124" spans="1:65" s="15" customFormat="1" ht="22.5">
      <c r="B124" s="223"/>
      <c r="C124" s="224"/>
      <c r="D124" s="202" t="s">
        <v>163</v>
      </c>
      <c r="E124" s="225" t="s">
        <v>1</v>
      </c>
      <c r="F124" s="226" t="s">
        <v>736</v>
      </c>
      <c r="G124" s="224"/>
      <c r="H124" s="225" t="s">
        <v>1</v>
      </c>
      <c r="I124" s="227"/>
      <c r="J124" s="224"/>
      <c r="K124" s="224"/>
      <c r="L124" s="228"/>
      <c r="M124" s="229"/>
      <c r="N124" s="230"/>
      <c r="O124" s="230"/>
      <c r="P124" s="230"/>
      <c r="Q124" s="230"/>
      <c r="R124" s="230"/>
      <c r="S124" s="230"/>
      <c r="T124" s="231"/>
      <c r="AT124" s="232" t="s">
        <v>163</v>
      </c>
      <c r="AU124" s="232" t="s">
        <v>85</v>
      </c>
      <c r="AV124" s="15" t="s">
        <v>83</v>
      </c>
      <c r="AW124" s="15" t="s">
        <v>31</v>
      </c>
      <c r="AX124" s="15" t="s">
        <v>75</v>
      </c>
      <c r="AY124" s="232" t="s">
        <v>153</v>
      </c>
    </row>
    <row r="125" spans="1:65" s="13" customFormat="1" ht="11.25">
      <c r="B125" s="200"/>
      <c r="C125" s="201"/>
      <c r="D125" s="202" t="s">
        <v>163</v>
      </c>
      <c r="E125" s="203" t="s">
        <v>1</v>
      </c>
      <c r="F125" s="204" t="s">
        <v>522</v>
      </c>
      <c r="G125" s="201"/>
      <c r="H125" s="205">
        <v>9.6</v>
      </c>
      <c r="I125" s="206"/>
      <c r="J125" s="201"/>
      <c r="K125" s="201"/>
      <c r="L125" s="207"/>
      <c r="M125" s="208"/>
      <c r="N125" s="209"/>
      <c r="O125" s="209"/>
      <c r="P125" s="209"/>
      <c r="Q125" s="209"/>
      <c r="R125" s="209"/>
      <c r="S125" s="209"/>
      <c r="T125" s="210"/>
      <c r="AT125" s="211" t="s">
        <v>163</v>
      </c>
      <c r="AU125" s="211" t="s">
        <v>85</v>
      </c>
      <c r="AV125" s="13" t="s">
        <v>85</v>
      </c>
      <c r="AW125" s="13" t="s">
        <v>31</v>
      </c>
      <c r="AX125" s="13" t="s">
        <v>75</v>
      </c>
      <c r="AY125" s="211" t="s">
        <v>153</v>
      </c>
    </row>
    <row r="126" spans="1:65" s="14" customFormat="1" ht="11.25">
      <c r="B126" s="212"/>
      <c r="C126" s="213"/>
      <c r="D126" s="202" t="s">
        <v>163</v>
      </c>
      <c r="E126" s="214" t="s">
        <v>1</v>
      </c>
      <c r="F126" s="215" t="s">
        <v>167</v>
      </c>
      <c r="G126" s="213"/>
      <c r="H126" s="216">
        <v>9.6</v>
      </c>
      <c r="I126" s="217"/>
      <c r="J126" s="213"/>
      <c r="K126" s="213"/>
      <c r="L126" s="218"/>
      <c r="M126" s="219"/>
      <c r="N126" s="220"/>
      <c r="O126" s="220"/>
      <c r="P126" s="220"/>
      <c r="Q126" s="220"/>
      <c r="R126" s="220"/>
      <c r="S126" s="220"/>
      <c r="T126" s="221"/>
      <c r="AT126" s="222" t="s">
        <v>163</v>
      </c>
      <c r="AU126" s="222" t="s">
        <v>85</v>
      </c>
      <c r="AV126" s="14" t="s">
        <v>161</v>
      </c>
      <c r="AW126" s="14" t="s">
        <v>31</v>
      </c>
      <c r="AX126" s="14" t="s">
        <v>83</v>
      </c>
      <c r="AY126" s="222" t="s">
        <v>153</v>
      </c>
    </row>
    <row r="127" spans="1:65" s="2" customFormat="1" ht="16.5" customHeight="1">
      <c r="A127" s="34"/>
      <c r="B127" s="35"/>
      <c r="C127" s="186" t="s">
        <v>85</v>
      </c>
      <c r="D127" s="186" t="s">
        <v>155</v>
      </c>
      <c r="E127" s="187" t="s">
        <v>523</v>
      </c>
      <c r="F127" s="188" t="s">
        <v>524</v>
      </c>
      <c r="G127" s="189" t="s">
        <v>158</v>
      </c>
      <c r="H127" s="190">
        <v>8</v>
      </c>
      <c r="I127" s="191"/>
      <c r="J127" s="192">
        <f>ROUND(I127*H127,2)</f>
        <v>0</v>
      </c>
      <c r="K127" s="188" t="s">
        <v>159</v>
      </c>
      <c r="L127" s="193"/>
      <c r="M127" s="194" t="s">
        <v>1</v>
      </c>
      <c r="N127" s="195" t="s">
        <v>40</v>
      </c>
      <c r="O127" s="71"/>
      <c r="P127" s="196">
        <f>O127*H127</f>
        <v>0</v>
      </c>
      <c r="Q127" s="196">
        <v>1.2E-2</v>
      </c>
      <c r="R127" s="196">
        <f>Q127*H127</f>
        <v>9.6000000000000002E-2</v>
      </c>
      <c r="S127" s="196">
        <v>0</v>
      </c>
      <c r="T127" s="197">
        <f>S127*H127</f>
        <v>0</v>
      </c>
      <c r="U127" s="34"/>
      <c r="V127" s="34"/>
      <c r="W127" s="34"/>
      <c r="X127" s="34"/>
      <c r="Y127" s="34"/>
      <c r="Z127" s="34"/>
      <c r="AA127" s="34"/>
      <c r="AB127" s="34"/>
      <c r="AC127" s="34"/>
      <c r="AD127" s="34"/>
      <c r="AE127" s="34"/>
      <c r="AR127" s="198" t="s">
        <v>160</v>
      </c>
      <c r="AT127" s="198" t="s">
        <v>155</v>
      </c>
      <c r="AU127" s="198" t="s">
        <v>85</v>
      </c>
      <c r="AY127" s="17" t="s">
        <v>153</v>
      </c>
      <c r="BE127" s="199">
        <f>IF(N127="základní",J127,0)</f>
        <v>0</v>
      </c>
      <c r="BF127" s="199">
        <f>IF(N127="snížená",J127,0)</f>
        <v>0</v>
      </c>
      <c r="BG127" s="199">
        <f>IF(N127="zákl. přenesená",J127,0)</f>
        <v>0</v>
      </c>
      <c r="BH127" s="199">
        <f>IF(N127="sníž. přenesená",J127,0)</f>
        <v>0</v>
      </c>
      <c r="BI127" s="199">
        <f>IF(N127="nulová",J127,0)</f>
        <v>0</v>
      </c>
      <c r="BJ127" s="17" t="s">
        <v>83</v>
      </c>
      <c r="BK127" s="199">
        <f>ROUND(I127*H127,2)</f>
        <v>0</v>
      </c>
      <c r="BL127" s="17" t="s">
        <v>161</v>
      </c>
      <c r="BM127" s="198" t="s">
        <v>737</v>
      </c>
    </row>
    <row r="128" spans="1:65" s="15" customFormat="1" ht="11.25">
      <c r="B128" s="223"/>
      <c r="C128" s="224"/>
      <c r="D128" s="202" t="s">
        <v>163</v>
      </c>
      <c r="E128" s="225" t="s">
        <v>1</v>
      </c>
      <c r="F128" s="226" t="s">
        <v>526</v>
      </c>
      <c r="G128" s="224"/>
      <c r="H128" s="225" t="s">
        <v>1</v>
      </c>
      <c r="I128" s="227"/>
      <c r="J128" s="224"/>
      <c r="K128" s="224"/>
      <c r="L128" s="228"/>
      <c r="M128" s="229"/>
      <c r="N128" s="230"/>
      <c r="O128" s="230"/>
      <c r="P128" s="230"/>
      <c r="Q128" s="230"/>
      <c r="R128" s="230"/>
      <c r="S128" s="230"/>
      <c r="T128" s="231"/>
      <c r="AT128" s="232" t="s">
        <v>163</v>
      </c>
      <c r="AU128" s="232" t="s">
        <v>85</v>
      </c>
      <c r="AV128" s="15" t="s">
        <v>83</v>
      </c>
      <c r="AW128" s="15" t="s">
        <v>31</v>
      </c>
      <c r="AX128" s="15" t="s">
        <v>75</v>
      </c>
      <c r="AY128" s="232" t="s">
        <v>153</v>
      </c>
    </row>
    <row r="129" spans="1:65" s="13" customFormat="1" ht="11.25">
      <c r="B129" s="200"/>
      <c r="C129" s="201"/>
      <c r="D129" s="202" t="s">
        <v>163</v>
      </c>
      <c r="E129" s="203" t="s">
        <v>1</v>
      </c>
      <c r="F129" s="204" t="s">
        <v>527</v>
      </c>
      <c r="G129" s="201"/>
      <c r="H129" s="205">
        <v>8</v>
      </c>
      <c r="I129" s="206"/>
      <c r="J129" s="201"/>
      <c r="K129" s="201"/>
      <c r="L129" s="207"/>
      <c r="M129" s="208"/>
      <c r="N129" s="209"/>
      <c r="O129" s="209"/>
      <c r="P129" s="209"/>
      <c r="Q129" s="209"/>
      <c r="R129" s="209"/>
      <c r="S129" s="209"/>
      <c r="T129" s="210"/>
      <c r="AT129" s="211" t="s">
        <v>163</v>
      </c>
      <c r="AU129" s="211" t="s">
        <v>85</v>
      </c>
      <c r="AV129" s="13" t="s">
        <v>85</v>
      </c>
      <c r="AW129" s="13" t="s">
        <v>31</v>
      </c>
      <c r="AX129" s="13" t="s">
        <v>75</v>
      </c>
      <c r="AY129" s="211" t="s">
        <v>153</v>
      </c>
    </row>
    <row r="130" spans="1:65" s="14" customFormat="1" ht="11.25">
      <c r="B130" s="212"/>
      <c r="C130" s="213"/>
      <c r="D130" s="202" t="s">
        <v>163</v>
      </c>
      <c r="E130" s="214" t="s">
        <v>1</v>
      </c>
      <c r="F130" s="215" t="s">
        <v>167</v>
      </c>
      <c r="G130" s="213"/>
      <c r="H130" s="216">
        <v>8</v>
      </c>
      <c r="I130" s="217"/>
      <c r="J130" s="213"/>
      <c r="K130" s="213"/>
      <c r="L130" s="218"/>
      <c r="M130" s="219"/>
      <c r="N130" s="220"/>
      <c r="O130" s="220"/>
      <c r="P130" s="220"/>
      <c r="Q130" s="220"/>
      <c r="R130" s="220"/>
      <c r="S130" s="220"/>
      <c r="T130" s="221"/>
      <c r="AT130" s="222" t="s">
        <v>163</v>
      </c>
      <c r="AU130" s="222" t="s">
        <v>85</v>
      </c>
      <c r="AV130" s="14" t="s">
        <v>161</v>
      </c>
      <c r="AW130" s="14" t="s">
        <v>31</v>
      </c>
      <c r="AX130" s="14" t="s">
        <v>83</v>
      </c>
      <c r="AY130" s="222" t="s">
        <v>153</v>
      </c>
    </row>
    <row r="131" spans="1:65" s="2" customFormat="1" ht="24">
      <c r="A131" s="34"/>
      <c r="B131" s="35"/>
      <c r="C131" s="186" t="s">
        <v>175</v>
      </c>
      <c r="D131" s="186" t="s">
        <v>155</v>
      </c>
      <c r="E131" s="187" t="s">
        <v>528</v>
      </c>
      <c r="F131" s="188" t="s">
        <v>529</v>
      </c>
      <c r="G131" s="189" t="s">
        <v>158</v>
      </c>
      <c r="H131" s="190">
        <v>14</v>
      </c>
      <c r="I131" s="191"/>
      <c r="J131" s="192">
        <f>ROUND(I131*H131,2)</f>
        <v>0</v>
      </c>
      <c r="K131" s="188" t="s">
        <v>159</v>
      </c>
      <c r="L131" s="193"/>
      <c r="M131" s="194" t="s">
        <v>1</v>
      </c>
      <c r="N131" s="195" t="s">
        <v>40</v>
      </c>
      <c r="O131" s="71"/>
      <c r="P131" s="196">
        <f>O131*H131</f>
        <v>0</v>
      </c>
      <c r="Q131" s="196">
        <v>0.48699999999999999</v>
      </c>
      <c r="R131" s="196">
        <f>Q131*H131</f>
        <v>6.8179999999999996</v>
      </c>
      <c r="S131" s="196">
        <v>0</v>
      </c>
      <c r="T131" s="197">
        <f>S131*H131</f>
        <v>0</v>
      </c>
      <c r="U131" s="34"/>
      <c r="V131" s="34"/>
      <c r="W131" s="34"/>
      <c r="X131" s="34"/>
      <c r="Y131" s="34"/>
      <c r="Z131" s="34"/>
      <c r="AA131" s="34"/>
      <c r="AB131" s="34"/>
      <c r="AC131" s="34"/>
      <c r="AD131" s="34"/>
      <c r="AE131" s="34"/>
      <c r="AR131" s="198" t="s">
        <v>160</v>
      </c>
      <c r="AT131" s="198" t="s">
        <v>155</v>
      </c>
      <c r="AU131" s="198" t="s">
        <v>85</v>
      </c>
      <c r="AY131" s="17" t="s">
        <v>153</v>
      </c>
      <c r="BE131" s="199">
        <f>IF(N131="základní",J131,0)</f>
        <v>0</v>
      </c>
      <c r="BF131" s="199">
        <f>IF(N131="snížená",J131,0)</f>
        <v>0</v>
      </c>
      <c r="BG131" s="199">
        <f>IF(N131="zákl. přenesená",J131,0)</f>
        <v>0</v>
      </c>
      <c r="BH131" s="199">
        <f>IF(N131="sníž. přenesená",J131,0)</f>
        <v>0</v>
      </c>
      <c r="BI131" s="199">
        <f>IF(N131="nulová",J131,0)</f>
        <v>0</v>
      </c>
      <c r="BJ131" s="17" t="s">
        <v>83</v>
      </c>
      <c r="BK131" s="199">
        <f>ROUND(I131*H131,2)</f>
        <v>0</v>
      </c>
      <c r="BL131" s="17" t="s">
        <v>161</v>
      </c>
      <c r="BM131" s="198" t="s">
        <v>738</v>
      </c>
    </row>
    <row r="132" spans="1:65" s="15" customFormat="1" ht="11.25">
      <c r="B132" s="223"/>
      <c r="C132" s="224"/>
      <c r="D132" s="202" t="s">
        <v>163</v>
      </c>
      <c r="E132" s="225" t="s">
        <v>1</v>
      </c>
      <c r="F132" s="226" t="s">
        <v>531</v>
      </c>
      <c r="G132" s="224"/>
      <c r="H132" s="225" t="s">
        <v>1</v>
      </c>
      <c r="I132" s="227"/>
      <c r="J132" s="224"/>
      <c r="K132" s="224"/>
      <c r="L132" s="228"/>
      <c r="M132" s="229"/>
      <c r="N132" s="230"/>
      <c r="O132" s="230"/>
      <c r="P132" s="230"/>
      <c r="Q132" s="230"/>
      <c r="R132" s="230"/>
      <c r="S132" s="230"/>
      <c r="T132" s="231"/>
      <c r="AT132" s="232" t="s">
        <v>163</v>
      </c>
      <c r="AU132" s="232" t="s">
        <v>85</v>
      </c>
      <c r="AV132" s="15" t="s">
        <v>83</v>
      </c>
      <c r="AW132" s="15" t="s">
        <v>31</v>
      </c>
      <c r="AX132" s="15" t="s">
        <v>75</v>
      </c>
      <c r="AY132" s="232" t="s">
        <v>153</v>
      </c>
    </row>
    <row r="133" spans="1:65" s="13" customFormat="1" ht="11.25">
      <c r="B133" s="200"/>
      <c r="C133" s="201"/>
      <c r="D133" s="202" t="s">
        <v>163</v>
      </c>
      <c r="E133" s="203" t="s">
        <v>1</v>
      </c>
      <c r="F133" s="204" t="s">
        <v>532</v>
      </c>
      <c r="G133" s="201"/>
      <c r="H133" s="205">
        <v>14</v>
      </c>
      <c r="I133" s="206"/>
      <c r="J133" s="201"/>
      <c r="K133" s="201"/>
      <c r="L133" s="207"/>
      <c r="M133" s="208"/>
      <c r="N133" s="209"/>
      <c r="O133" s="209"/>
      <c r="P133" s="209"/>
      <c r="Q133" s="209"/>
      <c r="R133" s="209"/>
      <c r="S133" s="209"/>
      <c r="T133" s="210"/>
      <c r="AT133" s="211" t="s">
        <v>163</v>
      </c>
      <c r="AU133" s="211" t="s">
        <v>85</v>
      </c>
      <c r="AV133" s="13" t="s">
        <v>85</v>
      </c>
      <c r="AW133" s="13" t="s">
        <v>31</v>
      </c>
      <c r="AX133" s="13" t="s">
        <v>75</v>
      </c>
      <c r="AY133" s="211" t="s">
        <v>153</v>
      </c>
    </row>
    <row r="134" spans="1:65" s="14" customFormat="1" ht="11.25">
      <c r="B134" s="212"/>
      <c r="C134" s="213"/>
      <c r="D134" s="202" t="s">
        <v>163</v>
      </c>
      <c r="E134" s="214" t="s">
        <v>1</v>
      </c>
      <c r="F134" s="215" t="s">
        <v>167</v>
      </c>
      <c r="G134" s="213"/>
      <c r="H134" s="216">
        <v>14</v>
      </c>
      <c r="I134" s="217"/>
      <c r="J134" s="213"/>
      <c r="K134" s="213"/>
      <c r="L134" s="218"/>
      <c r="M134" s="219"/>
      <c r="N134" s="220"/>
      <c r="O134" s="220"/>
      <c r="P134" s="220"/>
      <c r="Q134" s="220"/>
      <c r="R134" s="220"/>
      <c r="S134" s="220"/>
      <c r="T134" s="221"/>
      <c r="AT134" s="222" t="s">
        <v>163</v>
      </c>
      <c r="AU134" s="222" t="s">
        <v>85</v>
      </c>
      <c r="AV134" s="14" t="s">
        <v>161</v>
      </c>
      <c r="AW134" s="14" t="s">
        <v>31</v>
      </c>
      <c r="AX134" s="14" t="s">
        <v>83</v>
      </c>
      <c r="AY134" s="222" t="s">
        <v>153</v>
      </c>
    </row>
    <row r="135" spans="1:65" s="2" customFormat="1" ht="24">
      <c r="A135" s="34"/>
      <c r="B135" s="35"/>
      <c r="C135" s="186" t="s">
        <v>161</v>
      </c>
      <c r="D135" s="186" t="s">
        <v>155</v>
      </c>
      <c r="E135" s="187" t="s">
        <v>533</v>
      </c>
      <c r="F135" s="188" t="s">
        <v>534</v>
      </c>
      <c r="G135" s="189" t="s">
        <v>158</v>
      </c>
      <c r="H135" s="190">
        <v>68</v>
      </c>
      <c r="I135" s="191"/>
      <c r="J135" s="192">
        <f>ROUND(I135*H135,2)</f>
        <v>0</v>
      </c>
      <c r="K135" s="188" t="s">
        <v>159</v>
      </c>
      <c r="L135" s="193"/>
      <c r="M135" s="194" t="s">
        <v>1</v>
      </c>
      <c r="N135" s="195" t="s">
        <v>40</v>
      </c>
      <c r="O135" s="71"/>
      <c r="P135" s="196">
        <f>O135*H135</f>
        <v>0</v>
      </c>
      <c r="Q135" s="196">
        <v>1.0499999999999999E-3</v>
      </c>
      <c r="R135" s="196">
        <f>Q135*H135</f>
        <v>7.1399999999999991E-2</v>
      </c>
      <c r="S135" s="196">
        <v>0</v>
      </c>
      <c r="T135" s="197">
        <f>S135*H135</f>
        <v>0</v>
      </c>
      <c r="U135" s="34"/>
      <c r="V135" s="34"/>
      <c r="W135" s="34"/>
      <c r="X135" s="34"/>
      <c r="Y135" s="34"/>
      <c r="Z135" s="34"/>
      <c r="AA135" s="34"/>
      <c r="AB135" s="34"/>
      <c r="AC135" s="34"/>
      <c r="AD135" s="34"/>
      <c r="AE135" s="34"/>
      <c r="AR135" s="198" t="s">
        <v>160</v>
      </c>
      <c r="AT135" s="198" t="s">
        <v>155</v>
      </c>
      <c r="AU135" s="198" t="s">
        <v>85</v>
      </c>
      <c r="AY135" s="17" t="s">
        <v>153</v>
      </c>
      <c r="BE135" s="199">
        <f>IF(N135="základní",J135,0)</f>
        <v>0</v>
      </c>
      <c r="BF135" s="199">
        <f>IF(N135="snížená",J135,0)</f>
        <v>0</v>
      </c>
      <c r="BG135" s="199">
        <f>IF(N135="zákl. přenesená",J135,0)</f>
        <v>0</v>
      </c>
      <c r="BH135" s="199">
        <f>IF(N135="sníž. přenesená",J135,0)</f>
        <v>0</v>
      </c>
      <c r="BI135" s="199">
        <f>IF(N135="nulová",J135,0)</f>
        <v>0</v>
      </c>
      <c r="BJ135" s="17" t="s">
        <v>83</v>
      </c>
      <c r="BK135" s="199">
        <f>ROUND(I135*H135,2)</f>
        <v>0</v>
      </c>
      <c r="BL135" s="17" t="s">
        <v>161</v>
      </c>
      <c r="BM135" s="198" t="s">
        <v>739</v>
      </c>
    </row>
    <row r="136" spans="1:65" s="13" customFormat="1" ht="11.25">
      <c r="B136" s="200"/>
      <c r="C136" s="201"/>
      <c r="D136" s="202" t="s">
        <v>163</v>
      </c>
      <c r="E136" s="203" t="s">
        <v>1</v>
      </c>
      <c r="F136" s="204" t="s">
        <v>536</v>
      </c>
      <c r="G136" s="201"/>
      <c r="H136" s="205">
        <v>68</v>
      </c>
      <c r="I136" s="206"/>
      <c r="J136" s="201"/>
      <c r="K136" s="201"/>
      <c r="L136" s="207"/>
      <c r="M136" s="208"/>
      <c r="N136" s="209"/>
      <c r="O136" s="209"/>
      <c r="P136" s="209"/>
      <c r="Q136" s="209"/>
      <c r="R136" s="209"/>
      <c r="S136" s="209"/>
      <c r="T136" s="210"/>
      <c r="AT136" s="211" t="s">
        <v>163</v>
      </c>
      <c r="AU136" s="211" t="s">
        <v>85</v>
      </c>
      <c r="AV136" s="13" t="s">
        <v>85</v>
      </c>
      <c r="AW136" s="13" t="s">
        <v>31</v>
      </c>
      <c r="AX136" s="13" t="s">
        <v>75</v>
      </c>
      <c r="AY136" s="211" t="s">
        <v>153</v>
      </c>
    </row>
    <row r="137" spans="1:65" s="14" customFormat="1" ht="11.25">
      <c r="B137" s="212"/>
      <c r="C137" s="213"/>
      <c r="D137" s="202" t="s">
        <v>163</v>
      </c>
      <c r="E137" s="214" t="s">
        <v>1</v>
      </c>
      <c r="F137" s="215" t="s">
        <v>167</v>
      </c>
      <c r="G137" s="213"/>
      <c r="H137" s="216">
        <v>68</v>
      </c>
      <c r="I137" s="217"/>
      <c r="J137" s="213"/>
      <c r="K137" s="213"/>
      <c r="L137" s="218"/>
      <c r="M137" s="219"/>
      <c r="N137" s="220"/>
      <c r="O137" s="220"/>
      <c r="P137" s="220"/>
      <c r="Q137" s="220"/>
      <c r="R137" s="220"/>
      <c r="S137" s="220"/>
      <c r="T137" s="221"/>
      <c r="AT137" s="222" t="s">
        <v>163</v>
      </c>
      <c r="AU137" s="222" t="s">
        <v>85</v>
      </c>
      <c r="AV137" s="14" t="s">
        <v>161</v>
      </c>
      <c r="AW137" s="14" t="s">
        <v>31</v>
      </c>
      <c r="AX137" s="14" t="s">
        <v>83</v>
      </c>
      <c r="AY137" s="222" t="s">
        <v>153</v>
      </c>
    </row>
    <row r="138" spans="1:65" s="2" customFormat="1" ht="24">
      <c r="A138" s="34"/>
      <c r="B138" s="35"/>
      <c r="C138" s="186" t="s">
        <v>183</v>
      </c>
      <c r="D138" s="186" t="s">
        <v>155</v>
      </c>
      <c r="E138" s="187" t="s">
        <v>544</v>
      </c>
      <c r="F138" s="188" t="s">
        <v>545</v>
      </c>
      <c r="G138" s="189" t="s">
        <v>178</v>
      </c>
      <c r="H138" s="190">
        <v>18.399999999999999</v>
      </c>
      <c r="I138" s="191"/>
      <c r="J138" s="192">
        <f>ROUND(I138*H138,2)</f>
        <v>0</v>
      </c>
      <c r="K138" s="188" t="s">
        <v>159</v>
      </c>
      <c r="L138" s="193"/>
      <c r="M138" s="194" t="s">
        <v>1</v>
      </c>
      <c r="N138" s="195" t="s">
        <v>40</v>
      </c>
      <c r="O138" s="71"/>
      <c r="P138" s="196">
        <f>O138*H138</f>
        <v>0</v>
      </c>
      <c r="Q138" s="196">
        <v>1</v>
      </c>
      <c r="R138" s="196">
        <f>Q138*H138</f>
        <v>18.399999999999999</v>
      </c>
      <c r="S138" s="196">
        <v>0</v>
      </c>
      <c r="T138" s="197">
        <f>S138*H138</f>
        <v>0</v>
      </c>
      <c r="U138" s="34"/>
      <c r="V138" s="34"/>
      <c r="W138" s="34"/>
      <c r="X138" s="34"/>
      <c r="Y138" s="34"/>
      <c r="Z138" s="34"/>
      <c r="AA138" s="34"/>
      <c r="AB138" s="34"/>
      <c r="AC138" s="34"/>
      <c r="AD138" s="34"/>
      <c r="AE138" s="34"/>
      <c r="AR138" s="198" t="s">
        <v>160</v>
      </c>
      <c r="AT138" s="198" t="s">
        <v>155</v>
      </c>
      <c r="AU138" s="198" t="s">
        <v>85</v>
      </c>
      <c r="AY138" s="17" t="s">
        <v>153</v>
      </c>
      <c r="BE138" s="199">
        <f>IF(N138="základní",J138,0)</f>
        <v>0</v>
      </c>
      <c r="BF138" s="199">
        <f>IF(N138="snížená",J138,0)</f>
        <v>0</v>
      </c>
      <c r="BG138" s="199">
        <f>IF(N138="zákl. přenesená",J138,0)</f>
        <v>0</v>
      </c>
      <c r="BH138" s="199">
        <f>IF(N138="sníž. přenesená",J138,0)</f>
        <v>0</v>
      </c>
      <c r="BI138" s="199">
        <f>IF(N138="nulová",J138,0)</f>
        <v>0</v>
      </c>
      <c r="BJ138" s="17" t="s">
        <v>83</v>
      </c>
      <c r="BK138" s="199">
        <f>ROUND(I138*H138,2)</f>
        <v>0</v>
      </c>
      <c r="BL138" s="17" t="s">
        <v>161</v>
      </c>
      <c r="BM138" s="198" t="s">
        <v>740</v>
      </c>
    </row>
    <row r="139" spans="1:65" s="13" customFormat="1" ht="11.25">
      <c r="B139" s="200"/>
      <c r="C139" s="201"/>
      <c r="D139" s="202" t="s">
        <v>163</v>
      </c>
      <c r="E139" s="203" t="s">
        <v>1</v>
      </c>
      <c r="F139" s="204" t="s">
        <v>741</v>
      </c>
      <c r="G139" s="201"/>
      <c r="H139" s="205">
        <v>18.399999999999999</v>
      </c>
      <c r="I139" s="206"/>
      <c r="J139" s="201"/>
      <c r="K139" s="201"/>
      <c r="L139" s="207"/>
      <c r="M139" s="208"/>
      <c r="N139" s="209"/>
      <c r="O139" s="209"/>
      <c r="P139" s="209"/>
      <c r="Q139" s="209"/>
      <c r="R139" s="209"/>
      <c r="S139" s="209"/>
      <c r="T139" s="210"/>
      <c r="AT139" s="211" t="s">
        <v>163</v>
      </c>
      <c r="AU139" s="211" t="s">
        <v>85</v>
      </c>
      <c r="AV139" s="13" t="s">
        <v>85</v>
      </c>
      <c r="AW139" s="13" t="s">
        <v>31</v>
      </c>
      <c r="AX139" s="13" t="s">
        <v>75</v>
      </c>
      <c r="AY139" s="211" t="s">
        <v>153</v>
      </c>
    </row>
    <row r="140" spans="1:65" s="14" customFormat="1" ht="11.25">
      <c r="B140" s="212"/>
      <c r="C140" s="213"/>
      <c r="D140" s="202" t="s">
        <v>163</v>
      </c>
      <c r="E140" s="214" t="s">
        <v>1</v>
      </c>
      <c r="F140" s="215" t="s">
        <v>167</v>
      </c>
      <c r="G140" s="213"/>
      <c r="H140" s="216">
        <v>18.399999999999999</v>
      </c>
      <c r="I140" s="217"/>
      <c r="J140" s="213"/>
      <c r="K140" s="213"/>
      <c r="L140" s="218"/>
      <c r="M140" s="219"/>
      <c r="N140" s="220"/>
      <c r="O140" s="220"/>
      <c r="P140" s="220"/>
      <c r="Q140" s="220"/>
      <c r="R140" s="220"/>
      <c r="S140" s="220"/>
      <c r="T140" s="221"/>
      <c r="AT140" s="222" t="s">
        <v>163</v>
      </c>
      <c r="AU140" s="222" t="s">
        <v>85</v>
      </c>
      <c r="AV140" s="14" t="s">
        <v>161</v>
      </c>
      <c r="AW140" s="14" t="s">
        <v>31</v>
      </c>
      <c r="AX140" s="14" t="s">
        <v>83</v>
      </c>
      <c r="AY140" s="222" t="s">
        <v>153</v>
      </c>
    </row>
    <row r="141" spans="1:65" s="2" customFormat="1" ht="21.75" customHeight="1">
      <c r="A141" s="34"/>
      <c r="B141" s="35"/>
      <c r="C141" s="186" t="s">
        <v>201</v>
      </c>
      <c r="D141" s="186" t="s">
        <v>155</v>
      </c>
      <c r="E141" s="187" t="s">
        <v>541</v>
      </c>
      <c r="F141" s="188" t="s">
        <v>542</v>
      </c>
      <c r="G141" s="189" t="s">
        <v>178</v>
      </c>
      <c r="H141" s="190">
        <v>18.399999999999999</v>
      </c>
      <c r="I141" s="191"/>
      <c r="J141" s="192">
        <f>ROUND(I141*H141,2)</f>
        <v>0</v>
      </c>
      <c r="K141" s="188" t="s">
        <v>159</v>
      </c>
      <c r="L141" s="193"/>
      <c r="M141" s="194" t="s">
        <v>1</v>
      </c>
      <c r="N141" s="195" t="s">
        <v>40</v>
      </c>
      <c r="O141" s="71"/>
      <c r="P141" s="196">
        <f>O141*H141</f>
        <v>0</v>
      </c>
      <c r="Q141" s="196">
        <v>1</v>
      </c>
      <c r="R141" s="196">
        <f>Q141*H141</f>
        <v>18.399999999999999</v>
      </c>
      <c r="S141" s="196">
        <v>0</v>
      </c>
      <c r="T141" s="197">
        <f>S141*H141</f>
        <v>0</v>
      </c>
      <c r="U141" s="34"/>
      <c r="V141" s="34"/>
      <c r="W141" s="34"/>
      <c r="X141" s="34"/>
      <c r="Y141" s="34"/>
      <c r="Z141" s="34"/>
      <c r="AA141" s="34"/>
      <c r="AB141" s="34"/>
      <c r="AC141" s="34"/>
      <c r="AD141" s="34"/>
      <c r="AE141" s="34"/>
      <c r="AR141" s="198" t="s">
        <v>160</v>
      </c>
      <c r="AT141" s="198" t="s">
        <v>155</v>
      </c>
      <c r="AU141" s="198" t="s">
        <v>85</v>
      </c>
      <c r="AY141" s="17" t="s">
        <v>153</v>
      </c>
      <c r="BE141" s="199">
        <f>IF(N141="základní",J141,0)</f>
        <v>0</v>
      </c>
      <c r="BF141" s="199">
        <f>IF(N141="snížená",J141,0)</f>
        <v>0</v>
      </c>
      <c r="BG141" s="199">
        <f>IF(N141="zákl. přenesená",J141,0)</f>
        <v>0</v>
      </c>
      <c r="BH141" s="199">
        <f>IF(N141="sníž. přenesená",J141,0)</f>
        <v>0</v>
      </c>
      <c r="BI141" s="199">
        <f>IF(N141="nulová",J141,0)</f>
        <v>0</v>
      </c>
      <c r="BJ141" s="17" t="s">
        <v>83</v>
      </c>
      <c r="BK141" s="199">
        <f>ROUND(I141*H141,2)</f>
        <v>0</v>
      </c>
      <c r="BL141" s="17" t="s">
        <v>161</v>
      </c>
      <c r="BM141" s="198" t="s">
        <v>742</v>
      </c>
    </row>
    <row r="142" spans="1:65" s="13" customFormat="1" ht="11.25">
      <c r="B142" s="200"/>
      <c r="C142" s="201"/>
      <c r="D142" s="202" t="s">
        <v>163</v>
      </c>
      <c r="E142" s="203" t="s">
        <v>1</v>
      </c>
      <c r="F142" s="204" t="s">
        <v>741</v>
      </c>
      <c r="G142" s="201"/>
      <c r="H142" s="205">
        <v>18.399999999999999</v>
      </c>
      <c r="I142" s="206"/>
      <c r="J142" s="201"/>
      <c r="K142" s="201"/>
      <c r="L142" s="207"/>
      <c r="M142" s="208"/>
      <c r="N142" s="209"/>
      <c r="O142" s="209"/>
      <c r="P142" s="209"/>
      <c r="Q142" s="209"/>
      <c r="R142" s="209"/>
      <c r="S142" s="209"/>
      <c r="T142" s="210"/>
      <c r="AT142" s="211" t="s">
        <v>163</v>
      </c>
      <c r="AU142" s="211" t="s">
        <v>85</v>
      </c>
      <c r="AV142" s="13" t="s">
        <v>85</v>
      </c>
      <c r="AW142" s="13" t="s">
        <v>31</v>
      </c>
      <c r="AX142" s="13" t="s">
        <v>75</v>
      </c>
      <c r="AY142" s="211" t="s">
        <v>153</v>
      </c>
    </row>
    <row r="143" spans="1:65" s="14" customFormat="1" ht="11.25">
      <c r="B143" s="212"/>
      <c r="C143" s="213"/>
      <c r="D143" s="202" t="s">
        <v>163</v>
      </c>
      <c r="E143" s="214" t="s">
        <v>1</v>
      </c>
      <c r="F143" s="215" t="s">
        <v>167</v>
      </c>
      <c r="G143" s="213"/>
      <c r="H143" s="216">
        <v>18.399999999999999</v>
      </c>
      <c r="I143" s="217"/>
      <c r="J143" s="213"/>
      <c r="K143" s="213"/>
      <c r="L143" s="218"/>
      <c r="M143" s="219"/>
      <c r="N143" s="220"/>
      <c r="O143" s="220"/>
      <c r="P143" s="220"/>
      <c r="Q143" s="220"/>
      <c r="R143" s="220"/>
      <c r="S143" s="220"/>
      <c r="T143" s="221"/>
      <c r="AT143" s="222" t="s">
        <v>163</v>
      </c>
      <c r="AU143" s="222" t="s">
        <v>85</v>
      </c>
      <c r="AV143" s="14" t="s">
        <v>161</v>
      </c>
      <c r="AW143" s="14" t="s">
        <v>31</v>
      </c>
      <c r="AX143" s="14" t="s">
        <v>83</v>
      </c>
      <c r="AY143" s="222" t="s">
        <v>153</v>
      </c>
    </row>
    <row r="144" spans="1:65" s="2" customFormat="1" ht="24">
      <c r="A144" s="34"/>
      <c r="B144" s="35"/>
      <c r="C144" s="186" t="s">
        <v>206</v>
      </c>
      <c r="D144" s="186" t="s">
        <v>155</v>
      </c>
      <c r="E144" s="187" t="s">
        <v>537</v>
      </c>
      <c r="F144" s="188" t="s">
        <v>538</v>
      </c>
      <c r="G144" s="189" t="s">
        <v>178</v>
      </c>
      <c r="H144" s="190">
        <v>18.399999999999999</v>
      </c>
      <c r="I144" s="191"/>
      <c r="J144" s="192">
        <f>ROUND(I144*H144,2)</f>
        <v>0</v>
      </c>
      <c r="K144" s="188" t="s">
        <v>159</v>
      </c>
      <c r="L144" s="193"/>
      <c r="M144" s="194" t="s">
        <v>1</v>
      </c>
      <c r="N144" s="195" t="s">
        <v>40</v>
      </c>
      <c r="O144" s="71"/>
      <c r="P144" s="196">
        <f>O144*H144</f>
        <v>0</v>
      </c>
      <c r="Q144" s="196">
        <v>1</v>
      </c>
      <c r="R144" s="196">
        <f>Q144*H144</f>
        <v>18.399999999999999</v>
      </c>
      <c r="S144" s="196">
        <v>0</v>
      </c>
      <c r="T144" s="197">
        <f>S144*H144</f>
        <v>0</v>
      </c>
      <c r="U144" s="34"/>
      <c r="V144" s="34"/>
      <c r="W144" s="34"/>
      <c r="X144" s="34"/>
      <c r="Y144" s="34"/>
      <c r="Z144" s="34"/>
      <c r="AA144" s="34"/>
      <c r="AB144" s="34"/>
      <c r="AC144" s="34"/>
      <c r="AD144" s="34"/>
      <c r="AE144" s="34"/>
      <c r="AR144" s="198" t="s">
        <v>160</v>
      </c>
      <c r="AT144" s="198" t="s">
        <v>155</v>
      </c>
      <c r="AU144" s="198" t="s">
        <v>85</v>
      </c>
      <c r="AY144" s="17" t="s">
        <v>153</v>
      </c>
      <c r="BE144" s="199">
        <f>IF(N144="základní",J144,0)</f>
        <v>0</v>
      </c>
      <c r="BF144" s="199">
        <f>IF(N144="snížená",J144,0)</f>
        <v>0</v>
      </c>
      <c r="BG144" s="199">
        <f>IF(N144="zákl. přenesená",J144,0)</f>
        <v>0</v>
      </c>
      <c r="BH144" s="199">
        <f>IF(N144="sníž. přenesená",J144,0)</f>
        <v>0</v>
      </c>
      <c r="BI144" s="199">
        <f>IF(N144="nulová",J144,0)</f>
        <v>0</v>
      </c>
      <c r="BJ144" s="17" t="s">
        <v>83</v>
      </c>
      <c r="BK144" s="199">
        <f>ROUND(I144*H144,2)</f>
        <v>0</v>
      </c>
      <c r="BL144" s="17" t="s">
        <v>161</v>
      </c>
      <c r="BM144" s="198" t="s">
        <v>743</v>
      </c>
    </row>
    <row r="145" spans="1:65" s="13" customFormat="1" ht="11.25">
      <c r="B145" s="200"/>
      <c r="C145" s="201"/>
      <c r="D145" s="202" t="s">
        <v>163</v>
      </c>
      <c r="E145" s="203" t="s">
        <v>1</v>
      </c>
      <c r="F145" s="204" t="s">
        <v>741</v>
      </c>
      <c r="G145" s="201"/>
      <c r="H145" s="205">
        <v>18.399999999999999</v>
      </c>
      <c r="I145" s="206"/>
      <c r="J145" s="201"/>
      <c r="K145" s="201"/>
      <c r="L145" s="207"/>
      <c r="M145" s="208"/>
      <c r="N145" s="209"/>
      <c r="O145" s="209"/>
      <c r="P145" s="209"/>
      <c r="Q145" s="209"/>
      <c r="R145" s="209"/>
      <c r="S145" s="209"/>
      <c r="T145" s="210"/>
      <c r="AT145" s="211" t="s">
        <v>163</v>
      </c>
      <c r="AU145" s="211" t="s">
        <v>85</v>
      </c>
      <c r="AV145" s="13" t="s">
        <v>85</v>
      </c>
      <c r="AW145" s="13" t="s">
        <v>31</v>
      </c>
      <c r="AX145" s="13" t="s">
        <v>75</v>
      </c>
      <c r="AY145" s="211" t="s">
        <v>153</v>
      </c>
    </row>
    <row r="146" spans="1:65" s="14" customFormat="1" ht="11.25">
      <c r="B146" s="212"/>
      <c r="C146" s="213"/>
      <c r="D146" s="202" t="s">
        <v>163</v>
      </c>
      <c r="E146" s="214" t="s">
        <v>1</v>
      </c>
      <c r="F146" s="215" t="s">
        <v>167</v>
      </c>
      <c r="G146" s="213"/>
      <c r="H146" s="216">
        <v>18.399999999999999</v>
      </c>
      <c r="I146" s="217"/>
      <c r="J146" s="213"/>
      <c r="K146" s="213"/>
      <c r="L146" s="218"/>
      <c r="M146" s="219"/>
      <c r="N146" s="220"/>
      <c r="O146" s="220"/>
      <c r="P146" s="220"/>
      <c r="Q146" s="220"/>
      <c r="R146" s="220"/>
      <c r="S146" s="220"/>
      <c r="T146" s="221"/>
      <c r="AT146" s="222" t="s">
        <v>163</v>
      </c>
      <c r="AU146" s="222" t="s">
        <v>85</v>
      </c>
      <c r="AV146" s="14" t="s">
        <v>161</v>
      </c>
      <c r="AW146" s="14" t="s">
        <v>31</v>
      </c>
      <c r="AX146" s="14" t="s">
        <v>83</v>
      </c>
      <c r="AY146" s="222" t="s">
        <v>153</v>
      </c>
    </row>
    <row r="147" spans="1:65" s="2" customFormat="1" ht="16.5" customHeight="1">
      <c r="A147" s="34"/>
      <c r="B147" s="35"/>
      <c r="C147" s="186" t="s">
        <v>160</v>
      </c>
      <c r="D147" s="186" t="s">
        <v>155</v>
      </c>
      <c r="E147" s="187" t="s">
        <v>547</v>
      </c>
      <c r="F147" s="188" t="s">
        <v>548</v>
      </c>
      <c r="G147" s="189" t="s">
        <v>549</v>
      </c>
      <c r="H147" s="190">
        <v>3</v>
      </c>
      <c r="I147" s="191"/>
      <c r="J147" s="192">
        <f>ROUND(I147*H147,2)</f>
        <v>0</v>
      </c>
      <c r="K147" s="188" t="s">
        <v>159</v>
      </c>
      <c r="L147" s="193"/>
      <c r="M147" s="194" t="s">
        <v>1</v>
      </c>
      <c r="N147" s="195" t="s">
        <v>40</v>
      </c>
      <c r="O147" s="71"/>
      <c r="P147" s="196">
        <f>O147*H147</f>
        <v>0</v>
      </c>
      <c r="Q147" s="196">
        <v>0</v>
      </c>
      <c r="R147" s="196">
        <f>Q147*H147</f>
        <v>0</v>
      </c>
      <c r="S147" s="196">
        <v>0</v>
      </c>
      <c r="T147" s="197">
        <f>S147*H147</f>
        <v>0</v>
      </c>
      <c r="U147" s="34"/>
      <c r="V147" s="34"/>
      <c r="W147" s="34"/>
      <c r="X147" s="34"/>
      <c r="Y147" s="34"/>
      <c r="Z147" s="34"/>
      <c r="AA147" s="34"/>
      <c r="AB147" s="34"/>
      <c r="AC147" s="34"/>
      <c r="AD147" s="34"/>
      <c r="AE147" s="34"/>
      <c r="AR147" s="198" t="s">
        <v>160</v>
      </c>
      <c r="AT147" s="198" t="s">
        <v>155</v>
      </c>
      <c r="AU147" s="198" t="s">
        <v>85</v>
      </c>
      <c r="AY147" s="17" t="s">
        <v>153</v>
      </c>
      <c r="BE147" s="199">
        <f>IF(N147="základní",J147,0)</f>
        <v>0</v>
      </c>
      <c r="BF147" s="199">
        <f>IF(N147="snížená",J147,0)</f>
        <v>0</v>
      </c>
      <c r="BG147" s="199">
        <f>IF(N147="zákl. přenesená",J147,0)</f>
        <v>0</v>
      </c>
      <c r="BH147" s="199">
        <f>IF(N147="sníž. přenesená",J147,0)</f>
        <v>0</v>
      </c>
      <c r="BI147" s="199">
        <f>IF(N147="nulová",J147,0)</f>
        <v>0</v>
      </c>
      <c r="BJ147" s="17" t="s">
        <v>83</v>
      </c>
      <c r="BK147" s="199">
        <f>ROUND(I147*H147,2)</f>
        <v>0</v>
      </c>
      <c r="BL147" s="17" t="s">
        <v>161</v>
      </c>
      <c r="BM147" s="198" t="s">
        <v>744</v>
      </c>
    </row>
    <row r="148" spans="1:65" s="13" customFormat="1" ht="11.25">
      <c r="B148" s="200"/>
      <c r="C148" s="201"/>
      <c r="D148" s="202" t="s">
        <v>163</v>
      </c>
      <c r="E148" s="203" t="s">
        <v>1</v>
      </c>
      <c r="F148" s="204" t="s">
        <v>175</v>
      </c>
      <c r="G148" s="201"/>
      <c r="H148" s="205">
        <v>3</v>
      </c>
      <c r="I148" s="206"/>
      <c r="J148" s="201"/>
      <c r="K148" s="201"/>
      <c r="L148" s="207"/>
      <c r="M148" s="208"/>
      <c r="N148" s="209"/>
      <c r="O148" s="209"/>
      <c r="P148" s="209"/>
      <c r="Q148" s="209"/>
      <c r="R148" s="209"/>
      <c r="S148" s="209"/>
      <c r="T148" s="210"/>
      <c r="AT148" s="211" t="s">
        <v>163</v>
      </c>
      <c r="AU148" s="211" t="s">
        <v>85</v>
      </c>
      <c r="AV148" s="13" t="s">
        <v>85</v>
      </c>
      <c r="AW148" s="13" t="s">
        <v>31</v>
      </c>
      <c r="AX148" s="13" t="s">
        <v>75</v>
      </c>
      <c r="AY148" s="211" t="s">
        <v>153</v>
      </c>
    </row>
    <row r="149" spans="1:65" s="14" customFormat="1" ht="11.25">
      <c r="B149" s="212"/>
      <c r="C149" s="213"/>
      <c r="D149" s="202" t="s">
        <v>163</v>
      </c>
      <c r="E149" s="214" t="s">
        <v>1</v>
      </c>
      <c r="F149" s="215" t="s">
        <v>167</v>
      </c>
      <c r="G149" s="213"/>
      <c r="H149" s="216">
        <v>3</v>
      </c>
      <c r="I149" s="217"/>
      <c r="J149" s="213"/>
      <c r="K149" s="213"/>
      <c r="L149" s="218"/>
      <c r="M149" s="219"/>
      <c r="N149" s="220"/>
      <c r="O149" s="220"/>
      <c r="P149" s="220"/>
      <c r="Q149" s="220"/>
      <c r="R149" s="220"/>
      <c r="S149" s="220"/>
      <c r="T149" s="221"/>
      <c r="AT149" s="222" t="s">
        <v>163</v>
      </c>
      <c r="AU149" s="222" t="s">
        <v>85</v>
      </c>
      <c r="AV149" s="14" t="s">
        <v>161</v>
      </c>
      <c r="AW149" s="14" t="s">
        <v>31</v>
      </c>
      <c r="AX149" s="14" t="s">
        <v>83</v>
      </c>
      <c r="AY149" s="222" t="s">
        <v>153</v>
      </c>
    </row>
    <row r="150" spans="1:65" s="2" customFormat="1" ht="16.5" customHeight="1">
      <c r="A150" s="34"/>
      <c r="B150" s="35"/>
      <c r="C150" s="186" t="s">
        <v>219</v>
      </c>
      <c r="D150" s="186" t="s">
        <v>155</v>
      </c>
      <c r="E150" s="187" t="s">
        <v>551</v>
      </c>
      <c r="F150" s="188" t="s">
        <v>552</v>
      </c>
      <c r="G150" s="189" t="s">
        <v>262</v>
      </c>
      <c r="H150" s="190">
        <v>184</v>
      </c>
      <c r="I150" s="191"/>
      <c r="J150" s="192">
        <f>ROUND(I150*H150,2)</f>
        <v>0</v>
      </c>
      <c r="K150" s="188" t="s">
        <v>159</v>
      </c>
      <c r="L150" s="193"/>
      <c r="M150" s="194" t="s">
        <v>1</v>
      </c>
      <c r="N150" s="195" t="s">
        <v>40</v>
      </c>
      <c r="O150" s="71"/>
      <c r="P150" s="196">
        <f>O150*H150</f>
        <v>0</v>
      </c>
      <c r="Q150" s="196">
        <v>3.1E-4</v>
      </c>
      <c r="R150" s="196">
        <f>Q150*H150</f>
        <v>5.704E-2</v>
      </c>
      <c r="S150" s="196">
        <v>0</v>
      </c>
      <c r="T150" s="197">
        <f>S150*H150</f>
        <v>0</v>
      </c>
      <c r="U150" s="34"/>
      <c r="V150" s="34"/>
      <c r="W150" s="34"/>
      <c r="X150" s="34"/>
      <c r="Y150" s="34"/>
      <c r="Z150" s="34"/>
      <c r="AA150" s="34"/>
      <c r="AB150" s="34"/>
      <c r="AC150" s="34"/>
      <c r="AD150" s="34"/>
      <c r="AE150" s="34"/>
      <c r="AR150" s="198" t="s">
        <v>160</v>
      </c>
      <c r="AT150" s="198" t="s">
        <v>155</v>
      </c>
      <c r="AU150" s="198" t="s">
        <v>85</v>
      </c>
      <c r="AY150" s="17" t="s">
        <v>153</v>
      </c>
      <c r="BE150" s="199">
        <f>IF(N150="základní",J150,0)</f>
        <v>0</v>
      </c>
      <c r="BF150" s="199">
        <f>IF(N150="snížená",J150,0)</f>
        <v>0</v>
      </c>
      <c r="BG150" s="199">
        <f>IF(N150="zákl. přenesená",J150,0)</f>
        <v>0</v>
      </c>
      <c r="BH150" s="199">
        <f>IF(N150="sníž. přenesená",J150,0)</f>
        <v>0</v>
      </c>
      <c r="BI150" s="199">
        <f>IF(N150="nulová",J150,0)</f>
        <v>0</v>
      </c>
      <c r="BJ150" s="17" t="s">
        <v>83</v>
      </c>
      <c r="BK150" s="199">
        <f>ROUND(I150*H150,2)</f>
        <v>0</v>
      </c>
      <c r="BL150" s="17" t="s">
        <v>161</v>
      </c>
      <c r="BM150" s="198" t="s">
        <v>745</v>
      </c>
    </row>
    <row r="151" spans="1:65" s="15" customFormat="1" ht="11.25">
      <c r="B151" s="223"/>
      <c r="C151" s="224"/>
      <c r="D151" s="202" t="s">
        <v>163</v>
      </c>
      <c r="E151" s="225" t="s">
        <v>1</v>
      </c>
      <c r="F151" s="226" t="s">
        <v>554</v>
      </c>
      <c r="G151" s="224"/>
      <c r="H151" s="225" t="s">
        <v>1</v>
      </c>
      <c r="I151" s="227"/>
      <c r="J151" s="224"/>
      <c r="K151" s="224"/>
      <c r="L151" s="228"/>
      <c r="M151" s="229"/>
      <c r="N151" s="230"/>
      <c r="O151" s="230"/>
      <c r="P151" s="230"/>
      <c r="Q151" s="230"/>
      <c r="R151" s="230"/>
      <c r="S151" s="230"/>
      <c r="T151" s="231"/>
      <c r="AT151" s="232" t="s">
        <v>163</v>
      </c>
      <c r="AU151" s="232" t="s">
        <v>85</v>
      </c>
      <c r="AV151" s="15" t="s">
        <v>83</v>
      </c>
      <c r="AW151" s="15" t="s">
        <v>31</v>
      </c>
      <c r="AX151" s="15" t="s">
        <v>75</v>
      </c>
      <c r="AY151" s="232" t="s">
        <v>153</v>
      </c>
    </row>
    <row r="152" spans="1:65" s="13" customFormat="1" ht="11.25">
      <c r="B152" s="200"/>
      <c r="C152" s="201"/>
      <c r="D152" s="202" t="s">
        <v>163</v>
      </c>
      <c r="E152" s="203" t="s">
        <v>1</v>
      </c>
      <c r="F152" s="204" t="s">
        <v>746</v>
      </c>
      <c r="G152" s="201"/>
      <c r="H152" s="205">
        <v>184</v>
      </c>
      <c r="I152" s="206"/>
      <c r="J152" s="201"/>
      <c r="K152" s="201"/>
      <c r="L152" s="207"/>
      <c r="M152" s="208"/>
      <c r="N152" s="209"/>
      <c r="O152" s="209"/>
      <c r="P152" s="209"/>
      <c r="Q152" s="209"/>
      <c r="R152" s="209"/>
      <c r="S152" s="209"/>
      <c r="T152" s="210"/>
      <c r="AT152" s="211" t="s">
        <v>163</v>
      </c>
      <c r="AU152" s="211" t="s">
        <v>85</v>
      </c>
      <c r="AV152" s="13" t="s">
        <v>85</v>
      </c>
      <c r="AW152" s="13" t="s">
        <v>31</v>
      </c>
      <c r="AX152" s="13" t="s">
        <v>75</v>
      </c>
      <c r="AY152" s="211" t="s">
        <v>153</v>
      </c>
    </row>
    <row r="153" spans="1:65" s="14" customFormat="1" ht="11.25">
      <c r="B153" s="212"/>
      <c r="C153" s="213"/>
      <c r="D153" s="202" t="s">
        <v>163</v>
      </c>
      <c r="E153" s="214" t="s">
        <v>1</v>
      </c>
      <c r="F153" s="215" t="s">
        <v>167</v>
      </c>
      <c r="G153" s="213"/>
      <c r="H153" s="216">
        <v>184</v>
      </c>
      <c r="I153" s="217"/>
      <c r="J153" s="213"/>
      <c r="K153" s="213"/>
      <c r="L153" s="218"/>
      <c r="M153" s="219"/>
      <c r="N153" s="220"/>
      <c r="O153" s="220"/>
      <c r="P153" s="220"/>
      <c r="Q153" s="220"/>
      <c r="R153" s="220"/>
      <c r="S153" s="220"/>
      <c r="T153" s="221"/>
      <c r="AT153" s="222" t="s">
        <v>163</v>
      </c>
      <c r="AU153" s="222" t="s">
        <v>85</v>
      </c>
      <c r="AV153" s="14" t="s">
        <v>161</v>
      </c>
      <c r="AW153" s="14" t="s">
        <v>31</v>
      </c>
      <c r="AX153" s="14" t="s">
        <v>83</v>
      </c>
      <c r="AY153" s="222" t="s">
        <v>153</v>
      </c>
    </row>
    <row r="154" spans="1:65" s="2" customFormat="1" ht="21.75" customHeight="1">
      <c r="A154" s="34"/>
      <c r="B154" s="35"/>
      <c r="C154" s="186" t="s">
        <v>225</v>
      </c>
      <c r="D154" s="186" t="s">
        <v>155</v>
      </c>
      <c r="E154" s="187" t="s">
        <v>556</v>
      </c>
      <c r="F154" s="188" t="s">
        <v>557</v>
      </c>
      <c r="G154" s="189" t="s">
        <v>196</v>
      </c>
      <c r="H154" s="190">
        <v>1.8</v>
      </c>
      <c r="I154" s="191"/>
      <c r="J154" s="192">
        <f>ROUND(I154*H154,2)</f>
        <v>0</v>
      </c>
      <c r="K154" s="188" t="s">
        <v>159</v>
      </c>
      <c r="L154" s="193"/>
      <c r="M154" s="194" t="s">
        <v>1</v>
      </c>
      <c r="N154" s="195" t="s">
        <v>40</v>
      </c>
      <c r="O154" s="71"/>
      <c r="P154" s="196">
        <f>O154*H154</f>
        <v>0</v>
      </c>
      <c r="Q154" s="196">
        <v>2.234</v>
      </c>
      <c r="R154" s="196">
        <f>Q154*H154</f>
        <v>4.0212000000000003</v>
      </c>
      <c r="S154" s="196">
        <v>0</v>
      </c>
      <c r="T154" s="197">
        <f>S154*H154</f>
        <v>0</v>
      </c>
      <c r="U154" s="34"/>
      <c r="V154" s="34"/>
      <c r="W154" s="34"/>
      <c r="X154" s="34"/>
      <c r="Y154" s="34"/>
      <c r="Z154" s="34"/>
      <c r="AA154" s="34"/>
      <c r="AB154" s="34"/>
      <c r="AC154" s="34"/>
      <c r="AD154" s="34"/>
      <c r="AE154" s="34"/>
      <c r="AR154" s="198" t="s">
        <v>160</v>
      </c>
      <c r="AT154" s="198" t="s">
        <v>155</v>
      </c>
      <c r="AU154" s="198" t="s">
        <v>85</v>
      </c>
      <c r="AY154" s="17" t="s">
        <v>153</v>
      </c>
      <c r="BE154" s="199">
        <f>IF(N154="základní",J154,0)</f>
        <v>0</v>
      </c>
      <c r="BF154" s="199">
        <f>IF(N154="snížená",J154,0)</f>
        <v>0</v>
      </c>
      <c r="BG154" s="199">
        <f>IF(N154="zákl. přenesená",J154,0)</f>
        <v>0</v>
      </c>
      <c r="BH154" s="199">
        <f>IF(N154="sníž. přenesená",J154,0)</f>
        <v>0</v>
      </c>
      <c r="BI154" s="199">
        <f>IF(N154="nulová",J154,0)</f>
        <v>0</v>
      </c>
      <c r="BJ154" s="17" t="s">
        <v>83</v>
      </c>
      <c r="BK154" s="199">
        <f>ROUND(I154*H154,2)</f>
        <v>0</v>
      </c>
      <c r="BL154" s="17" t="s">
        <v>161</v>
      </c>
      <c r="BM154" s="198" t="s">
        <v>747</v>
      </c>
    </row>
    <row r="155" spans="1:65" s="15" customFormat="1" ht="11.25">
      <c r="B155" s="223"/>
      <c r="C155" s="224"/>
      <c r="D155" s="202" t="s">
        <v>163</v>
      </c>
      <c r="E155" s="225" t="s">
        <v>1</v>
      </c>
      <c r="F155" s="226" t="s">
        <v>559</v>
      </c>
      <c r="G155" s="224"/>
      <c r="H155" s="225" t="s">
        <v>1</v>
      </c>
      <c r="I155" s="227"/>
      <c r="J155" s="224"/>
      <c r="K155" s="224"/>
      <c r="L155" s="228"/>
      <c r="M155" s="229"/>
      <c r="N155" s="230"/>
      <c r="O155" s="230"/>
      <c r="P155" s="230"/>
      <c r="Q155" s="230"/>
      <c r="R155" s="230"/>
      <c r="S155" s="230"/>
      <c r="T155" s="231"/>
      <c r="AT155" s="232" t="s">
        <v>163</v>
      </c>
      <c r="AU155" s="232" t="s">
        <v>85</v>
      </c>
      <c r="AV155" s="15" t="s">
        <v>83</v>
      </c>
      <c r="AW155" s="15" t="s">
        <v>31</v>
      </c>
      <c r="AX155" s="15" t="s">
        <v>75</v>
      </c>
      <c r="AY155" s="232" t="s">
        <v>153</v>
      </c>
    </row>
    <row r="156" spans="1:65" s="13" customFormat="1" ht="11.25">
      <c r="B156" s="200"/>
      <c r="C156" s="201"/>
      <c r="D156" s="202" t="s">
        <v>163</v>
      </c>
      <c r="E156" s="203" t="s">
        <v>1</v>
      </c>
      <c r="F156" s="204" t="s">
        <v>560</v>
      </c>
      <c r="G156" s="201"/>
      <c r="H156" s="205">
        <v>1.8</v>
      </c>
      <c r="I156" s="206"/>
      <c r="J156" s="201"/>
      <c r="K156" s="201"/>
      <c r="L156" s="207"/>
      <c r="M156" s="208"/>
      <c r="N156" s="209"/>
      <c r="O156" s="209"/>
      <c r="P156" s="209"/>
      <c r="Q156" s="209"/>
      <c r="R156" s="209"/>
      <c r="S156" s="209"/>
      <c r="T156" s="210"/>
      <c r="AT156" s="211" t="s">
        <v>163</v>
      </c>
      <c r="AU156" s="211" t="s">
        <v>85</v>
      </c>
      <c r="AV156" s="13" t="s">
        <v>85</v>
      </c>
      <c r="AW156" s="13" t="s">
        <v>31</v>
      </c>
      <c r="AX156" s="13" t="s">
        <v>75</v>
      </c>
      <c r="AY156" s="211" t="s">
        <v>153</v>
      </c>
    </row>
    <row r="157" spans="1:65" s="14" customFormat="1" ht="11.25">
      <c r="B157" s="212"/>
      <c r="C157" s="213"/>
      <c r="D157" s="202" t="s">
        <v>163</v>
      </c>
      <c r="E157" s="214" t="s">
        <v>1</v>
      </c>
      <c r="F157" s="215" t="s">
        <v>167</v>
      </c>
      <c r="G157" s="213"/>
      <c r="H157" s="216">
        <v>1.8</v>
      </c>
      <c r="I157" s="217"/>
      <c r="J157" s="213"/>
      <c r="K157" s="213"/>
      <c r="L157" s="218"/>
      <c r="M157" s="219"/>
      <c r="N157" s="220"/>
      <c r="O157" s="220"/>
      <c r="P157" s="220"/>
      <c r="Q157" s="220"/>
      <c r="R157" s="220"/>
      <c r="S157" s="220"/>
      <c r="T157" s="221"/>
      <c r="AT157" s="222" t="s">
        <v>163</v>
      </c>
      <c r="AU157" s="222" t="s">
        <v>85</v>
      </c>
      <c r="AV157" s="14" t="s">
        <v>161</v>
      </c>
      <c r="AW157" s="14" t="s">
        <v>31</v>
      </c>
      <c r="AX157" s="14" t="s">
        <v>83</v>
      </c>
      <c r="AY157" s="222" t="s">
        <v>153</v>
      </c>
    </row>
    <row r="158" spans="1:65" s="2" customFormat="1" ht="16.5" customHeight="1">
      <c r="A158" s="34"/>
      <c r="B158" s="35"/>
      <c r="C158" s="186" t="s">
        <v>230</v>
      </c>
      <c r="D158" s="186" t="s">
        <v>155</v>
      </c>
      <c r="E158" s="187" t="s">
        <v>563</v>
      </c>
      <c r="F158" s="188" t="s">
        <v>564</v>
      </c>
      <c r="G158" s="189" t="s">
        <v>262</v>
      </c>
      <c r="H158" s="190">
        <v>250</v>
      </c>
      <c r="I158" s="191"/>
      <c r="J158" s="192">
        <f>ROUND(I158*H158,2)</f>
        <v>0</v>
      </c>
      <c r="K158" s="188" t="s">
        <v>159</v>
      </c>
      <c r="L158" s="193"/>
      <c r="M158" s="194" t="s">
        <v>1</v>
      </c>
      <c r="N158" s="195" t="s">
        <v>40</v>
      </c>
      <c r="O158" s="71"/>
      <c r="P158" s="196">
        <f>O158*H158</f>
        <v>0</v>
      </c>
      <c r="Q158" s="196">
        <v>0</v>
      </c>
      <c r="R158" s="196">
        <f>Q158*H158</f>
        <v>0</v>
      </c>
      <c r="S158" s="196">
        <v>0</v>
      </c>
      <c r="T158" s="197">
        <f>S158*H158</f>
        <v>0</v>
      </c>
      <c r="U158" s="34"/>
      <c r="V158" s="34"/>
      <c r="W158" s="34"/>
      <c r="X158" s="34"/>
      <c r="Y158" s="34"/>
      <c r="Z158" s="34"/>
      <c r="AA158" s="34"/>
      <c r="AB158" s="34"/>
      <c r="AC158" s="34"/>
      <c r="AD158" s="34"/>
      <c r="AE158" s="34"/>
      <c r="AR158" s="198" t="s">
        <v>160</v>
      </c>
      <c r="AT158" s="198" t="s">
        <v>155</v>
      </c>
      <c r="AU158" s="198" t="s">
        <v>85</v>
      </c>
      <c r="AY158" s="17" t="s">
        <v>153</v>
      </c>
      <c r="BE158" s="199">
        <f>IF(N158="základní",J158,0)</f>
        <v>0</v>
      </c>
      <c r="BF158" s="199">
        <f>IF(N158="snížená",J158,0)</f>
        <v>0</v>
      </c>
      <c r="BG158" s="199">
        <f>IF(N158="zákl. přenesená",J158,0)</f>
        <v>0</v>
      </c>
      <c r="BH158" s="199">
        <f>IF(N158="sníž. přenesená",J158,0)</f>
        <v>0</v>
      </c>
      <c r="BI158" s="199">
        <f>IF(N158="nulová",J158,0)</f>
        <v>0</v>
      </c>
      <c r="BJ158" s="17" t="s">
        <v>83</v>
      </c>
      <c r="BK158" s="199">
        <f>ROUND(I158*H158,2)</f>
        <v>0</v>
      </c>
      <c r="BL158" s="17" t="s">
        <v>161</v>
      </c>
      <c r="BM158" s="198" t="s">
        <v>748</v>
      </c>
    </row>
    <row r="159" spans="1:65" s="15" customFormat="1" ht="11.25">
      <c r="B159" s="223"/>
      <c r="C159" s="224"/>
      <c r="D159" s="202" t="s">
        <v>163</v>
      </c>
      <c r="E159" s="225" t="s">
        <v>1</v>
      </c>
      <c r="F159" s="226" t="s">
        <v>566</v>
      </c>
      <c r="G159" s="224"/>
      <c r="H159" s="225" t="s">
        <v>1</v>
      </c>
      <c r="I159" s="227"/>
      <c r="J159" s="224"/>
      <c r="K159" s="224"/>
      <c r="L159" s="228"/>
      <c r="M159" s="229"/>
      <c r="N159" s="230"/>
      <c r="O159" s="230"/>
      <c r="P159" s="230"/>
      <c r="Q159" s="230"/>
      <c r="R159" s="230"/>
      <c r="S159" s="230"/>
      <c r="T159" s="231"/>
      <c r="AT159" s="232" t="s">
        <v>163</v>
      </c>
      <c r="AU159" s="232" t="s">
        <v>85</v>
      </c>
      <c r="AV159" s="15" t="s">
        <v>83</v>
      </c>
      <c r="AW159" s="15" t="s">
        <v>31</v>
      </c>
      <c r="AX159" s="15" t="s">
        <v>75</v>
      </c>
      <c r="AY159" s="232" t="s">
        <v>153</v>
      </c>
    </row>
    <row r="160" spans="1:65" s="13" customFormat="1" ht="11.25">
      <c r="B160" s="200"/>
      <c r="C160" s="201"/>
      <c r="D160" s="202" t="s">
        <v>163</v>
      </c>
      <c r="E160" s="203" t="s">
        <v>1</v>
      </c>
      <c r="F160" s="204" t="s">
        <v>567</v>
      </c>
      <c r="G160" s="201"/>
      <c r="H160" s="205">
        <v>125</v>
      </c>
      <c r="I160" s="206"/>
      <c r="J160" s="201"/>
      <c r="K160" s="201"/>
      <c r="L160" s="207"/>
      <c r="M160" s="208"/>
      <c r="N160" s="209"/>
      <c r="O160" s="209"/>
      <c r="P160" s="209"/>
      <c r="Q160" s="209"/>
      <c r="R160" s="209"/>
      <c r="S160" s="209"/>
      <c r="T160" s="210"/>
      <c r="AT160" s="211" t="s">
        <v>163</v>
      </c>
      <c r="AU160" s="211" t="s">
        <v>85</v>
      </c>
      <c r="AV160" s="13" t="s">
        <v>85</v>
      </c>
      <c r="AW160" s="13" t="s">
        <v>31</v>
      </c>
      <c r="AX160" s="13" t="s">
        <v>75</v>
      </c>
      <c r="AY160" s="211" t="s">
        <v>153</v>
      </c>
    </row>
    <row r="161" spans="1:65" s="15" customFormat="1" ht="11.25">
      <c r="B161" s="223"/>
      <c r="C161" s="224"/>
      <c r="D161" s="202" t="s">
        <v>163</v>
      </c>
      <c r="E161" s="225" t="s">
        <v>1</v>
      </c>
      <c r="F161" s="226" t="s">
        <v>568</v>
      </c>
      <c r="G161" s="224"/>
      <c r="H161" s="225" t="s">
        <v>1</v>
      </c>
      <c r="I161" s="227"/>
      <c r="J161" s="224"/>
      <c r="K161" s="224"/>
      <c r="L161" s="228"/>
      <c r="M161" s="229"/>
      <c r="N161" s="230"/>
      <c r="O161" s="230"/>
      <c r="P161" s="230"/>
      <c r="Q161" s="230"/>
      <c r="R161" s="230"/>
      <c r="S161" s="230"/>
      <c r="T161" s="231"/>
      <c r="AT161" s="232" t="s">
        <v>163</v>
      </c>
      <c r="AU161" s="232" t="s">
        <v>85</v>
      </c>
      <c r="AV161" s="15" t="s">
        <v>83</v>
      </c>
      <c r="AW161" s="15" t="s">
        <v>31</v>
      </c>
      <c r="AX161" s="15" t="s">
        <v>75</v>
      </c>
      <c r="AY161" s="232" t="s">
        <v>153</v>
      </c>
    </row>
    <row r="162" spans="1:65" s="13" customFormat="1" ht="11.25">
      <c r="B162" s="200"/>
      <c r="C162" s="201"/>
      <c r="D162" s="202" t="s">
        <v>163</v>
      </c>
      <c r="E162" s="203" t="s">
        <v>1</v>
      </c>
      <c r="F162" s="204" t="s">
        <v>567</v>
      </c>
      <c r="G162" s="201"/>
      <c r="H162" s="205">
        <v>125</v>
      </c>
      <c r="I162" s="206"/>
      <c r="J162" s="201"/>
      <c r="K162" s="201"/>
      <c r="L162" s="207"/>
      <c r="M162" s="208"/>
      <c r="N162" s="209"/>
      <c r="O162" s="209"/>
      <c r="P162" s="209"/>
      <c r="Q162" s="209"/>
      <c r="R162" s="209"/>
      <c r="S162" s="209"/>
      <c r="T162" s="210"/>
      <c r="AT162" s="211" t="s">
        <v>163</v>
      </c>
      <c r="AU162" s="211" t="s">
        <v>85</v>
      </c>
      <c r="AV162" s="13" t="s">
        <v>85</v>
      </c>
      <c r="AW162" s="13" t="s">
        <v>31</v>
      </c>
      <c r="AX162" s="13" t="s">
        <v>75</v>
      </c>
      <c r="AY162" s="211" t="s">
        <v>153</v>
      </c>
    </row>
    <row r="163" spans="1:65" s="14" customFormat="1" ht="11.25">
      <c r="B163" s="212"/>
      <c r="C163" s="213"/>
      <c r="D163" s="202" t="s">
        <v>163</v>
      </c>
      <c r="E163" s="214" t="s">
        <v>1</v>
      </c>
      <c r="F163" s="215" t="s">
        <v>167</v>
      </c>
      <c r="G163" s="213"/>
      <c r="H163" s="216">
        <v>250</v>
      </c>
      <c r="I163" s="217"/>
      <c r="J163" s="213"/>
      <c r="K163" s="213"/>
      <c r="L163" s="218"/>
      <c r="M163" s="219"/>
      <c r="N163" s="220"/>
      <c r="O163" s="220"/>
      <c r="P163" s="220"/>
      <c r="Q163" s="220"/>
      <c r="R163" s="220"/>
      <c r="S163" s="220"/>
      <c r="T163" s="221"/>
      <c r="AT163" s="222" t="s">
        <v>163</v>
      </c>
      <c r="AU163" s="222" t="s">
        <v>85</v>
      </c>
      <c r="AV163" s="14" t="s">
        <v>161</v>
      </c>
      <c r="AW163" s="14" t="s">
        <v>31</v>
      </c>
      <c r="AX163" s="14" t="s">
        <v>83</v>
      </c>
      <c r="AY163" s="222" t="s">
        <v>153</v>
      </c>
    </row>
    <row r="164" spans="1:65" s="2" customFormat="1" ht="21.75" customHeight="1">
      <c r="A164" s="34"/>
      <c r="B164" s="35"/>
      <c r="C164" s="186" t="s">
        <v>236</v>
      </c>
      <c r="D164" s="186" t="s">
        <v>155</v>
      </c>
      <c r="E164" s="187" t="s">
        <v>176</v>
      </c>
      <c r="F164" s="188" t="s">
        <v>177</v>
      </c>
      <c r="G164" s="189" t="s">
        <v>178</v>
      </c>
      <c r="H164" s="190">
        <v>99</v>
      </c>
      <c r="I164" s="191"/>
      <c r="J164" s="192">
        <f>ROUND(I164*H164,2)</f>
        <v>0</v>
      </c>
      <c r="K164" s="188" t="s">
        <v>159</v>
      </c>
      <c r="L164" s="193"/>
      <c r="M164" s="194" t="s">
        <v>1</v>
      </c>
      <c r="N164" s="195" t="s">
        <v>40</v>
      </c>
      <c r="O164" s="71"/>
      <c r="P164" s="196">
        <f>O164*H164</f>
        <v>0</v>
      </c>
      <c r="Q164" s="196">
        <v>1</v>
      </c>
      <c r="R164" s="196">
        <f>Q164*H164</f>
        <v>99</v>
      </c>
      <c r="S164" s="196">
        <v>0</v>
      </c>
      <c r="T164" s="197">
        <f>S164*H164</f>
        <v>0</v>
      </c>
      <c r="U164" s="34"/>
      <c r="V164" s="34"/>
      <c r="W164" s="34"/>
      <c r="X164" s="34"/>
      <c r="Y164" s="34"/>
      <c r="Z164" s="34"/>
      <c r="AA164" s="34"/>
      <c r="AB164" s="34"/>
      <c r="AC164" s="34"/>
      <c r="AD164" s="34"/>
      <c r="AE164" s="34"/>
      <c r="AR164" s="198" t="s">
        <v>160</v>
      </c>
      <c r="AT164" s="198" t="s">
        <v>155</v>
      </c>
      <c r="AU164" s="198" t="s">
        <v>85</v>
      </c>
      <c r="AY164" s="17" t="s">
        <v>153</v>
      </c>
      <c r="BE164" s="199">
        <f>IF(N164="základní",J164,0)</f>
        <v>0</v>
      </c>
      <c r="BF164" s="199">
        <f>IF(N164="snížená",J164,0)</f>
        <v>0</v>
      </c>
      <c r="BG164" s="199">
        <f>IF(N164="zákl. přenesená",J164,0)</f>
        <v>0</v>
      </c>
      <c r="BH164" s="199">
        <f>IF(N164="sníž. přenesená",J164,0)</f>
        <v>0</v>
      </c>
      <c r="BI164" s="199">
        <f>IF(N164="nulová",J164,0)</f>
        <v>0</v>
      </c>
      <c r="BJ164" s="17" t="s">
        <v>83</v>
      </c>
      <c r="BK164" s="199">
        <f>ROUND(I164*H164,2)</f>
        <v>0</v>
      </c>
      <c r="BL164" s="17" t="s">
        <v>161</v>
      </c>
      <c r="BM164" s="198" t="s">
        <v>749</v>
      </c>
    </row>
    <row r="165" spans="1:65" s="15" customFormat="1" ht="11.25">
      <c r="B165" s="223"/>
      <c r="C165" s="224"/>
      <c r="D165" s="202" t="s">
        <v>163</v>
      </c>
      <c r="E165" s="225" t="s">
        <v>1</v>
      </c>
      <c r="F165" s="226" t="s">
        <v>575</v>
      </c>
      <c r="G165" s="224"/>
      <c r="H165" s="225" t="s">
        <v>1</v>
      </c>
      <c r="I165" s="227"/>
      <c r="J165" s="224"/>
      <c r="K165" s="224"/>
      <c r="L165" s="228"/>
      <c r="M165" s="229"/>
      <c r="N165" s="230"/>
      <c r="O165" s="230"/>
      <c r="P165" s="230"/>
      <c r="Q165" s="230"/>
      <c r="R165" s="230"/>
      <c r="S165" s="230"/>
      <c r="T165" s="231"/>
      <c r="AT165" s="232" t="s">
        <v>163</v>
      </c>
      <c r="AU165" s="232" t="s">
        <v>85</v>
      </c>
      <c r="AV165" s="15" t="s">
        <v>83</v>
      </c>
      <c r="AW165" s="15" t="s">
        <v>31</v>
      </c>
      <c r="AX165" s="15" t="s">
        <v>75</v>
      </c>
      <c r="AY165" s="232" t="s">
        <v>153</v>
      </c>
    </row>
    <row r="166" spans="1:65" s="13" customFormat="1" ht="11.25">
      <c r="B166" s="200"/>
      <c r="C166" s="201"/>
      <c r="D166" s="202" t="s">
        <v>163</v>
      </c>
      <c r="E166" s="203" t="s">
        <v>1</v>
      </c>
      <c r="F166" s="204" t="s">
        <v>576</v>
      </c>
      <c r="G166" s="201"/>
      <c r="H166" s="205">
        <v>99</v>
      </c>
      <c r="I166" s="206"/>
      <c r="J166" s="201"/>
      <c r="K166" s="201"/>
      <c r="L166" s="207"/>
      <c r="M166" s="208"/>
      <c r="N166" s="209"/>
      <c r="O166" s="209"/>
      <c r="P166" s="209"/>
      <c r="Q166" s="209"/>
      <c r="R166" s="209"/>
      <c r="S166" s="209"/>
      <c r="T166" s="210"/>
      <c r="AT166" s="211" t="s">
        <v>163</v>
      </c>
      <c r="AU166" s="211" t="s">
        <v>85</v>
      </c>
      <c r="AV166" s="13" t="s">
        <v>85</v>
      </c>
      <c r="AW166" s="13" t="s">
        <v>31</v>
      </c>
      <c r="AX166" s="13" t="s">
        <v>75</v>
      </c>
      <c r="AY166" s="211" t="s">
        <v>153</v>
      </c>
    </row>
    <row r="167" spans="1:65" s="14" customFormat="1" ht="11.25">
      <c r="B167" s="212"/>
      <c r="C167" s="213"/>
      <c r="D167" s="202" t="s">
        <v>163</v>
      </c>
      <c r="E167" s="214" t="s">
        <v>1</v>
      </c>
      <c r="F167" s="215" t="s">
        <v>167</v>
      </c>
      <c r="G167" s="213"/>
      <c r="H167" s="216">
        <v>99</v>
      </c>
      <c r="I167" s="217"/>
      <c r="J167" s="213"/>
      <c r="K167" s="213"/>
      <c r="L167" s="218"/>
      <c r="M167" s="219"/>
      <c r="N167" s="220"/>
      <c r="O167" s="220"/>
      <c r="P167" s="220"/>
      <c r="Q167" s="220"/>
      <c r="R167" s="220"/>
      <c r="S167" s="220"/>
      <c r="T167" s="221"/>
      <c r="AT167" s="222" t="s">
        <v>163</v>
      </c>
      <c r="AU167" s="222" t="s">
        <v>85</v>
      </c>
      <c r="AV167" s="14" t="s">
        <v>161</v>
      </c>
      <c r="AW167" s="14" t="s">
        <v>31</v>
      </c>
      <c r="AX167" s="14" t="s">
        <v>83</v>
      </c>
      <c r="AY167" s="222" t="s">
        <v>153</v>
      </c>
    </row>
    <row r="168" spans="1:65" s="2" customFormat="1" ht="16.5" customHeight="1">
      <c r="A168" s="34"/>
      <c r="B168" s="35"/>
      <c r="C168" s="186" t="s">
        <v>243</v>
      </c>
      <c r="D168" s="186" t="s">
        <v>155</v>
      </c>
      <c r="E168" s="187" t="s">
        <v>569</v>
      </c>
      <c r="F168" s="188" t="s">
        <v>570</v>
      </c>
      <c r="G168" s="189" t="s">
        <v>178</v>
      </c>
      <c r="H168" s="190">
        <v>56.25</v>
      </c>
      <c r="I168" s="191"/>
      <c r="J168" s="192">
        <f>ROUND(I168*H168,2)</f>
        <v>0</v>
      </c>
      <c r="K168" s="188" t="s">
        <v>159</v>
      </c>
      <c r="L168" s="193"/>
      <c r="M168" s="194" t="s">
        <v>1</v>
      </c>
      <c r="N168" s="195" t="s">
        <v>40</v>
      </c>
      <c r="O168" s="71"/>
      <c r="P168" s="196">
        <f>O168*H168</f>
        <v>0</v>
      </c>
      <c r="Q168" s="196">
        <v>1</v>
      </c>
      <c r="R168" s="196">
        <f>Q168*H168</f>
        <v>56.25</v>
      </c>
      <c r="S168" s="196">
        <v>0</v>
      </c>
      <c r="T168" s="197">
        <f>S168*H168</f>
        <v>0</v>
      </c>
      <c r="U168" s="34"/>
      <c r="V168" s="34"/>
      <c r="W168" s="34"/>
      <c r="X168" s="34"/>
      <c r="Y168" s="34"/>
      <c r="Z168" s="34"/>
      <c r="AA168" s="34"/>
      <c r="AB168" s="34"/>
      <c r="AC168" s="34"/>
      <c r="AD168" s="34"/>
      <c r="AE168" s="34"/>
      <c r="AR168" s="198" t="s">
        <v>160</v>
      </c>
      <c r="AT168" s="198" t="s">
        <v>155</v>
      </c>
      <c r="AU168" s="198" t="s">
        <v>85</v>
      </c>
      <c r="AY168" s="17" t="s">
        <v>153</v>
      </c>
      <c r="BE168" s="199">
        <f>IF(N168="základní",J168,0)</f>
        <v>0</v>
      </c>
      <c r="BF168" s="199">
        <f>IF(N168="snížená",J168,0)</f>
        <v>0</v>
      </c>
      <c r="BG168" s="199">
        <f>IF(N168="zákl. přenesená",J168,0)</f>
        <v>0</v>
      </c>
      <c r="BH168" s="199">
        <f>IF(N168="sníž. přenesená",J168,0)</f>
        <v>0</v>
      </c>
      <c r="BI168" s="199">
        <f>IF(N168="nulová",J168,0)</f>
        <v>0</v>
      </c>
      <c r="BJ168" s="17" t="s">
        <v>83</v>
      </c>
      <c r="BK168" s="199">
        <f>ROUND(I168*H168,2)</f>
        <v>0</v>
      </c>
      <c r="BL168" s="17" t="s">
        <v>161</v>
      </c>
      <c r="BM168" s="198" t="s">
        <v>750</v>
      </c>
    </row>
    <row r="169" spans="1:65" s="15" customFormat="1" ht="11.25">
      <c r="B169" s="223"/>
      <c r="C169" s="224"/>
      <c r="D169" s="202" t="s">
        <v>163</v>
      </c>
      <c r="E169" s="225" t="s">
        <v>1</v>
      </c>
      <c r="F169" s="226" t="s">
        <v>572</v>
      </c>
      <c r="G169" s="224"/>
      <c r="H169" s="225" t="s">
        <v>1</v>
      </c>
      <c r="I169" s="227"/>
      <c r="J169" s="224"/>
      <c r="K169" s="224"/>
      <c r="L169" s="228"/>
      <c r="M169" s="229"/>
      <c r="N169" s="230"/>
      <c r="O169" s="230"/>
      <c r="P169" s="230"/>
      <c r="Q169" s="230"/>
      <c r="R169" s="230"/>
      <c r="S169" s="230"/>
      <c r="T169" s="231"/>
      <c r="AT169" s="232" t="s">
        <v>163</v>
      </c>
      <c r="AU169" s="232" t="s">
        <v>85</v>
      </c>
      <c r="AV169" s="15" t="s">
        <v>83</v>
      </c>
      <c r="AW169" s="15" t="s">
        <v>31</v>
      </c>
      <c r="AX169" s="15" t="s">
        <v>75</v>
      </c>
      <c r="AY169" s="232" t="s">
        <v>153</v>
      </c>
    </row>
    <row r="170" spans="1:65" s="13" customFormat="1" ht="11.25">
      <c r="B170" s="200"/>
      <c r="C170" s="201"/>
      <c r="D170" s="202" t="s">
        <v>163</v>
      </c>
      <c r="E170" s="203" t="s">
        <v>1</v>
      </c>
      <c r="F170" s="204" t="s">
        <v>573</v>
      </c>
      <c r="G170" s="201"/>
      <c r="H170" s="205">
        <v>56.25</v>
      </c>
      <c r="I170" s="206"/>
      <c r="J170" s="201"/>
      <c r="K170" s="201"/>
      <c r="L170" s="207"/>
      <c r="M170" s="208"/>
      <c r="N170" s="209"/>
      <c r="O170" s="209"/>
      <c r="P170" s="209"/>
      <c r="Q170" s="209"/>
      <c r="R170" s="209"/>
      <c r="S170" s="209"/>
      <c r="T170" s="210"/>
      <c r="AT170" s="211" t="s">
        <v>163</v>
      </c>
      <c r="AU170" s="211" t="s">
        <v>85</v>
      </c>
      <c r="AV170" s="13" t="s">
        <v>85</v>
      </c>
      <c r="AW170" s="13" t="s">
        <v>31</v>
      </c>
      <c r="AX170" s="13" t="s">
        <v>75</v>
      </c>
      <c r="AY170" s="211" t="s">
        <v>153</v>
      </c>
    </row>
    <row r="171" spans="1:65" s="14" customFormat="1" ht="11.25">
      <c r="B171" s="212"/>
      <c r="C171" s="213"/>
      <c r="D171" s="202" t="s">
        <v>163</v>
      </c>
      <c r="E171" s="214" t="s">
        <v>1</v>
      </c>
      <c r="F171" s="215" t="s">
        <v>167</v>
      </c>
      <c r="G171" s="213"/>
      <c r="H171" s="216">
        <v>56.25</v>
      </c>
      <c r="I171" s="217"/>
      <c r="J171" s="213"/>
      <c r="K171" s="213"/>
      <c r="L171" s="218"/>
      <c r="M171" s="219"/>
      <c r="N171" s="220"/>
      <c r="O171" s="220"/>
      <c r="P171" s="220"/>
      <c r="Q171" s="220"/>
      <c r="R171" s="220"/>
      <c r="S171" s="220"/>
      <c r="T171" s="221"/>
      <c r="AT171" s="222" t="s">
        <v>163</v>
      </c>
      <c r="AU171" s="222" t="s">
        <v>85</v>
      </c>
      <c r="AV171" s="14" t="s">
        <v>161</v>
      </c>
      <c r="AW171" s="14" t="s">
        <v>31</v>
      </c>
      <c r="AX171" s="14" t="s">
        <v>83</v>
      </c>
      <c r="AY171" s="222" t="s">
        <v>153</v>
      </c>
    </row>
    <row r="172" spans="1:65" s="12" customFormat="1" ht="22.9" customHeight="1">
      <c r="B172" s="170"/>
      <c r="C172" s="171"/>
      <c r="D172" s="172" t="s">
        <v>74</v>
      </c>
      <c r="E172" s="184" t="s">
        <v>183</v>
      </c>
      <c r="F172" s="184" t="s">
        <v>184</v>
      </c>
      <c r="G172" s="171"/>
      <c r="H172" s="171"/>
      <c r="I172" s="174"/>
      <c r="J172" s="185">
        <f>BK172</f>
        <v>0</v>
      </c>
      <c r="K172" s="171"/>
      <c r="L172" s="176"/>
      <c r="M172" s="177"/>
      <c r="N172" s="178"/>
      <c r="O172" s="178"/>
      <c r="P172" s="179">
        <f>SUM(P173:P222)</f>
        <v>0</v>
      </c>
      <c r="Q172" s="178"/>
      <c r="R172" s="179">
        <f>SUM(R173:R222)</f>
        <v>0</v>
      </c>
      <c r="S172" s="178"/>
      <c r="T172" s="180">
        <f>SUM(T173:T222)</f>
        <v>0</v>
      </c>
      <c r="AR172" s="181" t="s">
        <v>83</v>
      </c>
      <c r="AT172" s="182" t="s">
        <v>74</v>
      </c>
      <c r="AU172" s="182" t="s">
        <v>83</v>
      </c>
      <c r="AY172" s="181" t="s">
        <v>153</v>
      </c>
      <c r="BK172" s="183">
        <f>SUM(BK173:BK222)</f>
        <v>0</v>
      </c>
    </row>
    <row r="173" spans="1:65" s="2" customFormat="1" ht="134.25" customHeight="1">
      <c r="A173" s="34"/>
      <c r="B173" s="35"/>
      <c r="C173" s="233" t="s">
        <v>250</v>
      </c>
      <c r="D173" s="233" t="s">
        <v>185</v>
      </c>
      <c r="E173" s="234" t="s">
        <v>585</v>
      </c>
      <c r="F173" s="235" t="s">
        <v>586</v>
      </c>
      <c r="G173" s="236" t="s">
        <v>196</v>
      </c>
      <c r="H173" s="237">
        <v>55</v>
      </c>
      <c r="I173" s="238"/>
      <c r="J173" s="239">
        <f>ROUND(I173*H173,2)</f>
        <v>0</v>
      </c>
      <c r="K173" s="235" t="s">
        <v>159</v>
      </c>
      <c r="L173" s="39"/>
      <c r="M173" s="240" t="s">
        <v>1</v>
      </c>
      <c r="N173" s="241" t="s">
        <v>40</v>
      </c>
      <c r="O173" s="71"/>
      <c r="P173" s="196">
        <f>O173*H173</f>
        <v>0</v>
      </c>
      <c r="Q173" s="196">
        <v>0</v>
      </c>
      <c r="R173" s="196">
        <f>Q173*H173</f>
        <v>0</v>
      </c>
      <c r="S173" s="196">
        <v>0</v>
      </c>
      <c r="T173" s="197">
        <f>S173*H173</f>
        <v>0</v>
      </c>
      <c r="U173" s="34"/>
      <c r="V173" s="34"/>
      <c r="W173" s="34"/>
      <c r="X173" s="34"/>
      <c r="Y173" s="34"/>
      <c r="Z173" s="34"/>
      <c r="AA173" s="34"/>
      <c r="AB173" s="34"/>
      <c r="AC173" s="34"/>
      <c r="AD173" s="34"/>
      <c r="AE173" s="34"/>
      <c r="AR173" s="198" t="s">
        <v>161</v>
      </c>
      <c r="AT173" s="198" t="s">
        <v>185</v>
      </c>
      <c r="AU173" s="198" t="s">
        <v>85</v>
      </c>
      <c r="AY173" s="17" t="s">
        <v>153</v>
      </c>
      <c r="BE173" s="199">
        <f>IF(N173="základní",J173,0)</f>
        <v>0</v>
      </c>
      <c r="BF173" s="199">
        <f>IF(N173="snížená",J173,0)</f>
        <v>0</v>
      </c>
      <c r="BG173" s="199">
        <f>IF(N173="zákl. přenesená",J173,0)</f>
        <v>0</v>
      </c>
      <c r="BH173" s="199">
        <f>IF(N173="sníž. přenesená",J173,0)</f>
        <v>0</v>
      </c>
      <c r="BI173" s="199">
        <f>IF(N173="nulová",J173,0)</f>
        <v>0</v>
      </c>
      <c r="BJ173" s="17" t="s">
        <v>83</v>
      </c>
      <c r="BK173" s="199">
        <f>ROUND(I173*H173,2)</f>
        <v>0</v>
      </c>
      <c r="BL173" s="17" t="s">
        <v>161</v>
      </c>
      <c r="BM173" s="198" t="s">
        <v>751</v>
      </c>
    </row>
    <row r="174" spans="1:65" s="2" customFormat="1" ht="78">
      <c r="A174" s="34"/>
      <c r="B174" s="35"/>
      <c r="C174" s="36"/>
      <c r="D174" s="202" t="s">
        <v>190</v>
      </c>
      <c r="E174" s="36"/>
      <c r="F174" s="242" t="s">
        <v>588</v>
      </c>
      <c r="G174" s="36"/>
      <c r="H174" s="36"/>
      <c r="I174" s="243"/>
      <c r="J174" s="36"/>
      <c r="K174" s="36"/>
      <c r="L174" s="39"/>
      <c r="M174" s="244"/>
      <c r="N174" s="245"/>
      <c r="O174" s="71"/>
      <c r="P174" s="71"/>
      <c r="Q174" s="71"/>
      <c r="R174" s="71"/>
      <c r="S174" s="71"/>
      <c r="T174" s="72"/>
      <c r="U174" s="34"/>
      <c r="V174" s="34"/>
      <c r="W174" s="34"/>
      <c r="X174" s="34"/>
      <c r="Y174" s="34"/>
      <c r="Z174" s="34"/>
      <c r="AA174" s="34"/>
      <c r="AB174" s="34"/>
      <c r="AC174" s="34"/>
      <c r="AD174" s="34"/>
      <c r="AE174" s="34"/>
      <c r="AT174" s="17" t="s">
        <v>190</v>
      </c>
      <c r="AU174" s="17" t="s">
        <v>85</v>
      </c>
    </row>
    <row r="175" spans="1:65" s="15" customFormat="1" ht="11.25">
      <c r="B175" s="223"/>
      <c r="C175" s="224"/>
      <c r="D175" s="202" t="s">
        <v>163</v>
      </c>
      <c r="E175" s="225" t="s">
        <v>1</v>
      </c>
      <c r="F175" s="226" t="s">
        <v>575</v>
      </c>
      <c r="G175" s="224"/>
      <c r="H175" s="225" t="s">
        <v>1</v>
      </c>
      <c r="I175" s="227"/>
      <c r="J175" s="224"/>
      <c r="K175" s="224"/>
      <c r="L175" s="228"/>
      <c r="M175" s="229"/>
      <c r="N175" s="230"/>
      <c r="O175" s="230"/>
      <c r="P175" s="230"/>
      <c r="Q175" s="230"/>
      <c r="R175" s="230"/>
      <c r="S175" s="230"/>
      <c r="T175" s="231"/>
      <c r="AT175" s="232" t="s">
        <v>163</v>
      </c>
      <c r="AU175" s="232" t="s">
        <v>85</v>
      </c>
      <c r="AV175" s="15" t="s">
        <v>83</v>
      </c>
      <c r="AW175" s="15" t="s">
        <v>31</v>
      </c>
      <c r="AX175" s="15" t="s">
        <v>75</v>
      </c>
      <c r="AY175" s="232" t="s">
        <v>153</v>
      </c>
    </row>
    <row r="176" spans="1:65" s="13" customFormat="1" ht="11.25">
      <c r="B176" s="200"/>
      <c r="C176" s="201"/>
      <c r="D176" s="202" t="s">
        <v>163</v>
      </c>
      <c r="E176" s="203" t="s">
        <v>1</v>
      </c>
      <c r="F176" s="204" t="s">
        <v>589</v>
      </c>
      <c r="G176" s="201"/>
      <c r="H176" s="205">
        <v>55</v>
      </c>
      <c r="I176" s="206"/>
      <c r="J176" s="201"/>
      <c r="K176" s="201"/>
      <c r="L176" s="207"/>
      <c r="M176" s="208"/>
      <c r="N176" s="209"/>
      <c r="O176" s="209"/>
      <c r="P176" s="209"/>
      <c r="Q176" s="209"/>
      <c r="R176" s="209"/>
      <c r="S176" s="209"/>
      <c r="T176" s="210"/>
      <c r="AT176" s="211" t="s">
        <v>163</v>
      </c>
      <c r="AU176" s="211" t="s">
        <v>85</v>
      </c>
      <c r="AV176" s="13" t="s">
        <v>85</v>
      </c>
      <c r="AW176" s="13" t="s">
        <v>31</v>
      </c>
      <c r="AX176" s="13" t="s">
        <v>75</v>
      </c>
      <c r="AY176" s="211" t="s">
        <v>153</v>
      </c>
    </row>
    <row r="177" spans="1:65" s="14" customFormat="1" ht="11.25">
      <c r="B177" s="212"/>
      <c r="C177" s="213"/>
      <c r="D177" s="202" t="s">
        <v>163</v>
      </c>
      <c r="E177" s="214" t="s">
        <v>1</v>
      </c>
      <c r="F177" s="215" t="s">
        <v>167</v>
      </c>
      <c r="G177" s="213"/>
      <c r="H177" s="216">
        <v>55</v>
      </c>
      <c r="I177" s="217"/>
      <c r="J177" s="213"/>
      <c r="K177" s="213"/>
      <c r="L177" s="218"/>
      <c r="M177" s="219"/>
      <c r="N177" s="220"/>
      <c r="O177" s="220"/>
      <c r="P177" s="220"/>
      <c r="Q177" s="220"/>
      <c r="R177" s="220"/>
      <c r="S177" s="220"/>
      <c r="T177" s="221"/>
      <c r="AT177" s="222" t="s">
        <v>163</v>
      </c>
      <c r="AU177" s="222" t="s">
        <v>85</v>
      </c>
      <c r="AV177" s="14" t="s">
        <v>161</v>
      </c>
      <c r="AW177" s="14" t="s">
        <v>31</v>
      </c>
      <c r="AX177" s="14" t="s">
        <v>83</v>
      </c>
      <c r="AY177" s="222" t="s">
        <v>153</v>
      </c>
    </row>
    <row r="178" spans="1:65" s="2" customFormat="1" ht="72">
      <c r="A178" s="34"/>
      <c r="B178" s="35"/>
      <c r="C178" s="233" t="s">
        <v>8</v>
      </c>
      <c r="D178" s="233" t="s">
        <v>185</v>
      </c>
      <c r="E178" s="234" t="s">
        <v>590</v>
      </c>
      <c r="F178" s="235" t="s">
        <v>591</v>
      </c>
      <c r="G178" s="236" t="s">
        <v>196</v>
      </c>
      <c r="H178" s="237">
        <v>55</v>
      </c>
      <c r="I178" s="238"/>
      <c r="J178" s="239">
        <f>ROUND(I178*H178,2)</f>
        <v>0</v>
      </c>
      <c r="K178" s="235" t="s">
        <v>159</v>
      </c>
      <c r="L178" s="39"/>
      <c r="M178" s="240" t="s">
        <v>1</v>
      </c>
      <c r="N178" s="241" t="s">
        <v>40</v>
      </c>
      <c r="O178" s="71"/>
      <c r="P178" s="196">
        <f>O178*H178</f>
        <v>0</v>
      </c>
      <c r="Q178" s="196">
        <v>0</v>
      </c>
      <c r="R178" s="196">
        <f>Q178*H178</f>
        <v>0</v>
      </c>
      <c r="S178" s="196">
        <v>0</v>
      </c>
      <c r="T178" s="197">
        <f>S178*H178</f>
        <v>0</v>
      </c>
      <c r="U178" s="34"/>
      <c r="V178" s="34"/>
      <c r="W178" s="34"/>
      <c r="X178" s="34"/>
      <c r="Y178" s="34"/>
      <c r="Z178" s="34"/>
      <c r="AA178" s="34"/>
      <c r="AB178" s="34"/>
      <c r="AC178" s="34"/>
      <c r="AD178" s="34"/>
      <c r="AE178" s="34"/>
      <c r="AR178" s="198" t="s">
        <v>161</v>
      </c>
      <c r="AT178" s="198" t="s">
        <v>185</v>
      </c>
      <c r="AU178" s="198" t="s">
        <v>85</v>
      </c>
      <c r="AY178" s="17" t="s">
        <v>153</v>
      </c>
      <c r="BE178" s="199">
        <f>IF(N178="základní",J178,0)</f>
        <v>0</v>
      </c>
      <c r="BF178" s="199">
        <f>IF(N178="snížená",J178,0)</f>
        <v>0</v>
      </c>
      <c r="BG178" s="199">
        <f>IF(N178="zákl. přenesená",J178,0)</f>
        <v>0</v>
      </c>
      <c r="BH178" s="199">
        <f>IF(N178="sníž. přenesená",J178,0)</f>
        <v>0</v>
      </c>
      <c r="BI178" s="199">
        <f>IF(N178="nulová",J178,0)</f>
        <v>0</v>
      </c>
      <c r="BJ178" s="17" t="s">
        <v>83</v>
      </c>
      <c r="BK178" s="199">
        <f>ROUND(I178*H178,2)</f>
        <v>0</v>
      </c>
      <c r="BL178" s="17" t="s">
        <v>161</v>
      </c>
      <c r="BM178" s="198" t="s">
        <v>752</v>
      </c>
    </row>
    <row r="179" spans="1:65" s="2" customFormat="1" ht="48.75">
      <c r="A179" s="34"/>
      <c r="B179" s="35"/>
      <c r="C179" s="36"/>
      <c r="D179" s="202" t="s">
        <v>190</v>
      </c>
      <c r="E179" s="36"/>
      <c r="F179" s="242" t="s">
        <v>198</v>
      </c>
      <c r="G179" s="36"/>
      <c r="H179" s="36"/>
      <c r="I179" s="243"/>
      <c r="J179" s="36"/>
      <c r="K179" s="36"/>
      <c r="L179" s="39"/>
      <c r="M179" s="244"/>
      <c r="N179" s="245"/>
      <c r="O179" s="71"/>
      <c r="P179" s="71"/>
      <c r="Q179" s="71"/>
      <c r="R179" s="71"/>
      <c r="S179" s="71"/>
      <c r="T179" s="72"/>
      <c r="U179" s="34"/>
      <c r="V179" s="34"/>
      <c r="W179" s="34"/>
      <c r="X179" s="34"/>
      <c r="Y179" s="34"/>
      <c r="Z179" s="34"/>
      <c r="AA179" s="34"/>
      <c r="AB179" s="34"/>
      <c r="AC179" s="34"/>
      <c r="AD179" s="34"/>
      <c r="AE179" s="34"/>
      <c r="AT179" s="17" t="s">
        <v>190</v>
      </c>
      <c r="AU179" s="17" t="s">
        <v>85</v>
      </c>
    </row>
    <row r="180" spans="1:65" s="15" customFormat="1" ht="11.25">
      <c r="B180" s="223"/>
      <c r="C180" s="224"/>
      <c r="D180" s="202" t="s">
        <v>163</v>
      </c>
      <c r="E180" s="225" t="s">
        <v>1</v>
      </c>
      <c r="F180" s="226" t="s">
        <v>575</v>
      </c>
      <c r="G180" s="224"/>
      <c r="H180" s="225" t="s">
        <v>1</v>
      </c>
      <c r="I180" s="227"/>
      <c r="J180" s="224"/>
      <c r="K180" s="224"/>
      <c r="L180" s="228"/>
      <c r="M180" s="229"/>
      <c r="N180" s="230"/>
      <c r="O180" s="230"/>
      <c r="P180" s="230"/>
      <c r="Q180" s="230"/>
      <c r="R180" s="230"/>
      <c r="S180" s="230"/>
      <c r="T180" s="231"/>
      <c r="AT180" s="232" t="s">
        <v>163</v>
      </c>
      <c r="AU180" s="232" t="s">
        <v>85</v>
      </c>
      <c r="AV180" s="15" t="s">
        <v>83</v>
      </c>
      <c r="AW180" s="15" t="s">
        <v>31</v>
      </c>
      <c r="AX180" s="15" t="s">
        <v>75</v>
      </c>
      <c r="AY180" s="232" t="s">
        <v>153</v>
      </c>
    </row>
    <row r="181" spans="1:65" s="13" customFormat="1" ht="11.25">
      <c r="B181" s="200"/>
      <c r="C181" s="201"/>
      <c r="D181" s="202" t="s">
        <v>163</v>
      </c>
      <c r="E181" s="203" t="s">
        <v>1</v>
      </c>
      <c r="F181" s="204" t="s">
        <v>589</v>
      </c>
      <c r="G181" s="201"/>
      <c r="H181" s="205">
        <v>55</v>
      </c>
      <c r="I181" s="206"/>
      <c r="J181" s="201"/>
      <c r="K181" s="201"/>
      <c r="L181" s="207"/>
      <c r="M181" s="208"/>
      <c r="N181" s="209"/>
      <c r="O181" s="209"/>
      <c r="P181" s="209"/>
      <c r="Q181" s="209"/>
      <c r="R181" s="209"/>
      <c r="S181" s="209"/>
      <c r="T181" s="210"/>
      <c r="AT181" s="211" t="s">
        <v>163</v>
      </c>
      <c r="AU181" s="211" t="s">
        <v>85</v>
      </c>
      <c r="AV181" s="13" t="s">
        <v>85</v>
      </c>
      <c r="AW181" s="13" t="s">
        <v>31</v>
      </c>
      <c r="AX181" s="13" t="s">
        <v>75</v>
      </c>
      <c r="AY181" s="211" t="s">
        <v>153</v>
      </c>
    </row>
    <row r="182" spans="1:65" s="14" customFormat="1" ht="11.25">
      <c r="B182" s="212"/>
      <c r="C182" s="213"/>
      <c r="D182" s="202" t="s">
        <v>163</v>
      </c>
      <c r="E182" s="214" t="s">
        <v>1</v>
      </c>
      <c r="F182" s="215" t="s">
        <v>167</v>
      </c>
      <c r="G182" s="213"/>
      <c r="H182" s="216">
        <v>55</v>
      </c>
      <c r="I182" s="217"/>
      <c r="J182" s="213"/>
      <c r="K182" s="213"/>
      <c r="L182" s="218"/>
      <c r="M182" s="219"/>
      <c r="N182" s="220"/>
      <c r="O182" s="220"/>
      <c r="P182" s="220"/>
      <c r="Q182" s="220"/>
      <c r="R182" s="220"/>
      <c r="S182" s="220"/>
      <c r="T182" s="221"/>
      <c r="AT182" s="222" t="s">
        <v>163</v>
      </c>
      <c r="AU182" s="222" t="s">
        <v>85</v>
      </c>
      <c r="AV182" s="14" t="s">
        <v>161</v>
      </c>
      <c r="AW182" s="14" t="s">
        <v>31</v>
      </c>
      <c r="AX182" s="14" t="s">
        <v>83</v>
      </c>
      <c r="AY182" s="222" t="s">
        <v>153</v>
      </c>
    </row>
    <row r="183" spans="1:65" s="2" customFormat="1" ht="66.75" customHeight="1">
      <c r="A183" s="34"/>
      <c r="B183" s="35"/>
      <c r="C183" s="233" t="s">
        <v>259</v>
      </c>
      <c r="D183" s="233" t="s">
        <v>185</v>
      </c>
      <c r="E183" s="234" t="s">
        <v>604</v>
      </c>
      <c r="F183" s="235" t="s">
        <v>605</v>
      </c>
      <c r="G183" s="236" t="s">
        <v>209</v>
      </c>
      <c r="H183" s="237">
        <v>9.6</v>
      </c>
      <c r="I183" s="238"/>
      <c r="J183" s="239">
        <f>ROUND(I183*H183,2)</f>
        <v>0</v>
      </c>
      <c r="K183" s="235" t="s">
        <v>159</v>
      </c>
      <c r="L183" s="39"/>
      <c r="M183" s="240" t="s">
        <v>1</v>
      </c>
      <c r="N183" s="241" t="s">
        <v>40</v>
      </c>
      <c r="O183" s="71"/>
      <c r="P183" s="196">
        <f>O183*H183</f>
        <v>0</v>
      </c>
      <c r="Q183" s="196">
        <v>0</v>
      </c>
      <c r="R183" s="196">
        <f>Q183*H183</f>
        <v>0</v>
      </c>
      <c r="S183" s="196">
        <v>0</v>
      </c>
      <c r="T183" s="197">
        <f>S183*H183</f>
        <v>0</v>
      </c>
      <c r="U183" s="34"/>
      <c r="V183" s="34"/>
      <c r="W183" s="34"/>
      <c r="X183" s="34"/>
      <c r="Y183" s="34"/>
      <c r="Z183" s="34"/>
      <c r="AA183" s="34"/>
      <c r="AB183" s="34"/>
      <c r="AC183" s="34"/>
      <c r="AD183" s="34"/>
      <c r="AE183" s="34"/>
      <c r="AR183" s="198" t="s">
        <v>161</v>
      </c>
      <c r="AT183" s="198" t="s">
        <v>185</v>
      </c>
      <c r="AU183" s="198" t="s">
        <v>85</v>
      </c>
      <c r="AY183" s="17" t="s">
        <v>153</v>
      </c>
      <c r="BE183" s="199">
        <f>IF(N183="základní",J183,0)</f>
        <v>0</v>
      </c>
      <c r="BF183" s="199">
        <f>IF(N183="snížená",J183,0)</f>
        <v>0</v>
      </c>
      <c r="BG183" s="199">
        <f>IF(N183="zákl. přenesená",J183,0)</f>
        <v>0</v>
      </c>
      <c r="BH183" s="199">
        <f>IF(N183="sníž. přenesená",J183,0)</f>
        <v>0</v>
      </c>
      <c r="BI183" s="199">
        <f>IF(N183="nulová",J183,0)</f>
        <v>0</v>
      </c>
      <c r="BJ183" s="17" t="s">
        <v>83</v>
      </c>
      <c r="BK183" s="199">
        <f>ROUND(I183*H183,2)</f>
        <v>0</v>
      </c>
      <c r="BL183" s="17" t="s">
        <v>161</v>
      </c>
      <c r="BM183" s="198" t="s">
        <v>753</v>
      </c>
    </row>
    <row r="184" spans="1:65" s="2" customFormat="1" ht="29.25">
      <c r="A184" s="34"/>
      <c r="B184" s="35"/>
      <c r="C184" s="36"/>
      <c r="D184" s="202" t="s">
        <v>190</v>
      </c>
      <c r="E184" s="36"/>
      <c r="F184" s="242" t="s">
        <v>607</v>
      </c>
      <c r="G184" s="36"/>
      <c r="H184" s="36"/>
      <c r="I184" s="243"/>
      <c r="J184" s="36"/>
      <c r="K184" s="36"/>
      <c r="L184" s="39"/>
      <c r="M184" s="244"/>
      <c r="N184" s="245"/>
      <c r="O184" s="71"/>
      <c r="P184" s="71"/>
      <c r="Q184" s="71"/>
      <c r="R184" s="71"/>
      <c r="S184" s="71"/>
      <c r="T184" s="72"/>
      <c r="U184" s="34"/>
      <c r="V184" s="34"/>
      <c r="W184" s="34"/>
      <c r="X184" s="34"/>
      <c r="Y184" s="34"/>
      <c r="Z184" s="34"/>
      <c r="AA184" s="34"/>
      <c r="AB184" s="34"/>
      <c r="AC184" s="34"/>
      <c r="AD184" s="34"/>
      <c r="AE184" s="34"/>
      <c r="AT184" s="17" t="s">
        <v>190</v>
      </c>
      <c r="AU184" s="17" t="s">
        <v>85</v>
      </c>
    </row>
    <row r="185" spans="1:65" s="13" customFormat="1" ht="11.25">
      <c r="B185" s="200"/>
      <c r="C185" s="201"/>
      <c r="D185" s="202" t="s">
        <v>163</v>
      </c>
      <c r="E185" s="203" t="s">
        <v>1</v>
      </c>
      <c r="F185" s="204" t="s">
        <v>522</v>
      </c>
      <c r="G185" s="201"/>
      <c r="H185" s="205">
        <v>9.6</v>
      </c>
      <c r="I185" s="206"/>
      <c r="J185" s="201"/>
      <c r="K185" s="201"/>
      <c r="L185" s="207"/>
      <c r="M185" s="208"/>
      <c r="N185" s="209"/>
      <c r="O185" s="209"/>
      <c r="P185" s="209"/>
      <c r="Q185" s="209"/>
      <c r="R185" s="209"/>
      <c r="S185" s="209"/>
      <c r="T185" s="210"/>
      <c r="AT185" s="211" t="s">
        <v>163</v>
      </c>
      <c r="AU185" s="211" t="s">
        <v>85</v>
      </c>
      <c r="AV185" s="13" t="s">
        <v>85</v>
      </c>
      <c r="AW185" s="13" t="s">
        <v>31</v>
      </c>
      <c r="AX185" s="13" t="s">
        <v>75</v>
      </c>
      <c r="AY185" s="211" t="s">
        <v>153</v>
      </c>
    </row>
    <row r="186" spans="1:65" s="14" customFormat="1" ht="11.25">
      <c r="B186" s="212"/>
      <c r="C186" s="213"/>
      <c r="D186" s="202" t="s">
        <v>163</v>
      </c>
      <c r="E186" s="214" t="s">
        <v>1</v>
      </c>
      <c r="F186" s="215" t="s">
        <v>167</v>
      </c>
      <c r="G186" s="213"/>
      <c r="H186" s="216">
        <v>9.6</v>
      </c>
      <c r="I186" s="217"/>
      <c r="J186" s="213"/>
      <c r="K186" s="213"/>
      <c r="L186" s="218"/>
      <c r="M186" s="219"/>
      <c r="N186" s="220"/>
      <c r="O186" s="220"/>
      <c r="P186" s="220"/>
      <c r="Q186" s="220"/>
      <c r="R186" s="220"/>
      <c r="S186" s="220"/>
      <c r="T186" s="221"/>
      <c r="AT186" s="222" t="s">
        <v>163</v>
      </c>
      <c r="AU186" s="222" t="s">
        <v>85</v>
      </c>
      <c r="AV186" s="14" t="s">
        <v>161</v>
      </c>
      <c r="AW186" s="14" t="s">
        <v>31</v>
      </c>
      <c r="AX186" s="14" t="s">
        <v>83</v>
      </c>
      <c r="AY186" s="222" t="s">
        <v>153</v>
      </c>
    </row>
    <row r="187" spans="1:65" s="2" customFormat="1" ht="36">
      <c r="A187" s="34"/>
      <c r="B187" s="35"/>
      <c r="C187" s="233" t="s">
        <v>267</v>
      </c>
      <c r="D187" s="233" t="s">
        <v>185</v>
      </c>
      <c r="E187" s="234" t="s">
        <v>612</v>
      </c>
      <c r="F187" s="235" t="s">
        <v>613</v>
      </c>
      <c r="G187" s="236" t="s">
        <v>209</v>
      </c>
      <c r="H187" s="237">
        <v>15</v>
      </c>
      <c r="I187" s="238"/>
      <c r="J187" s="239">
        <f>ROUND(I187*H187,2)</f>
        <v>0</v>
      </c>
      <c r="K187" s="235" t="s">
        <v>159</v>
      </c>
      <c r="L187" s="39"/>
      <c r="M187" s="240" t="s">
        <v>1</v>
      </c>
      <c r="N187" s="241" t="s">
        <v>40</v>
      </c>
      <c r="O187" s="71"/>
      <c r="P187" s="196">
        <f>O187*H187</f>
        <v>0</v>
      </c>
      <c r="Q187" s="196">
        <v>0</v>
      </c>
      <c r="R187" s="196">
        <f>Q187*H187</f>
        <v>0</v>
      </c>
      <c r="S187" s="196">
        <v>0</v>
      </c>
      <c r="T187" s="197">
        <f>S187*H187</f>
        <v>0</v>
      </c>
      <c r="U187" s="34"/>
      <c r="V187" s="34"/>
      <c r="W187" s="34"/>
      <c r="X187" s="34"/>
      <c r="Y187" s="34"/>
      <c r="Z187" s="34"/>
      <c r="AA187" s="34"/>
      <c r="AB187" s="34"/>
      <c r="AC187" s="34"/>
      <c r="AD187" s="34"/>
      <c r="AE187" s="34"/>
      <c r="AR187" s="198" t="s">
        <v>161</v>
      </c>
      <c r="AT187" s="198" t="s">
        <v>185</v>
      </c>
      <c r="AU187" s="198" t="s">
        <v>85</v>
      </c>
      <c r="AY187" s="17" t="s">
        <v>153</v>
      </c>
      <c r="BE187" s="199">
        <f>IF(N187="základní",J187,0)</f>
        <v>0</v>
      </c>
      <c r="BF187" s="199">
        <f>IF(N187="snížená",J187,0)</f>
        <v>0</v>
      </c>
      <c r="BG187" s="199">
        <f>IF(N187="zákl. přenesená",J187,0)</f>
        <v>0</v>
      </c>
      <c r="BH187" s="199">
        <f>IF(N187="sníž. přenesená",J187,0)</f>
        <v>0</v>
      </c>
      <c r="BI187" s="199">
        <f>IF(N187="nulová",J187,0)</f>
        <v>0</v>
      </c>
      <c r="BJ187" s="17" t="s">
        <v>83</v>
      </c>
      <c r="BK187" s="199">
        <f>ROUND(I187*H187,2)</f>
        <v>0</v>
      </c>
      <c r="BL187" s="17" t="s">
        <v>161</v>
      </c>
      <c r="BM187" s="198" t="s">
        <v>754</v>
      </c>
    </row>
    <row r="188" spans="1:65" s="2" customFormat="1" ht="19.5">
      <c r="A188" s="34"/>
      <c r="B188" s="35"/>
      <c r="C188" s="36"/>
      <c r="D188" s="202" t="s">
        <v>190</v>
      </c>
      <c r="E188" s="36"/>
      <c r="F188" s="242" t="s">
        <v>615</v>
      </c>
      <c r="G188" s="36"/>
      <c r="H188" s="36"/>
      <c r="I188" s="243"/>
      <c r="J188" s="36"/>
      <c r="K188" s="36"/>
      <c r="L188" s="39"/>
      <c r="M188" s="244"/>
      <c r="N188" s="245"/>
      <c r="O188" s="71"/>
      <c r="P188" s="71"/>
      <c r="Q188" s="71"/>
      <c r="R188" s="71"/>
      <c r="S188" s="71"/>
      <c r="T188" s="72"/>
      <c r="U188" s="34"/>
      <c r="V188" s="34"/>
      <c r="W188" s="34"/>
      <c r="X188" s="34"/>
      <c r="Y188" s="34"/>
      <c r="Z188" s="34"/>
      <c r="AA188" s="34"/>
      <c r="AB188" s="34"/>
      <c r="AC188" s="34"/>
      <c r="AD188" s="34"/>
      <c r="AE188" s="34"/>
      <c r="AT188" s="17" t="s">
        <v>190</v>
      </c>
      <c r="AU188" s="17" t="s">
        <v>85</v>
      </c>
    </row>
    <row r="189" spans="1:65" s="15" customFormat="1" ht="11.25">
      <c r="B189" s="223"/>
      <c r="C189" s="224"/>
      <c r="D189" s="202" t="s">
        <v>163</v>
      </c>
      <c r="E189" s="225" t="s">
        <v>1</v>
      </c>
      <c r="F189" s="226" t="s">
        <v>755</v>
      </c>
      <c r="G189" s="224"/>
      <c r="H189" s="225" t="s">
        <v>1</v>
      </c>
      <c r="I189" s="227"/>
      <c r="J189" s="224"/>
      <c r="K189" s="224"/>
      <c r="L189" s="228"/>
      <c r="M189" s="229"/>
      <c r="N189" s="230"/>
      <c r="O189" s="230"/>
      <c r="P189" s="230"/>
      <c r="Q189" s="230"/>
      <c r="R189" s="230"/>
      <c r="S189" s="230"/>
      <c r="T189" s="231"/>
      <c r="AT189" s="232" t="s">
        <v>163</v>
      </c>
      <c r="AU189" s="232" t="s">
        <v>85</v>
      </c>
      <c r="AV189" s="15" t="s">
        <v>83</v>
      </c>
      <c r="AW189" s="15" t="s">
        <v>31</v>
      </c>
      <c r="AX189" s="15" t="s">
        <v>75</v>
      </c>
      <c r="AY189" s="232" t="s">
        <v>153</v>
      </c>
    </row>
    <row r="190" spans="1:65" s="13" customFormat="1" ht="11.25">
      <c r="B190" s="200"/>
      <c r="C190" s="201"/>
      <c r="D190" s="202" t="s">
        <v>163</v>
      </c>
      <c r="E190" s="203" t="s">
        <v>1</v>
      </c>
      <c r="F190" s="204" t="s">
        <v>8</v>
      </c>
      <c r="G190" s="201"/>
      <c r="H190" s="205">
        <v>15</v>
      </c>
      <c r="I190" s="206"/>
      <c r="J190" s="201"/>
      <c r="K190" s="201"/>
      <c r="L190" s="207"/>
      <c r="M190" s="208"/>
      <c r="N190" s="209"/>
      <c r="O190" s="209"/>
      <c r="P190" s="209"/>
      <c r="Q190" s="209"/>
      <c r="R190" s="209"/>
      <c r="S190" s="209"/>
      <c r="T190" s="210"/>
      <c r="AT190" s="211" t="s">
        <v>163</v>
      </c>
      <c r="AU190" s="211" t="s">
        <v>85</v>
      </c>
      <c r="AV190" s="13" t="s">
        <v>85</v>
      </c>
      <c r="AW190" s="13" t="s">
        <v>31</v>
      </c>
      <c r="AX190" s="13" t="s">
        <v>75</v>
      </c>
      <c r="AY190" s="211" t="s">
        <v>153</v>
      </c>
    </row>
    <row r="191" spans="1:65" s="14" customFormat="1" ht="11.25">
      <c r="B191" s="212"/>
      <c r="C191" s="213"/>
      <c r="D191" s="202" t="s">
        <v>163</v>
      </c>
      <c r="E191" s="214" t="s">
        <v>1</v>
      </c>
      <c r="F191" s="215" t="s">
        <v>167</v>
      </c>
      <c r="G191" s="213"/>
      <c r="H191" s="216">
        <v>15</v>
      </c>
      <c r="I191" s="217"/>
      <c r="J191" s="213"/>
      <c r="K191" s="213"/>
      <c r="L191" s="218"/>
      <c r="M191" s="219"/>
      <c r="N191" s="220"/>
      <c r="O191" s="220"/>
      <c r="P191" s="220"/>
      <c r="Q191" s="220"/>
      <c r="R191" s="220"/>
      <c r="S191" s="220"/>
      <c r="T191" s="221"/>
      <c r="AT191" s="222" t="s">
        <v>163</v>
      </c>
      <c r="AU191" s="222" t="s">
        <v>85</v>
      </c>
      <c r="AV191" s="14" t="s">
        <v>161</v>
      </c>
      <c r="AW191" s="14" t="s">
        <v>31</v>
      </c>
      <c r="AX191" s="14" t="s">
        <v>83</v>
      </c>
      <c r="AY191" s="222" t="s">
        <v>153</v>
      </c>
    </row>
    <row r="192" spans="1:65" s="2" customFormat="1" ht="55.5" customHeight="1">
      <c r="A192" s="34"/>
      <c r="B192" s="35"/>
      <c r="C192" s="233" t="s">
        <v>274</v>
      </c>
      <c r="D192" s="233" t="s">
        <v>185</v>
      </c>
      <c r="E192" s="234" t="s">
        <v>593</v>
      </c>
      <c r="F192" s="235" t="s">
        <v>594</v>
      </c>
      <c r="G192" s="236" t="s">
        <v>262</v>
      </c>
      <c r="H192" s="237">
        <v>120</v>
      </c>
      <c r="I192" s="238"/>
      <c r="J192" s="239">
        <f>ROUND(I192*H192,2)</f>
        <v>0</v>
      </c>
      <c r="K192" s="235" t="s">
        <v>159</v>
      </c>
      <c r="L192" s="39"/>
      <c r="M192" s="240" t="s">
        <v>1</v>
      </c>
      <c r="N192" s="241" t="s">
        <v>40</v>
      </c>
      <c r="O192" s="71"/>
      <c r="P192" s="196">
        <f>O192*H192</f>
        <v>0</v>
      </c>
      <c r="Q192" s="196">
        <v>0</v>
      </c>
      <c r="R192" s="196">
        <f>Q192*H192</f>
        <v>0</v>
      </c>
      <c r="S192" s="196">
        <v>0</v>
      </c>
      <c r="T192" s="197">
        <f>S192*H192</f>
        <v>0</v>
      </c>
      <c r="U192" s="34"/>
      <c r="V192" s="34"/>
      <c r="W192" s="34"/>
      <c r="X192" s="34"/>
      <c r="Y192" s="34"/>
      <c r="Z192" s="34"/>
      <c r="AA192" s="34"/>
      <c r="AB192" s="34"/>
      <c r="AC192" s="34"/>
      <c r="AD192" s="34"/>
      <c r="AE192" s="34"/>
      <c r="AR192" s="198" t="s">
        <v>161</v>
      </c>
      <c r="AT192" s="198" t="s">
        <v>185</v>
      </c>
      <c r="AU192" s="198" t="s">
        <v>85</v>
      </c>
      <c r="AY192" s="17" t="s">
        <v>153</v>
      </c>
      <c r="BE192" s="199">
        <f>IF(N192="základní",J192,0)</f>
        <v>0</v>
      </c>
      <c r="BF192" s="199">
        <f>IF(N192="snížená",J192,0)</f>
        <v>0</v>
      </c>
      <c r="BG192" s="199">
        <f>IF(N192="zákl. přenesená",J192,0)</f>
        <v>0</v>
      </c>
      <c r="BH192" s="199">
        <f>IF(N192="sníž. přenesená",J192,0)</f>
        <v>0</v>
      </c>
      <c r="BI192" s="199">
        <f>IF(N192="nulová",J192,0)</f>
        <v>0</v>
      </c>
      <c r="BJ192" s="17" t="s">
        <v>83</v>
      </c>
      <c r="BK192" s="199">
        <f>ROUND(I192*H192,2)</f>
        <v>0</v>
      </c>
      <c r="BL192" s="17" t="s">
        <v>161</v>
      </c>
      <c r="BM192" s="198" t="s">
        <v>756</v>
      </c>
    </row>
    <row r="193" spans="1:65" s="2" customFormat="1" ht="29.25">
      <c r="A193" s="34"/>
      <c r="B193" s="35"/>
      <c r="C193" s="36"/>
      <c r="D193" s="202" t="s">
        <v>190</v>
      </c>
      <c r="E193" s="36"/>
      <c r="F193" s="242" t="s">
        <v>596</v>
      </c>
      <c r="G193" s="36"/>
      <c r="H193" s="36"/>
      <c r="I193" s="243"/>
      <c r="J193" s="36"/>
      <c r="K193" s="36"/>
      <c r="L193" s="39"/>
      <c r="M193" s="244"/>
      <c r="N193" s="245"/>
      <c r="O193" s="71"/>
      <c r="P193" s="71"/>
      <c r="Q193" s="71"/>
      <c r="R193" s="71"/>
      <c r="S193" s="71"/>
      <c r="T193" s="72"/>
      <c r="U193" s="34"/>
      <c r="V193" s="34"/>
      <c r="W193" s="34"/>
      <c r="X193" s="34"/>
      <c r="Y193" s="34"/>
      <c r="Z193" s="34"/>
      <c r="AA193" s="34"/>
      <c r="AB193" s="34"/>
      <c r="AC193" s="34"/>
      <c r="AD193" s="34"/>
      <c r="AE193" s="34"/>
      <c r="AT193" s="17" t="s">
        <v>190</v>
      </c>
      <c r="AU193" s="17" t="s">
        <v>85</v>
      </c>
    </row>
    <row r="194" spans="1:65" s="15" customFormat="1" ht="11.25">
      <c r="B194" s="223"/>
      <c r="C194" s="224"/>
      <c r="D194" s="202" t="s">
        <v>163</v>
      </c>
      <c r="E194" s="225" t="s">
        <v>1</v>
      </c>
      <c r="F194" s="226" t="s">
        <v>757</v>
      </c>
      <c r="G194" s="224"/>
      <c r="H194" s="225" t="s">
        <v>1</v>
      </c>
      <c r="I194" s="227"/>
      <c r="J194" s="224"/>
      <c r="K194" s="224"/>
      <c r="L194" s="228"/>
      <c r="M194" s="229"/>
      <c r="N194" s="230"/>
      <c r="O194" s="230"/>
      <c r="P194" s="230"/>
      <c r="Q194" s="230"/>
      <c r="R194" s="230"/>
      <c r="S194" s="230"/>
      <c r="T194" s="231"/>
      <c r="AT194" s="232" t="s">
        <v>163</v>
      </c>
      <c r="AU194" s="232" t="s">
        <v>85</v>
      </c>
      <c r="AV194" s="15" t="s">
        <v>83</v>
      </c>
      <c r="AW194" s="15" t="s">
        <v>31</v>
      </c>
      <c r="AX194" s="15" t="s">
        <v>75</v>
      </c>
      <c r="AY194" s="232" t="s">
        <v>153</v>
      </c>
    </row>
    <row r="195" spans="1:65" s="13" customFormat="1" ht="11.25">
      <c r="B195" s="200"/>
      <c r="C195" s="201"/>
      <c r="D195" s="202" t="s">
        <v>163</v>
      </c>
      <c r="E195" s="203" t="s">
        <v>1</v>
      </c>
      <c r="F195" s="204" t="s">
        <v>758</v>
      </c>
      <c r="G195" s="201"/>
      <c r="H195" s="205">
        <v>120</v>
      </c>
      <c r="I195" s="206"/>
      <c r="J195" s="201"/>
      <c r="K195" s="201"/>
      <c r="L195" s="207"/>
      <c r="M195" s="208"/>
      <c r="N195" s="209"/>
      <c r="O195" s="209"/>
      <c r="P195" s="209"/>
      <c r="Q195" s="209"/>
      <c r="R195" s="209"/>
      <c r="S195" s="209"/>
      <c r="T195" s="210"/>
      <c r="AT195" s="211" t="s">
        <v>163</v>
      </c>
      <c r="AU195" s="211" t="s">
        <v>85</v>
      </c>
      <c r="AV195" s="13" t="s">
        <v>85</v>
      </c>
      <c r="AW195" s="13" t="s">
        <v>31</v>
      </c>
      <c r="AX195" s="13" t="s">
        <v>75</v>
      </c>
      <c r="AY195" s="211" t="s">
        <v>153</v>
      </c>
    </row>
    <row r="196" spans="1:65" s="14" customFormat="1" ht="11.25">
      <c r="B196" s="212"/>
      <c r="C196" s="213"/>
      <c r="D196" s="202" t="s">
        <v>163</v>
      </c>
      <c r="E196" s="214" t="s">
        <v>1</v>
      </c>
      <c r="F196" s="215" t="s">
        <v>167</v>
      </c>
      <c r="G196" s="213"/>
      <c r="H196" s="216">
        <v>120</v>
      </c>
      <c r="I196" s="217"/>
      <c r="J196" s="213"/>
      <c r="K196" s="213"/>
      <c r="L196" s="218"/>
      <c r="M196" s="219"/>
      <c r="N196" s="220"/>
      <c r="O196" s="220"/>
      <c r="P196" s="220"/>
      <c r="Q196" s="220"/>
      <c r="R196" s="220"/>
      <c r="S196" s="220"/>
      <c r="T196" s="221"/>
      <c r="AT196" s="222" t="s">
        <v>163</v>
      </c>
      <c r="AU196" s="222" t="s">
        <v>85</v>
      </c>
      <c r="AV196" s="14" t="s">
        <v>161</v>
      </c>
      <c r="AW196" s="14" t="s">
        <v>31</v>
      </c>
      <c r="AX196" s="14" t="s">
        <v>83</v>
      </c>
      <c r="AY196" s="222" t="s">
        <v>153</v>
      </c>
    </row>
    <row r="197" spans="1:65" s="2" customFormat="1" ht="90" customHeight="1">
      <c r="A197" s="34"/>
      <c r="B197" s="35"/>
      <c r="C197" s="233" t="s">
        <v>281</v>
      </c>
      <c r="D197" s="233" t="s">
        <v>185</v>
      </c>
      <c r="E197" s="234" t="s">
        <v>599</v>
      </c>
      <c r="F197" s="235" t="s">
        <v>600</v>
      </c>
      <c r="G197" s="236" t="s">
        <v>262</v>
      </c>
      <c r="H197" s="237">
        <v>92</v>
      </c>
      <c r="I197" s="238"/>
      <c r="J197" s="239">
        <f>ROUND(I197*H197,2)</f>
        <v>0</v>
      </c>
      <c r="K197" s="235" t="s">
        <v>159</v>
      </c>
      <c r="L197" s="39"/>
      <c r="M197" s="240" t="s">
        <v>1</v>
      </c>
      <c r="N197" s="241" t="s">
        <v>40</v>
      </c>
      <c r="O197" s="71"/>
      <c r="P197" s="196">
        <f>O197*H197</f>
        <v>0</v>
      </c>
      <c r="Q197" s="196">
        <v>0</v>
      </c>
      <c r="R197" s="196">
        <f>Q197*H197</f>
        <v>0</v>
      </c>
      <c r="S197" s="196">
        <v>0</v>
      </c>
      <c r="T197" s="197">
        <f>S197*H197</f>
        <v>0</v>
      </c>
      <c r="U197" s="34"/>
      <c r="V197" s="34"/>
      <c r="W197" s="34"/>
      <c r="X197" s="34"/>
      <c r="Y197" s="34"/>
      <c r="Z197" s="34"/>
      <c r="AA197" s="34"/>
      <c r="AB197" s="34"/>
      <c r="AC197" s="34"/>
      <c r="AD197" s="34"/>
      <c r="AE197" s="34"/>
      <c r="AR197" s="198" t="s">
        <v>161</v>
      </c>
      <c r="AT197" s="198" t="s">
        <v>185</v>
      </c>
      <c r="AU197" s="198" t="s">
        <v>85</v>
      </c>
      <c r="AY197" s="17" t="s">
        <v>153</v>
      </c>
      <c r="BE197" s="199">
        <f>IF(N197="základní",J197,0)</f>
        <v>0</v>
      </c>
      <c r="BF197" s="199">
        <f>IF(N197="snížená",J197,0)</f>
        <v>0</v>
      </c>
      <c r="BG197" s="199">
        <f>IF(N197="zákl. přenesená",J197,0)</f>
        <v>0</v>
      </c>
      <c r="BH197" s="199">
        <f>IF(N197="sníž. přenesená",J197,0)</f>
        <v>0</v>
      </c>
      <c r="BI197" s="199">
        <f>IF(N197="nulová",J197,0)</f>
        <v>0</v>
      </c>
      <c r="BJ197" s="17" t="s">
        <v>83</v>
      </c>
      <c r="BK197" s="199">
        <f>ROUND(I197*H197,2)</f>
        <v>0</v>
      </c>
      <c r="BL197" s="17" t="s">
        <v>161</v>
      </c>
      <c r="BM197" s="198" t="s">
        <v>759</v>
      </c>
    </row>
    <row r="198" spans="1:65" s="2" customFormat="1" ht="39">
      <c r="A198" s="34"/>
      <c r="B198" s="35"/>
      <c r="C198" s="36"/>
      <c r="D198" s="202" t="s">
        <v>190</v>
      </c>
      <c r="E198" s="36"/>
      <c r="F198" s="242" t="s">
        <v>602</v>
      </c>
      <c r="G198" s="36"/>
      <c r="H198" s="36"/>
      <c r="I198" s="243"/>
      <c r="J198" s="36"/>
      <c r="K198" s="36"/>
      <c r="L198" s="39"/>
      <c r="M198" s="244"/>
      <c r="N198" s="245"/>
      <c r="O198" s="71"/>
      <c r="P198" s="71"/>
      <c r="Q198" s="71"/>
      <c r="R198" s="71"/>
      <c r="S198" s="71"/>
      <c r="T198" s="72"/>
      <c r="U198" s="34"/>
      <c r="V198" s="34"/>
      <c r="W198" s="34"/>
      <c r="X198" s="34"/>
      <c r="Y198" s="34"/>
      <c r="Z198" s="34"/>
      <c r="AA198" s="34"/>
      <c r="AB198" s="34"/>
      <c r="AC198" s="34"/>
      <c r="AD198" s="34"/>
      <c r="AE198" s="34"/>
      <c r="AT198" s="17" t="s">
        <v>190</v>
      </c>
      <c r="AU198" s="17" t="s">
        <v>85</v>
      </c>
    </row>
    <row r="199" spans="1:65" s="13" customFormat="1" ht="11.25">
      <c r="B199" s="200"/>
      <c r="C199" s="201"/>
      <c r="D199" s="202" t="s">
        <v>163</v>
      </c>
      <c r="E199" s="203" t="s">
        <v>1</v>
      </c>
      <c r="F199" s="204" t="s">
        <v>760</v>
      </c>
      <c r="G199" s="201"/>
      <c r="H199" s="205">
        <v>92</v>
      </c>
      <c r="I199" s="206"/>
      <c r="J199" s="201"/>
      <c r="K199" s="201"/>
      <c r="L199" s="207"/>
      <c r="M199" s="208"/>
      <c r="N199" s="209"/>
      <c r="O199" s="209"/>
      <c r="P199" s="209"/>
      <c r="Q199" s="209"/>
      <c r="R199" s="209"/>
      <c r="S199" s="209"/>
      <c r="T199" s="210"/>
      <c r="AT199" s="211" t="s">
        <v>163</v>
      </c>
      <c r="AU199" s="211" t="s">
        <v>85</v>
      </c>
      <c r="AV199" s="13" t="s">
        <v>85</v>
      </c>
      <c r="AW199" s="13" t="s">
        <v>31</v>
      </c>
      <c r="AX199" s="13" t="s">
        <v>75</v>
      </c>
      <c r="AY199" s="211" t="s">
        <v>153</v>
      </c>
    </row>
    <row r="200" spans="1:65" s="14" customFormat="1" ht="11.25">
      <c r="B200" s="212"/>
      <c r="C200" s="213"/>
      <c r="D200" s="202" t="s">
        <v>163</v>
      </c>
      <c r="E200" s="214" t="s">
        <v>1</v>
      </c>
      <c r="F200" s="215" t="s">
        <v>167</v>
      </c>
      <c r="G200" s="213"/>
      <c r="H200" s="216">
        <v>92</v>
      </c>
      <c r="I200" s="217"/>
      <c r="J200" s="213"/>
      <c r="K200" s="213"/>
      <c r="L200" s="218"/>
      <c r="M200" s="219"/>
      <c r="N200" s="220"/>
      <c r="O200" s="220"/>
      <c r="P200" s="220"/>
      <c r="Q200" s="220"/>
      <c r="R200" s="220"/>
      <c r="S200" s="220"/>
      <c r="T200" s="221"/>
      <c r="AT200" s="222" t="s">
        <v>163</v>
      </c>
      <c r="AU200" s="222" t="s">
        <v>85</v>
      </c>
      <c r="AV200" s="14" t="s">
        <v>161</v>
      </c>
      <c r="AW200" s="14" t="s">
        <v>31</v>
      </c>
      <c r="AX200" s="14" t="s">
        <v>83</v>
      </c>
      <c r="AY200" s="222" t="s">
        <v>153</v>
      </c>
    </row>
    <row r="201" spans="1:65" s="2" customFormat="1" ht="60">
      <c r="A201" s="34"/>
      <c r="B201" s="35"/>
      <c r="C201" s="233" t="s">
        <v>287</v>
      </c>
      <c r="D201" s="233" t="s">
        <v>185</v>
      </c>
      <c r="E201" s="234" t="s">
        <v>608</v>
      </c>
      <c r="F201" s="235" t="s">
        <v>609</v>
      </c>
      <c r="G201" s="236" t="s">
        <v>262</v>
      </c>
      <c r="H201" s="237">
        <v>184</v>
      </c>
      <c r="I201" s="238"/>
      <c r="J201" s="239">
        <f>ROUND(I201*H201,2)</f>
        <v>0</v>
      </c>
      <c r="K201" s="235" t="s">
        <v>159</v>
      </c>
      <c r="L201" s="39"/>
      <c r="M201" s="240" t="s">
        <v>1</v>
      </c>
      <c r="N201" s="241" t="s">
        <v>40</v>
      </c>
      <c r="O201" s="71"/>
      <c r="P201" s="196">
        <f>O201*H201</f>
        <v>0</v>
      </c>
      <c r="Q201" s="196">
        <v>0</v>
      </c>
      <c r="R201" s="196">
        <f>Q201*H201</f>
        <v>0</v>
      </c>
      <c r="S201" s="196">
        <v>0</v>
      </c>
      <c r="T201" s="197">
        <f>S201*H201</f>
        <v>0</v>
      </c>
      <c r="U201" s="34"/>
      <c r="V201" s="34"/>
      <c r="W201" s="34"/>
      <c r="X201" s="34"/>
      <c r="Y201" s="34"/>
      <c r="Z201" s="34"/>
      <c r="AA201" s="34"/>
      <c r="AB201" s="34"/>
      <c r="AC201" s="34"/>
      <c r="AD201" s="34"/>
      <c r="AE201" s="34"/>
      <c r="AR201" s="198" t="s">
        <v>161</v>
      </c>
      <c r="AT201" s="198" t="s">
        <v>185</v>
      </c>
      <c r="AU201" s="198" t="s">
        <v>85</v>
      </c>
      <c r="AY201" s="17" t="s">
        <v>153</v>
      </c>
      <c r="BE201" s="199">
        <f>IF(N201="základní",J201,0)</f>
        <v>0</v>
      </c>
      <c r="BF201" s="199">
        <f>IF(N201="snížená",J201,0)</f>
        <v>0</v>
      </c>
      <c r="BG201" s="199">
        <f>IF(N201="zákl. přenesená",J201,0)</f>
        <v>0</v>
      </c>
      <c r="BH201" s="199">
        <f>IF(N201="sníž. přenesená",J201,0)</f>
        <v>0</v>
      </c>
      <c r="BI201" s="199">
        <f>IF(N201="nulová",J201,0)</f>
        <v>0</v>
      </c>
      <c r="BJ201" s="17" t="s">
        <v>83</v>
      </c>
      <c r="BK201" s="199">
        <f>ROUND(I201*H201,2)</f>
        <v>0</v>
      </c>
      <c r="BL201" s="17" t="s">
        <v>161</v>
      </c>
      <c r="BM201" s="198" t="s">
        <v>761</v>
      </c>
    </row>
    <row r="202" spans="1:65" s="2" customFormat="1" ht="39">
      <c r="A202" s="34"/>
      <c r="B202" s="35"/>
      <c r="C202" s="36"/>
      <c r="D202" s="202" t="s">
        <v>190</v>
      </c>
      <c r="E202" s="36"/>
      <c r="F202" s="242" t="s">
        <v>611</v>
      </c>
      <c r="G202" s="36"/>
      <c r="H202" s="36"/>
      <c r="I202" s="243"/>
      <c r="J202" s="36"/>
      <c r="K202" s="36"/>
      <c r="L202" s="39"/>
      <c r="M202" s="244"/>
      <c r="N202" s="245"/>
      <c r="O202" s="71"/>
      <c r="P202" s="71"/>
      <c r="Q202" s="71"/>
      <c r="R202" s="71"/>
      <c r="S202" s="71"/>
      <c r="T202" s="72"/>
      <c r="U202" s="34"/>
      <c r="V202" s="34"/>
      <c r="W202" s="34"/>
      <c r="X202" s="34"/>
      <c r="Y202" s="34"/>
      <c r="Z202" s="34"/>
      <c r="AA202" s="34"/>
      <c r="AB202" s="34"/>
      <c r="AC202" s="34"/>
      <c r="AD202" s="34"/>
      <c r="AE202" s="34"/>
      <c r="AT202" s="17" t="s">
        <v>190</v>
      </c>
      <c r="AU202" s="17" t="s">
        <v>85</v>
      </c>
    </row>
    <row r="203" spans="1:65" s="15" customFormat="1" ht="11.25">
      <c r="B203" s="223"/>
      <c r="C203" s="224"/>
      <c r="D203" s="202" t="s">
        <v>163</v>
      </c>
      <c r="E203" s="225" t="s">
        <v>1</v>
      </c>
      <c r="F203" s="226" t="s">
        <v>554</v>
      </c>
      <c r="G203" s="224"/>
      <c r="H203" s="225" t="s">
        <v>1</v>
      </c>
      <c r="I203" s="227"/>
      <c r="J203" s="224"/>
      <c r="K203" s="224"/>
      <c r="L203" s="228"/>
      <c r="M203" s="229"/>
      <c r="N203" s="230"/>
      <c r="O203" s="230"/>
      <c r="P203" s="230"/>
      <c r="Q203" s="230"/>
      <c r="R203" s="230"/>
      <c r="S203" s="230"/>
      <c r="T203" s="231"/>
      <c r="AT203" s="232" t="s">
        <v>163</v>
      </c>
      <c r="AU203" s="232" t="s">
        <v>85</v>
      </c>
      <c r="AV203" s="15" t="s">
        <v>83</v>
      </c>
      <c r="AW203" s="15" t="s">
        <v>31</v>
      </c>
      <c r="AX203" s="15" t="s">
        <v>75</v>
      </c>
      <c r="AY203" s="232" t="s">
        <v>153</v>
      </c>
    </row>
    <row r="204" spans="1:65" s="13" customFormat="1" ht="11.25">
      <c r="B204" s="200"/>
      <c r="C204" s="201"/>
      <c r="D204" s="202" t="s">
        <v>163</v>
      </c>
      <c r="E204" s="203" t="s">
        <v>1</v>
      </c>
      <c r="F204" s="204" t="s">
        <v>746</v>
      </c>
      <c r="G204" s="201"/>
      <c r="H204" s="205">
        <v>184</v>
      </c>
      <c r="I204" s="206"/>
      <c r="J204" s="201"/>
      <c r="K204" s="201"/>
      <c r="L204" s="207"/>
      <c r="M204" s="208"/>
      <c r="N204" s="209"/>
      <c r="O204" s="209"/>
      <c r="P204" s="209"/>
      <c r="Q204" s="209"/>
      <c r="R204" s="209"/>
      <c r="S204" s="209"/>
      <c r="T204" s="210"/>
      <c r="AT204" s="211" t="s">
        <v>163</v>
      </c>
      <c r="AU204" s="211" t="s">
        <v>85</v>
      </c>
      <c r="AV204" s="13" t="s">
        <v>85</v>
      </c>
      <c r="AW204" s="13" t="s">
        <v>31</v>
      </c>
      <c r="AX204" s="13" t="s">
        <v>75</v>
      </c>
      <c r="AY204" s="211" t="s">
        <v>153</v>
      </c>
    </row>
    <row r="205" spans="1:65" s="14" customFormat="1" ht="11.25">
      <c r="B205" s="212"/>
      <c r="C205" s="213"/>
      <c r="D205" s="202" t="s">
        <v>163</v>
      </c>
      <c r="E205" s="214" t="s">
        <v>1</v>
      </c>
      <c r="F205" s="215" t="s">
        <v>167</v>
      </c>
      <c r="G205" s="213"/>
      <c r="H205" s="216">
        <v>184</v>
      </c>
      <c r="I205" s="217"/>
      <c r="J205" s="213"/>
      <c r="K205" s="213"/>
      <c r="L205" s="218"/>
      <c r="M205" s="219"/>
      <c r="N205" s="220"/>
      <c r="O205" s="220"/>
      <c r="P205" s="220"/>
      <c r="Q205" s="220"/>
      <c r="R205" s="220"/>
      <c r="S205" s="220"/>
      <c r="T205" s="221"/>
      <c r="AT205" s="222" t="s">
        <v>163</v>
      </c>
      <c r="AU205" s="222" t="s">
        <v>85</v>
      </c>
      <c r="AV205" s="14" t="s">
        <v>161</v>
      </c>
      <c r="AW205" s="14" t="s">
        <v>31</v>
      </c>
      <c r="AX205" s="14" t="s">
        <v>83</v>
      </c>
      <c r="AY205" s="222" t="s">
        <v>153</v>
      </c>
    </row>
    <row r="206" spans="1:65" s="2" customFormat="1" ht="66.75" customHeight="1">
      <c r="A206" s="34"/>
      <c r="B206" s="35"/>
      <c r="C206" s="233" t="s">
        <v>7</v>
      </c>
      <c r="D206" s="233" t="s">
        <v>185</v>
      </c>
      <c r="E206" s="234" t="s">
        <v>629</v>
      </c>
      <c r="F206" s="235" t="s">
        <v>630</v>
      </c>
      <c r="G206" s="236" t="s">
        <v>262</v>
      </c>
      <c r="H206" s="237">
        <v>125</v>
      </c>
      <c r="I206" s="238"/>
      <c r="J206" s="239">
        <f>ROUND(I206*H206,2)</f>
        <v>0</v>
      </c>
      <c r="K206" s="235" t="s">
        <v>159</v>
      </c>
      <c r="L206" s="39"/>
      <c r="M206" s="240" t="s">
        <v>1</v>
      </c>
      <c r="N206" s="241" t="s">
        <v>40</v>
      </c>
      <c r="O206" s="71"/>
      <c r="P206" s="196">
        <f>O206*H206</f>
        <v>0</v>
      </c>
      <c r="Q206" s="196">
        <v>0</v>
      </c>
      <c r="R206" s="196">
        <f>Q206*H206</f>
        <v>0</v>
      </c>
      <c r="S206" s="196">
        <v>0</v>
      </c>
      <c r="T206" s="197">
        <f>S206*H206</f>
        <v>0</v>
      </c>
      <c r="U206" s="34"/>
      <c r="V206" s="34"/>
      <c r="W206" s="34"/>
      <c r="X206" s="34"/>
      <c r="Y206" s="34"/>
      <c r="Z206" s="34"/>
      <c r="AA206" s="34"/>
      <c r="AB206" s="34"/>
      <c r="AC206" s="34"/>
      <c r="AD206" s="34"/>
      <c r="AE206" s="34"/>
      <c r="AR206" s="198" t="s">
        <v>161</v>
      </c>
      <c r="AT206" s="198" t="s">
        <v>185</v>
      </c>
      <c r="AU206" s="198" t="s">
        <v>85</v>
      </c>
      <c r="AY206" s="17" t="s">
        <v>153</v>
      </c>
      <c r="BE206" s="199">
        <f>IF(N206="základní",J206,0)</f>
        <v>0</v>
      </c>
      <c r="BF206" s="199">
        <f>IF(N206="snížená",J206,0)</f>
        <v>0</v>
      </c>
      <c r="BG206" s="199">
        <f>IF(N206="zákl. přenesená",J206,0)</f>
        <v>0</v>
      </c>
      <c r="BH206" s="199">
        <f>IF(N206="sníž. přenesená",J206,0)</f>
        <v>0</v>
      </c>
      <c r="BI206" s="199">
        <f>IF(N206="nulová",J206,0)</f>
        <v>0</v>
      </c>
      <c r="BJ206" s="17" t="s">
        <v>83</v>
      </c>
      <c r="BK206" s="199">
        <f>ROUND(I206*H206,2)</f>
        <v>0</v>
      </c>
      <c r="BL206" s="17" t="s">
        <v>161</v>
      </c>
      <c r="BM206" s="198" t="s">
        <v>762</v>
      </c>
    </row>
    <row r="207" spans="1:65" s="2" customFormat="1" ht="39">
      <c r="A207" s="34"/>
      <c r="B207" s="35"/>
      <c r="C207" s="36"/>
      <c r="D207" s="202" t="s">
        <v>190</v>
      </c>
      <c r="E207" s="36"/>
      <c r="F207" s="242" t="s">
        <v>632</v>
      </c>
      <c r="G207" s="36"/>
      <c r="H207" s="36"/>
      <c r="I207" s="243"/>
      <c r="J207" s="36"/>
      <c r="K207" s="36"/>
      <c r="L207" s="39"/>
      <c r="M207" s="244"/>
      <c r="N207" s="245"/>
      <c r="O207" s="71"/>
      <c r="P207" s="71"/>
      <c r="Q207" s="71"/>
      <c r="R207" s="71"/>
      <c r="S207" s="71"/>
      <c r="T207" s="72"/>
      <c r="U207" s="34"/>
      <c r="V207" s="34"/>
      <c r="W207" s="34"/>
      <c r="X207" s="34"/>
      <c r="Y207" s="34"/>
      <c r="Z207" s="34"/>
      <c r="AA207" s="34"/>
      <c r="AB207" s="34"/>
      <c r="AC207" s="34"/>
      <c r="AD207" s="34"/>
      <c r="AE207" s="34"/>
      <c r="AT207" s="17" t="s">
        <v>190</v>
      </c>
      <c r="AU207" s="17" t="s">
        <v>85</v>
      </c>
    </row>
    <row r="208" spans="1:65" s="15" customFormat="1" ht="22.5">
      <c r="B208" s="223"/>
      <c r="C208" s="224"/>
      <c r="D208" s="202" t="s">
        <v>163</v>
      </c>
      <c r="E208" s="225" t="s">
        <v>1</v>
      </c>
      <c r="F208" s="226" t="s">
        <v>633</v>
      </c>
      <c r="G208" s="224"/>
      <c r="H208" s="225" t="s">
        <v>1</v>
      </c>
      <c r="I208" s="227"/>
      <c r="J208" s="224"/>
      <c r="K208" s="224"/>
      <c r="L208" s="228"/>
      <c r="M208" s="229"/>
      <c r="N208" s="230"/>
      <c r="O208" s="230"/>
      <c r="P208" s="230"/>
      <c r="Q208" s="230"/>
      <c r="R208" s="230"/>
      <c r="S208" s="230"/>
      <c r="T208" s="231"/>
      <c r="AT208" s="232" t="s">
        <v>163</v>
      </c>
      <c r="AU208" s="232" t="s">
        <v>85</v>
      </c>
      <c r="AV208" s="15" t="s">
        <v>83</v>
      </c>
      <c r="AW208" s="15" t="s">
        <v>31</v>
      </c>
      <c r="AX208" s="15" t="s">
        <v>75</v>
      </c>
      <c r="AY208" s="232" t="s">
        <v>153</v>
      </c>
    </row>
    <row r="209" spans="1:65" s="13" customFormat="1" ht="11.25">
      <c r="B209" s="200"/>
      <c r="C209" s="201"/>
      <c r="D209" s="202" t="s">
        <v>163</v>
      </c>
      <c r="E209" s="203" t="s">
        <v>1</v>
      </c>
      <c r="F209" s="204" t="s">
        <v>567</v>
      </c>
      <c r="G209" s="201"/>
      <c r="H209" s="205">
        <v>125</v>
      </c>
      <c r="I209" s="206"/>
      <c r="J209" s="201"/>
      <c r="K209" s="201"/>
      <c r="L209" s="207"/>
      <c r="M209" s="208"/>
      <c r="N209" s="209"/>
      <c r="O209" s="209"/>
      <c r="P209" s="209"/>
      <c r="Q209" s="209"/>
      <c r="R209" s="209"/>
      <c r="S209" s="209"/>
      <c r="T209" s="210"/>
      <c r="AT209" s="211" t="s">
        <v>163</v>
      </c>
      <c r="AU209" s="211" t="s">
        <v>85</v>
      </c>
      <c r="AV209" s="13" t="s">
        <v>85</v>
      </c>
      <c r="AW209" s="13" t="s">
        <v>31</v>
      </c>
      <c r="AX209" s="13" t="s">
        <v>75</v>
      </c>
      <c r="AY209" s="211" t="s">
        <v>153</v>
      </c>
    </row>
    <row r="210" spans="1:65" s="14" customFormat="1" ht="11.25">
      <c r="B210" s="212"/>
      <c r="C210" s="213"/>
      <c r="D210" s="202" t="s">
        <v>163</v>
      </c>
      <c r="E210" s="214" t="s">
        <v>1</v>
      </c>
      <c r="F210" s="215" t="s">
        <v>167</v>
      </c>
      <c r="G210" s="213"/>
      <c r="H210" s="216">
        <v>125</v>
      </c>
      <c r="I210" s="217"/>
      <c r="J210" s="213"/>
      <c r="K210" s="213"/>
      <c r="L210" s="218"/>
      <c r="M210" s="219"/>
      <c r="N210" s="220"/>
      <c r="O210" s="220"/>
      <c r="P210" s="220"/>
      <c r="Q210" s="220"/>
      <c r="R210" s="220"/>
      <c r="S210" s="220"/>
      <c r="T210" s="221"/>
      <c r="AT210" s="222" t="s">
        <v>163</v>
      </c>
      <c r="AU210" s="222" t="s">
        <v>85</v>
      </c>
      <c r="AV210" s="14" t="s">
        <v>161</v>
      </c>
      <c r="AW210" s="14" t="s">
        <v>31</v>
      </c>
      <c r="AX210" s="14" t="s">
        <v>83</v>
      </c>
      <c r="AY210" s="222" t="s">
        <v>153</v>
      </c>
    </row>
    <row r="211" spans="1:65" s="2" customFormat="1" ht="66.75" customHeight="1">
      <c r="A211" s="34"/>
      <c r="B211" s="35"/>
      <c r="C211" s="233" t="s">
        <v>296</v>
      </c>
      <c r="D211" s="233" t="s">
        <v>185</v>
      </c>
      <c r="E211" s="234" t="s">
        <v>634</v>
      </c>
      <c r="F211" s="235" t="s">
        <v>635</v>
      </c>
      <c r="G211" s="236" t="s">
        <v>196</v>
      </c>
      <c r="H211" s="237">
        <v>45.25</v>
      </c>
      <c r="I211" s="238"/>
      <c r="J211" s="239">
        <f>ROUND(I211*H211,2)</f>
        <v>0</v>
      </c>
      <c r="K211" s="235" t="s">
        <v>159</v>
      </c>
      <c r="L211" s="39"/>
      <c r="M211" s="240" t="s">
        <v>1</v>
      </c>
      <c r="N211" s="241" t="s">
        <v>40</v>
      </c>
      <c r="O211" s="71"/>
      <c r="P211" s="196">
        <f>O211*H211</f>
        <v>0</v>
      </c>
      <c r="Q211" s="196">
        <v>0</v>
      </c>
      <c r="R211" s="196">
        <f>Q211*H211</f>
        <v>0</v>
      </c>
      <c r="S211" s="196">
        <v>0</v>
      </c>
      <c r="T211" s="197">
        <f>S211*H211</f>
        <v>0</v>
      </c>
      <c r="U211" s="34"/>
      <c r="V211" s="34"/>
      <c r="W211" s="34"/>
      <c r="X211" s="34"/>
      <c r="Y211" s="34"/>
      <c r="Z211" s="34"/>
      <c r="AA211" s="34"/>
      <c r="AB211" s="34"/>
      <c r="AC211" s="34"/>
      <c r="AD211" s="34"/>
      <c r="AE211" s="34"/>
      <c r="AR211" s="198" t="s">
        <v>161</v>
      </c>
      <c r="AT211" s="198" t="s">
        <v>185</v>
      </c>
      <c r="AU211" s="198" t="s">
        <v>85</v>
      </c>
      <c r="AY211" s="17" t="s">
        <v>153</v>
      </c>
      <c r="BE211" s="199">
        <f>IF(N211="základní",J211,0)</f>
        <v>0</v>
      </c>
      <c r="BF211" s="199">
        <f>IF(N211="snížená",J211,0)</f>
        <v>0</v>
      </c>
      <c r="BG211" s="199">
        <f>IF(N211="zákl. přenesená",J211,0)</f>
        <v>0</v>
      </c>
      <c r="BH211" s="199">
        <f>IF(N211="sníž. přenesená",J211,0)</f>
        <v>0</v>
      </c>
      <c r="BI211" s="199">
        <f>IF(N211="nulová",J211,0)</f>
        <v>0</v>
      </c>
      <c r="BJ211" s="17" t="s">
        <v>83</v>
      </c>
      <c r="BK211" s="199">
        <f>ROUND(I211*H211,2)</f>
        <v>0</v>
      </c>
      <c r="BL211" s="17" t="s">
        <v>161</v>
      </c>
      <c r="BM211" s="198" t="s">
        <v>763</v>
      </c>
    </row>
    <row r="212" spans="1:65" s="2" customFormat="1" ht="29.25">
      <c r="A212" s="34"/>
      <c r="B212" s="35"/>
      <c r="C212" s="36"/>
      <c r="D212" s="202" t="s">
        <v>190</v>
      </c>
      <c r="E212" s="36"/>
      <c r="F212" s="242" t="s">
        <v>637</v>
      </c>
      <c r="G212" s="36"/>
      <c r="H212" s="36"/>
      <c r="I212" s="243"/>
      <c r="J212" s="36"/>
      <c r="K212" s="36"/>
      <c r="L212" s="39"/>
      <c r="M212" s="244"/>
      <c r="N212" s="245"/>
      <c r="O212" s="71"/>
      <c r="P212" s="71"/>
      <c r="Q212" s="71"/>
      <c r="R212" s="71"/>
      <c r="S212" s="71"/>
      <c r="T212" s="72"/>
      <c r="U212" s="34"/>
      <c r="V212" s="34"/>
      <c r="W212" s="34"/>
      <c r="X212" s="34"/>
      <c r="Y212" s="34"/>
      <c r="Z212" s="34"/>
      <c r="AA212" s="34"/>
      <c r="AB212" s="34"/>
      <c r="AC212" s="34"/>
      <c r="AD212" s="34"/>
      <c r="AE212" s="34"/>
      <c r="AT212" s="17" t="s">
        <v>190</v>
      </c>
      <c r="AU212" s="17" t="s">
        <v>85</v>
      </c>
    </row>
    <row r="213" spans="1:65" s="15" customFormat="1" ht="11.25">
      <c r="B213" s="223"/>
      <c r="C213" s="224"/>
      <c r="D213" s="202" t="s">
        <v>163</v>
      </c>
      <c r="E213" s="225" t="s">
        <v>1</v>
      </c>
      <c r="F213" s="226" t="s">
        <v>642</v>
      </c>
      <c r="G213" s="224"/>
      <c r="H213" s="225" t="s">
        <v>1</v>
      </c>
      <c r="I213" s="227"/>
      <c r="J213" s="224"/>
      <c r="K213" s="224"/>
      <c r="L213" s="228"/>
      <c r="M213" s="229"/>
      <c r="N213" s="230"/>
      <c r="O213" s="230"/>
      <c r="P213" s="230"/>
      <c r="Q213" s="230"/>
      <c r="R213" s="230"/>
      <c r="S213" s="230"/>
      <c r="T213" s="231"/>
      <c r="AT213" s="232" t="s">
        <v>163</v>
      </c>
      <c r="AU213" s="232" t="s">
        <v>85</v>
      </c>
      <c r="AV213" s="15" t="s">
        <v>83</v>
      </c>
      <c r="AW213" s="15" t="s">
        <v>31</v>
      </c>
      <c r="AX213" s="15" t="s">
        <v>75</v>
      </c>
      <c r="AY213" s="232" t="s">
        <v>153</v>
      </c>
    </row>
    <row r="214" spans="1:65" s="13" customFormat="1" ht="11.25">
      <c r="B214" s="200"/>
      <c r="C214" s="201"/>
      <c r="D214" s="202" t="s">
        <v>163</v>
      </c>
      <c r="E214" s="203" t="s">
        <v>1</v>
      </c>
      <c r="F214" s="204" t="s">
        <v>764</v>
      </c>
      <c r="G214" s="201"/>
      <c r="H214" s="205">
        <v>14</v>
      </c>
      <c r="I214" s="206"/>
      <c r="J214" s="201"/>
      <c r="K214" s="201"/>
      <c r="L214" s="207"/>
      <c r="M214" s="208"/>
      <c r="N214" s="209"/>
      <c r="O214" s="209"/>
      <c r="P214" s="209"/>
      <c r="Q214" s="209"/>
      <c r="R214" s="209"/>
      <c r="S214" s="209"/>
      <c r="T214" s="210"/>
      <c r="AT214" s="211" t="s">
        <v>163</v>
      </c>
      <c r="AU214" s="211" t="s">
        <v>85</v>
      </c>
      <c r="AV214" s="13" t="s">
        <v>85</v>
      </c>
      <c r="AW214" s="13" t="s">
        <v>31</v>
      </c>
      <c r="AX214" s="13" t="s">
        <v>75</v>
      </c>
      <c r="AY214" s="211" t="s">
        <v>153</v>
      </c>
    </row>
    <row r="215" spans="1:65" s="15" customFormat="1" ht="22.5">
      <c r="B215" s="223"/>
      <c r="C215" s="224"/>
      <c r="D215" s="202" t="s">
        <v>163</v>
      </c>
      <c r="E215" s="225" t="s">
        <v>1</v>
      </c>
      <c r="F215" s="226" t="s">
        <v>638</v>
      </c>
      <c r="G215" s="224"/>
      <c r="H215" s="225" t="s">
        <v>1</v>
      </c>
      <c r="I215" s="227"/>
      <c r="J215" s="224"/>
      <c r="K215" s="224"/>
      <c r="L215" s="228"/>
      <c r="M215" s="229"/>
      <c r="N215" s="230"/>
      <c r="O215" s="230"/>
      <c r="P215" s="230"/>
      <c r="Q215" s="230"/>
      <c r="R215" s="230"/>
      <c r="S215" s="230"/>
      <c r="T215" s="231"/>
      <c r="AT215" s="232" t="s">
        <v>163</v>
      </c>
      <c r="AU215" s="232" t="s">
        <v>85</v>
      </c>
      <c r="AV215" s="15" t="s">
        <v>83</v>
      </c>
      <c r="AW215" s="15" t="s">
        <v>31</v>
      </c>
      <c r="AX215" s="15" t="s">
        <v>75</v>
      </c>
      <c r="AY215" s="232" t="s">
        <v>153</v>
      </c>
    </row>
    <row r="216" spans="1:65" s="13" customFormat="1" ht="11.25">
      <c r="B216" s="200"/>
      <c r="C216" s="201"/>
      <c r="D216" s="202" t="s">
        <v>163</v>
      </c>
      <c r="E216" s="203" t="s">
        <v>1</v>
      </c>
      <c r="F216" s="204" t="s">
        <v>639</v>
      </c>
      <c r="G216" s="201"/>
      <c r="H216" s="205">
        <v>31.25</v>
      </c>
      <c r="I216" s="206"/>
      <c r="J216" s="201"/>
      <c r="K216" s="201"/>
      <c r="L216" s="207"/>
      <c r="M216" s="208"/>
      <c r="N216" s="209"/>
      <c r="O216" s="209"/>
      <c r="P216" s="209"/>
      <c r="Q216" s="209"/>
      <c r="R216" s="209"/>
      <c r="S216" s="209"/>
      <c r="T216" s="210"/>
      <c r="AT216" s="211" t="s">
        <v>163</v>
      </c>
      <c r="AU216" s="211" t="s">
        <v>85</v>
      </c>
      <c r="AV216" s="13" t="s">
        <v>85</v>
      </c>
      <c r="AW216" s="13" t="s">
        <v>31</v>
      </c>
      <c r="AX216" s="13" t="s">
        <v>75</v>
      </c>
      <c r="AY216" s="211" t="s">
        <v>153</v>
      </c>
    </row>
    <row r="217" spans="1:65" s="14" customFormat="1" ht="11.25">
      <c r="B217" s="212"/>
      <c r="C217" s="213"/>
      <c r="D217" s="202" t="s">
        <v>163</v>
      </c>
      <c r="E217" s="214" t="s">
        <v>1</v>
      </c>
      <c r="F217" s="215" t="s">
        <v>167</v>
      </c>
      <c r="G217" s="213"/>
      <c r="H217" s="216">
        <v>45.25</v>
      </c>
      <c r="I217" s="217"/>
      <c r="J217" s="213"/>
      <c r="K217" s="213"/>
      <c r="L217" s="218"/>
      <c r="M217" s="219"/>
      <c r="N217" s="220"/>
      <c r="O217" s="220"/>
      <c r="P217" s="220"/>
      <c r="Q217" s="220"/>
      <c r="R217" s="220"/>
      <c r="S217" s="220"/>
      <c r="T217" s="221"/>
      <c r="AT217" s="222" t="s">
        <v>163</v>
      </c>
      <c r="AU217" s="222" t="s">
        <v>85</v>
      </c>
      <c r="AV217" s="14" t="s">
        <v>161</v>
      </c>
      <c r="AW217" s="14" t="s">
        <v>31</v>
      </c>
      <c r="AX217" s="14" t="s">
        <v>83</v>
      </c>
      <c r="AY217" s="222" t="s">
        <v>153</v>
      </c>
    </row>
    <row r="218" spans="1:65" s="2" customFormat="1" ht="55.5" customHeight="1">
      <c r="A218" s="34"/>
      <c r="B218" s="35"/>
      <c r="C218" s="233" t="s">
        <v>303</v>
      </c>
      <c r="D218" s="233" t="s">
        <v>185</v>
      </c>
      <c r="E218" s="234" t="s">
        <v>260</v>
      </c>
      <c r="F218" s="235" t="s">
        <v>261</v>
      </c>
      <c r="G218" s="236" t="s">
        <v>262</v>
      </c>
      <c r="H218" s="237">
        <v>200</v>
      </c>
      <c r="I218" s="238"/>
      <c r="J218" s="239">
        <f>ROUND(I218*H218,2)</f>
        <v>0</v>
      </c>
      <c r="K218" s="235" t="s">
        <v>159</v>
      </c>
      <c r="L218" s="39"/>
      <c r="M218" s="240" t="s">
        <v>1</v>
      </c>
      <c r="N218" s="241" t="s">
        <v>40</v>
      </c>
      <c r="O218" s="71"/>
      <c r="P218" s="196">
        <f>O218*H218</f>
        <v>0</v>
      </c>
      <c r="Q218" s="196">
        <v>0</v>
      </c>
      <c r="R218" s="196">
        <f>Q218*H218</f>
        <v>0</v>
      </c>
      <c r="S218" s="196">
        <v>0</v>
      </c>
      <c r="T218" s="197">
        <f>S218*H218</f>
        <v>0</v>
      </c>
      <c r="U218" s="34"/>
      <c r="V218" s="34"/>
      <c r="W218" s="34"/>
      <c r="X218" s="34"/>
      <c r="Y218" s="34"/>
      <c r="Z218" s="34"/>
      <c r="AA218" s="34"/>
      <c r="AB218" s="34"/>
      <c r="AC218" s="34"/>
      <c r="AD218" s="34"/>
      <c r="AE218" s="34"/>
      <c r="AR218" s="198" t="s">
        <v>161</v>
      </c>
      <c r="AT218" s="198" t="s">
        <v>185</v>
      </c>
      <c r="AU218" s="198" t="s">
        <v>85</v>
      </c>
      <c r="AY218" s="17" t="s">
        <v>153</v>
      </c>
      <c r="BE218" s="199">
        <f>IF(N218="základní",J218,0)</f>
        <v>0</v>
      </c>
      <c r="BF218" s="199">
        <f>IF(N218="snížená",J218,0)</f>
        <v>0</v>
      </c>
      <c r="BG218" s="199">
        <f>IF(N218="zákl. přenesená",J218,0)</f>
        <v>0</v>
      </c>
      <c r="BH218" s="199">
        <f>IF(N218="sníž. přenesená",J218,0)</f>
        <v>0</v>
      </c>
      <c r="BI218" s="199">
        <f>IF(N218="nulová",J218,0)</f>
        <v>0</v>
      </c>
      <c r="BJ218" s="17" t="s">
        <v>83</v>
      </c>
      <c r="BK218" s="199">
        <f>ROUND(I218*H218,2)</f>
        <v>0</v>
      </c>
      <c r="BL218" s="17" t="s">
        <v>161</v>
      </c>
      <c r="BM218" s="198" t="s">
        <v>765</v>
      </c>
    </row>
    <row r="219" spans="1:65" s="2" customFormat="1" ht="39">
      <c r="A219" s="34"/>
      <c r="B219" s="35"/>
      <c r="C219" s="36"/>
      <c r="D219" s="202" t="s">
        <v>190</v>
      </c>
      <c r="E219" s="36"/>
      <c r="F219" s="242" t="s">
        <v>264</v>
      </c>
      <c r="G219" s="36"/>
      <c r="H219" s="36"/>
      <c r="I219" s="243"/>
      <c r="J219" s="36"/>
      <c r="K219" s="36"/>
      <c r="L219" s="39"/>
      <c r="M219" s="244"/>
      <c r="N219" s="245"/>
      <c r="O219" s="71"/>
      <c r="P219" s="71"/>
      <c r="Q219" s="71"/>
      <c r="R219" s="71"/>
      <c r="S219" s="71"/>
      <c r="T219" s="72"/>
      <c r="U219" s="34"/>
      <c r="V219" s="34"/>
      <c r="W219" s="34"/>
      <c r="X219" s="34"/>
      <c r="Y219" s="34"/>
      <c r="Z219" s="34"/>
      <c r="AA219" s="34"/>
      <c r="AB219" s="34"/>
      <c r="AC219" s="34"/>
      <c r="AD219" s="34"/>
      <c r="AE219" s="34"/>
      <c r="AT219" s="17" t="s">
        <v>190</v>
      </c>
      <c r="AU219" s="17" t="s">
        <v>85</v>
      </c>
    </row>
    <row r="220" spans="1:65" s="15" customFormat="1" ht="22.5">
      <c r="B220" s="223"/>
      <c r="C220" s="224"/>
      <c r="D220" s="202" t="s">
        <v>163</v>
      </c>
      <c r="E220" s="225" t="s">
        <v>1</v>
      </c>
      <c r="F220" s="226" t="s">
        <v>724</v>
      </c>
      <c r="G220" s="224"/>
      <c r="H220" s="225" t="s">
        <v>1</v>
      </c>
      <c r="I220" s="227"/>
      <c r="J220" s="224"/>
      <c r="K220" s="224"/>
      <c r="L220" s="228"/>
      <c r="M220" s="229"/>
      <c r="N220" s="230"/>
      <c r="O220" s="230"/>
      <c r="P220" s="230"/>
      <c r="Q220" s="230"/>
      <c r="R220" s="230"/>
      <c r="S220" s="230"/>
      <c r="T220" s="231"/>
      <c r="AT220" s="232" t="s">
        <v>163</v>
      </c>
      <c r="AU220" s="232" t="s">
        <v>85</v>
      </c>
      <c r="AV220" s="15" t="s">
        <v>83</v>
      </c>
      <c r="AW220" s="15" t="s">
        <v>31</v>
      </c>
      <c r="AX220" s="15" t="s">
        <v>75</v>
      </c>
      <c r="AY220" s="232" t="s">
        <v>153</v>
      </c>
    </row>
    <row r="221" spans="1:65" s="13" customFormat="1" ht="11.25">
      <c r="B221" s="200"/>
      <c r="C221" s="201"/>
      <c r="D221" s="202" t="s">
        <v>163</v>
      </c>
      <c r="E221" s="203" t="s">
        <v>1</v>
      </c>
      <c r="F221" s="204" t="s">
        <v>646</v>
      </c>
      <c r="G221" s="201"/>
      <c r="H221" s="205">
        <v>200</v>
      </c>
      <c r="I221" s="206"/>
      <c r="J221" s="201"/>
      <c r="K221" s="201"/>
      <c r="L221" s="207"/>
      <c r="M221" s="208"/>
      <c r="N221" s="209"/>
      <c r="O221" s="209"/>
      <c r="P221" s="209"/>
      <c r="Q221" s="209"/>
      <c r="R221" s="209"/>
      <c r="S221" s="209"/>
      <c r="T221" s="210"/>
      <c r="AT221" s="211" t="s">
        <v>163</v>
      </c>
      <c r="AU221" s="211" t="s">
        <v>85</v>
      </c>
      <c r="AV221" s="13" t="s">
        <v>85</v>
      </c>
      <c r="AW221" s="13" t="s">
        <v>31</v>
      </c>
      <c r="AX221" s="13" t="s">
        <v>75</v>
      </c>
      <c r="AY221" s="211" t="s">
        <v>153</v>
      </c>
    </row>
    <row r="222" spans="1:65" s="14" customFormat="1" ht="11.25">
      <c r="B222" s="212"/>
      <c r="C222" s="213"/>
      <c r="D222" s="202" t="s">
        <v>163</v>
      </c>
      <c r="E222" s="214" t="s">
        <v>1</v>
      </c>
      <c r="F222" s="215" t="s">
        <v>167</v>
      </c>
      <c r="G222" s="213"/>
      <c r="H222" s="216">
        <v>200</v>
      </c>
      <c r="I222" s="217"/>
      <c r="J222" s="213"/>
      <c r="K222" s="213"/>
      <c r="L222" s="218"/>
      <c r="M222" s="219"/>
      <c r="N222" s="220"/>
      <c r="O222" s="220"/>
      <c r="P222" s="220"/>
      <c r="Q222" s="220"/>
      <c r="R222" s="220"/>
      <c r="S222" s="220"/>
      <c r="T222" s="221"/>
      <c r="AT222" s="222" t="s">
        <v>163</v>
      </c>
      <c r="AU222" s="222" t="s">
        <v>85</v>
      </c>
      <c r="AV222" s="14" t="s">
        <v>161</v>
      </c>
      <c r="AW222" s="14" t="s">
        <v>31</v>
      </c>
      <c r="AX222" s="14" t="s">
        <v>83</v>
      </c>
      <c r="AY222" s="222" t="s">
        <v>153</v>
      </c>
    </row>
    <row r="223" spans="1:65" s="12" customFormat="1" ht="22.9" customHeight="1">
      <c r="B223" s="170"/>
      <c r="C223" s="171"/>
      <c r="D223" s="172" t="s">
        <v>74</v>
      </c>
      <c r="E223" s="184" t="s">
        <v>279</v>
      </c>
      <c r="F223" s="184" t="s">
        <v>280</v>
      </c>
      <c r="G223" s="171"/>
      <c r="H223" s="171"/>
      <c r="I223" s="174"/>
      <c r="J223" s="185">
        <f>BK223</f>
        <v>0</v>
      </c>
      <c r="K223" s="171"/>
      <c r="L223" s="176"/>
      <c r="M223" s="177"/>
      <c r="N223" s="178"/>
      <c r="O223" s="178"/>
      <c r="P223" s="179">
        <f>SUM(P224:P264)</f>
        <v>0</v>
      </c>
      <c r="Q223" s="178"/>
      <c r="R223" s="179">
        <f>SUM(R224:R264)</f>
        <v>0</v>
      </c>
      <c r="S223" s="178"/>
      <c r="T223" s="180">
        <f>SUM(T224:T264)</f>
        <v>0</v>
      </c>
      <c r="AR223" s="181" t="s">
        <v>161</v>
      </c>
      <c r="AT223" s="182" t="s">
        <v>74</v>
      </c>
      <c r="AU223" s="182" t="s">
        <v>83</v>
      </c>
      <c r="AY223" s="181" t="s">
        <v>153</v>
      </c>
      <c r="BK223" s="183">
        <f>SUM(BK224:BK264)</f>
        <v>0</v>
      </c>
    </row>
    <row r="224" spans="1:65" s="2" customFormat="1" ht="134.25" customHeight="1">
      <c r="A224" s="34"/>
      <c r="B224" s="35"/>
      <c r="C224" s="233" t="s">
        <v>315</v>
      </c>
      <c r="D224" s="233" t="s">
        <v>185</v>
      </c>
      <c r="E224" s="234" t="s">
        <v>379</v>
      </c>
      <c r="F224" s="235" t="s">
        <v>380</v>
      </c>
      <c r="G224" s="236" t="s">
        <v>158</v>
      </c>
      <c r="H224" s="237">
        <v>1</v>
      </c>
      <c r="I224" s="238"/>
      <c r="J224" s="239">
        <f>ROUND(I224*H224,2)</f>
        <v>0</v>
      </c>
      <c r="K224" s="235" t="s">
        <v>159</v>
      </c>
      <c r="L224" s="39"/>
      <c r="M224" s="240" t="s">
        <v>1</v>
      </c>
      <c r="N224" s="241" t="s">
        <v>40</v>
      </c>
      <c r="O224" s="71"/>
      <c r="P224" s="196">
        <f>O224*H224</f>
        <v>0</v>
      </c>
      <c r="Q224" s="196">
        <v>0</v>
      </c>
      <c r="R224" s="196">
        <f>Q224*H224</f>
        <v>0</v>
      </c>
      <c r="S224" s="196">
        <v>0</v>
      </c>
      <c r="T224" s="197">
        <f>S224*H224</f>
        <v>0</v>
      </c>
      <c r="U224" s="34"/>
      <c r="V224" s="34"/>
      <c r="W224" s="34"/>
      <c r="X224" s="34"/>
      <c r="Y224" s="34"/>
      <c r="Z224" s="34"/>
      <c r="AA224" s="34"/>
      <c r="AB224" s="34"/>
      <c r="AC224" s="34"/>
      <c r="AD224" s="34"/>
      <c r="AE224" s="34"/>
      <c r="AR224" s="198" t="s">
        <v>284</v>
      </c>
      <c r="AT224" s="198" t="s">
        <v>185</v>
      </c>
      <c r="AU224" s="198" t="s">
        <v>85</v>
      </c>
      <c r="AY224" s="17" t="s">
        <v>153</v>
      </c>
      <c r="BE224" s="199">
        <f>IF(N224="základní",J224,0)</f>
        <v>0</v>
      </c>
      <c r="BF224" s="199">
        <f>IF(N224="snížená",J224,0)</f>
        <v>0</v>
      </c>
      <c r="BG224" s="199">
        <f>IF(N224="zákl. přenesená",J224,0)</f>
        <v>0</v>
      </c>
      <c r="BH224" s="199">
        <f>IF(N224="sníž. přenesená",J224,0)</f>
        <v>0</v>
      </c>
      <c r="BI224" s="199">
        <f>IF(N224="nulová",J224,0)</f>
        <v>0</v>
      </c>
      <c r="BJ224" s="17" t="s">
        <v>83</v>
      </c>
      <c r="BK224" s="199">
        <f>ROUND(I224*H224,2)</f>
        <v>0</v>
      </c>
      <c r="BL224" s="17" t="s">
        <v>284</v>
      </c>
      <c r="BM224" s="198" t="s">
        <v>766</v>
      </c>
    </row>
    <row r="225" spans="1:65" s="2" customFormat="1" ht="58.5">
      <c r="A225" s="34"/>
      <c r="B225" s="35"/>
      <c r="C225" s="36"/>
      <c r="D225" s="202" t="s">
        <v>190</v>
      </c>
      <c r="E225" s="36"/>
      <c r="F225" s="242" t="s">
        <v>294</v>
      </c>
      <c r="G225" s="36"/>
      <c r="H225" s="36"/>
      <c r="I225" s="243"/>
      <c r="J225" s="36"/>
      <c r="K225" s="36"/>
      <c r="L225" s="39"/>
      <c r="M225" s="244"/>
      <c r="N225" s="245"/>
      <c r="O225" s="71"/>
      <c r="P225" s="71"/>
      <c r="Q225" s="71"/>
      <c r="R225" s="71"/>
      <c r="S225" s="71"/>
      <c r="T225" s="72"/>
      <c r="U225" s="34"/>
      <c r="V225" s="34"/>
      <c r="W225" s="34"/>
      <c r="X225" s="34"/>
      <c r="Y225" s="34"/>
      <c r="Z225" s="34"/>
      <c r="AA225" s="34"/>
      <c r="AB225" s="34"/>
      <c r="AC225" s="34"/>
      <c r="AD225" s="34"/>
      <c r="AE225" s="34"/>
      <c r="AT225" s="17" t="s">
        <v>190</v>
      </c>
      <c r="AU225" s="17" t="s">
        <v>85</v>
      </c>
    </row>
    <row r="226" spans="1:65" s="15" customFormat="1" ht="11.25">
      <c r="B226" s="223"/>
      <c r="C226" s="224"/>
      <c r="D226" s="202" t="s">
        <v>163</v>
      </c>
      <c r="E226" s="225" t="s">
        <v>1</v>
      </c>
      <c r="F226" s="226" t="s">
        <v>767</v>
      </c>
      <c r="G226" s="224"/>
      <c r="H226" s="225" t="s">
        <v>1</v>
      </c>
      <c r="I226" s="227"/>
      <c r="J226" s="224"/>
      <c r="K226" s="224"/>
      <c r="L226" s="228"/>
      <c r="M226" s="229"/>
      <c r="N226" s="230"/>
      <c r="O226" s="230"/>
      <c r="P226" s="230"/>
      <c r="Q226" s="230"/>
      <c r="R226" s="230"/>
      <c r="S226" s="230"/>
      <c r="T226" s="231"/>
      <c r="AT226" s="232" t="s">
        <v>163</v>
      </c>
      <c r="AU226" s="232" t="s">
        <v>85</v>
      </c>
      <c r="AV226" s="15" t="s">
        <v>83</v>
      </c>
      <c r="AW226" s="15" t="s">
        <v>31</v>
      </c>
      <c r="AX226" s="15" t="s">
        <v>75</v>
      </c>
      <c r="AY226" s="232" t="s">
        <v>153</v>
      </c>
    </row>
    <row r="227" spans="1:65" s="13" customFormat="1" ht="11.25">
      <c r="B227" s="200"/>
      <c r="C227" s="201"/>
      <c r="D227" s="202" t="s">
        <v>163</v>
      </c>
      <c r="E227" s="203" t="s">
        <v>1</v>
      </c>
      <c r="F227" s="204" t="s">
        <v>83</v>
      </c>
      <c r="G227" s="201"/>
      <c r="H227" s="205">
        <v>1</v>
      </c>
      <c r="I227" s="206"/>
      <c r="J227" s="201"/>
      <c r="K227" s="201"/>
      <c r="L227" s="207"/>
      <c r="M227" s="208"/>
      <c r="N227" s="209"/>
      <c r="O227" s="209"/>
      <c r="P227" s="209"/>
      <c r="Q227" s="209"/>
      <c r="R227" s="209"/>
      <c r="S227" s="209"/>
      <c r="T227" s="210"/>
      <c r="AT227" s="211" t="s">
        <v>163</v>
      </c>
      <c r="AU227" s="211" t="s">
        <v>85</v>
      </c>
      <c r="AV227" s="13" t="s">
        <v>85</v>
      </c>
      <c r="AW227" s="13" t="s">
        <v>31</v>
      </c>
      <c r="AX227" s="13" t="s">
        <v>75</v>
      </c>
      <c r="AY227" s="211" t="s">
        <v>153</v>
      </c>
    </row>
    <row r="228" spans="1:65" s="14" customFormat="1" ht="11.25">
      <c r="B228" s="212"/>
      <c r="C228" s="213"/>
      <c r="D228" s="202" t="s">
        <v>163</v>
      </c>
      <c r="E228" s="214" t="s">
        <v>1</v>
      </c>
      <c r="F228" s="215" t="s">
        <v>167</v>
      </c>
      <c r="G228" s="213"/>
      <c r="H228" s="216">
        <v>1</v>
      </c>
      <c r="I228" s="217"/>
      <c r="J228" s="213"/>
      <c r="K228" s="213"/>
      <c r="L228" s="218"/>
      <c r="M228" s="219"/>
      <c r="N228" s="220"/>
      <c r="O228" s="220"/>
      <c r="P228" s="220"/>
      <c r="Q228" s="220"/>
      <c r="R228" s="220"/>
      <c r="S228" s="220"/>
      <c r="T228" s="221"/>
      <c r="AT228" s="222" t="s">
        <v>163</v>
      </c>
      <c r="AU228" s="222" t="s">
        <v>85</v>
      </c>
      <c r="AV228" s="14" t="s">
        <v>161</v>
      </c>
      <c r="AW228" s="14" t="s">
        <v>31</v>
      </c>
      <c r="AX228" s="14" t="s">
        <v>83</v>
      </c>
      <c r="AY228" s="222" t="s">
        <v>153</v>
      </c>
    </row>
    <row r="229" spans="1:65" s="2" customFormat="1" ht="128.65" customHeight="1">
      <c r="A229" s="34"/>
      <c r="B229" s="35"/>
      <c r="C229" s="233" t="s">
        <v>482</v>
      </c>
      <c r="D229" s="233" t="s">
        <v>185</v>
      </c>
      <c r="E229" s="234" t="s">
        <v>649</v>
      </c>
      <c r="F229" s="235" t="s">
        <v>650</v>
      </c>
      <c r="G229" s="236" t="s">
        <v>178</v>
      </c>
      <c r="H229" s="237">
        <v>75</v>
      </c>
      <c r="I229" s="238"/>
      <c r="J229" s="239">
        <f>ROUND(I229*H229,2)</f>
        <v>0</v>
      </c>
      <c r="K229" s="235" t="s">
        <v>159</v>
      </c>
      <c r="L229" s="39"/>
      <c r="M229" s="240" t="s">
        <v>1</v>
      </c>
      <c r="N229" s="241" t="s">
        <v>40</v>
      </c>
      <c r="O229" s="71"/>
      <c r="P229" s="196">
        <f>O229*H229</f>
        <v>0</v>
      </c>
      <c r="Q229" s="196">
        <v>0</v>
      </c>
      <c r="R229" s="196">
        <f>Q229*H229</f>
        <v>0</v>
      </c>
      <c r="S229" s="196">
        <v>0</v>
      </c>
      <c r="T229" s="197">
        <f>S229*H229</f>
        <v>0</v>
      </c>
      <c r="U229" s="34"/>
      <c r="V229" s="34"/>
      <c r="W229" s="34"/>
      <c r="X229" s="34"/>
      <c r="Y229" s="34"/>
      <c r="Z229" s="34"/>
      <c r="AA229" s="34"/>
      <c r="AB229" s="34"/>
      <c r="AC229" s="34"/>
      <c r="AD229" s="34"/>
      <c r="AE229" s="34"/>
      <c r="AR229" s="198" t="s">
        <v>284</v>
      </c>
      <c r="AT229" s="198" t="s">
        <v>185</v>
      </c>
      <c r="AU229" s="198" t="s">
        <v>85</v>
      </c>
      <c r="AY229" s="17" t="s">
        <v>153</v>
      </c>
      <c r="BE229" s="199">
        <f>IF(N229="základní",J229,0)</f>
        <v>0</v>
      </c>
      <c r="BF229" s="199">
        <f>IF(N229="snížená",J229,0)</f>
        <v>0</v>
      </c>
      <c r="BG229" s="199">
        <f>IF(N229="zákl. přenesená",J229,0)</f>
        <v>0</v>
      </c>
      <c r="BH229" s="199">
        <f>IF(N229="sníž. přenesená",J229,0)</f>
        <v>0</v>
      </c>
      <c r="BI229" s="199">
        <f>IF(N229="nulová",J229,0)</f>
        <v>0</v>
      </c>
      <c r="BJ229" s="17" t="s">
        <v>83</v>
      </c>
      <c r="BK229" s="199">
        <f>ROUND(I229*H229,2)</f>
        <v>0</v>
      </c>
      <c r="BL229" s="17" t="s">
        <v>284</v>
      </c>
      <c r="BM229" s="198" t="s">
        <v>768</v>
      </c>
    </row>
    <row r="230" spans="1:65" s="2" customFormat="1" ht="58.5">
      <c r="A230" s="34"/>
      <c r="B230" s="35"/>
      <c r="C230" s="36"/>
      <c r="D230" s="202" t="s">
        <v>190</v>
      </c>
      <c r="E230" s="36"/>
      <c r="F230" s="242" t="s">
        <v>294</v>
      </c>
      <c r="G230" s="36"/>
      <c r="H230" s="36"/>
      <c r="I230" s="243"/>
      <c r="J230" s="36"/>
      <c r="K230" s="36"/>
      <c r="L230" s="39"/>
      <c r="M230" s="244"/>
      <c r="N230" s="245"/>
      <c r="O230" s="71"/>
      <c r="P230" s="71"/>
      <c r="Q230" s="71"/>
      <c r="R230" s="71"/>
      <c r="S230" s="71"/>
      <c r="T230" s="72"/>
      <c r="U230" s="34"/>
      <c r="V230" s="34"/>
      <c r="W230" s="34"/>
      <c r="X230" s="34"/>
      <c r="Y230" s="34"/>
      <c r="Z230" s="34"/>
      <c r="AA230" s="34"/>
      <c r="AB230" s="34"/>
      <c r="AC230" s="34"/>
      <c r="AD230" s="34"/>
      <c r="AE230" s="34"/>
      <c r="AT230" s="17" t="s">
        <v>190</v>
      </c>
      <c r="AU230" s="17" t="s">
        <v>85</v>
      </c>
    </row>
    <row r="231" spans="1:65" s="15" customFormat="1" ht="11.25">
      <c r="B231" s="223"/>
      <c r="C231" s="224"/>
      <c r="D231" s="202" t="s">
        <v>163</v>
      </c>
      <c r="E231" s="225" t="s">
        <v>1</v>
      </c>
      <c r="F231" s="226" t="s">
        <v>652</v>
      </c>
      <c r="G231" s="224"/>
      <c r="H231" s="225" t="s">
        <v>1</v>
      </c>
      <c r="I231" s="227"/>
      <c r="J231" s="224"/>
      <c r="K231" s="224"/>
      <c r="L231" s="228"/>
      <c r="M231" s="229"/>
      <c r="N231" s="230"/>
      <c r="O231" s="230"/>
      <c r="P231" s="230"/>
      <c r="Q231" s="230"/>
      <c r="R231" s="230"/>
      <c r="S231" s="230"/>
      <c r="T231" s="231"/>
      <c r="AT231" s="232" t="s">
        <v>163</v>
      </c>
      <c r="AU231" s="232" t="s">
        <v>85</v>
      </c>
      <c r="AV231" s="15" t="s">
        <v>83</v>
      </c>
      <c r="AW231" s="15" t="s">
        <v>31</v>
      </c>
      <c r="AX231" s="15" t="s">
        <v>75</v>
      </c>
      <c r="AY231" s="232" t="s">
        <v>153</v>
      </c>
    </row>
    <row r="232" spans="1:65" s="13" customFormat="1" ht="11.25">
      <c r="B232" s="200"/>
      <c r="C232" s="201"/>
      <c r="D232" s="202" t="s">
        <v>163</v>
      </c>
      <c r="E232" s="203" t="s">
        <v>1</v>
      </c>
      <c r="F232" s="204" t="s">
        <v>769</v>
      </c>
      <c r="G232" s="201"/>
      <c r="H232" s="205">
        <v>75</v>
      </c>
      <c r="I232" s="206"/>
      <c r="J232" s="201"/>
      <c r="K232" s="201"/>
      <c r="L232" s="207"/>
      <c r="M232" s="208"/>
      <c r="N232" s="209"/>
      <c r="O232" s="209"/>
      <c r="P232" s="209"/>
      <c r="Q232" s="209"/>
      <c r="R232" s="209"/>
      <c r="S232" s="209"/>
      <c r="T232" s="210"/>
      <c r="AT232" s="211" t="s">
        <v>163</v>
      </c>
      <c r="AU232" s="211" t="s">
        <v>85</v>
      </c>
      <c r="AV232" s="13" t="s">
        <v>85</v>
      </c>
      <c r="AW232" s="13" t="s">
        <v>31</v>
      </c>
      <c r="AX232" s="13" t="s">
        <v>75</v>
      </c>
      <c r="AY232" s="211" t="s">
        <v>153</v>
      </c>
    </row>
    <row r="233" spans="1:65" s="14" customFormat="1" ht="11.25">
      <c r="B233" s="212"/>
      <c r="C233" s="213"/>
      <c r="D233" s="202" t="s">
        <v>163</v>
      </c>
      <c r="E233" s="214" t="s">
        <v>1</v>
      </c>
      <c r="F233" s="215" t="s">
        <v>167</v>
      </c>
      <c r="G233" s="213"/>
      <c r="H233" s="216">
        <v>75</v>
      </c>
      <c r="I233" s="217"/>
      <c r="J233" s="213"/>
      <c r="K233" s="213"/>
      <c r="L233" s="218"/>
      <c r="M233" s="219"/>
      <c r="N233" s="220"/>
      <c r="O233" s="220"/>
      <c r="P233" s="220"/>
      <c r="Q233" s="220"/>
      <c r="R233" s="220"/>
      <c r="S233" s="220"/>
      <c r="T233" s="221"/>
      <c r="AT233" s="222" t="s">
        <v>163</v>
      </c>
      <c r="AU233" s="222" t="s">
        <v>85</v>
      </c>
      <c r="AV233" s="14" t="s">
        <v>161</v>
      </c>
      <c r="AW233" s="14" t="s">
        <v>31</v>
      </c>
      <c r="AX233" s="14" t="s">
        <v>83</v>
      </c>
      <c r="AY233" s="222" t="s">
        <v>153</v>
      </c>
    </row>
    <row r="234" spans="1:65" s="2" customFormat="1" ht="156.75" customHeight="1">
      <c r="A234" s="34"/>
      <c r="B234" s="35"/>
      <c r="C234" s="233" t="s">
        <v>485</v>
      </c>
      <c r="D234" s="233" t="s">
        <v>185</v>
      </c>
      <c r="E234" s="234" t="s">
        <v>656</v>
      </c>
      <c r="F234" s="235" t="s">
        <v>657</v>
      </c>
      <c r="G234" s="236" t="s">
        <v>178</v>
      </c>
      <c r="H234" s="237">
        <v>59.223999999999997</v>
      </c>
      <c r="I234" s="238"/>
      <c r="J234" s="239">
        <f>ROUND(I234*H234,2)</f>
        <v>0</v>
      </c>
      <c r="K234" s="235" t="s">
        <v>159</v>
      </c>
      <c r="L234" s="39"/>
      <c r="M234" s="240" t="s">
        <v>1</v>
      </c>
      <c r="N234" s="241" t="s">
        <v>40</v>
      </c>
      <c r="O234" s="71"/>
      <c r="P234" s="196">
        <f>O234*H234</f>
        <v>0</v>
      </c>
      <c r="Q234" s="196">
        <v>0</v>
      </c>
      <c r="R234" s="196">
        <f>Q234*H234</f>
        <v>0</v>
      </c>
      <c r="S234" s="196">
        <v>0</v>
      </c>
      <c r="T234" s="197">
        <f>S234*H234</f>
        <v>0</v>
      </c>
      <c r="U234" s="34"/>
      <c r="V234" s="34"/>
      <c r="W234" s="34"/>
      <c r="X234" s="34"/>
      <c r="Y234" s="34"/>
      <c r="Z234" s="34"/>
      <c r="AA234" s="34"/>
      <c r="AB234" s="34"/>
      <c r="AC234" s="34"/>
      <c r="AD234" s="34"/>
      <c r="AE234" s="34"/>
      <c r="AR234" s="198" t="s">
        <v>284</v>
      </c>
      <c r="AT234" s="198" t="s">
        <v>185</v>
      </c>
      <c r="AU234" s="198" t="s">
        <v>85</v>
      </c>
      <c r="AY234" s="17" t="s">
        <v>153</v>
      </c>
      <c r="BE234" s="199">
        <f>IF(N234="základní",J234,0)</f>
        <v>0</v>
      </c>
      <c r="BF234" s="199">
        <f>IF(N234="snížená",J234,0)</f>
        <v>0</v>
      </c>
      <c r="BG234" s="199">
        <f>IF(N234="zákl. přenesená",J234,0)</f>
        <v>0</v>
      </c>
      <c r="BH234" s="199">
        <f>IF(N234="sníž. přenesená",J234,0)</f>
        <v>0</v>
      </c>
      <c r="BI234" s="199">
        <f>IF(N234="nulová",J234,0)</f>
        <v>0</v>
      </c>
      <c r="BJ234" s="17" t="s">
        <v>83</v>
      </c>
      <c r="BK234" s="199">
        <f>ROUND(I234*H234,2)</f>
        <v>0</v>
      </c>
      <c r="BL234" s="17" t="s">
        <v>284</v>
      </c>
      <c r="BM234" s="198" t="s">
        <v>770</v>
      </c>
    </row>
    <row r="235" spans="1:65" s="2" customFormat="1" ht="87.75">
      <c r="A235" s="34"/>
      <c r="B235" s="35"/>
      <c r="C235" s="36"/>
      <c r="D235" s="202" t="s">
        <v>190</v>
      </c>
      <c r="E235" s="36"/>
      <c r="F235" s="242" t="s">
        <v>300</v>
      </c>
      <c r="G235" s="36"/>
      <c r="H235" s="36"/>
      <c r="I235" s="243"/>
      <c r="J235" s="36"/>
      <c r="K235" s="36"/>
      <c r="L235" s="39"/>
      <c r="M235" s="244"/>
      <c r="N235" s="245"/>
      <c r="O235" s="71"/>
      <c r="P235" s="71"/>
      <c r="Q235" s="71"/>
      <c r="R235" s="71"/>
      <c r="S235" s="71"/>
      <c r="T235" s="72"/>
      <c r="U235" s="34"/>
      <c r="V235" s="34"/>
      <c r="W235" s="34"/>
      <c r="X235" s="34"/>
      <c r="Y235" s="34"/>
      <c r="Z235" s="34"/>
      <c r="AA235" s="34"/>
      <c r="AB235" s="34"/>
      <c r="AC235" s="34"/>
      <c r="AD235" s="34"/>
      <c r="AE235" s="34"/>
      <c r="AT235" s="17" t="s">
        <v>190</v>
      </c>
      <c r="AU235" s="17" t="s">
        <v>85</v>
      </c>
    </row>
    <row r="236" spans="1:65" s="15" customFormat="1" ht="11.25">
      <c r="B236" s="223"/>
      <c r="C236" s="224"/>
      <c r="D236" s="202" t="s">
        <v>163</v>
      </c>
      <c r="E236" s="225" t="s">
        <v>1</v>
      </c>
      <c r="F236" s="226" t="s">
        <v>659</v>
      </c>
      <c r="G236" s="224"/>
      <c r="H236" s="225" t="s">
        <v>1</v>
      </c>
      <c r="I236" s="227"/>
      <c r="J236" s="224"/>
      <c r="K236" s="224"/>
      <c r="L236" s="228"/>
      <c r="M236" s="229"/>
      <c r="N236" s="230"/>
      <c r="O236" s="230"/>
      <c r="P236" s="230"/>
      <c r="Q236" s="230"/>
      <c r="R236" s="230"/>
      <c r="S236" s="230"/>
      <c r="T236" s="231"/>
      <c r="AT236" s="232" t="s">
        <v>163</v>
      </c>
      <c r="AU236" s="232" t="s">
        <v>85</v>
      </c>
      <c r="AV236" s="15" t="s">
        <v>83</v>
      </c>
      <c r="AW236" s="15" t="s">
        <v>31</v>
      </c>
      <c r="AX236" s="15" t="s">
        <v>75</v>
      </c>
      <c r="AY236" s="232" t="s">
        <v>153</v>
      </c>
    </row>
    <row r="237" spans="1:65" s="13" customFormat="1" ht="11.25">
      <c r="B237" s="200"/>
      <c r="C237" s="201"/>
      <c r="D237" s="202" t="s">
        <v>163</v>
      </c>
      <c r="E237" s="203" t="s">
        <v>1</v>
      </c>
      <c r="F237" s="204" t="s">
        <v>771</v>
      </c>
      <c r="G237" s="201"/>
      <c r="H237" s="205">
        <v>55.2</v>
      </c>
      <c r="I237" s="206"/>
      <c r="J237" s="201"/>
      <c r="K237" s="201"/>
      <c r="L237" s="207"/>
      <c r="M237" s="208"/>
      <c r="N237" s="209"/>
      <c r="O237" s="209"/>
      <c r="P237" s="209"/>
      <c r="Q237" s="209"/>
      <c r="R237" s="209"/>
      <c r="S237" s="209"/>
      <c r="T237" s="210"/>
      <c r="AT237" s="211" t="s">
        <v>163</v>
      </c>
      <c r="AU237" s="211" t="s">
        <v>85</v>
      </c>
      <c r="AV237" s="13" t="s">
        <v>85</v>
      </c>
      <c r="AW237" s="13" t="s">
        <v>31</v>
      </c>
      <c r="AX237" s="13" t="s">
        <v>75</v>
      </c>
      <c r="AY237" s="211" t="s">
        <v>153</v>
      </c>
    </row>
    <row r="238" spans="1:65" s="15" customFormat="1" ht="11.25">
      <c r="B238" s="223"/>
      <c r="C238" s="224"/>
      <c r="D238" s="202" t="s">
        <v>163</v>
      </c>
      <c r="E238" s="225" t="s">
        <v>1</v>
      </c>
      <c r="F238" s="226" t="s">
        <v>661</v>
      </c>
      <c r="G238" s="224"/>
      <c r="H238" s="225" t="s">
        <v>1</v>
      </c>
      <c r="I238" s="227"/>
      <c r="J238" s="224"/>
      <c r="K238" s="224"/>
      <c r="L238" s="228"/>
      <c r="M238" s="229"/>
      <c r="N238" s="230"/>
      <c r="O238" s="230"/>
      <c r="P238" s="230"/>
      <c r="Q238" s="230"/>
      <c r="R238" s="230"/>
      <c r="S238" s="230"/>
      <c r="T238" s="231"/>
      <c r="AT238" s="232" t="s">
        <v>163</v>
      </c>
      <c r="AU238" s="232" t="s">
        <v>85</v>
      </c>
      <c r="AV238" s="15" t="s">
        <v>83</v>
      </c>
      <c r="AW238" s="15" t="s">
        <v>31</v>
      </c>
      <c r="AX238" s="15" t="s">
        <v>75</v>
      </c>
      <c r="AY238" s="232" t="s">
        <v>153</v>
      </c>
    </row>
    <row r="239" spans="1:65" s="13" customFormat="1" ht="11.25">
      <c r="B239" s="200"/>
      <c r="C239" s="201"/>
      <c r="D239" s="202" t="s">
        <v>163</v>
      </c>
      <c r="E239" s="203" t="s">
        <v>1</v>
      </c>
      <c r="F239" s="204" t="s">
        <v>662</v>
      </c>
      <c r="G239" s="201"/>
      <c r="H239" s="205">
        <v>3.0000000000000001E-3</v>
      </c>
      <c r="I239" s="206"/>
      <c r="J239" s="201"/>
      <c r="K239" s="201"/>
      <c r="L239" s="207"/>
      <c r="M239" s="208"/>
      <c r="N239" s="209"/>
      <c r="O239" s="209"/>
      <c r="P239" s="209"/>
      <c r="Q239" s="209"/>
      <c r="R239" s="209"/>
      <c r="S239" s="209"/>
      <c r="T239" s="210"/>
      <c r="AT239" s="211" t="s">
        <v>163</v>
      </c>
      <c r="AU239" s="211" t="s">
        <v>85</v>
      </c>
      <c r="AV239" s="13" t="s">
        <v>85</v>
      </c>
      <c r="AW239" s="13" t="s">
        <v>31</v>
      </c>
      <c r="AX239" s="13" t="s">
        <v>75</v>
      </c>
      <c r="AY239" s="211" t="s">
        <v>153</v>
      </c>
    </row>
    <row r="240" spans="1:65" s="15" customFormat="1" ht="11.25">
      <c r="B240" s="223"/>
      <c r="C240" s="224"/>
      <c r="D240" s="202" t="s">
        <v>163</v>
      </c>
      <c r="E240" s="225" t="s">
        <v>1</v>
      </c>
      <c r="F240" s="226" t="s">
        <v>663</v>
      </c>
      <c r="G240" s="224"/>
      <c r="H240" s="225" t="s">
        <v>1</v>
      </c>
      <c r="I240" s="227"/>
      <c r="J240" s="224"/>
      <c r="K240" s="224"/>
      <c r="L240" s="228"/>
      <c r="M240" s="229"/>
      <c r="N240" s="230"/>
      <c r="O240" s="230"/>
      <c r="P240" s="230"/>
      <c r="Q240" s="230"/>
      <c r="R240" s="230"/>
      <c r="S240" s="230"/>
      <c r="T240" s="231"/>
      <c r="AT240" s="232" t="s">
        <v>163</v>
      </c>
      <c r="AU240" s="232" t="s">
        <v>85</v>
      </c>
      <c r="AV240" s="15" t="s">
        <v>83</v>
      </c>
      <c r="AW240" s="15" t="s">
        <v>31</v>
      </c>
      <c r="AX240" s="15" t="s">
        <v>75</v>
      </c>
      <c r="AY240" s="232" t="s">
        <v>153</v>
      </c>
    </row>
    <row r="241" spans="1:65" s="13" customFormat="1" ht="11.25">
      <c r="B241" s="200"/>
      <c r="C241" s="201"/>
      <c r="D241" s="202" t="s">
        <v>163</v>
      </c>
      <c r="E241" s="203" t="s">
        <v>1</v>
      </c>
      <c r="F241" s="204" t="s">
        <v>772</v>
      </c>
      <c r="G241" s="201"/>
      <c r="H241" s="205">
        <v>4.0209999999999999</v>
      </c>
      <c r="I241" s="206"/>
      <c r="J241" s="201"/>
      <c r="K241" s="201"/>
      <c r="L241" s="207"/>
      <c r="M241" s="208"/>
      <c r="N241" s="209"/>
      <c r="O241" s="209"/>
      <c r="P241" s="209"/>
      <c r="Q241" s="209"/>
      <c r="R241" s="209"/>
      <c r="S241" s="209"/>
      <c r="T241" s="210"/>
      <c r="AT241" s="211" t="s">
        <v>163</v>
      </c>
      <c r="AU241" s="211" t="s">
        <v>85</v>
      </c>
      <c r="AV241" s="13" t="s">
        <v>85</v>
      </c>
      <c r="AW241" s="13" t="s">
        <v>31</v>
      </c>
      <c r="AX241" s="13" t="s">
        <v>75</v>
      </c>
      <c r="AY241" s="211" t="s">
        <v>153</v>
      </c>
    </row>
    <row r="242" spans="1:65" s="14" customFormat="1" ht="11.25">
      <c r="B242" s="212"/>
      <c r="C242" s="213"/>
      <c r="D242" s="202" t="s">
        <v>163</v>
      </c>
      <c r="E242" s="214" t="s">
        <v>1</v>
      </c>
      <c r="F242" s="215" t="s">
        <v>167</v>
      </c>
      <c r="G242" s="213"/>
      <c r="H242" s="216">
        <v>59.224000000000004</v>
      </c>
      <c r="I242" s="217"/>
      <c r="J242" s="213"/>
      <c r="K242" s="213"/>
      <c r="L242" s="218"/>
      <c r="M242" s="219"/>
      <c r="N242" s="220"/>
      <c r="O242" s="220"/>
      <c r="P242" s="220"/>
      <c r="Q242" s="220"/>
      <c r="R242" s="220"/>
      <c r="S242" s="220"/>
      <c r="T242" s="221"/>
      <c r="AT242" s="222" t="s">
        <v>163</v>
      </c>
      <c r="AU242" s="222" t="s">
        <v>85</v>
      </c>
      <c r="AV242" s="14" t="s">
        <v>161</v>
      </c>
      <c r="AW242" s="14" t="s">
        <v>31</v>
      </c>
      <c r="AX242" s="14" t="s">
        <v>83</v>
      </c>
      <c r="AY242" s="222" t="s">
        <v>153</v>
      </c>
    </row>
    <row r="243" spans="1:65" s="2" customFormat="1" ht="156.75" customHeight="1">
      <c r="A243" s="34"/>
      <c r="B243" s="35"/>
      <c r="C243" s="233" t="s">
        <v>487</v>
      </c>
      <c r="D243" s="233" t="s">
        <v>185</v>
      </c>
      <c r="E243" s="234" t="s">
        <v>297</v>
      </c>
      <c r="F243" s="235" t="s">
        <v>298</v>
      </c>
      <c r="G243" s="236" t="s">
        <v>178</v>
      </c>
      <c r="H243" s="237">
        <v>155.25</v>
      </c>
      <c r="I243" s="238"/>
      <c r="J243" s="239">
        <f>ROUND(I243*H243,2)</f>
        <v>0</v>
      </c>
      <c r="K243" s="235" t="s">
        <v>159</v>
      </c>
      <c r="L243" s="39"/>
      <c r="M243" s="240" t="s">
        <v>1</v>
      </c>
      <c r="N243" s="241" t="s">
        <v>40</v>
      </c>
      <c r="O243" s="71"/>
      <c r="P243" s="196">
        <f>O243*H243</f>
        <v>0</v>
      </c>
      <c r="Q243" s="196">
        <v>0</v>
      </c>
      <c r="R243" s="196">
        <f>Q243*H243</f>
        <v>0</v>
      </c>
      <c r="S243" s="196">
        <v>0</v>
      </c>
      <c r="T243" s="197">
        <f>S243*H243</f>
        <v>0</v>
      </c>
      <c r="U243" s="34"/>
      <c r="V243" s="34"/>
      <c r="W243" s="34"/>
      <c r="X243" s="34"/>
      <c r="Y243" s="34"/>
      <c r="Z243" s="34"/>
      <c r="AA243" s="34"/>
      <c r="AB243" s="34"/>
      <c r="AC243" s="34"/>
      <c r="AD243" s="34"/>
      <c r="AE243" s="34"/>
      <c r="AR243" s="198" t="s">
        <v>284</v>
      </c>
      <c r="AT243" s="198" t="s">
        <v>185</v>
      </c>
      <c r="AU243" s="198" t="s">
        <v>85</v>
      </c>
      <c r="AY243" s="17" t="s">
        <v>153</v>
      </c>
      <c r="BE243" s="199">
        <f>IF(N243="základní",J243,0)</f>
        <v>0</v>
      </c>
      <c r="BF243" s="199">
        <f>IF(N243="snížená",J243,0)</f>
        <v>0</v>
      </c>
      <c r="BG243" s="199">
        <f>IF(N243="zákl. přenesená",J243,0)</f>
        <v>0</v>
      </c>
      <c r="BH243" s="199">
        <f>IF(N243="sníž. přenesená",J243,0)</f>
        <v>0</v>
      </c>
      <c r="BI243" s="199">
        <f>IF(N243="nulová",J243,0)</f>
        <v>0</v>
      </c>
      <c r="BJ243" s="17" t="s">
        <v>83</v>
      </c>
      <c r="BK243" s="199">
        <f>ROUND(I243*H243,2)</f>
        <v>0</v>
      </c>
      <c r="BL243" s="17" t="s">
        <v>284</v>
      </c>
      <c r="BM243" s="198" t="s">
        <v>773</v>
      </c>
    </row>
    <row r="244" spans="1:65" s="2" customFormat="1" ht="87.75">
      <c r="A244" s="34"/>
      <c r="B244" s="35"/>
      <c r="C244" s="36"/>
      <c r="D244" s="202" t="s">
        <v>190</v>
      </c>
      <c r="E244" s="36"/>
      <c r="F244" s="242" t="s">
        <v>300</v>
      </c>
      <c r="G244" s="36"/>
      <c r="H244" s="36"/>
      <c r="I244" s="243"/>
      <c r="J244" s="36"/>
      <c r="K244" s="36"/>
      <c r="L244" s="39"/>
      <c r="M244" s="244"/>
      <c r="N244" s="245"/>
      <c r="O244" s="71"/>
      <c r="P244" s="71"/>
      <c r="Q244" s="71"/>
      <c r="R244" s="71"/>
      <c r="S244" s="71"/>
      <c r="T244" s="72"/>
      <c r="U244" s="34"/>
      <c r="V244" s="34"/>
      <c r="W244" s="34"/>
      <c r="X244" s="34"/>
      <c r="Y244" s="34"/>
      <c r="Z244" s="34"/>
      <c r="AA244" s="34"/>
      <c r="AB244" s="34"/>
      <c r="AC244" s="34"/>
      <c r="AD244" s="34"/>
      <c r="AE244" s="34"/>
      <c r="AT244" s="17" t="s">
        <v>190</v>
      </c>
      <c r="AU244" s="17" t="s">
        <v>85</v>
      </c>
    </row>
    <row r="245" spans="1:65" s="15" customFormat="1" ht="11.25">
      <c r="B245" s="223"/>
      <c r="C245" s="224"/>
      <c r="D245" s="202" t="s">
        <v>163</v>
      </c>
      <c r="E245" s="225" t="s">
        <v>1</v>
      </c>
      <c r="F245" s="226" t="s">
        <v>301</v>
      </c>
      <c r="G245" s="224"/>
      <c r="H245" s="225" t="s">
        <v>1</v>
      </c>
      <c r="I245" s="227"/>
      <c r="J245" s="224"/>
      <c r="K245" s="224"/>
      <c r="L245" s="228"/>
      <c r="M245" s="229"/>
      <c r="N245" s="230"/>
      <c r="O245" s="230"/>
      <c r="P245" s="230"/>
      <c r="Q245" s="230"/>
      <c r="R245" s="230"/>
      <c r="S245" s="230"/>
      <c r="T245" s="231"/>
      <c r="AT245" s="232" t="s">
        <v>163</v>
      </c>
      <c r="AU245" s="232" t="s">
        <v>85</v>
      </c>
      <c r="AV245" s="15" t="s">
        <v>83</v>
      </c>
      <c r="AW245" s="15" t="s">
        <v>31</v>
      </c>
      <c r="AX245" s="15" t="s">
        <v>75</v>
      </c>
      <c r="AY245" s="232" t="s">
        <v>153</v>
      </c>
    </row>
    <row r="246" spans="1:65" s="15" customFormat="1" ht="11.25">
      <c r="B246" s="223"/>
      <c r="C246" s="224"/>
      <c r="D246" s="202" t="s">
        <v>163</v>
      </c>
      <c r="E246" s="225" t="s">
        <v>1</v>
      </c>
      <c r="F246" s="226" t="s">
        <v>666</v>
      </c>
      <c r="G246" s="224"/>
      <c r="H246" s="225" t="s">
        <v>1</v>
      </c>
      <c r="I246" s="227"/>
      <c r="J246" s="224"/>
      <c r="K246" s="224"/>
      <c r="L246" s="228"/>
      <c r="M246" s="229"/>
      <c r="N246" s="230"/>
      <c r="O246" s="230"/>
      <c r="P246" s="230"/>
      <c r="Q246" s="230"/>
      <c r="R246" s="230"/>
      <c r="S246" s="230"/>
      <c r="T246" s="231"/>
      <c r="AT246" s="232" t="s">
        <v>163</v>
      </c>
      <c r="AU246" s="232" t="s">
        <v>85</v>
      </c>
      <c r="AV246" s="15" t="s">
        <v>83</v>
      </c>
      <c r="AW246" s="15" t="s">
        <v>31</v>
      </c>
      <c r="AX246" s="15" t="s">
        <v>75</v>
      </c>
      <c r="AY246" s="232" t="s">
        <v>153</v>
      </c>
    </row>
    <row r="247" spans="1:65" s="13" customFormat="1" ht="11.25">
      <c r="B247" s="200"/>
      <c r="C247" s="201"/>
      <c r="D247" s="202" t="s">
        <v>163</v>
      </c>
      <c r="E247" s="203" t="s">
        <v>1</v>
      </c>
      <c r="F247" s="204" t="s">
        <v>667</v>
      </c>
      <c r="G247" s="201"/>
      <c r="H247" s="205">
        <v>56.25</v>
      </c>
      <c r="I247" s="206"/>
      <c r="J247" s="201"/>
      <c r="K247" s="201"/>
      <c r="L247" s="207"/>
      <c r="M247" s="208"/>
      <c r="N247" s="209"/>
      <c r="O247" s="209"/>
      <c r="P247" s="209"/>
      <c r="Q247" s="209"/>
      <c r="R247" s="209"/>
      <c r="S247" s="209"/>
      <c r="T247" s="210"/>
      <c r="AT247" s="211" t="s">
        <v>163</v>
      </c>
      <c r="AU247" s="211" t="s">
        <v>85</v>
      </c>
      <c r="AV247" s="13" t="s">
        <v>85</v>
      </c>
      <c r="AW247" s="13" t="s">
        <v>31</v>
      </c>
      <c r="AX247" s="13" t="s">
        <v>75</v>
      </c>
      <c r="AY247" s="211" t="s">
        <v>153</v>
      </c>
    </row>
    <row r="248" spans="1:65" s="15" customFormat="1" ht="11.25">
      <c r="B248" s="223"/>
      <c r="C248" s="224"/>
      <c r="D248" s="202" t="s">
        <v>163</v>
      </c>
      <c r="E248" s="225" t="s">
        <v>1</v>
      </c>
      <c r="F248" s="226" t="s">
        <v>668</v>
      </c>
      <c r="G248" s="224"/>
      <c r="H248" s="225" t="s">
        <v>1</v>
      </c>
      <c r="I248" s="227"/>
      <c r="J248" s="224"/>
      <c r="K248" s="224"/>
      <c r="L248" s="228"/>
      <c r="M248" s="229"/>
      <c r="N248" s="230"/>
      <c r="O248" s="230"/>
      <c r="P248" s="230"/>
      <c r="Q248" s="230"/>
      <c r="R248" s="230"/>
      <c r="S248" s="230"/>
      <c r="T248" s="231"/>
      <c r="AT248" s="232" t="s">
        <v>163</v>
      </c>
      <c r="AU248" s="232" t="s">
        <v>85</v>
      </c>
      <c r="AV248" s="15" t="s">
        <v>83</v>
      </c>
      <c r="AW248" s="15" t="s">
        <v>31</v>
      </c>
      <c r="AX248" s="15" t="s">
        <v>75</v>
      </c>
      <c r="AY248" s="232" t="s">
        <v>153</v>
      </c>
    </row>
    <row r="249" spans="1:65" s="13" customFormat="1" ht="11.25">
      <c r="B249" s="200"/>
      <c r="C249" s="201"/>
      <c r="D249" s="202" t="s">
        <v>163</v>
      </c>
      <c r="E249" s="203" t="s">
        <v>1</v>
      </c>
      <c r="F249" s="204" t="s">
        <v>669</v>
      </c>
      <c r="G249" s="201"/>
      <c r="H249" s="205">
        <v>99</v>
      </c>
      <c r="I249" s="206"/>
      <c r="J249" s="201"/>
      <c r="K249" s="201"/>
      <c r="L249" s="207"/>
      <c r="M249" s="208"/>
      <c r="N249" s="209"/>
      <c r="O249" s="209"/>
      <c r="P249" s="209"/>
      <c r="Q249" s="209"/>
      <c r="R249" s="209"/>
      <c r="S249" s="209"/>
      <c r="T249" s="210"/>
      <c r="AT249" s="211" t="s">
        <v>163</v>
      </c>
      <c r="AU249" s="211" t="s">
        <v>85</v>
      </c>
      <c r="AV249" s="13" t="s">
        <v>85</v>
      </c>
      <c r="AW249" s="13" t="s">
        <v>31</v>
      </c>
      <c r="AX249" s="13" t="s">
        <v>75</v>
      </c>
      <c r="AY249" s="211" t="s">
        <v>153</v>
      </c>
    </row>
    <row r="250" spans="1:65" s="14" customFormat="1" ht="11.25">
      <c r="B250" s="212"/>
      <c r="C250" s="213"/>
      <c r="D250" s="202" t="s">
        <v>163</v>
      </c>
      <c r="E250" s="214" t="s">
        <v>1</v>
      </c>
      <c r="F250" s="215" t="s">
        <v>167</v>
      </c>
      <c r="G250" s="213"/>
      <c r="H250" s="216">
        <v>155.25</v>
      </c>
      <c r="I250" s="217"/>
      <c r="J250" s="213"/>
      <c r="K250" s="213"/>
      <c r="L250" s="218"/>
      <c r="M250" s="219"/>
      <c r="N250" s="220"/>
      <c r="O250" s="220"/>
      <c r="P250" s="220"/>
      <c r="Q250" s="220"/>
      <c r="R250" s="220"/>
      <c r="S250" s="220"/>
      <c r="T250" s="221"/>
      <c r="AT250" s="222" t="s">
        <v>163</v>
      </c>
      <c r="AU250" s="222" t="s">
        <v>85</v>
      </c>
      <c r="AV250" s="14" t="s">
        <v>161</v>
      </c>
      <c r="AW250" s="14" t="s">
        <v>31</v>
      </c>
      <c r="AX250" s="14" t="s">
        <v>83</v>
      </c>
      <c r="AY250" s="222" t="s">
        <v>153</v>
      </c>
    </row>
    <row r="251" spans="1:65" s="2" customFormat="1" ht="168" customHeight="1">
      <c r="A251" s="34"/>
      <c r="B251" s="35"/>
      <c r="C251" s="233" t="s">
        <v>490</v>
      </c>
      <c r="D251" s="233" t="s">
        <v>185</v>
      </c>
      <c r="E251" s="234" t="s">
        <v>670</v>
      </c>
      <c r="F251" s="235" t="s">
        <v>671</v>
      </c>
      <c r="G251" s="236" t="s">
        <v>178</v>
      </c>
      <c r="H251" s="237">
        <v>22.14</v>
      </c>
      <c r="I251" s="238"/>
      <c r="J251" s="239">
        <f>ROUND(I251*H251,2)</f>
        <v>0</v>
      </c>
      <c r="K251" s="235" t="s">
        <v>159</v>
      </c>
      <c r="L251" s="39"/>
      <c r="M251" s="240" t="s">
        <v>1</v>
      </c>
      <c r="N251" s="241" t="s">
        <v>40</v>
      </c>
      <c r="O251" s="71"/>
      <c r="P251" s="196">
        <f>O251*H251</f>
        <v>0</v>
      </c>
      <c r="Q251" s="196">
        <v>0</v>
      </c>
      <c r="R251" s="196">
        <f>Q251*H251</f>
        <v>0</v>
      </c>
      <c r="S251" s="196">
        <v>0</v>
      </c>
      <c r="T251" s="197">
        <f>S251*H251</f>
        <v>0</v>
      </c>
      <c r="U251" s="34"/>
      <c r="V251" s="34"/>
      <c r="W251" s="34"/>
      <c r="X251" s="34"/>
      <c r="Y251" s="34"/>
      <c r="Z251" s="34"/>
      <c r="AA251" s="34"/>
      <c r="AB251" s="34"/>
      <c r="AC251" s="34"/>
      <c r="AD251" s="34"/>
      <c r="AE251" s="34"/>
      <c r="AR251" s="198" t="s">
        <v>284</v>
      </c>
      <c r="AT251" s="198" t="s">
        <v>185</v>
      </c>
      <c r="AU251" s="198" t="s">
        <v>85</v>
      </c>
      <c r="AY251" s="17" t="s">
        <v>153</v>
      </c>
      <c r="BE251" s="199">
        <f>IF(N251="základní",J251,0)</f>
        <v>0</v>
      </c>
      <c r="BF251" s="199">
        <f>IF(N251="snížená",J251,0)</f>
        <v>0</v>
      </c>
      <c r="BG251" s="199">
        <f>IF(N251="zákl. přenesená",J251,0)</f>
        <v>0</v>
      </c>
      <c r="BH251" s="199">
        <f>IF(N251="sníž. přenesená",J251,0)</f>
        <v>0</v>
      </c>
      <c r="BI251" s="199">
        <f>IF(N251="nulová",J251,0)</f>
        <v>0</v>
      </c>
      <c r="BJ251" s="17" t="s">
        <v>83</v>
      </c>
      <c r="BK251" s="199">
        <f>ROUND(I251*H251,2)</f>
        <v>0</v>
      </c>
      <c r="BL251" s="17" t="s">
        <v>284</v>
      </c>
      <c r="BM251" s="198" t="s">
        <v>774</v>
      </c>
    </row>
    <row r="252" spans="1:65" s="2" customFormat="1" ht="87.75">
      <c r="A252" s="34"/>
      <c r="B252" s="35"/>
      <c r="C252" s="36"/>
      <c r="D252" s="202" t="s">
        <v>190</v>
      </c>
      <c r="E252" s="36"/>
      <c r="F252" s="242" t="s">
        <v>300</v>
      </c>
      <c r="G252" s="36"/>
      <c r="H252" s="36"/>
      <c r="I252" s="243"/>
      <c r="J252" s="36"/>
      <c r="K252" s="36"/>
      <c r="L252" s="39"/>
      <c r="M252" s="244"/>
      <c r="N252" s="245"/>
      <c r="O252" s="71"/>
      <c r="P252" s="71"/>
      <c r="Q252" s="71"/>
      <c r="R252" s="71"/>
      <c r="S252" s="71"/>
      <c r="T252" s="72"/>
      <c r="U252" s="34"/>
      <c r="V252" s="34"/>
      <c r="W252" s="34"/>
      <c r="X252" s="34"/>
      <c r="Y252" s="34"/>
      <c r="Z252" s="34"/>
      <c r="AA252" s="34"/>
      <c r="AB252" s="34"/>
      <c r="AC252" s="34"/>
      <c r="AD252" s="34"/>
      <c r="AE252" s="34"/>
      <c r="AT252" s="17" t="s">
        <v>190</v>
      </c>
      <c r="AU252" s="17" t="s">
        <v>85</v>
      </c>
    </row>
    <row r="253" spans="1:65" s="15" customFormat="1" ht="11.25">
      <c r="B253" s="223"/>
      <c r="C253" s="224"/>
      <c r="D253" s="202" t="s">
        <v>163</v>
      </c>
      <c r="E253" s="225" t="s">
        <v>1</v>
      </c>
      <c r="F253" s="226" t="s">
        <v>673</v>
      </c>
      <c r="G253" s="224"/>
      <c r="H253" s="225" t="s">
        <v>1</v>
      </c>
      <c r="I253" s="227"/>
      <c r="J253" s="224"/>
      <c r="K253" s="224"/>
      <c r="L253" s="228"/>
      <c r="M253" s="229"/>
      <c r="N253" s="230"/>
      <c r="O253" s="230"/>
      <c r="P253" s="230"/>
      <c r="Q253" s="230"/>
      <c r="R253" s="230"/>
      <c r="S253" s="230"/>
      <c r="T253" s="231"/>
      <c r="AT253" s="232" t="s">
        <v>163</v>
      </c>
      <c r="AU253" s="232" t="s">
        <v>85</v>
      </c>
      <c r="AV253" s="15" t="s">
        <v>83</v>
      </c>
      <c r="AW253" s="15" t="s">
        <v>31</v>
      </c>
      <c r="AX253" s="15" t="s">
        <v>75</v>
      </c>
      <c r="AY253" s="232" t="s">
        <v>153</v>
      </c>
    </row>
    <row r="254" spans="1:65" s="13" customFormat="1" ht="11.25">
      <c r="B254" s="200"/>
      <c r="C254" s="201"/>
      <c r="D254" s="202" t="s">
        <v>163</v>
      </c>
      <c r="E254" s="203" t="s">
        <v>1</v>
      </c>
      <c r="F254" s="204" t="s">
        <v>775</v>
      </c>
      <c r="G254" s="201"/>
      <c r="H254" s="205">
        <v>22.14</v>
      </c>
      <c r="I254" s="206"/>
      <c r="J254" s="201"/>
      <c r="K254" s="201"/>
      <c r="L254" s="207"/>
      <c r="M254" s="208"/>
      <c r="N254" s="209"/>
      <c r="O254" s="209"/>
      <c r="P254" s="209"/>
      <c r="Q254" s="209"/>
      <c r="R254" s="209"/>
      <c r="S254" s="209"/>
      <c r="T254" s="210"/>
      <c r="AT254" s="211" t="s">
        <v>163</v>
      </c>
      <c r="AU254" s="211" t="s">
        <v>85</v>
      </c>
      <c r="AV254" s="13" t="s">
        <v>85</v>
      </c>
      <c r="AW254" s="13" t="s">
        <v>31</v>
      </c>
      <c r="AX254" s="13" t="s">
        <v>75</v>
      </c>
      <c r="AY254" s="211" t="s">
        <v>153</v>
      </c>
    </row>
    <row r="255" spans="1:65" s="14" customFormat="1" ht="11.25">
      <c r="B255" s="212"/>
      <c r="C255" s="213"/>
      <c r="D255" s="202" t="s">
        <v>163</v>
      </c>
      <c r="E255" s="214" t="s">
        <v>1</v>
      </c>
      <c r="F255" s="215" t="s">
        <v>167</v>
      </c>
      <c r="G255" s="213"/>
      <c r="H255" s="216">
        <v>22.14</v>
      </c>
      <c r="I255" s="217"/>
      <c r="J255" s="213"/>
      <c r="K255" s="213"/>
      <c r="L255" s="218"/>
      <c r="M255" s="219"/>
      <c r="N255" s="220"/>
      <c r="O255" s="220"/>
      <c r="P255" s="220"/>
      <c r="Q255" s="220"/>
      <c r="R255" s="220"/>
      <c r="S255" s="220"/>
      <c r="T255" s="221"/>
      <c r="AT255" s="222" t="s">
        <v>163</v>
      </c>
      <c r="AU255" s="222" t="s">
        <v>85</v>
      </c>
      <c r="AV255" s="14" t="s">
        <v>161</v>
      </c>
      <c r="AW255" s="14" t="s">
        <v>31</v>
      </c>
      <c r="AX255" s="14" t="s">
        <v>83</v>
      </c>
      <c r="AY255" s="222" t="s">
        <v>153</v>
      </c>
    </row>
    <row r="256" spans="1:65" s="2" customFormat="1" ht="90" customHeight="1">
      <c r="A256" s="34"/>
      <c r="B256" s="35"/>
      <c r="C256" s="233" t="s">
        <v>493</v>
      </c>
      <c r="D256" s="233" t="s">
        <v>185</v>
      </c>
      <c r="E256" s="234" t="s">
        <v>675</v>
      </c>
      <c r="F256" s="235" t="s">
        <v>676</v>
      </c>
      <c r="G256" s="236" t="s">
        <v>178</v>
      </c>
      <c r="H256" s="237">
        <v>75</v>
      </c>
      <c r="I256" s="238"/>
      <c r="J256" s="239">
        <f>ROUND(I256*H256,2)</f>
        <v>0</v>
      </c>
      <c r="K256" s="235" t="s">
        <v>159</v>
      </c>
      <c r="L256" s="39"/>
      <c r="M256" s="240" t="s">
        <v>1</v>
      </c>
      <c r="N256" s="241" t="s">
        <v>40</v>
      </c>
      <c r="O256" s="71"/>
      <c r="P256" s="196">
        <f>O256*H256</f>
        <v>0</v>
      </c>
      <c r="Q256" s="196">
        <v>0</v>
      </c>
      <c r="R256" s="196">
        <f>Q256*H256</f>
        <v>0</v>
      </c>
      <c r="S256" s="196">
        <v>0</v>
      </c>
      <c r="T256" s="197">
        <f>S256*H256</f>
        <v>0</v>
      </c>
      <c r="U256" s="34"/>
      <c r="V256" s="34"/>
      <c r="W256" s="34"/>
      <c r="X256" s="34"/>
      <c r="Y256" s="34"/>
      <c r="Z256" s="34"/>
      <c r="AA256" s="34"/>
      <c r="AB256" s="34"/>
      <c r="AC256" s="34"/>
      <c r="AD256" s="34"/>
      <c r="AE256" s="34"/>
      <c r="AR256" s="198" t="s">
        <v>284</v>
      </c>
      <c r="AT256" s="198" t="s">
        <v>185</v>
      </c>
      <c r="AU256" s="198" t="s">
        <v>85</v>
      </c>
      <c r="AY256" s="17" t="s">
        <v>153</v>
      </c>
      <c r="BE256" s="199">
        <f>IF(N256="základní",J256,0)</f>
        <v>0</v>
      </c>
      <c r="BF256" s="199">
        <f>IF(N256="snížená",J256,0)</f>
        <v>0</v>
      </c>
      <c r="BG256" s="199">
        <f>IF(N256="zákl. přenesená",J256,0)</f>
        <v>0</v>
      </c>
      <c r="BH256" s="199">
        <f>IF(N256="sníž. přenesená",J256,0)</f>
        <v>0</v>
      </c>
      <c r="BI256" s="199">
        <f>IF(N256="nulová",J256,0)</f>
        <v>0</v>
      </c>
      <c r="BJ256" s="17" t="s">
        <v>83</v>
      </c>
      <c r="BK256" s="199">
        <f>ROUND(I256*H256,2)</f>
        <v>0</v>
      </c>
      <c r="BL256" s="17" t="s">
        <v>284</v>
      </c>
      <c r="BM256" s="198" t="s">
        <v>776</v>
      </c>
    </row>
    <row r="257" spans="1:65" s="2" customFormat="1" ht="58.5">
      <c r="A257" s="34"/>
      <c r="B257" s="35"/>
      <c r="C257" s="36"/>
      <c r="D257" s="202" t="s">
        <v>190</v>
      </c>
      <c r="E257" s="36"/>
      <c r="F257" s="242" t="s">
        <v>319</v>
      </c>
      <c r="G257" s="36"/>
      <c r="H257" s="36"/>
      <c r="I257" s="243"/>
      <c r="J257" s="36"/>
      <c r="K257" s="36"/>
      <c r="L257" s="39"/>
      <c r="M257" s="244"/>
      <c r="N257" s="245"/>
      <c r="O257" s="71"/>
      <c r="P257" s="71"/>
      <c r="Q257" s="71"/>
      <c r="R257" s="71"/>
      <c r="S257" s="71"/>
      <c r="T257" s="72"/>
      <c r="U257" s="34"/>
      <c r="V257" s="34"/>
      <c r="W257" s="34"/>
      <c r="X257" s="34"/>
      <c r="Y257" s="34"/>
      <c r="Z257" s="34"/>
      <c r="AA257" s="34"/>
      <c r="AB257" s="34"/>
      <c r="AC257" s="34"/>
      <c r="AD257" s="34"/>
      <c r="AE257" s="34"/>
      <c r="AT257" s="17" t="s">
        <v>190</v>
      </c>
      <c r="AU257" s="17" t="s">
        <v>85</v>
      </c>
    </row>
    <row r="258" spans="1:65" s="15" customFormat="1" ht="11.25">
      <c r="B258" s="223"/>
      <c r="C258" s="224"/>
      <c r="D258" s="202" t="s">
        <v>163</v>
      </c>
      <c r="E258" s="225" t="s">
        <v>1</v>
      </c>
      <c r="F258" s="226" t="s">
        <v>678</v>
      </c>
      <c r="G258" s="224"/>
      <c r="H258" s="225" t="s">
        <v>1</v>
      </c>
      <c r="I258" s="227"/>
      <c r="J258" s="224"/>
      <c r="K258" s="224"/>
      <c r="L258" s="228"/>
      <c r="M258" s="229"/>
      <c r="N258" s="230"/>
      <c r="O258" s="230"/>
      <c r="P258" s="230"/>
      <c r="Q258" s="230"/>
      <c r="R258" s="230"/>
      <c r="S258" s="230"/>
      <c r="T258" s="231"/>
      <c r="AT258" s="232" t="s">
        <v>163</v>
      </c>
      <c r="AU258" s="232" t="s">
        <v>85</v>
      </c>
      <c r="AV258" s="15" t="s">
        <v>83</v>
      </c>
      <c r="AW258" s="15" t="s">
        <v>31</v>
      </c>
      <c r="AX258" s="15" t="s">
        <v>75</v>
      </c>
      <c r="AY258" s="232" t="s">
        <v>153</v>
      </c>
    </row>
    <row r="259" spans="1:65" s="13" customFormat="1" ht="11.25">
      <c r="B259" s="200"/>
      <c r="C259" s="201"/>
      <c r="D259" s="202" t="s">
        <v>163</v>
      </c>
      <c r="E259" s="203" t="s">
        <v>1</v>
      </c>
      <c r="F259" s="204" t="s">
        <v>769</v>
      </c>
      <c r="G259" s="201"/>
      <c r="H259" s="205">
        <v>75</v>
      </c>
      <c r="I259" s="206"/>
      <c r="J259" s="201"/>
      <c r="K259" s="201"/>
      <c r="L259" s="207"/>
      <c r="M259" s="208"/>
      <c r="N259" s="209"/>
      <c r="O259" s="209"/>
      <c r="P259" s="209"/>
      <c r="Q259" s="209"/>
      <c r="R259" s="209"/>
      <c r="S259" s="209"/>
      <c r="T259" s="210"/>
      <c r="AT259" s="211" t="s">
        <v>163</v>
      </c>
      <c r="AU259" s="211" t="s">
        <v>85</v>
      </c>
      <c r="AV259" s="13" t="s">
        <v>85</v>
      </c>
      <c r="AW259" s="13" t="s">
        <v>31</v>
      </c>
      <c r="AX259" s="13" t="s">
        <v>75</v>
      </c>
      <c r="AY259" s="211" t="s">
        <v>153</v>
      </c>
    </row>
    <row r="260" spans="1:65" s="14" customFormat="1" ht="11.25">
      <c r="B260" s="212"/>
      <c r="C260" s="213"/>
      <c r="D260" s="202" t="s">
        <v>163</v>
      </c>
      <c r="E260" s="214" t="s">
        <v>1</v>
      </c>
      <c r="F260" s="215" t="s">
        <v>167</v>
      </c>
      <c r="G260" s="213"/>
      <c r="H260" s="216">
        <v>75</v>
      </c>
      <c r="I260" s="217"/>
      <c r="J260" s="213"/>
      <c r="K260" s="213"/>
      <c r="L260" s="218"/>
      <c r="M260" s="219"/>
      <c r="N260" s="220"/>
      <c r="O260" s="220"/>
      <c r="P260" s="220"/>
      <c r="Q260" s="220"/>
      <c r="R260" s="220"/>
      <c r="S260" s="220"/>
      <c r="T260" s="221"/>
      <c r="AT260" s="222" t="s">
        <v>163</v>
      </c>
      <c r="AU260" s="222" t="s">
        <v>85</v>
      </c>
      <c r="AV260" s="14" t="s">
        <v>161</v>
      </c>
      <c r="AW260" s="14" t="s">
        <v>31</v>
      </c>
      <c r="AX260" s="14" t="s">
        <v>83</v>
      </c>
      <c r="AY260" s="222" t="s">
        <v>153</v>
      </c>
    </row>
    <row r="261" spans="1:65" s="2" customFormat="1" ht="24">
      <c r="A261" s="34"/>
      <c r="B261" s="35"/>
      <c r="C261" s="233" t="s">
        <v>467</v>
      </c>
      <c r="D261" s="233" t="s">
        <v>185</v>
      </c>
      <c r="E261" s="234" t="s">
        <v>683</v>
      </c>
      <c r="F261" s="235" t="s">
        <v>684</v>
      </c>
      <c r="G261" s="236" t="s">
        <v>158</v>
      </c>
      <c r="H261" s="237">
        <v>1</v>
      </c>
      <c r="I261" s="238"/>
      <c r="J261" s="239">
        <f>ROUND(I261*H261,2)</f>
        <v>0</v>
      </c>
      <c r="K261" s="235" t="s">
        <v>159</v>
      </c>
      <c r="L261" s="39"/>
      <c r="M261" s="240" t="s">
        <v>1</v>
      </c>
      <c r="N261" s="241" t="s">
        <v>40</v>
      </c>
      <c r="O261" s="71"/>
      <c r="P261" s="196">
        <f>O261*H261</f>
        <v>0</v>
      </c>
      <c r="Q261" s="196">
        <v>0</v>
      </c>
      <c r="R261" s="196">
        <f>Q261*H261</f>
        <v>0</v>
      </c>
      <c r="S261" s="196">
        <v>0</v>
      </c>
      <c r="T261" s="197">
        <f>S261*H261</f>
        <v>0</v>
      </c>
      <c r="U261" s="34"/>
      <c r="V261" s="34"/>
      <c r="W261" s="34"/>
      <c r="X261" s="34"/>
      <c r="Y261" s="34"/>
      <c r="Z261" s="34"/>
      <c r="AA261" s="34"/>
      <c r="AB261" s="34"/>
      <c r="AC261" s="34"/>
      <c r="AD261" s="34"/>
      <c r="AE261" s="34"/>
      <c r="AR261" s="198" t="s">
        <v>161</v>
      </c>
      <c r="AT261" s="198" t="s">
        <v>185</v>
      </c>
      <c r="AU261" s="198" t="s">
        <v>85</v>
      </c>
      <c r="AY261" s="17" t="s">
        <v>153</v>
      </c>
      <c r="BE261" s="199">
        <f>IF(N261="základní",J261,0)</f>
        <v>0</v>
      </c>
      <c r="BF261" s="199">
        <f>IF(N261="snížená",J261,0)</f>
        <v>0</v>
      </c>
      <c r="BG261" s="199">
        <f>IF(N261="zákl. přenesená",J261,0)</f>
        <v>0</v>
      </c>
      <c r="BH261" s="199">
        <f>IF(N261="sníž. přenesená",J261,0)</f>
        <v>0</v>
      </c>
      <c r="BI261" s="199">
        <f>IF(N261="nulová",J261,0)</f>
        <v>0</v>
      </c>
      <c r="BJ261" s="17" t="s">
        <v>83</v>
      </c>
      <c r="BK261" s="199">
        <f>ROUND(I261*H261,2)</f>
        <v>0</v>
      </c>
      <c r="BL261" s="17" t="s">
        <v>161</v>
      </c>
      <c r="BM261" s="198" t="s">
        <v>777</v>
      </c>
    </row>
    <row r="262" spans="1:65" s="15" customFormat="1" ht="22.5">
      <c r="B262" s="223"/>
      <c r="C262" s="224"/>
      <c r="D262" s="202" t="s">
        <v>163</v>
      </c>
      <c r="E262" s="225" t="s">
        <v>1</v>
      </c>
      <c r="F262" s="226" t="s">
        <v>686</v>
      </c>
      <c r="G262" s="224"/>
      <c r="H262" s="225" t="s">
        <v>1</v>
      </c>
      <c r="I262" s="227"/>
      <c r="J262" s="224"/>
      <c r="K262" s="224"/>
      <c r="L262" s="228"/>
      <c r="M262" s="229"/>
      <c r="N262" s="230"/>
      <c r="O262" s="230"/>
      <c r="P262" s="230"/>
      <c r="Q262" s="230"/>
      <c r="R262" s="230"/>
      <c r="S262" s="230"/>
      <c r="T262" s="231"/>
      <c r="AT262" s="232" t="s">
        <v>163</v>
      </c>
      <c r="AU262" s="232" t="s">
        <v>85</v>
      </c>
      <c r="AV262" s="15" t="s">
        <v>83</v>
      </c>
      <c r="AW262" s="15" t="s">
        <v>31</v>
      </c>
      <c r="AX262" s="15" t="s">
        <v>75</v>
      </c>
      <c r="AY262" s="232" t="s">
        <v>153</v>
      </c>
    </row>
    <row r="263" spans="1:65" s="13" customFormat="1" ht="11.25">
      <c r="B263" s="200"/>
      <c r="C263" s="201"/>
      <c r="D263" s="202" t="s">
        <v>163</v>
      </c>
      <c r="E263" s="203" t="s">
        <v>1</v>
      </c>
      <c r="F263" s="204" t="s">
        <v>83</v>
      </c>
      <c r="G263" s="201"/>
      <c r="H263" s="205">
        <v>1</v>
      </c>
      <c r="I263" s="206"/>
      <c r="J263" s="201"/>
      <c r="K263" s="201"/>
      <c r="L263" s="207"/>
      <c r="M263" s="208"/>
      <c r="N263" s="209"/>
      <c r="O263" s="209"/>
      <c r="P263" s="209"/>
      <c r="Q263" s="209"/>
      <c r="R263" s="209"/>
      <c r="S263" s="209"/>
      <c r="T263" s="210"/>
      <c r="AT263" s="211" t="s">
        <v>163</v>
      </c>
      <c r="AU263" s="211" t="s">
        <v>85</v>
      </c>
      <c r="AV263" s="13" t="s">
        <v>85</v>
      </c>
      <c r="AW263" s="13" t="s">
        <v>31</v>
      </c>
      <c r="AX263" s="13" t="s">
        <v>75</v>
      </c>
      <c r="AY263" s="211" t="s">
        <v>153</v>
      </c>
    </row>
    <row r="264" spans="1:65" s="14" customFormat="1" ht="11.25">
      <c r="B264" s="212"/>
      <c r="C264" s="213"/>
      <c r="D264" s="202" t="s">
        <v>163</v>
      </c>
      <c r="E264" s="214" t="s">
        <v>1</v>
      </c>
      <c r="F264" s="215" t="s">
        <v>167</v>
      </c>
      <c r="G264" s="213"/>
      <c r="H264" s="216">
        <v>1</v>
      </c>
      <c r="I264" s="217"/>
      <c r="J264" s="213"/>
      <c r="K264" s="213"/>
      <c r="L264" s="218"/>
      <c r="M264" s="246"/>
      <c r="N264" s="247"/>
      <c r="O264" s="247"/>
      <c r="P264" s="247"/>
      <c r="Q264" s="247"/>
      <c r="R264" s="247"/>
      <c r="S264" s="247"/>
      <c r="T264" s="248"/>
      <c r="AT264" s="222" t="s">
        <v>163</v>
      </c>
      <c r="AU264" s="222" t="s">
        <v>85</v>
      </c>
      <c r="AV264" s="14" t="s">
        <v>161</v>
      </c>
      <c r="AW264" s="14" t="s">
        <v>31</v>
      </c>
      <c r="AX264" s="14" t="s">
        <v>83</v>
      </c>
      <c r="AY264" s="222" t="s">
        <v>153</v>
      </c>
    </row>
    <row r="265" spans="1:65" s="2" customFormat="1" ht="6.95" customHeight="1">
      <c r="A265" s="34"/>
      <c r="B265" s="54"/>
      <c r="C265" s="55"/>
      <c r="D265" s="55"/>
      <c r="E265" s="55"/>
      <c r="F265" s="55"/>
      <c r="G265" s="55"/>
      <c r="H265" s="55"/>
      <c r="I265" s="55"/>
      <c r="J265" s="55"/>
      <c r="K265" s="55"/>
      <c r="L265" s="39"/>
      <c r="M265" s="34"/>
      <c r="O265" s="34"/>
      <c r="P265" s="34"/>
      <c r="Q265" s="34"/>
      <c r="R265" s="34"/>
      <c r="S265" s="34"/>
      <c r="T265" s="34"/>
      <c r="U265" s="34"/>
      <c r="V265" s="34"/>
      <c r="W265" s="34"/>
      <c r="X265" s="34"/>
      <c r="Y265" s="34"/>
      <c r="Z265" s="34"/>
      <c r="AA265" s="34"/>
      <c r="AB265" s="34"/>
      <c r="AC265" s="34"/>
      <c r="AD265" s="34"/>
      <c r="AE265" s="34"/>
    </row>
  </sheetData>
  <sheetProtection algorithmName="SHA-512" hashValue="G2Dvrvd9ded3rNheRgP6ycGmkhK2iI3CUdxdialhsW9EeR7GQuyGEZYxdaudnmRBy9C1bQX0u1EaEWnVYuck+Q==" saltValue="ytmzVgLeTEMRgjxDdU5rDwhrBxNRLYgRxnW2ZWyNcaroJ0Xak/hRD2uRnxOHS4uCkUXc0aHS01X+DeiML4tPFg==" spinCount="100000" sheet="1" objects="1" scenarios="1" formatColumns="0" formatRows="0" autoFilter="0"/>
  <autoFilter ref="C119:K264"/>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91"/>
  <sheetViews>
    <sheetView showGridLines="0" topLeftCell="A112"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5"/>
      <c r="M2" s="275"/>
      <c r="N2" s="275"/>
      <c r="O2" s="275"/>
      <c r="P2" s="275"/>
      <c r="Q2" s="275"/>
      <c r="R2" s="275"/>
      <c r="S2" s="275"/>
      <c r="T2" s="275"/>
      <c r="U2" s="275"/>
      <c r="V2" s="275"/>
      <c r="AT2" s="17" t="s">
        <v>106</v>
      </c>
    </row>
    <row r="3" spans="1:46" s="1" customFormat="1" ht="6.95" hidden="1" customHeight="1">
      <c r="B3" s="108"/>
      <c r="C3" s="109"/>
      <c r="D3" s="109"/>
      <c r="E3" s="109"/>
      <c r="F3" s="109"/>
      <c r="G3" s="109"/>
      <c r="H3" s="109"/>
      <c r="I3" s="109"/>
      <c r="J3" s="109"/>
      <c r="K3" s="109"/>
      <c r="L3" s="20"/>
      <c r="AT3" s="17" t="s">
        <v>85</v>
      </c>
    </row>
    <row r="4" spans="1:46" s="1" customFormat="1" ht="24.95" hidden="1" customHeight="1">
      <c r="B4" s="20"/>
      <c r="D4" s="110" t="s">
        <v>125</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0" t="str">
        <f>'Rekapitulace stavby'!K6</f>
        <v>Oprava trati v úseku Kladno - Krupá</v>
      </c>
      <c r="F7" s="291"/>
      <c r="G7" s="291"/>
      <c r="H7" s="291"/>
      <c r="L7" s="20"/>
    </row>
    <row r="8" spans="1:46" s="2" customFormat="1" ht="12" hidden="1" customHeight="1">
      <c r="A8" s="34"/>
      <c r="B8" s="39"/>
      <c r="C8" s="34"/>
      <c r="D8" s="112" t="s">
        <v>126</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292" t="s">
        <v>778</v>
      </c>
      <c r="F9" s="293"/>
      <c r="G9" s="293"/>
      <c r="H9" s="293"/>
      <c r="I9" s="34"/>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2" t="s">
        <v>20</v>
      </c>
      <c r="E12" s="34"/>
      <c r="F12" s="113" t="s">
        <v>21</v>
      </c>
      <c r="G12" s="34"/>
      <c r="H12" s="34"/>
      <c r="I12" s="112" t="s">
        <v>22</v>
      </c>
      <c r="J12" s="114" t="str">
        <f>'Rekapitulace stavby'!AN8</f>
        <v>22. 2. 2021</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stavby'!E14</f>
        <v>Vyplň údaj</v>
      </c>
      <c r="F18" s="295"/>
      <c r="G18" s="295"/>
      <c r="H18" s="295"/>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15"/>
      <c r="B27" s="116"/>
      <c r="C27" s="115"/>
      <c r="D27" s="115"/>
      <c r="E27" s="296" t="s">
        <v>1</v>
      </c>
      <c r="F27" s="296"/>
      <c r="G27" s="296"/>
      <c r="H27" s="296"/>
      <c r="I27" s="115"/>
      <c r="J27" s="115"/>
      <c r="K27" s="115"/>
      <c r="L27" s="117"/>
      <c r="S27" s="115"/>
      <c r="T27" s="115"/>
      <c r="U27" s="115"/>
      <c r="V27" s="115"/>
      <c r="W27" s="115"/>
      <c r="X27" s="115"/>
      <c r="Y27" s="115"/>
      <c r="Z27" s="115"/>
      <c r="AA27" s="115"/>
      <c r="AB27" s="115"/>
      <c r="AC27" s="115"/>
      <c r="AD27" s="115"/>
      <c r="AE27" s="115"/>
    </row>
    <row r="28" spans="1:31" s="2" customFormat="1" ht="6.95"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hidden="1" customHeight="1">
      <c r="A30" s="34"/>
      <c r="B30" s="39"/>
      <c r="C30" s="34"/>
      <c r="D30" s="119" t="s">
        <v>35</v>
      </c>
      <c r="E30" s="34"/>
      <c r="F30" s="34"/>
      <c r="G30" s="34"/>
      <c r="H30" s="34"/>
      <c r="I30" s="34"/>
      <c r="J30" s="120">
        <f>ROUND(J120,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2" t="s">
        <v>39</v>
      </c>
      <c r="E33" s="112" t="s">
        <v>40</v>
      </c>
      <c r="F33" s="123">
        <f>ROUND((SUM(BE120:BE290)),  2)</f>
        <v>0</v>
      </c>
      <c r="G33" s="34"/>
      <c r="H33" s="34"/>
      <c r="I33" s="124">
        <v>0.21</v>
      </c>
      <c r="J33" s="123">
        <f>ROUND(((SUM(BE120:BE290))*I33),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2" t="s">
        <v>41</v>
      </c>
      <c r="F34" s="123">
        <f>ROUND((SUM(BF120:BF290)),  2)</f>
        <v>0</v>
      </c>
      <c r="G34" s="34"/>
      <c r="H34" s="34"/>
      <c r="I34" s="124">
        <v>0.15</v>
      </c>
      <c r="J34" s="123">
        <f>ROUND(((SUM(BF120:BF290))*I34),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42</v>
      </c>
      <c r="F35" s="123">
        <f>ROUND((SUM(BG120:BG290)),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43</v>
      </c>
      <c r="F36" s="123">
        <f>ROUND((SUM(BH120:BH290)),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44</v>
      </c>
      <c r="F37" s="123">
        <f>ROUND((SUM(BI120:BI290)),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2" t="s">
        <v>48</v>
      </c>
      <c r="E50" s="133"/>
      <c r="F50" s="133"/>
      <c r="G50" s="132" t="s">
        <v>49</v>
      </c>
      <c r="H50" s="133"/>
      <c r="I50" s="133"/>
      <c r="J50" s="133"/>
      <c r="K50" s="133"/>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idden="1">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idden="1">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idden="1">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5" hidden="1"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hidden="1"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hidden="1" customHeight="1">
      <c r="A82" s="34"/>
      <c r="B82" s="35"/>
      <c r="C82" s="23" t="s">
        <v>128</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hidden="1"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hidden="1" customHeight="1">
      <c r="A85" s="34"/>
      <c r="B85" s="35"/>
      <c r="C85" s="36"/>
      <c r="D85" s="36"/>
      <c r="E85" s="297" t="str">
        <f>E7</f>
        <v>Oprava trati v úseku Kladno - Krupá</v>
      </c>
      <c r="F85" s="298"/>
      <c r="G85" s="298"/>
      <c r="H85" s="298"/>
      <c r="I85" s="36"/>
      <c r="J85" s="36"/>
      <c r="K85" s="36"/>
      <c r="L85" s="51"/>
      <c r="S85" s="34"/>
      <c r="T85" s="34"/>
      <c r="U85" s="34"/>
      <c r="V85" s="34"/>
      <c r="W85" s="34"/>
      <c r="X85" s="34"/>
      <c r="Y85" s="34"/>
      <c r="Z85" s="34"/>
      <c r="AA85" s="34"/>
      <c r="AB85" s="34"/>
      <c r="AC85" s="34"/>
      <c r="AD85" s="34"/>
      <c r="AE85" s="34"/>
    </row>
    <row r="86" spans="1:47" s="2" customFormat="1" ht="12" hidden="1" customHeight="1">
      <c r="A86" s="34"/>
      <c r="B86" s="35"/>
      <c r="C86" s="29" t="s">
        <v>126</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hidden="1" customHeight="1">
      <c r="A87" s="34"/>
      <c r="B87" s="35"/>
      <c r="C87" s="36"/>
      <c r="D87" s="36"/>
      <c r="E87" s="253" t="str">
        <f>E9</f>
        <v>SO 08 - přejezd P30</v>
      </c>
      <c r="F87" s="299"/>
      <c r="G87" s="299"/>
      <c r="H87" s="299"/>
      <c r="I87" s="36"/>
      <c r="J87" s="36"/>
      <c r="K87" s="36"/>
      <c r="L87" s="51"/>
      <c r="S87" s="34"/>
      <c r="T87" s="34"/>
      <c r="U87" s="34"/>
      <c r="V87" s="34"/>
      <c r="W87" s="34"/>
      <c r="X87" s="34"/>
      <c r="Y87" s="34"/>
      <c r="Z87" s="34"/>
      <c r="AA87" s="34"/>
      <c r="AB87" s="34"/>
      <c r="AC87" s="34"/>
      <c r="AD87" s="34"/>
      <c r="AE87" s="34"/>
    </row>
    <row r="88" spans="1:47" s="2" customFormat="1" ht="6.95" hidden="1"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c r="A89" s="34"/>
      <c r="B89" s="35"/>
      <c r="C89" s="29" t="s">
        <v>20</v>
      </c>
      <c r="D89" s="36"/>
      <c r="E89" s="36"/>
      <c r="F89" s="27" t="str">
        <f>F12</f>
        <v xml:space="preserve"> </v>
      </c>
      <c r="G89" s="36"/>
      <c r="H89" s="36"/>
      <c r="I89" s="29" t="s">
        <v>22</v>
      </c>
      <c r="J89" s="66" t="str">
        <f>IF(J12="","",J12)</f>
        <v>22. 2. 2021</v>
      </c>
      <c r="K89" s="36"/>
      <c r="L89" s="51"/>
      <c r="S89" s="34"/>
      <c r="T89" s="34"/>
      <c r="U89" s="34"/>
      <c r="V89" s="34"/>
      <c r="W89" s="34"/>
      <c r="X89" s="34"/>
      <c r="Y89" s="34"/>
      <c r="Z89" s="34"/>
      <c r="AA89" s="34"/>
      <c r="AB89" s="34"/>
      <c r="AC89" s="34"/>
      <c r="AD89" s="34"/>
      <c r="AE89" s="34"/>
    </row>
    <row r="90" spans="1:47" s="2" customFormat="1" ht="6.95" hidden="1"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hidden="1" customHeight="1">
      <c r="A91" s="34"/>
      <c r="B91" s="35"/>
      <c r="C91" s="29" t="s">
        <v>24</v>
      </c>
      <c r="D91" s="36"/>
      <c r="E91" s="36"/>
      <c r="F91" s="27" t="str">
        <f>E15</f>
        <v>Ing. Aleš Bednář</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2" hidden="1" customHeight="1">
      <c r="A92" s="34"/>
      <c r="B92" s="35"/>
      <c r="C92" s="29" t="s">
        <v>28</v>
      </c>
      <c r="D92" s="36"/>
      <c r="E92" s="36"/>
      <c r="F92" s="27" t="str">
        <f>IF(E18="","",E18)</f>
        <v>Vyplň údaj</v>
      </c>
      <c r="G92" s="36"/>
      <c r="H92" s="36"/>
      <c r="I92" s="29" t="s">
        <v>32</v>
      </c>
      <c r="J92" s="32" t="str">
        <f>E24</f>
        <v>Lukáš Kot</v>
      </c>
      <c r="K92" s="36"/>
      <c r="L92" s="51"/>
      <c r="S92" s="34"/>
      <c r="T92" s="34"/>
      <c r="U92" s="34"/>
      <c r="V92" s="34"/>
      <c r="W92" s="34"/>
      <c r="X92" s="34"/>
      <c r="Y92" s="34"/>
      <c r="Z92" s="34"/>
      <c r="AA92" s="34"/>
      <c r="AB92" s="34"/>
      <c r="AC92" s="34"/>
      <c r="AD92" s="34"/>
      <c r="AE92" s="34"/>
    </row>
    <row r="93" spans="1:47" s="2" customFormat="1" ht="10.35" hidden="1"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c r="A94" s="34"/>
      <c r="B94" s="35"/>
      <c r="C94" s="143" t="s">
        <v>129</v>
      </c>
      <c r="D94" s="144"/>
      <c r="E94" s="144"/>
      <c r="F94" s="144"/>
      <c r="G94" s="144"/>
      <c r="H94" s="144"/>
      <c r="I94" s="144"/>
      <c r="J94" s="145" t="s">
        <v>130</v>
      </c>
      <c r="K94" s="144"/>
      <c r="L94" s="51"/>
      <c r="S94" s="34"/>
      <c r="T94" s="34"/>
      <c r="U94" s="34"/>
      <c r="V94" s="34"/>
      <c r="W94" s="34"/>
      <c r="X94" s="34"/>
      <c r="Y94" s="34"/>
      <c r="Z94" s="34"/>
      <c r="AA94" s="34"/>
      <c r="AB94" s="34"/>
      <c r="AC94" s="34"/>
      <c r="AD94" s="34"/>
      <c r="AE94" s="34"/>
    </row>
    <row r="95" spans="1:47" s="2" customFormat="1" ht="10.35" hidden="1"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hidden="1" customHeight="1">
      <c r="A96" s="34"/>
      <c r="B96" s="35"/>
      <c r="C96" s="146" t="s">
        <v>131</v>
      </c>
      <c r="D96" s="36"/>
      <c r="E96" s="36"/>
      <c r="F96" s="36"/>
      <c r="G96" s="36"/>
      <c r="H96" s="36"/>
      <c r="I96" s="36"/>
      <c r="J96" s="84">
        <f>J120</f>
        <v>0</v>
      </c>
      <c r="K96" s="36"/>
      <c r="L96" s="51"/>
      <c r="S96" s="34"/>
      <c r="T96" s="34"/>
      <c r="U96" s="34"/>
      <c r="V96" s="34"/>
      <c r="W96" s="34"/>
      <c r="X96" s="34"/>
      <c r="Y96" s="34"/>
      <c r="Z96" s="34"/>
      <c r="AA96" s="34"/>
      <c r="AB96" s="34"/>
      <c r="AC96" s="34"/>
      <c r="AD96" s="34"/>
      <c r="AE96" s="34"/>
      <c r="AU96" s="17" t="s">
        <v>132</v>
      </c>
    </row>
    <row r="97" spans="1:31" s="9" customFormat="1" ht="24.95" hidden="1" customHeight="1">
      <c r="B97" s="147"/>
      <c r="C97" s="148"/>
      <c r="D97" s="149" t="s">
        <v>133</v>
      </c>
      <c r="E97" s="150"/>
      <c r="F97" s="150"/>
      <c r="G97" s="150"/>
      <c r="H97" s="150"/>
      <c r="I97" s="150"/>
      <c r="J97" s="151">
        <f>J121</f>
        <v>0</v>
      </c>
      <c r="K97" s="148"/>
      <c r="L97" s="152"/>
    </row>
    <row r="98" spans="1:31" s="10" customFormat="1" ht="19.899999999999999" hidden="1" customHeight="1">
      <c r="B98" s="153"/>
      <c r="C98" s="154"/>
      <c r="D98" s="155" t="s">
        <v>135</v>
      </c>
      <c r="E98" s="156"/>
      <c r="F98" s="156"/>
      <c r="G98" s="156"/>
      <c r="H98" s="156"/>
      <c r="I98" s="156"/>
      <c r="J98" s="157">
        <f>J122</f>
        <v>0</v>
      </c>
      <c r="K98" s="154"/>
      <c r="L98" s="158"/>
    </row>
    <row r="99" spans="1:31" s="10" customFormat="1" ht="19.899999999999999" hidden="1" customHeight="1">
      <c r="B99" s="153"/>
      <c r="C99" s="154"/>
      <c r="D99" s="155" t="s">
        <v>136</v>
      </c>
      <c r="E99" s="156"/>
      <c r="F99" s="156"/>
      <c r="G99" s="156"/>
      <c r="H99" s="156"/>
      <c r="I99" s="156"/>
      <c r="J99" s="157">
        <f>J182</f>
        <v>0</v>
      </c>
      <c r="K99" s="154"/>
      <c r="L99" s="158"/>
    </row>
    <row r="100" spans="1:31" s="10" customFormat="1" ht="19.899999999999999" hidden="1" customHeight="1">
      <c r="B100" s="153"/>
      <c r="C100" s="154"/>
      <c r="D100" s="155" t="s">
        <v>137</v>
      </c>
      <c r="E100" s="156"/>
      <c r="F100" s="156"/>
      <c r="G100" s="156"/>
      <c r="H100" s="156"/>
      <c r="I100" s="156"/>
      <c r="J100" s="157">
        <f>J242</f>
        <v>0</v>
      </c>
      <c r="K100" s="154"/>
      <c r="L100" s="158"/>
    </row>
    <row r="101" spans="1:31" s="2" customFormat="1" ht="21.75" hidden="1" customHeight="1">
      <c r="A101" s="34"/>
      <c r="B101" s="35"/>
      <c r="C101" s="36"/>
      <c r="D101" s="36"/>
      <c r="E101" s="36"/>
      <c r="F101" s="36"/>
      <c r="G101" s="36"/>
      <c r="H101" s="36"/>
      <c r="I101" s="36"/>
      <c r="J101" s="36"/>
      <c r="K101" s="36"/>
      <c r="L101" s="51"/>
      <c r="S101" s="34"/>
      <c r="T101" s="34"/>
      <c r="U101" s="34"/>
      <c r="V101" s="34"/>
      <c r="W101" s="34"/>
      <c r="X101" s="34"/>
      <c r="Y101" s="34"/>
      <c r="Z101" s="34"/>
      <c r="AA101" s="34"/>
      <c r="AB101" s="34"/>
      <c r="AC101" s="34"/>
      <c r="AD101" s="34"/>
      <c r="AE101" s="34"/>
    </row>
    <row r="102" spans="1:31" s="2" customFormat="1" ht="6.95" hidden="1" customHeight="1">
      <c r="A102" s="34"/>
      <c r="B102" s="54"/>
      <c r="C102" s="55"/>
      <c r="D102" s="55"/>
      <c r="E102" s="55"/>
      <c r="F102" s="55"/>
      <c r="G102" s="55"/>
      <c r="H102" s="55"/>
      <c r="I102" s="55"/>
      <c r="J102" s="55"/>
      <c r="K102" s="55"/>
      <c r="L102" s="51"/>
      <c r="S102" s="34"/>
      <c r="T102" s="34"/>
      <c r="U102" s="34"/>
      <c r="V102" s="34"/>
      <c r="W102" s="34"/>
      <c r="X102" s="34"/>
      <c r="Y102" s="34"/>
      <c r="Z102" s="34"/>
      <c r="AA102" s="34"/>
      <c r="AB102" s="34"/>
      <c r="AC102" s="34"/>
      <c r="AD102" s="34"/>
      <c r="AE102" s="34"/>
    </row>
    <row r="103" spans="1:31" ht="11.25" hidden="1"/>
    <row r="104" spans="1:31" ht="11.25" hidden="1"/>
    <row r="105" spans="1:31" ht="11.25" hidden="1"/>
    <row r="106" spans="1:31" s="2" customFormat="1" ht="6.95" customHeight="1">
      <c r="A106" s="34"/>
      <c r="B106" s="56"/>
      <c r="C106" s="57"/>
      <c r="D106" s="57"/>
      <c r="E106" s="57"/>
      <c r="F106" s="57"/>
      <c r="G106" s="57"/>
      <c r="H106" s="57"/>
      <c r="I106" s="57"/>
      <c r="J106" s="57"/>
      <c r="K106" s="57"/>
      <c r="L106" s="51"/>
      <c r="S106" s="34"/>
      <c r="T106" s="34"/>
      <c r="U106" s="34"/>
      <c r="V106" s="34"/>
      <c r="W106" s="34"/>
      <c r="X106" s="34"/>
      <c r="Y106" s="34"/>
      <c r="Z106" s="34"/>
      <c r="AA106" s="34"/>
      <c r="AB106" s="34"/>
      <c r="AC106" s="34"/>
      <c r="AD106" s="34"/>
      <c r="AE106" s="34"/>
    </row>
    <row r="107" spans="1:31" s="2" customFormat="1" ht="24.95" customHeight="1">
      <c r="A107" s="34"/>
      <c r="B107" s="35"/>
      <c r="C107" s="23" t="s">
        <v>138</v>
      </c>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6.95" customHeight="1">
      <c r="A108" s="34"/>
      <c r="B108" s="35"/>
      <c r="C108" s="36"/>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2" customHeight="1">
      <c r="A109" s="34"/>
      <c r="B109" s="35"/>
      <c r="C109" s="29" t="s">
        <v>16</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6.5" customHeight="1">
      <c r="A110" s="34"/>
      <c r="B110" s="35"/>
      <c r="C110" s="36"/>
      <c r="D110" s="36"/>
      <c r="E110" s="297" t="str">
        <f>E7</f>
        <v>Oprava trati v úseku Kladno - Krupá</v>
      </c>
      <c r="F110" s="298"/>
      <c r="G110" s="298"/>
      <c r="H110" s="298"/>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126</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6.5" customHeight="1">
      <c r="A112" s="34"/>
      <c r="B112" s="35"/>
      <c r="C112" s="36"/>
      <c r="D112" s="36"/>
      <c r="E112" s="253" t="str">
        <f>E9</f>
        <v>SO 08 - přejezd P30</v>
      </c>
      <c r="F112" s="299"/>
      <c r="G112" s="299"/>
      <c r="H112" s="299"/>
      <c r="I112" s="36"/>
      <c r="J112" s="36"/>
      <c r="K112" s="36"/>
      <c r="L112" s="51"/>
      <c r="S112" s="34"/>
      <c r="T112" s="34"/>
      <c r="U112" s="34"/>
      <c r="V112" s="34"/>
      <c r="W112" s="34"/>
      <c r="X112" s="34"/>
      <c r="Y112" s="34"/>
      <c r="Z112" s="34"/>
      <c r="AA112" s="34"/>
      <c r="AB112" s="34"/>
      <c r="AC112" s="34"/>
      <c r="AD112" s="34"/>
      <c r="AE112" s="34"/>
    </row>
    <row r="113" spans="1:65" s="2" customFormat="1" ht="6.95" customHeight="1">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9" t="s">
        <v>20</v>
      </c>
      <c r="D114" s="36"/>
      <c r="E114" s="36"/>
      <c r="F114" s="27" t="str">
        <f>F12</f>
        <v xml:space="preserve"> </v>
      </c>
      <c r="G114" s="36"/>
      <c r="H114" s="36"/>
      <c r="I114" s="29" t="s">
        <v>22</v>
      </c>
      <c r="J114" s="66" t="str">
        <f>IF(J12="","",J12)</f>
        <v>22. 2. 2021</v>
      </c>
      <c r="K114" s="36"/>
      <c r="L114" s="51"/>
      <c r="S114" s="34"/>
      <c r="T114" s="34"/>
      <c r="U114" s="34"/>
      <c r="V114" s="34"/>
      <c r="W114" s="34"/>
      <c r="X114" s="34"/>
      <c r="Y114" s="34"/>
      <c r="Z114" s="34"/>
      <c r="AA114" s="34"/>
      <c r="AB114" s="34"/>
      <c r="AC114" s="34"/>
      <c r="AD114" s="34"/>
      <c r="AE114" s="34"/>
    </row>
    <row r="115" spans="1:65" s="2" customFormat="1" ht="6.9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5.2" customHeight="1">
      <c r="A116" s="34"/>
      <c r="B116" s="35"/>
      <c r="C116" s="29" t="s">
        <v>24</v>
      </c>
      <c r="D116" s="36"/>
      <c r="E116" s="36"/>
      <c r="F116" s="27" t="str">
        <f>E15</f>
        <v>Ing. Aleš Bednář</v>
      </c>
      <c r="G116" s="36"/>
      <c r="H116" s="36"/>
      <c r="I116" s="29" t="s">
        <v>30</v>
      </c>
      <c r="J116" s="32" t="str">
        <f>E21</f>
        <v xml:space="preserve"> </v>
      </c>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28</v>
      </c>
      <c r="D117" s="36"/>
      <c r="E117" s="36"/>
      <c r="F117" s="27" t="str">
        <f>IF(E18="","",E18)</f>
        <v>Vyplň údaj</v>
      </c>
      <c r="G117" s="36"/>
      <c r="H117" s="36"/>
      <c r="I117" s="29" t="s">
        <v>32</v>
      </c>
      <c r="J117" s="32" t="str">
        <f>E24</f>
        <v>Lukáš Kot</v>
      </c>
      <c r="K117" s="36"/>
      <c r="L117" s="51"/>
      <c r="S117" s="34"/>
      <c r="T117" s="34"/>
      <c r="U117" s="34"/>
      <c r="V117" s="34"/>
      <c r="W117" s="34"/>
      <c r="X117" s="34"/>
      <c r="Y117" s="34"/>
      <c r="Z117" s="34"/>
      <c r="AA117" s="34"/>
      <c r="AB117" s="34"/>
      <c r="AC117" s="34"/>
      <c r="AD117" s="34"/>
      <c r="AE117" s="34"/>
    </row>
    <row r="118" spans="1:65" s="2" customFormat="1" ht="10.3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11" customFormat="1" ht="29.25" customHeight="1">
      <c r="A119" s="159"/>
      <c r="B119" s="160"/>
      <c r="C119" s="161" t="s">
        <v>139</v>
      </c>
      <c r="D119" s="162" t="s">
        <v>60</v>
      </c>
      <c r="E119" s="162" t="s">
        <v>56</v>
      </c>
      <c r="F119" s="162" t="s">
        <v>57</v>
      </c>
      <c r="G119" s="162" t="s">
        <v>140</v>
      </c>
      <c r="H119" s="162" t="s">
        <v>141</v>
      </c>
      <c r="I119" s="162" t="s">
        <v>142</v>
      </c>
      <c r="J119" s="162" t="s">
        <v>130</v>
      </c>
      <c r="K119" s="163" t="s">
        <v>143</v>
      </c>
      <c r="L119" s="164"/>
      <c r="M119" s="75" t="s">
        <v>1</v>
      </c>
      <c r="N119" s="76" t="s">
        <v>39</v>
      </c>
      <c r="O119" s="76" t="s">
        <v>144</v>
      </c>
      <c r="P119" s="76" t="s">
        <v>145</v>
      </c>
      <c r="Q119" s="76" t="s">
        <v>146</v>
      </c>
      <c r="R119" s="76" t="s">
        <v>147</v>
      </c>
      <c r="S119" s="76" t="s">
        <v>148</v>
      </c>
      <c r="T119" s="77" t="s">
        <v>149</v>
      </c>
      <c r="U119" s="159"/>
      <c r="V119" s="159"/>
      <c r="W119" s="159"/>
      <c r="X119" s="159"/>
      <c r="Y119" s="159"/>
      <c r="Z119" s="159"/>
      <c r="AA119" s="159"/>
      <c r="AB119" s="159"/>
      <c r="AC119" s="159"/>
      <c r="AD119" s="159"/>
      <c r="AE119" s="159"/>
    </row>
    <row r="120" spans="1:65" s="2" customFormat="1" ht="22.9" customHeight="1">
      <c r="A120" s="34"/>
      <c r="B120" s="35"/>
      <c r="C120" s="82" t="s">
        <v>150</v>
      </c>
      <c r="D120" s="36"/>
      <c r="E120" s="36"/>
      <c r="F120" s="36"/>
      <c r="G120" s="36"/>
      <c r="H120" s="36"/>
      <c r="I120" s="36"/>
      <c r="J120" s="165">
        <f>BK120</f>
        <v>0</v>
      </c>
      <c r="K120" s="36"/>
      <c r="L120" s="39"/>
      <c r="M120" s="78"/>
      <c r="N120" s="166"/>
      <c r="O120" s="79"/>
      <c r="P120" s="167">
        <f>P121</f>
        <v>0</v>
      </c>
      <c r="Q120" s="79"/>
      <c r="R120" s="167">
        <f>R121</f>
        <v>267.59604000000002</v>
      </c>
      <c r="S120" s="79"/>
      <c r="T120" s="168">
        <f>T121</f>
        <v>0</v>
      </c>
      <c r="U120" s="34"/>
      <c r="V120" s="34"/>
      <c r="W120" s="34"/>
      <c r="X120" s="34"/>
      <c r="Y120" s="34"/>
      <c r="Z120" s="34"/>
      <c r="AA120" s="34"/>
      <c r="AB120" s="34"/>
      <c r="AC120" s="34"/>
      <c r="AD120" s="34"/>
      <c r="AE120" s="34"/>
      <c r="AT120" s="17" t="s">
        <v>74</v>
      </c>
      <c r="AU120" s="17" t="s">
        <v>132</v>
      </c>
      <c r="BK120" s="169">
        <f>BK121</f>
        <v>0</v>
      </c>
    </row>
    <row r="121" spans="1:65" s="12" customFormat="1" ht="25.9" customHeight="1">
      <c r="B121" s="170"/>
      <c r="C121" s="171"/>
      <c r="D121" s="172" t="s">
        <v>74</v>
      </c>
      <c r="E121" s="173" t="s">
        <v>151</v>
      </c>
      <c r="F121" s="173" t="s">
        <v>152</v>
      </c>
      <c r="G121" s="171"/>
      <c r="H121" s="171"/>
      <c r="I121" s="174"/>
      <c r="J121" s="175">
        <f>BK121</f>
        <v>0</v>
      </c>
      <c r="K121" s="171"/>
      <c r="L121" s="176"/>
      <c r="M121" s="177"/>
      <c r="N121" s="178"/>
      <c r="O121" s="178"/>
      <c r="P121" s="179">
        <f>P122+P182+P242</f>
        <v>0</v>
      </c>
      <c r="Q121" s="178"/>
      <c r="R121" s="179">
        <f>R122+R182+R242</f>
        <v>267.59604000000002</v>
      </c>
      <c r="S121" s="178"/>
      <c r="T121" s="180">
        <f>T122+T182+T242</f>
        <v>0</v>
      </c>
      <c r="AR121" s="181" t="s">
        <v>83</v>
      </c>
      <c r="AT121" s="182" t="s">
        <v>74</v>
      </c>
      <c r="AU121" s="182" t="s">
        <v>75</v>
      </c>
      <c r="AY121" s="181" t="s">
        <v>153</v>
      </c>
      <c r="BK121" s="183">
        <f>BK122+BK182+BK242</f>
        <v>0</v>
      </c>
    </row>
    <row r="122" spans="1:65" s="12" customFormat="1" ht="22.9" customHeight="1">
      <c r="B122" s="170"/>
      <c r="C122" s="171"/>
      <c r="D122" s="172" t="s">
        <v>74</v>
      </c>
      <c r="E122" s="184" t="s">
        <v>85</v>
      </c>
      <c r="F122" s="184" t="s">
        <v>174</v>
      </c>
      <c r="G122" s="171"/>
      <c r="H122" s="171"/>
      <c r="I122" s="174"/>
      <c r="J122" s="185">
        <f>BK122</f>
        <v>0</v>
      </c>
      <c r="K122" s="171"/>
      <c r="L122" s="176"/>
      <c r="M122" s="177"/>
      <c r="N122" s="178"/>
      <c r="O122" s="178"/>
      <c r="P122" s="179">
        <f>SUM(P123:P181)</f>
        <v>0</v>
      </c>
      <c r="Q122" s="178"/>
      <c r="R122" s="179">
        <f>SUM(R123:R181)</f>
        <v>267.59604000000002</v>
      </c>
      <c r="S122" s="178"/>
      <c r="T122" s="180">
        <f>SUM(T123:T181)</f>
        <v>0</v>
      </c>
      <c r="AR122" s="181" t="s">
        <v>83</v>
      </c>
      <c r="AT122" s="182" t="s">
        <v>74</v>
      </c>
      <c r="AU122" s="182" t="s">
        <v>83</v>
      </c>
      <c r="AY122" s="181" t="s">
        <v>153</v>
      </c>
      <c r="BK122" s="183">
        <f>SUM(BK123:BK181)</f>
        <v>0</v>
      </c>
    </row>
    <row r="123" spans="1:65" s="2" customFormat="1" ht="24">
      <c r="A123" s="34"/>
      <c r="B123" s="35"/>
      <c r="C123" s="186" t="s">
        <v>83</v>
      </c>
      <c r="D123" s="186" t="s">
        <v>155</v>
      </c>
      <c r="E123" s="187" t="s">
        <v>518</v>
      </c>
      <c r="F123" s="188" t="s">
        <v>519</v>
      </c>
      <c r="G123" s="189" t="s">
        <v>209</v>
      </c>
      <c r="H123" s="190">
        <v>14.4</v>
      </c>
      <c r="I123" s="191"/>
      <c r="J123" s="192">
        <f>ROUND(I123*H123,2)</f>
        <v>0</v>
      </c>
      <c r="K123" s="188" t="s">
        <v>1</v>
      </c>
      <c r="L123" s="193"/>
      <c r="M123" s="194" t="s">
        <v>1</v>
      </c>
      <c r="N123" s="195" t="s">
        <v>40</v>
      </c>
      <c r="O123" s="71"/>
      <c r="P123" s="196">
        <f>O123*H123</f>
        <v>0</v>
      </c>
      <c r="Q123" s="196">
        <v>1.3420000000000001</v>
      </c>
      <c r="R123" s="196">
        <f>Q123*H123</f>
        <v>19.324800000000003</v>
      </c>
      <c r="S123" s="196">
        <v>0</v>
      </c>
      <c r="T123" s="197">
        <f>S123*H123</f>
        <v>0</v>
      </c>
      <c r="U123" s="34"/>
      <c r="V123" s="34"/>
      <c r="W123" s="34"/>
      <c r="X123" s="34"/>
      <c r="Y123" s="34"/>
      <c r="Z123" s="34"/>
      <c r="AA123" s="34"/>
      <c r="AB123" s="34"/>
      <c r="AC123" s="34"/>
      <c r="AD123" s="34"/>
      <c r="AE123" s="34"/>
      <c r="AR123" s="198" t="s">
        <v>160</v>
      </c>
      <c r="AT123" s="198" t="s">
        <v>155</v>
      </c>
      <c r="AU123" s="198" t="s">
        <v>85</v>
      </c>
      <c r="AY123" s="17" t="s">
        <v>153</v>
      </c>
      <c r="BE123" s="199">
        <f>IF(N123="základní",J123,0)</f>
        <v>0</v>
      </c>
      <c r="BF123" s="199">
        <f>IF(N123="snížená",J123,0)</f>
        <v>0</v>
      </c>
      <c r="BG123" s="199">
        <f>IF(N123="zákl. přenesená",J123,0)</f>
        <v>0</v>
      </c>
      <c r="BH123" s="199">
        <f>IF(N123="sníž. přenesená",J123,0)</f>
        <v>0</v>
      </c>
      <c r="BI123" s="199">
        <f>IF(N123="nulová",J123,0)</f>
        <v>0</v>
      </c>
      <c r="BJ123" s="17" t="s">
        <v>83</v>
      </c>
      <c r="BK123" s="199">
        <f>ROUND(I123*H123,2)</f>
        <v>0</v>
      </c>
      <c r="BL123" s="17" t="s">
        <v>161</v>
      </c>
      <c r="BM123" s="198" t="s">
        <v>779</v>
      </c>
    </row>
    <row r="124" spans="1:65" s="15" customFormat="1" ht="33.75">
      <c r="B124" s="223"/>
      <c r="C124" s="224"/>
      <c r="D124" s="202" t="s">
        <v>163</v>
      </c>
      <c r="E124" s="225" t="s">
        <v>1</v>
      </c>
      <c r="F124" s="226" t="s">
        <v>780</v>
      </c>
      <c r="G124" s="224"/>
      <c r="H124" s="225" t="s">
        <v>1</v>
      </c>
      <c r="I124" s="227"/>
      <c r="J124" s="224"/>
      <c r="K124" s="224"/>
      <c r="L124" s="228"/>
      <c r="M124" s="229"/>
      <c r="N124" s="230"/>
      <c r="O124" s="230"/>
      <c r="P124" s="230"/>
      <c r="Q124" s="230"/>
      <c r="R124" s="230"/>
      <c r="S124" s="230"/>
      <c r="T124" s="231"/>
      <c r="AT124" s="232" t="s">
        <v>163</v>
      </c>
      <c r="AU124" s="232" t="s">
        <v>85</v>
      </c>
      <c r="AV124" s="15" t="s">
        <v>83</v>
      </c>
      <c r="AW124" s="15" t="s">
        <v>31</v>
      </c>
      <c r="AX124" s="15" t="s">
        <v>75</v>
      </c>
      <c r="AY124" s="232" t="s">
        <v>153</v>
      </c>
    </row>
    <row r="125" spans="1:65" s="13" customFormat="1" ht="11.25">
      <c r="B125" s="200"/>
      <c r="C125" s="201"/>
      <c r="D125" s="202" t="s">
        <v>163</v>
      </c>
      <c r="E125" s="203" t="s">
        <v>1</v>
      </c>
      <c r="F125" s="204" t="s">
        <v>781</v>
      </c>
      <c r="G125" s="201"/>
      <c r="H125" s="205">
        <v>14.4</v>
      </c>
      <c r="I125" s="206"/>
      <c r="J125" s="201"/>
      <c r="K125" s="201"/>
      <c r="L125" s="207"/>
      <c r="M125" s="208"/>
      <c r="N125" s="209"/>
      <c r="O125" s="209"/>
      <c r="P125" s="209"/>
      <c r="Q125" s="209"/>
      <c r="R125" s="209"/>
      <c r="S125" s="209"/>
      <c r="T125" s="210"/>
      <c r="AT125" s="211" t="s">
        <v>163</v>
      </c>
      <c r="AU125" s="211" t="s">
        <v>85</v>
      </c>
      <c r="AV125" s="13" t="s">
        <v>85</v>
      </c>
      <c r="AW125" s="13" t="s">
        <v>31</v>
      </c>
      <c r="AX125" s="13" t="s">
        <v>75</v>
      </c>
      <c r="AY125" s="211" t="s">
        <v>153</v>
      </c>
    </row>
    <row r="126" spans="1:65" s="14" customFormat="1" ht="11.25">
      <c r="B126" s="212"/>
      <c r="C126" s="213"/>
      <c r="D126" s="202" t="s">
        <v>163</v>
      </c>
      <c r="E126" s="214" t="s">
        <v>1</v>
      </c>
      <c r="F126" s="215" t="s">
        <v>167</v>
      </c>
      <c r="G126" s="213"/>
      <c r="H126" s="216">
        <v>14.4</v>
      </c>
      <c r="I126" s="217"/>
      <c r="J126" s="213"/>
      <c r="K126" s="213"/>
      <c r="L126" s="218"/>
      <c r="M126" s="219"/>
      <c r="N126" s="220"/>
      <c r="O126" s="220"/>
      <c r="P126" s="220"/>
      <c r="Q126" s="220"/>
      <c r="R126" s="220"/>
      <c r="S126" s="220"/>
      <c r="T126" s="221"/>
      <c r="AT126" s="222" t="s">
        <v>163</v>
      </c>
      <c r="AU126" s="222" t="s">
        <v>85</v>
      </c>
      <c r="AV126" s="14" t="s">
        <v>161</v>
      </c>
      <c r="AW126" s="14" t="s">
        <v>31</v>
      </c>
      <c r="AX126" s="14" t="s">
        <v>83</v>
      </c>
      <c r="AY126" s="222" t="s">
        <v>153</v>
      </c>
    </row>
    <row r="127" spans="1:65" s="2" customFormat="1" ht="16.5" customHeight="1">
      <c r="A127" s="34"/>
      <c r="B127" s="35"/>
      <c r="C127" s="186" t="s">
        <v>85</v>
      </c>
      <c r="D127" s="186" t="s">
        <v>155</v>
      </c>
      <c r="E127" s="187" t="s">
        <v>523</v>
      </c>
      <c r="F127" s="188" t="s">
        <v>524</v>
      </c>
      <c r="G127" s="189" t="s">
        <v>158</v>
      </c>
      <c r="H127" s="190">
        <v>8</v>
      </c>
      <c r="I127" s="191"/>
      <c r="J127" s="192">
        <f>ROUND(I127*H127,2)</f>
        <v>0</v>
      </c>
      <c r="K127" s="188" t="s">
        <v>159</v>
      </c>
      <c r="L127" s="193"/>
      <c r="M127" s="194" t="s">
        <v>1</v>
      </c>
      <c r="N127" s="195" t="s">
        <v>40</v>
      </c>
      <c r="O127" s="71"/>
      <c r="P127" s="196">
        <f>O127*H127</f>
        <v>0</v>
      </c>
      <c r="Q127" s="196">
        <v>1.2E-2</v>
      </c>
      <c r="R127" s="196">
        <f>Q127*H127</f>
        <v>9.6000000000000002E-2</v>
      </c>
      <c r="S127" s="196">
        <v>0</v>
      </c>
      <c r="T127" s="197">
        <f>S127*H127</f>
        <v>0</v>
      </c>
      <c r="U127" s="34"/>
      <c r="V127" s="34"/>
      <c r="W127" s="34"/>
      <c r="X127" s="34"/>
      <c r="Y127" s="34"/>
      <c r="Z127" s="34"/>
      <c r="AA127" s="34"/>
      <c r="AB127" s="34"/>
      <c r="AC127" s="34"/>
      <c r="AD127" s="34"/>
      <c r="AE127" s="34"/>
      <c r="AR127" s="198" t="s">
        <v>160</v>
      </c>
      <c r="AT127" s="198" t="s">
        <v>155</v>
      </c>
      <c r="AU127" s="198" t="s">
        <v>85</v>
      </c>
      <c r="AY127" s="17" t="s">
        <v>153</v>
      </c>
      <c r="BE127" s="199">
        <f>IF(N127="základní",J127,0)</f>
        <v>0</v>
      </c>
      <c r="BF127" s="199">
        <f>IF(N127="snížená",J127,0)</f>
        <v>0</v>
      </c>
      <c r="BG127" s="199">
        <f>IF(N127="zákl. přenesená",J127,0)</f>
        <v>0</v>
      </c>
      <c r="BH127" s="199">
        <f>IF(N127="sníž. přenesená",J127,0)</f>
        <v>0</v>
      </c>
      <c r="BI127" s="199">
        <f>IF(N127="nulová",J127,0)</f>
        <v>0</v>
      </c>
      <c r="BJ127" s="17" t="s">
        <v>83</v>
      </c>
      <c r="BK127" s="199">
        <f>ROUND(I127*H127,2)</f>
        <v>0</v>
      </c>
      <c r="BL127" s="17" t="s">
        <v>161</v>
      </c>
      <c r="BM127" s="198" t="s">
        <v>782</v>
      </c>
    </row>
    <row r="128" spans="1:65" s="15" customFormat="1" ht="11.25">
      <c r="B128" s="223"/>
      <c r="C128" s="224"/>
      <c r="D128" s="202" t="s">
        <v>163</v>
      </c>
      <c r="E128" s="225" t="s">
        <v>1</v>
      </c>
      <c r="F128" s="226" t="s">
        <v>526</v>
      </c>
      <c r="G128" s="224"/>
      <c r="H128" s="225" t="s">
        <v>1</v>
      </c>
      <c r="I128" s="227"/>
      <c r="J128" s="224"/>
      <c r="K128" s="224"/>
      <c r="L128" s="228"/>
      <c r="M128" s="229"/>
      <c r="N128" s="230"/>
      <c r="O128" s="230"/>
      <c r="P128" s="230"/>
      <c r="Q128" s="230"/>
      <c r="R128" s="230"/>
      <c r="S128" s="230"/>
      <c r="T128" s="231"/>
      <c r="AT128" s="232" t="s">
        <v>163</v>
      </c>
      <c r="AU128" s="232" t="s">
        <v>85</v>
      </c>
      <c r="AV128" s="15" t="s">
        <v>83</v>
      </c>
      <c r="AW128" s="15" t="s">
        <v>31</v>
      </c>
      <c r="AX128" s="15" t="s">
        <v>75</v>
      </c>
      <c r="AY128" s="232" t="s">
        <v>153</v>
      </c>
    </row>
    <row r="129" spans="1:65" s="13" customFormat="1" ht="11.25">
      <c r="B129" s="200"/>
      <c r="C129" s="201"/>
      <c r="D129" s="202" t="s">
        <v>163</v>
      </c>
      <c r="E129" s="203" t="s">
        <v>1</v>
      </c>
      <c r="F129" s="204" t="s">
        <v>527</v>
      </c>
      <c r="G129" s="201"/>
      <c r="H129" s="205">
        <v>8</v>
      </c>
      <c r="I129" s="206"/>
      <c r="J129" s="201"/>
      <c r="K129" s="201"/>
      <c r="L129" s="207"/>
      <c r="M129" s="208"/>
      <c r="N129" s="209"/>
      <c r="O129" s="209"/>
      <c r="P129" s="209"/>
      <c r="Q129" s="209"/>
      <c r="R129" s="209"/>
      <c r="S129" s="209"/>
      <c r="T129" s="210"/>
      <c r="AT129" s="211" t="s">
        <v>163</v>
      </c>
      <c r="AU129" s="211" t="s">
        <v>85</v>
      </c>
      <c r="AV129" s="13" t="s">
        <v>85</v>
      </c>
      <c r="AW129" s="13" t="s">
        <v>31</v>
      </c>
      <c r="AX129" s="13" t="s">
        <v>75</v>
      </c>
      <c r="AY129" s="211" t="s">
        <v>153</v>
      </c>
    </row>
    <row r="130" spans="1:65" s="14" customFormat="1" ht="11.25">
      <c r="B130" s="212"/>
      <c r="C130" s="213"/>
      <c r="D130" s="202" t="s">
        <v>163</v>
      </c>
      <c r="E130" s="214" t="s">
        <v>1</v>
      </c>
      <c r="F130" s="215" t="s">
        <v>167</v>
      </c>
      <c r="G130" s="213"/>
      <c r="H130" s="216">
        <v>8</v>
      </c>
      <c r="I130" s="217"/>
      <c r="J130" s="213"/>
      <c r="K130" s="213"/>
      <c r="L130" s="218"/>
      <c r="M130" s="219"/>
      <c r="N130" s="220"/>
      <c r="O130" s="220"/>
      <c r="P130" s="220"/>
      <c r="Q130" s="220"/>
      <c r="R130" s="220"/>
      <c r="S130" s="220"/>
      <c r="T130" s="221"/>
      <c r="AT130" s="222" t="s">
        <v>163</v>
      </c>
      <c r="AU130" s="222" t="s">
        <v>85</v>
      </c>
      <c r="AV130" s="14" t="s">
        <v>161</v>
      </c>
      <c r="AW130" s="14" t="s">
        <v>31</v>
      </c>
      <c r="AX130" s="14" t="s">
        <v>83</v>
      </c>
      <c r="AY130" s="222" t="s">
        <v>153</v>
      </c>
    </row>
    <row r="131" spans="1:65" s="2" customFormat="1" ht="24">
      <c r="A131" s="34"/>
      <c r="B131" s="35"/>
      <c r="C131" s="186" t="s">
        <v>175</v>
      </c>
      <c r="D131" s="186" t="s">
        <v>155</v>
      </c>
      <c r="E131" s="187" t="s">
        <v>528</v>
      </c>
      <c r="F131" s="188" t="s">
        <v>529</v>
      </c>
      <c r="G131" s="189" t="s">
        <v>158</v>
      </c>
      <c r="H131" s="190">
        <v>20</v>
      </c>
      <c r="I131" s="191"/>
      <c r="J131" s="192">
        <f>ROUND(I131*H131,2)</f>
        <v>0</v>
      </c>
      <c r="K131" s="188" t="s">
        <v>159</v>
      </c>
      <c r="L131" s="193"/>
      <c r="M131" s="194" t="s">
        <v>1</v>
      </c>
      <c r="N131" s="195" t="s">
        <v>40</v>
      </c>
      <c r="O131" s="71"/>
      <c r="P131" s="196">
        <f>O131*H131</f>
        <v>0</v>
      </c>
      <c r="Q131" s="196">
        <v>0.48699999999999999</v>
      </c>
      <c r="R131" s="196">
        <f>Q131*H131</f>
        <v>9.74</v>
      </c>
      <c r="S131" s="196">
        <v>0</v>
      </c>
      <c r="T131" s="197">
        <f>S131*H131</f>
        <v>0</v>
      </c>
      <c r="U131" s="34"/>
      <c r="V131" s="34"/>
      <c r="W131" s="34"/>
      <c r="X131" s="34"/>
      <c r="Y131" s="34"/>
      <c r="Z131" s="34"/>
      <c r="AA131" s="34"/>
      <c r="AB131" s="34"/>
      <c r="AC131" s="34"/>
      <c r="AD131" s="34"/>
      <c r="AE131" s="34"/>
      <c r="AR131" s="198" t="s">
        <v>160</v>
      </c>
      <c r="AT131" s="198" t="s">
        <v>155</v>
      </c>
      <c r="AU131" s="198" t="s">
        <v>85</v>
      </c>
      <c r="AY131" s="17" t="s">
        <v>153</v>
      </c>
      <c r="BE131" s="199">
        <f>IF(N131="základní",J131,0)</f>
        <v>0</v>
      </c>
      <c r="BF131" s="199">
        <f>IF(N131="snížená",J131,0)</f>
        <v>0</v>
      </c>
      <c r="BG131" s="199">
        <f>IF(N131="zákl. přenesená",J131,0)</f>
        <v>0</v>
      </c>
      <c r="BH131" s="199">
        <f>IF(N131="sníž. přenesená",J131,0)</f>
        <v>0</v>
      </c>
      <c r="BI131" s="199">
        <f>IF(N131="nulová",J131,0)</f>
        <v>0</v>
      </c>
      <c r="BJ131" s="17" t="s">
        <v>83</v>
      </c>
      <c r="BK131" s="199">
        <f>ROUND(I131*H131,2)</f>
        <v>0</v>
      </c>
      <c r="BL131" s="17" t="s">
        <v>161</v>
      </c>
      <c r="BM131" s="198" t="s">
        <v>783</v>
      </c>
    </row>
    <row r="132" spans="1:65" s="15" customFormat="1" ht="11.25">
      <c r="B132" s="223"/>
      <c r="C132" s="224"/>
      <c r="D132" s="202" t="s">
        <v>163</v>
      </c>
      <c r="E132" s="225" t="s">
        <v>1</v>
      </c>
      <c r="F132" s="226" t="s">
        <v>531</v>
      </c>
      <c r="G132" s="224"/>
      <c r="H132" s="225" t="s">
        <v>1</v>
      </c>
      <c r="I132" s="227"/>
      <c r="J132" s="224"/>
      <c r="K132" s="224"/>
      <c r="L132" s="228"/>
      <c r="M132" s="229"/>
      <c r="N132" s="230"/>
      <c r="O132" s="230"/>
      <c r="P132" s="230"/>
      <c r="Q132" s="230"/>
      <c r="R132" s="230"/>
      <c r="S132" s="230"/>
      <c r="T132" s="231"/>
      <c r="AT132" s="232" t="s">
        <v>163</v>
      </c>
      <c r="AU132" s="232" t="s">
        <v>85</v>
      </c>
      <c r="AV132" s="15" t="s">
        <v>83</v>
      </c>
      <c r="AW132" s="15" t="s">
        <v>31</v>
      </c>
      <c r="AX132" s="15" t="s">
        <v>75</v>
      </c>
      <c r="AY132" s="232" t="s">
        <v>153</v>
      </c>
    </row>
    <row r="133" spans="1:65" s="13" customFormat="1" ht="11.25">
      <c r="B133" s="200"/>
      <c r="C133" s="201"/>
      <c r="D133" s="202" t="s">
        <v>163</v>
      </c>
      <c r="E133" s="203" t="s">
        <v>1</v>
      </c>
      <c r="F133" s="204" t="s">
        <v>784</v>
      </c>
      <c r="G133" s="201"/>
      <c r="H133" s="205">
        <v>20</v>
      </c>
      <c r="I133" s="206"/>
      <c r="J133" s="201"/>
      <c r="K133" s="201"/>
      <c r="L133" s="207"/>
      <c r="M133" s="208"/>
      <c r="N133" s="209"/>
      <c r="O133" s="209"/>
      <c r="P133" s="209"/>
      <c r="Q133" s="209"/>
      <c r="R133" s="209"/>
      <c r="S133" s="209"/>
      <c r="T133" s="210"/>
      <c r="AT133" s="211" t="s">
        <v>163</v>
      </c>
      <c r="AU133" s="211" t="s">
        <v>85</v>
      </c>
      <c r="AV133" s="13" t="s">
        <v>85</v>
      </c>
      <c r="AW133" s="13" t="s">
        <v>31</v>
      </c>
      <c r="AX133" s="13" t="s">
        <v>75</v>
      </c>
      <c r="AY133" s="211" t="s">
        <v>153</v>
      </c>
    </row>
    <row r="134" spans="1:65" s="14" customFormat="1" ht="11.25">
      <c r="B134" s="212"/>
      <c r="C134" s="213"/>
      <c r="D134" s="202" t="s">
        <v>163</v>
      </c>
      <c r="E134" s="214" t="s">
        <v>1</v>
      </c>
      <c r="F134" s="215" t="s">
        <v>167</v>
      </c>
      <c r="G134" s="213"/>
      <c r="H134" s="216">
        <v>20</v>
      </c>
      <c r="I134" s="217"/>
      <c r="J134" s="213"/>
      <c r="K134" s="213"/>
      <c r="L134" s="218"/>
      <c r="M134" s="219"/>
      <c r="N134" s="220"/>
      <c r="O134" s="220"/>
      <c r="P134" s="220"/>
      <c r="Q134" s="220"/>
      <c r="R134" s="220"/>
      <c r="S134" s="220"/>
      <c r="T134" s="221"/>
      <c r="AT134" s="222" t="s">
        <v>163</v>
      </c>
      <c r="AU134" s="222" t="s">
        <v>85</v>
      </c>
      <c r="AV134" s="14" t="s">
        <v>161</v>
      </c>
      <c r="AW134" s="14" t="s">
        <v>31</v>
      </c>
      <c r="AX134" s="14" t="s">
        <v>83</v>
      </c>
      <c r="AY134" s="222" t="s">
        <v>153</v>
      </c>
    </row>
    <row r="135" spans="1:65" s="2" customFormat="1" ht="24">
      <c r="A135" s="34"/>
      <c r="B135" s="35"/>
      <c r="C135" s="186" t="s">
        <v>161</v>
      </c>
      <c r="D135" s="186" t="s">
        <v>155</v>
      </c>
      <c r="E135" s="187" t="s">
        <v>533</v>
      </c>
      <c r="F135" s="188" t="s">
        <v>534</v>
      </c>
      <c r="G135" s="189" t="s">
        <v>158</v>
      </c>
      <c r="H135" s="190">
        <v>104</v>
      </c>
      <c r="I135" s="191"/>
      <c r="J135" s="192">
        <f>ROUND(I135*H135,2)</f>
        <v>0</v>
      </c>
      <c r="K135" s="188" t="s">
        <v>159</v>
      </c>
      <c r="L135" s="193"/>
      <c r="M135" s="194" t="s">
        <v>1</v>
      </c>
      <c r="N135" s="195" t="s">
        <v>40</v>
      </c>
      <c r="O135" s="71"/>
      <c r="P135" s="196">
        <f>O135*H135</f>
        <v>0</v>
      </c>
      <c r="Q135" s="196">
        <v>1.0499999999999999E-3</v>
      </c>
      <c r="R135" s="196">
        <f>Q135*H135</f>
        <v>0.10919999999999999</v>
      </c>
      <c r="S135" s="196">
        <v>0</v>
      </c>
      <c r="T135" s="197">
        <f>S135*H135</f>
        <v>0</v>
      </c>
      <c r="U135" s="34"/>
      <c r="V135" s="34"/>
      <c r="W135" s="34"/>
      <c r="X135" s="34"/>
      <c r="Y135" s="34"/>
      <c r="Z135" s="34"/>
      <c r="AA135" s="34"/>
      <c r="AB135" s="34"/>
      <c r="AC135" s="34"/>
      <c r="AD135" s="34"/>
      <c r="AE135" s="34"/>
      <c r="AR135" s="198" t="s">
        <v>160</v>
      </c>
      <c r="AT135" s="198" t="s">
        <v>155</v>
      </c>
      <c r="AU135" s="198" t="s">
        <v>85</v>
      </c>
      <c r="AY135" s="17" t="s">
        <v>153</v>
      </c>
      <c r="BE135" s="199">
        <f>IF(N135="základní",J135,0)</f>
        <v>0</v>
      </c>
      <c r="BF135" s="199">
        <f>IF(N135="snížená",J135,0)</f>
        <v>0</v>
      </c>
      <c r="BG135" s="199">
        <f>IF(N135="zákl. přenesená",J135,0)</f>
        <v>0</v>
      </c>
      <c r="BH135" s="199">
        <f>IF(N135="sníž. přenesená",J135,0)</f>
        <v>0</v>
      </c>
      <c r="BI135" s="199">
        <f>IF(N135="nulová",J135,0)</f>
        <v>0</v>
      </c>
      <c r="BJ135" s="17" t="s">
        <v>83</v>
      </c>
      <c r="BK135" s="199">
        <f>ROUND(I135*H135,2)</f>
        <v>0</v>
      </c>
      <c r="BL135" s="17" t="s">
        <v>161</v>
      </c>
      <c r="BM135" s="198" t="s">
        <v>785</v>
      </c>
    </row>
    <row r="136" spans="1:65" s="13" customFormat="1" ht="11.25">
      <c r="B136" s="200"/>
      <c r="C136" s="201"/>
      <c r="D136" s="202" t="s">
        <v>163</v>
      </c>
      <c r="E136" s="203" t="s">
        <v>1</v>
      </c>
      <c r="F136" s="204" t="s">
        <v>786</v>
      </c>
      <c r="G136" s="201"/>
      <c r="H136" s="205">
        <v>104</v>
      </c>
      <c r="I136" s="206"/>
      <c r="J136" s="201"/>
      <c r="K136" s="201"/>
      <c r="L136" s="207"/>
      <c r="M136" s="208"/>
      <c r="N136" s="209"/>
      <c r="O136" s="209"/>
      <c r="P136" s="209"/>
      <c r="Q136" s="209"/>
      <c r="R136" s="209"/>
      <c r="S136" s="209"/>
      <c r="T136" s="210"/>
      <c r="AT136" s="211" t="s">
        <v>163</v>
      </c>
      <c r="AU136" s="211" t="s">
        <v>85</v>
      </c>
      <c r="AV136" s="13" t="s">
        <v>85</v>
      </c>
      <c r="AW136" s="13" t="s">
        <v>31</v>
      </c>
      <c r="AX136" s="13" t="s">
        <v>75</v>
      </c>
      <c r="AY136" s="211" t="s">
        <v>153</v>
      </c>
    </row>
    <row r="137" spans="1:65" s="14" customFormat="1" ht="11.25">
      <c r="B137" s="212"/>
      <c r="C137" s="213"/>
      <c r="D137" s="202" t="s">
        <v>163</v>
      </c>
      <c r="E137" s="214" t="s">
        <v>1</v>
      </c>
      <c r="F137" s="215" t="s">
        <v>167</v>
      </c>
      <c r="G137" s="213"/>
      <c r="H137" s="216">
        <v>104</v>
      </c>
      <c r="I137" s="217"/>
      <c r="J137" s="213"/>
      <c r="K137" s="213"/>
      <c r="L137" s="218"/>
      <c r="M137" s="219"/>
      <c r="N137" s="220"/>
      <c r="O137" s="220"/>
      <c r="P137" s="220"/>
      <c r="Q137" s="220"/>
      <c r="R137" s="220"/>
      <c r="S137" s="220"/>
      <c r="T137" s="221"/>
      <c r="AT137" s="222" t="s">
        <v>163</v>
      </c>
      <c r="AU137" s="222" t="s">
        <v>85</v>
      </c>
      <c r="AV137" s="14" t="s">
        <v>161</v>
      </c>
      <c r="AW137" s="14" t="s">
        <v>31</v>
      </c>
      <c r="AX137" s="14" t="s">
        <v>83</v>
      </c>
      <c r="AY137" s="222" t="s">
        <v>153</v>
      </c>
    </row>
    <row r="138" spans="1:65" s="2" customFormat="1" ht="24">
      <c r="A138" s="34"/>
      <c r="B138" s="35"/>
      <c r="C138" s="186" t="s">
        <v>183</v>
      </c>
      <c r="D138" s="186" t="s">
        <v>155</v>
      </c>
      <c r="E138" s="187" t="s">
        <v>544</v>
      </c>
      <c r="F138" s="188" t="s">
        <v>545</v>
      </c>
      <c r="G138" s="189" t="s">
        <v>178</v>
      </c>
      <c r="H138" s="190">
        <v>24</v>
      </c>
      <c r="I138" s="191"/>
      <c r="J138" s="192">
        <f>ROUND(I138*H138,2)</f>
        <v>0</v>
      </c>
      <c r="K138" s="188" t="s">
        <v>159</v>
      </c>
      <c r="L138" s="193"/>
      <c r="M138" s="194" t="s">
        <v>1</v>
      </c>
      <c r="N138" s="195" t="s">
        <v>40</v>
      </c>
      <c r="O138" s="71"/>
      <c r="P138" s="196">
        <f>O138*H138</f>
        <v>0</v>
      </c>
      <c r="Q138" s="196">
        <v>1</v>
      </c>
      <c r="R138" s="196">
        <f>Q138*H138</f>
        <v>24</v>
      </c>
      <c r="S138" s="196">
        <v>0</v>
      </c>
      <c r="T138" s="197">
        <f>S138*H138</f>
        <v>0</v>
      </c>
      <c r="U138" s="34"/>
      <c r="V138" s="34"/>
      <c r="W138" s="34"/>
      <c r="X138" s="34"/>
      <c r="Y138" s="34"/>
      <c r="Z138" s="34"/>
      <c r="AA138" s="34"/>
      <c r="AB138" s="34"/>
      <c r="AC138" s="34"/>
      <c r="AD138" s="34"/>
      <c r="AE138" s="34"/>
      <c r="AR138" s="198" t="s">
        <v>160</v>
      </c>
      <c r="AT138" s="198" t="s">
        <v>155</v>
      </c>
      <c r="AU138" s="198" t="s">
        <v>85</v>
      </c>
      <c r="AY138" s="17" t="s">
        <v>153</v>
      </c>
      <c r="BE138" s="199">
        <f>IF(N138="základní",J138,0)</f>
        <v>0</v>
      </c>
      <c r="BF138" s="199">
        <f>IF(N138="snížená",J138,0)</f>
        <v>0</v>
      </c>
      <c r="BG138" s="199">
        <f>IF(N138="zákl. přenesená",J138,0)</f>
        <v>0</v>
      </c>
      <c r="BH138" s="199">
        <f>IF(N138="sníž. přenesená",J138,0)</f>
        <v>0</v>
      </c>
      <c r="BI138" s="199">
        <f>IF(N138="nulová",J138,0)</f>
        <v>0</v>
      </c>
      <c r="BJ138" s="17" t="s">
        <v>83</v>
      </c>
      <c r="BK138" s="199">
        <f>ROUND(I138*H138,2)</f>
        <v>0</v>
      </c>
      <c r="BL138" s="17" t="s">
        <v>161</v>
      </c>
      <c r="BM138" s="198" t="s">
        <v>787</v>
      </c>
    </row>
    <row r="139" spans="1:65" s="13" customFormat="1" ht="11.25">
      <c r="B139" s="200"/>
      <c r="C139" s="201"/>
      <c r="D139" s="202" t="s">
        <v>163</v>
      </c>
      <c r="E139" s="203" t="s">
        <v>1</v>
      </c>
      <c r="F139" s="204" t="s">
        <v>788</v>
      </c>
      <c r="G139" s="201"/>
      <c r="H139" s="205">
        <v>24</v>
      </c>
      <c r="I139" s="206"/>
      <c r="J139" s="201"/>
      <c r="K139" s="201"/>
      <c r="L139" s="207"/>
      <c r="M139" s="208"/>
      <c r="N139" s="209"/>
      <c r="O139" s="209"/>
      <c r="P139" s="209"/>
      <c r="Q139" s="209"/>
      <c r="R139" s="209"/>
      <c r="S139" s="209"/>
      <c r="T139" s="210"/>
      <c r="AT139" s="211" t="s">
        <v>163</v>
      </c>
      <c r="AU139" s="211" t="s">
        <v>85</v>
      </c>
      <c r="AV139" s="13" t="s">
        <v>85</v>
      </c>
      <c r="AW139" s="13" t="s">
        <v>31</v>
      </c>
      <c r="AX139" s="13" t="s">
        <v>75</v>
      </c>
      <c r="AY139" s="211" t="s">
        <v>153</v>
      </c>
    </row>
    <row r="140" spans="1:65" s="14" customFormat="1" ht="11.25">
      <c r="B140" s="212"/>
      <c r="C140" s="213"/>
      <c r="D140" s="202" t="s">
        <v>163</v>
      </c>
      <c r="E140" s="214" t="s">
        <v>1</v>
      </c>
      <c r="F140" s="215" t="s">
        <v>167</v>
      </c>
      <c r="G140" s="213"/>
      <c r="H140" s="216">
        <v>24</v>
      </c>
      <c r="I140" s="217"/>
      <c r="J140" s="213"/>
      <c r="K140" s="213"/>
      <c r="L140" s="218"/>
      <c r="M140" s="219"/>
      <c r="N140" s="220"/>
      <c r="O140" s="220"/>
      <c r="P140" s="220"/>
      <c r="Q140" s="220"/>
      <c r="R140" s="220"/>
      <c r="S140" s="220"/>
      <c r="T140" s="221"/>
      <c r="AT140" s="222" t="s">
        <v>163</v>
      </c>
      <c r="AU140" s="222" t="s">
        <v>85</v>
      </c>
      <c r="AV140" s="14" t="s">
        <v>161</v>
      </c>
      <c r="AW140" s="14" t="s">
        <v>31</v>
      </c>
      <c r="AX140" s="14" t="s">
        <v>83</v>
      </c>
      <c r="AY140" s="222" t="s">
        <v>153</v>
      </c>
    </row>
    <row r="141" spans="1:65" s="2" customFormat="1" ht="21.75" customHeight="1">
      <c r="A141" s="34"/>
      <c r="B141" s="35"/>
      <c r="C141" s="186" t="s">
        <v>201</v>
      </c>
      <c r="D141" s="186" t="s">
        <v>155</v>
      </c>
      <c r="E141" s="187" t="s">
        <v>541</v>
      </c>
      <c r="F141" s="188" t="s">
        <v>542</v>
      </c>
      <c r="G141" s="189" t="s">
        <v>178</v>
      </c>
      <c r="H141" s="190">
        <v>24</v>
      </c>
      <c r="I141" s="191"/>
      <c r="J141" s="192">
        <f>ROUND(I141*H141,2)</f>
        <v>0</v>
      </c>
      <c r="K141" s="188" t="s">
        <v>159</v>
      </c>
      <c r="L141" s="193"/>
      <c r="M141" s="194" t="s">
        <v>1</v>
      </c>
      <c r="N141" s="195" t="s">
        <v>40</v>
      </c>
      <c r="O141" s="71"/>
      <c r="P141" s="196">
        <f>O141*H141</f>
        <v>0</v>
      </c>
      <c r="Q141" s="196">
        <v>1</v>
      </c>
      <c r="R141" s="196">
        <f>Q141*H141</f>
        <v>24</v>
      </c>
      <c r="S141" s="196">
        <v>0</v>
      </c>
      <c r="T141" s="197">
        <f>S141*H141</f>
        <v>0</v>
      </c>
      <c r="U141" s="34"/>
      <c r="V141" s="34"/>
      <c r="W141" s="34"/>
      <c r="X141" s="34"/>
      <c r="Y141" s="34"/>
      <c r="Z141" s="34"/>
      <c r="AA141" s="34"/>
      <c r="AB141" s="34"/>
      <c r="AC141" s="34"/>
      <c r="AD141" s="34"/>
      <c r="AE141" s="34"/>
      <c r="AR141" s="198" t="s">
        <v>160</v>
      </c>
      <c r="AT141" s="198" t="s">
        <v>155</v>
      </c>
      <c r="AU141" s="198" t="s">
        <v>85</v>
      </c>
      <c r="AY141" s="17" t="s">
        <v>153</v>
      </c>
      <c r="BE141" s="199">
        <f>IF(N141="základní",J141,0)</f>
        <v>0</v>
      </c>
      <c r="BF141" s="199">
        <f>IF(N141="snížená",J141,0)</f>
        <v>0</v>
      </c>
      <c r="BG141" s="199">
        <f>IF(N141="zákl. přenesená",J141,0)</f>
        <v>0</v>
      </c>
      <c r="BH141" s="199">
        <f>IF(N141="sníž. přenesená",J141,0)</f>
        <v>0</v>
      </c>
      <c r="BI141" s="199">
        <f>IF(N141="nulová",J141,0)</f>
        <v>0</v>
      </c>
      <c r="BJ141" s="17" t="s">
        <v>83</v>
      </c>
      <c r="BK141" s="199">
        <f>ROUND(I141*H141,2)</f>
        <v>0</v>
      </c>
      <c r="BL141" s="17" t="s">
        <v>161</v>
      </c>
      <c r="BM141" s="198" t="s">
        <v>789</v>
      </c>
    </row>
    <row r="142" spans="1:65" s="13" customFormat="1" ht="11.25">
      <c r="B142" s="200"/>
      <c r="C142" s="201"/>
      <c r="D142" s="202" t="s">
        <v>163</v>
      </c>
      <c r="E142" s="203" t="s">
        <v>1</v>
      </c>
      <c r="F142" s="204" t="s">
        <v>788</v>
      </c>
      <c r="G142" s="201"/>
      <c r="H142" s="205">
        <v>24</v>
      </c>
      <c r="I142" s="206"/>
      <c r="J142" s="201"/>
      <c r="K142" s="201"/>
      <c r="L142" s="207"/>
      <c r="M142" s="208"/>
      <c r="N142" s="209"/>
      <c r="O142" s="209"/>
      <c r="P142" s="209"/>
      <c r="Q142" s="209"/>
      <c r="R142" s="209"/>
      <c r="S142" s="209"/>
      <c r="T142" s="210"/>
      <c r="AT142" s="211" t="s">
        <v>163</v>
      </c>
      <c r="AU142" s="211" t="s">
        <v>85</v>
      </c>
      <c r="AV142" s="13" t="s">
        <v>85</v>
      </c>
      <c r="AW142" s="13" t="s">
        <v>31</v>
      </c>
      <c r="AX142" s="13" t="s">
        <v>75</v>
      </c>
      <c r="AY142" s="211" t="s">
        <v>153</v>
      </c>
    </row>
    <row r="143" spans="1:65" s="14" customFormat="1" ht="11.25">
      <c r="B143" s="212"/>
      <c r="C143" s="213"/>
      <c r="D143" s="202" t="s">
        <v>163</v>
      </c>
      <c r="E143" s="214" t="s">
        <v>1</v>
      </c>
      <c r="F143" s="215" t="s">
        <v>167</v>
      </c>
      <c r="G143" s="213"/>
      <c r="H143" s="216">
        <v>24</v>
      </c>
      <c r="I143" s="217"/>
      <c r="J143" s="213"/>
      <c r="K143" s="213"/>
      <c r="L143" s="218"/>
      <c r="M143" s="219"/>
      <c r="N143" s="220"/>
      <c r="O143" s="220"/>
      <c r="P143" s="220"/>
      <c r="Q143" s="220"/>
      <c r="R143" s="220"/>
      <c r="S143" s="220"/>
      <c r="T143" s="221"/>
      <c r="AT143" s="222" t="s">
        <v>163</v>
      </c>
      <c r="AU143" s="222" t="s">
        <v>85</v>
      </c>
      <c r="AV143" s="14" t="s">
        <v>161</v>
      </c>
      <c r="AW143" s="14" t="s">
        <v>31</v>
      </c>
      <c r="AX143" s="14" t="s">
        <v>83</v>
      </c>
      <c r="AY143" s="222" t="s">
        <v>153</v>
      </c>
    </row>
    <row r="144" spans="1:65" s="2" customFormat="1" ht="24">
      <c r="A144" s="34"/>
      <c r="B144" s="35"/>
      <c r="C144" s="186" t="s">
        <v>206</v>
      </c>
      <c r="D144" s="186" t="s">
        <v>155</v>
      </c>
      <c r="E144" s="187" t="s">
        <v>537</v>
      </c>
      <c r="F144" s="188" t="s">
        <v>538</v>
      </c>
      <c r="G144" s="189" t="s">
        <v>178</v>
      </c>
      <c r="H144" s="190">
        <v>24</v>
      </c>
      <c r="I144" s="191"/>
      <c r="J144" s="192">
        <f>ROUND(I144*H144,2)</f>
        <v>0</v>
      </c>
      <c r="K144" s="188" t="s">
        <v>159</v>
      </c>
      <c r="L144" s="193"/>
      <c r="M144" s="194" t="s">
        <v>1</v>
      </c>
      <c r="N144" s="195" t="s">
        <v>40</v>
      </c>
      <c r="O144" s="71"/>
      <c r="P144" s="196">
        <f>O144*H144</f>
        <v>0</v>
      </c>
      <c r="Q144" s="196">
        <v>1</v>
      </c>
      <c r="R144" s="196">
        <f>Q144*H144</f>
        <v>24</v>
      </c>
      <c r="S144" s="196">
        <v>0</v>
      </c>
      <c r="T144" s="197">
        <f>S144*H144</f>
        <v>0</v>
      </c>
      <c r="U144" s="34"/>
      <c r="V144" s="34"/>
      <c r="W144" s="34"/>
      <c r="X144" s="34"/>
      <c r="Y144" s="34"/>
      <c r="Z144" s="34"/>
      <c r="AA144" s="34"/>
      <c r="AB144" s="34"/>
      <c r="AC144" s="34"/>
      <c r="AD144" s="34"/>
      <c r="AE144" s="34"/>
      <c r="AR144" s="198" t="s">
        <v>160</v>
      </c>
      <c r="AT144" s="198" t="s">
        <v>155</v>
      </c>
      <c r="AU144" s="198" t="s">
        <v>85</v>
      </c>
      <c r="AY144" s="17" t="s">
        <v>153</v>
      </c>
      <c r="BE144" s="199">
        <f>IF(N144="základní",J144,0)</f>
        <v>0</v>
      </c>
      <c r="BF144" s="199">
        <f>IF(N144="snížená",J144,0)</f>
        <v>0</v>
      </c>
      <c r="BG144" s="199">
        <f>IF(N144="zákl. přenesená",J144,0)</f>
        <v>0</v>
      </c>
      <c r="BH144" s="199">
        <f>IF(N144="sníž. přenesená",J144,0)</f>
        <v>0</v>
      </c>
      <c r="BI144" s="199">
        <f>IF(N144="nulová",J144,0)</f>
        <v>0</v>
      </c>
      <c r="BJ144" s="17" t="s">
        <v>83</v>
      </c>
      <c r="BK144" s="199">
        <f>ROUND(I144*H144,2)</f>
        <v>0</v>
      </c>
      <c r="BL144" s="17" t="s">
        <v>161</v>
      </c>
      <c r="BM144" s="198" t="s">
        <v>790</v>
      </c>
    </row>
    <row r="145" spans="1:65" s="13" customFormat="1" ht="11.25">
      <c r="B145" s="200"/>
      <c r="C145" s="201"/>
      <c r="D145" s="202" t="s">
        <v>163</v>
      </c>
      <c r="E145" s="203" t="s">
        <v>1</v>
      </c>
      <c r="F145" s="204" t="s">
        <v>788</v>
      </c>
      <c r="G145" s="201"/>
      <c r="H145" s="205">
        <v>24</v>
      </c>
      <c r="I145" s="206"/>
      <c r="J145" s="201"/>
      <c r="K145" s="201"/>
      <c r="L145" s="207"/>
      <c r="M145" s="208"/>
      <c r="N145" s="209"/>
      <c r="O145" s="209"/>
      <c r="P145" s="209"/>
      <c r="Q145" s="209"/>
      <c r="R145" s="209"/>
      <c r="S145" s="209"/>
      <c r="T145" s="210"/>
      <c r="AT145" s="211" t="s">
        <v>163</v>
      </c>
      <c r="AU145" s="211" t="s">
        <v>85</v>
      </c>
      <c r="AV145" s="13" t="s">
        <v>85</v>
      </c>
      <c r="AW145" s="13" t="s">
        <v>31</v>
      </c>
      <c r="AX145" s="13" t="s">
        <v>75</v>
      </c>
      <c r="AY145" s="211" t="s">
        <v>153</v>
      </c>
    </row>
    <row r="146" spans="1:65" s="14" customFormat="1" ht="11.25">
      <c r="B146" s="212"/>
      <c r="C146" s="213"/>
      <c r="D146" s="202" t="s">
        <v>163</v>
      </c>
      <c r="E146" s="214" t="s">
        <v>1</v>
      </c>
      <c r="F146" s="215" t="s">
        <v>167</v>
      </c>
      <c r="G146" s="213"/>
      <c r="H146" s="216">
        <v>24</v>
      </c>
      <c r="I146" s="217"/>
      <c r="J146" s="213"/>
      <c r="K146" s="213"/>
      <c r="L146" s="218"/>
      <c r="M146" s="219"/>
      <c r="N146" s="220"/>
      <c r="O146" s="220"/>
      <c r="P146" s="220"/>
      <c r="Q146" s="220"/>
      <c r="R146" s="220"/>
      <c r="S146" s="220"/>
      <c r="T146" s="221"/>
      <c r="AT146" s="222" t="s">
        <v>163</v>
      </c>
      <c r="AU146" s="222" t="s">
        <v>85</v>
      </c>
      <c r="AV146" s="14" t="s">
        <v>161</v>
      </c>
      <c r="AW146" s="14" t="s">
        <v>31</v>
      </c>
      <c r="AX146" s="14" t="s">
        <v>83</v>
      </c>
      <c r="AY146" s="222" t="s">
        <v>153</v>
      </c>
    </row>
    <row r="147" spans="1:65" s="2" customFormat="1" ht="16.5" customHeight="1">
      <c r="A147" s="34"/>
      <c r="B147" s="35"/>
      <c r="C147" s="186" t="s">
        <v>160</v>
      </c>
      <c r="D147" s="186" t="s">
        <v>155</v>
      </c>
      <c r="E147" s="187" t="s">
        <v>547</v>
      </c>
      <c r="F147" s="188" t="s">
        <v>548</v>
      </c>
      <c r="G147" s="189" t="s">
        <v>549</v>
      </c>
      <c r="H147" s="190">
        <v>3</v>
      </c>
      <c r="I147" s="191"/>
      <c r="J147" s="192">
        <f>ROUND(I147*H147,2)</f>
        <v>0</v>
      </c>
      <c r="K147" s="188" t="s">
        <v>159</v>
      </c>
      <c r="L147" s="193"/>
      <c r="M147" s="194" t="s">
        <v>1</v>
      </c>
      <c r="N147" s="195" t="s">
        <v>40</v>
      </c>
      <c r="O147" s="71"/>
      <c r="P147" s="196">
        <f>O147*H147</f>
        <v>0</v>
      </c>
      <c r="Q147" s="196">
        <v>0</v>
      </c>
      <c r="R147" s="196">
        <f>Q147*H147</f>
        <v>0</v>
      </c>
      <c r="S147" s="196">
        <v>0</v>
      </c>
      <c r="T147" s="197">
        <f>S147*H147</f>
        <v>0</v>
      </c>
      <c r="U147" s="34"/>
      <c r="V147" s="34"/>
      <c r="W147" s="34"/>
      <c r="X147" s="34"/>
      <c r="Y147" s="34"/>
      <c r="Z147" s="34"/>
      <c r="AA147" s="34"/>
      <c r="AB147" s="34"/>
      <c r="AC147" s="34"/>
      <c r="AD147" s="34"/>
      <c r="AE147" s="34"/>
      <c r="AR147" s="198" t="s">
        <v>160</v>
      </c>
      <c r="AT147" s="198" t="s">
        <v>155</v>
      </c>
      <c r="AU147" s="198" t="s">
        <v>85</v>
      </c>
      <c r="AY147" s="17" t="s">
        <v>153</v>
      </c>
      <c r="BE147" s="199">
        <f>IF(N147="základní",J147,0)</f>
        <v>0</v>
      </c>
      <c r="BF147" s="199">
        <f>IF(N147="snížená",J147,0)</f>
        <v>0</v>
      </c>
      <c r="BG147" s="199">
        <f>IF(N147="zákl. přenesená",J147,0)</f>
        <v>0</v>
      </c>
      <c r="BH147" s="199">
        <f>IF(N147="sníž. přenesená",J147,0)</f>
        <v>0</v>
      </c>
      <c r="BI147" s="199">
        <f>IF(N147="nulová",J147,0)</f>
        <v>0</v>
      </c>
      <c r="BJ147" s="17" t="s">
        <v>83</v>
      </c>
      <c r="BK147" s="199">
        <f>ROUND(I147*H147,2)</f>
        <v>0</v>
      </c>
      <c r="BL147" s="17" t="s">
        <v>161</v>
      </c>
      <c r="BM147" s="198" t="s">
        <v>791</v>
      </c>
    </row>
    <row r="148" spans="1:65" s="13" customFormat="1" ht="11.25">
      <c r="B148" s="200"/>
      <c r="C148" s="201"/>
      <c r="D148" s="202" t="s">
        <v>163</v>
      </c>
      <c r="E148" s="203" t="s">
        <v>1</v>
      </c>
      <c r="F148" s="204" t="s">
        <v>175</v>
      </c>
      <c r="G148" s="201"/>
      <c r="H148" s="205">
        <v>3</v>
      </c>
      <c r="I148" s="206"/>
      <c r="J148" s="201"/>
      <c r="K148" s="201"/>
      <c r="L148" s="207"/>
      <c r="M148" s="208"/>
      <c r="N148" s="209"/>
      <c r="O148" s="209"/>
      <c r="P148" s="209"/>
      <c r="Q148" s="209"/>
      <c r="R148" s="209"/>
      <c r="S148" s="209"/>
      <c r="T148" s="210"/>
      <c r="AT148" s="211" t="s">
        <v>163</v>
      </c>
      <c r="AU148" s="211" t="s">
        <v>85</v>
      </c>
      <c r="AV148" s="13" t="s">
        <v>85</v>
      </c>
      <c r="AW148" s="13" t="s">
        <v>31</v>
      </c>
      <c r="AX148" s="13" t="s">
        <v>75</v>
      </c>
      <c r="AY148" s="211" t="s">
        <v>153</v>
      </c>
    </row>
    <row r="149" spans="1:65" s="14" customFormat="1" ht="11.25">
      <c r="B149" s="212"/>
      <c r="C149" s="213"/>
      <c r="D149" s="202" t="s">
        <v>163</v>
      </c>
      <c r="E149" s="214" t="s">
        <v>1</v>
      </c>
      <c r="F149" s="215" t="s">
        <v>167</v>
      </c>
      <c r="G149" s="213"/>
      <c r="H149" s="216">
        <v>3</v>
      </c>
      <c r="I149" s="217"/>
      <c r="J149" s="213"/>
      <c r="K149" s="213"/>
      <c r="L149" s="218"/>
      <c r="M149" s="219"/>
      <c r="N149" s="220"/>
      <c r="O149" s="220"/>
      <c r="P149" s="220"/>
      <c r="Q149" s="220"/>
      <c r="R149" s="220"/>
      <c r="S149" s="220"/>
      <c r="T149" s="221"/>
      <c r="AT149" s="222" t="s">
        <v>163</v>
      </c>
      <c r="AU149" s="222" t="s">
        <v>85</v>
      </c>
      <c r="AV149" s="14" t="s">
        <v>161</v>
      </c>
      <c r="AW149" s="14" t="s">
        <v>31</v>
      </c>
      <c r="AX149" s="14" t="s">
        <v>83</v>
      </c>
      <c r="AY149" s="222" t="s">
        <v>153</v>
      </c>
    </row>
    <row r="150" spans="1:65" s="2" customFormat="1" ht="16.5" customHeight="1">
      <c r="A150" s="34"/>
      <c r="B150" s="35"/>
      <c r="C150" s="186" t="s">
        <v>219</v>
      </c>
      <c r="D150" s="186" t="s">
        <v>155</v>
      </c>
      <c r="E150" s="187" t="s">
        <v>551</v>
      </c>
      <c r="F150" s="188" t="s">
        <v>552</v>
      </c>
      <c r="G150" s="189" t="s">
        <v>262</v>
      </c>
      <c r="H150" s="190">
        <v>240</v>
      </c>
      <c r="I150" s="191"/>
      <c r="J150" s="192">
        <f>ROUND(I150*H150,2)</f>
        <v>0</v>
      </c>
      <c r="K150" s="188" t="s">
        <v>159</v>
      </c>
      <c r="L150" s="193"/>
      <c r="M150" s="194" t="s">
        <v>1</v>
      </c>
      <c r="N150" s="195" t="s">
        <v>40</v>
      </c>
      <c r="O150" s="71"/>
      <c r="P150" s="196">
        <f>O150*H150</f>
        <v>0</v>
      </c>
      <c r="Q150" s="196">
        <v>3.1E-4</v>
      </c>
      <c r="R150" s="196">
        <f>Q150*H150</f>
        <v>7.4399999999999994E-2</v>
      </c>
      <c r="S150" s="196">
        <v>0</v>
      </c>
      <c r="T150" s="197">
        <f>S150*H150</f>
        <v>0</v>
      </c>
      <c r="U150" s="34"/>
      <c r="V150" s="34"/>
      <c r="W150" s="34"/>
      <c r="X150" s="34"/>
      <c r="Y150" s="34"/>
      <c r="Z150" s="34"/>
      <c r="AA150" s="34"/>
      <c r="AB150" s="34"/>
      <c r="AC150" s="34"/>
      <c r="AD150" s="34"/>
      <c r="AE150" s="34"/>
      <c r="AR150" s="198" t="s">
        <v>160</v>
      </c>
      <c r="AT150" s="198" t="s">
        <v>155</v>
      </c>
      <c r="AU150" s="198" t="s">
        <v>85</v>
      </c>
      <c r="AY150" s="17" t="s">
        <v>153</v>
      </c>
      <c r="BE150" s="199">
        <f>IF(N150="základní",J150,0)</f>
        <v>0</v>
      </c>
      <c r="BF150" s="199">
        <f>IF(N150="snížená",J150,0)</f>
        <v>0</v>
      </c>
      <c r="BG150" s="199">
        <f>IF(N150="zákl. přenesená",J150,0)</f>
        <v>0</v>
      </c>
      <c r="BH150" s="199">
        <f>IF(N150="sníž. přenesená",J150,0)</f>
        <v>0</v>
      </c>
      <c r="BI150" s="199">
        <f>IF(N150="nulová",J150,0)</f>
        <v>0</v>
      </c>
      <c r="BJ150" s="17" t="s">
        <v>83</v>
      </c>
      <c r="BK150" s="199">
        <f>ROUND(I150*H150,2)</f>
        <v>0</v>
      </c>
      <c r="BL150" s="17" t="s">
        <v>161</v>
      </c>
      <c r="BM150" s="198" t="s">
        <v>792</v>
      </c>
    </row>
    <row r="151" spans="1:65" s="15" customFormat="1" ht="11.25">
      <c r="B151" s="223"/>
      <c r="C151" s="224"/>
      <c r="D151" s="202" t="s">
        <v>163</v>
      </c>
      <c r="E151" s="225" t="s">
        <v>1</v>
      </c>
      <c r="F151" s="226" t="s">
        <v>554</v>
      </c>
      <c r="G151" s="224"/>
      <c r="H151" s="225" t="s">
        <v>1</v>
      </c>
      <c r="I151" s="227"/>
      <c r="J151" s="224"/>
      <c r="K151" s="224"/>
      <c r="L151" s="228"/>
      <c r="M151" s="229"/>
      <c r="N151" s="230"/>
      <c r="O151" s="230"/>
      <c r="P151" s="230"/>
      <c r="Q151" s="230"/>
      <c r="R151" s="230"/>
      <c r="S151" s="230"/>
      <c r="T151" s="231"/>
      <c r="AT151" s="232" t="s">
        <v>163</v>
      </c>
      <c r="AU151" s="232" t="s">
        <v>85</v>
      </c>
      <c r="AV151" s="15" t="s">
        <v>83</v>
      </c>
      <c r="AW151" s="15" t="s">
        <v>31</v>
      </c>
      <c r="AX151" s="15" t="s">
        <v>75</v>
      </c>
      <c r="AY151" s="232" t="s">
        <v>153</v>
      </c>
    </row>
    <row r="152" spans="1:65" s="13" customFormat="1" ht="11.25">
      <c r="B152" s="200"/>
      <c r="C152" s="201"/>
      <c r="D152" s="202" t="s">
        <v>163</v>
      </c>
      <c r="E152" s="203" t="s">
        <v>1</v>
      </c>
      <c r="F152" s="204" t="s">
        <v>793</v>
      </c>
      <c r="G152" s="201"/>
      <c r="H152" s="205">
        <v>240</v>
      </c>
      <c r="I152" s="206"/>
      <c r="J152" s="201"/>
      <c r="K152" s="201"/>
      <c r="L152" s="207"/>
      <c r="M152" s="208"/>
      <c r="N152" s="209"/>
      <c r="O152" s="209"/>
      <c r="P152" s="209"/>
      <c r="Q152" s="209"/>
      <c r="R152" s="209"/>
      <c r="S152" s="209"/>
      <c r="T152" s="210"/>
      <c r="AT152" s="211" t="s">
        <v>163</v>
      </c>
      <c r="AU152" s="211" t="s">
        <v>85</v>
      </c>
      <c r="AV152" s="13" t="s">
        <v>85</v>
      </c>
      <c r="AW152" s="13" t="s">
        <v>31</v>
      </c>
      <c r="AX152" s="13" t="s">
        <v>75</v>
      </c>
      <c r="AY152" s="211" t="s">
        <v>153</v>
      </c>
    </row>
    <row r="153" spans="1:65" s="14" customFormat="1" ht="11.25">
      <c r="B153" s="212"/>
      <c r="C153" s="213"/>
      <c r="D153" s="202" t="s">
        <v>163</v>
      </c>
      <c r="E153" s="214" t="s">
        <v>1</v>
      </c>
      <c r="F153" s="215" t="s">
        <v>167</v>
      </c>
      <c r="G153" s="213"/>
      <c r="H153" s="216">
        <v>240</v>
      </c>
      <c r="I153" s="217"/>
      <c r="J153" s="213"/>
      <c r="K153" s="213"/>
      <c r="L153" s="218"/>
      <c r="M153" s="219"/>
      <c r="N153" s="220"/>
      <c r="O153" s="220"/>
      <c r="P153" s="220"/>
      <c r="Q153" s="220"/>
      <c r="R153" s="220"/>
      <c r="S153" s="220"/>
      <c r="T153" s="221"/>
      <c r="AT153" s="222" t="s">
        <v>163</v>
      </c>
      <c r="AU153" s="222" t="s">
        <v>85</v>
      </c>
      <c r="AV153" s="14" t="s">
        <v>161</v>
      </c>
      <c r="AW153" s="14" t="s">
        <v>31</v>
      </c>
      <c r="AX153" s="14" t="s">
        <v>83</v>
      </c>
      <c r="AY153" s="222" t="s">
        <v>153</v>
      </c>
    </row>
    <row r="154" spans="1:65" s="2" customFormat="1" ht="21.75" customHeight="1">
      <c r="A154" s="34"/>
      <c r="B154" s="35"/>
      <c r="C154" s="186" t="s">
        <v>225</v>
      </c>
      <c r="D154" s="186" t="s">
        <v>155</v>
      </c>
      <c r="E154" s="187" t="s">
        <v>556</v>
      </c>
      <c r="F154" s="188" t="s">
        <v>557</v>
      </c>
      <c r="G154" s="189" t="s">
        <v>196</v>
      </c>
      <c r="H154" s="190">
        <v>3.96</v>
      </c>
      <c r="I154" s="191"/>
      <c r="J154" s="192">
        <f>ROUND(I154*H154,2)</f>
        <v>0</v>
      </c>
      <c r="K154" s="188" t="s">
        <v>159</v>
      </c>
      <c r="L154" s="193"/>
      <c r="M154" s="194" t="s">
        <v>1</v>
      </c>
      <c r="N154" s="195" t="s">
        <v>40</v>
      </c>
      <c r="O154" s="71"/>
      <c r="P154" s="196">
        <f>O154*H154</f>
        <v>0</v>
      </c>
      <c r="Q154" s="196">
        <v>2.234</v>
      </c>
      <c r="R154" s="196">
        <f>Q154*H154</f>
        <v>8.8466400000000007</v>
      </c>
      <c r="S154" s="196">
        <v>0</v>
      </c>
      <c r="T154" s="197">
        <f>S154*H154</f>
        <v>0</v>
      </c>
      <c r="U154" s="34"/>
      <c r="V154" s="34"/>
      <c r="W154" s="34"/>
      <c r="X154" s="34"/>
      <c r="Y154" s="34"/>
      <c r="Z154" s="34"/>
      <c r="AA154" s="34"/>
      <c r="AB154" s="34"/>
      <c r="AC154" s="34"/>
      <c r="AD154" s="34"/>
      <c r="AE154" s="34"/>
      <c r="AR154" s="198" t="s">
        <v>160</v>
      </c>
      <c r="AT154" s="198" t="s">
        <v>155</v>
      </c>
      <c r="AU154" s="198" t="s">
        <v>85</v>
      </c>
      <c r="AY154" s="17" t="s">
        <v>153</v>
      </c>
      <c r="BE154" s="199">
        <f>IF(N154="základní",J154,0)</f>
        <v>0</v>
      </c>
      <c r="BF154" s="199">
        <f>IF(N154="snížená",J154,0)</f>
        <v>0</v>
      </c>
      <c r="BG154" s="199">
        <f>IF(N154="zákl. přenesená",J154,0)</f>
        <v>0</v>
      </c>
      <c r="BH154" s="199">
        <f>IF(N154="sníž. přenesená",J154,0)</f>
        <v>0</v>
      </c>
      <c r="BI154" s="199">
        <f>IF(N154="nulová",J154,0)</f>
        <v>0</v>
      </c>
      <c r="BJ154" s="17" t="s">
        <v>83</v>
      </c>
      <c r="BK154" s="199">
        <f>ROUND(I154*H154,2)</f>
        <v>0</v>
      </c>
      <c r="BL154" s="17" t="s">
        <v>161</v>
      </c>
      <c r="BM154" s="198" t="s">
        <v>794</v>
      </c>
    </row>
    <row r="155" spans="1:65" s="15" customFormat="1" ht="11.25">
      <c r="B155" s="223"/>
      <c r="C155" s="224"/>
      <c r="D155" s="202" t="s">
        <v>163</v>
      </c>
      <c r="E155" s="225" t="s">
        <v>1</v>
      </c>
      <c r="F155" s="226" t="s">
        <v>559</v>
      </c>
      <c r="G155" s="224"/>
      <c r="H155" s="225" t="s">
        <v>1</v>
      </c>
      <c r="I155" s="227"/>
      <c r="J155" s="224"/>
      <c r="K155" s="224"/>
      <c r="L155" s="228"/>
      <c r="M155" s="229"/>
      <c r="N155" s="230"/>
      <c r="O155" s="230"/>
      <c r="P155" s="230"/>
      <c r="Q155" s="230"/>
      <c r="R155" s="230"/>
      <c r="S155" s="230"/>
      <c r="T155" s="231"/>
      <c r="AT155" s="232" t="s">
        <v>163</v>
      </c>
      <c r="AU155" s="232" t="s">
        <v>85</v>
      </c>
      <c r="AV155" s="15" t="s">
        <v>83</v>
      </c>
      <c r="AW155" s="15" t="s">
        <v>31</v>
      </c>
      <c r="AX155" s="15" t="s">
        <v>75</v>
      </c>
      <c r="AY155" s="232" t="s">
        <v>153</v>
      </c>
    </row>
    <row r="156" spans="1:65" s="13" customFormat="1" ht="11.25">
      <c r="B156" s="200"/>
      <c r="C156" s="201"/>
      <c r="D156" s="202" t="s">
        <v>163</v>
      </c>
      <c r="E156" s="203" t="s">
        <v>1</v>
      </c>
      <c r="F156" s="204" t="s">
        <v>795</v>
      </c>
      <c r="G156" s="201"/>
      <c r="H156" s="205">
        <v>2.7</v>
      </c>
      <c r="I156" s="206"/>
      <c r="J156" s="201"/>
      <c r="K156" s="201"/>
      <c r="L156" s="207"/>
      <c r="M156" s="208"/>
      <c r="N156" s="209"/>
      <c r="O156" s="209"/>
      <c r="P156" s="209"/>
      <c r="Q156" s="209"/>
      <c r="R156" s="209"/>
      <c r="S156" s="209"/>
      <c r="T156" s="210"/>
      <c r="AT156" s="211" t="s">
        <v>163</v>
      </c>
      <c r="AU156" s="211" t="s">
        <v>85</v>
      </c>
      <c r="AV156" s="13" t="s">
        <v>85</v>
      </c>
      <c r="AW156" s="13" t="s">
        <v>31</v>
      </c>
      <c r="AX156" s="13" t="s">
        <v>75</v>
      </c>
      <c r="AY156" s="211" t="s">
        <v>153</v>
      </c>
    </row>
    <row r="157" spans="1:65" s="15" customFormat="1" ht="11.25">
      <c r="B157" s="223"/>
      <c r="C157" s="224"/>
      <c r="D157" s="202" t="s">
        <v>163</v>
      </c>
      <c r="E157" s="225" t="s">
        <v>1</v>
      </c>
      <c r="F157" s="226" t="s">
        <v>561</v>
      </c>
      <c r="G157" s="224"/>
      <c r="H157" s="225" t="s">
        <v>1</v>
      </c>
      <c r="I157" s="227"/>
      <c r="J157" s="224"/>
      <c r="K157" s="224"/>
      <c r="L157" s="228"/>
      <c r="M157" s="229"/>
      <c r="N157" s="230"/>
      <c r="O157" s="230"/>
      <c r="P157" s="230"/>
      <c r="Q157" s="230"/>
      <c r="R157" s="230"/>
      <c r="S157" s="230"/>
      <c r="T157" s="231"/>
      <c r="AT157" s="232" t="s">
        <v>163</v>
      </c>
      <c r="AU157" s="232" t="s">
        <v>85</v>
      </c>
      <c r="AV157" s="15" t="s">
        <v>83</v>
      </c>
      <c r="AW157" s="15" t="s">
        <v>31</v>
      </c>
      <c r="AX157" s="15" t="s">
        <v>75</v>
      </c>
      <c r="AY157" s="232" t="s">
        <v>153</v>
      </c>
    </row>
    <row r="158" spans="1:65" s="13" customFormat="1" ht="11.25">
      <c r="B158" s="200"/>
      <c r="C158" s="201"/>
      <c r="D158" s="202" t="s">
        <v>163</v>
      </c>
      <c r="E158" s="203" t="s">
        <v>1</v>
      </c>
      <c r="F158" s="204" t="s">
        <v>796</v>
      </c>
      <c r="G158" s="201"/>
      <c r="H158" s="205">
        <v>1.26</v>
      </c>
      <c r="I158" s="206"/>
      <c r="J158" s="201"/>
      <c r="K158" s="201"/>
      <c r="L158" s="207"/>
      <c r="M158" s="208"/>
      <c r="N158" s="209"/>
      <c r="O158" s="209"/>
      <c r="P158" s="209"/>
      <c r="Q158" s="209"/>
      <c r="R158" s="209"/>
      <c r="S158" s="209"/>
      <c r="T158" s="210"/>
      <c r="AT158" s="211" t="s">
        <v>163</v>
      </c>
      <c r="AU158" s="211" t="s">
        <v>85</v>
      </c>
      <c r="AV158" s="13" t="s">
        <v>85</v>
      </c>
      <c r="AW158" s="13" t="s">
        <v>31</v>
      </c>
      <c r="AX158" s="13" t="s">
        <v>75</v>
      </c>
      <c r="AY158" s="211" t="s">
        <v>153</v>
      </c>
    </row>
    <row r="159" spans="1:65" s="14" customFormat="1" ht="11.25">
      <c r="B159" s="212"/>
      <c r="C159" s="213"/>
      <c r="D159" s="202" t="s">
        <v>163</v>
      </c>
      <c r="E159" s="214" t="s">
        <v>1</v>
      </c>
      <c r="F159" s="215" t="s">
        <v>167</v>
      </c>
      <c r="G159" s="213"/>
      <c r="H159" s="216">
        <v>3.96</v>
      </c>
      <c r="I159" s="217"/>
      <c r="J159" s="213"/>
      <c r="K159" s="213"/>
      <c r="L159" s="218"/>
      <c r="M159" s="219"/>
      <c r="N159" s="220"/>
      <c r="O159" s="220"/>
      <c r="P159" s="220"/>
      <c r="Q159" s="220"/>
      <c r="R159" s="220"/>
      <c r="S159" s="220"/>
      <c r="T159" s="221"/>
      <c r="AT159" s="222" t="s">
        <v>163</v>
      </c>
      <c r="AU159" s="222" t="s">
        <v>85</v>
      </c>
      <c r="AV159" s="14" t="s">
        <v>161</v>
      </c>
      <c r="AW159" s="14" t="s">
        <v>31</v>
      </c>
      <c r="AX159" s="14" t="s">
        <v>83</v>
      </c>
      <c r="AY159" s="222" t="s">
        <v>153</v>
      </c>
    </row>
    <row r="160" spans="1:65" s="2" customFormat="1" ht="16.5" customHeight="1">
      <c r="A160" s="34"/>
      <c r="B160" s="35"/>
      <c r="C160" s="186" t="s">
        <v>230</v>
      </c>
      <c r="D160" s="186" t="s">
        <v>155</v>
      </c>
      <c r="E160" s="187" t="s">
        <v>563</v>
      </c>
      <c r="F160" s="188" t="s">
        <v>564</v>
      </c>
      <c r="G160" s="189" t="s">
        <v>262</v>
      </c>
      <c r="H160" s="190">
        <v>250</v>
      </c>
      <c r="I160" s="191"/>
      <c r="J160" s="192">
        <f>ROUND(I160*H160,2)</f>
        <v>0</v>
      </c>
      <c r="K160" s="188" t="s">
        <v>159</v>
      </c>
      <c r="L160" s="193"/>
      <c r="M160" s="194" t="s">
        <v>1</v>
      </c>
      <c r="N160" s="195" t="s">
        <v>40</v>
      </c>
      <c r="O160" s="71"/>
      <c r="P160" s="196">
        <f>O160*H160</f>
        <v>0</v>
      </c>
      <c r="Q160" s="196">
        <v>0</v>
      </c>
      <c r="R160" s="196">
        <f>Q160*H160</f>
        <v>0</v>
      </c>
      <c r="S160" s="196">
        <v>0</v>
      </c>
      <c r="T160" s="197">
        <f>S160*H160</f>
        <v>0</v>
      </c>
      <c r="U160" s="34"/>
      <c r="V160" s="34"/>
      <c r="W160" s="34"/>
      <c r="X160" s="34"/>
      <c r="Y160" s="34"/>
      <c r="Z160" s="34"/>
      <c r="AA160" s="34"/>
      <c r="AB160" s="34"/>
      <c r="AC160" s="34"/>
      <c r="AD160" s="34"/>
      <c r="AE160" s="34"/>
      <c r="AR160" s="198" t="s">
        <v>160</v>
      </c>
      <c r="AT160" s="198" t="s">
        <v>155</v>
      </c>
      <c r="AU160" s="198" t="s">
        <v>85</v>
      </c>
      <c r="AY160" s="17" t="s">
        <v>153</v>
      </c>
      <c r="BE160" s="199">
        <f>IF(N160="základní",J160,0)</f>
        <v>0</v>
      </c>
      <c r="BF160" s="199">
        <f>IF(N160="snížená",J160,0)</f>
        <v>0</v>
      </c>
      <c r="BG160" s="199">
        <f>IF(N160="zákl. přenesená",J160,0)</f>
        <v>0</v>
      </c>
      <c r="BH160" s="199">
        <f>IF(N160="sníž. přenesená",J160,0)</f>
        <v>0</v>
      </c>
      <c r="BI160" s="199">
        <f>IF(N160="nulová",J160,0)</f>
        <v>0</v>
      </c>
      <c r="BJ160" s="17" t="s">
        <v>83</v>
      </c>
      <c r="BK160" s="199">
        <f>ROUND(I160*H160,2)</f>
        <v>0</v>
      </c>
      <c r="BL160" s="17" t="s">
        <v>161</v>
      </c>
      <c r="BM160" s="198" t="s">
        <v>797</v>
      </c>
    </row>
    <row r="161" spans="1:65" s="15" customFormat="1" ht="11.25">
      <c r="B161" s="223"/>
      <c r="C161" s="224"/>
      <c r="D161" s="202" t="s">
        <v>163</v>
      </c>
      <c r="E161" s="225" t="s">
        <v>1</v>
      </c>
      <c r="F161" s="226" t="s">
        <v>566</v>
      </c>
      <c r="G161" s="224"/>
      <c r="H161" s="225" t="s">
        <v>1</v>
      </c>
      <c r="I161" s="227"/>
      <c r="J161" s="224"/>
      <c r="K161" s="224"/>
      <c r="L161" s="228"/>
      <c r="M161" s="229"/>
      <c r="N161" s="230"/>
      <c r="O161" s="230"/>
      <c r="P161" s="230"/>
      <c r="Q161" s="230"/>
      <c r="R161" s="230"/>
      <c r="S161" s="230"/>
      <c r="T161" s="231"/>
      <c r="AT161" s="232" t="s">
        <v>163</v>
      </c>
      <c r="AU161" s="232" t="s">
        <v>85</v>
      </c>
      <c r="AV161" s="15" t="s">
        <v>83</v>
      </c>
      <c r="AW161" s="15" t="s">
        <v>31</v>
      </c>
      <c r="AX161" s="15" t="s">
        <v>75</v>
      </c>
      <c r="AY161" s="232" t="s">
        <v>153</v>
      </c>
    </row>
    <row r="162" spans="1:65" s="13" customFormat="1" ht="11.25">
      <c r="B162" s="200"/>
      <c r="C162" s="201"/>
      <c r="D162" s="202" t="s">
        <v>163</v>
      </c>
      <c r="E162" s="203" t="s">
        <v>1</v>
      </c>
      <c r="F162" s="204" t="s">
        <v>567</v>
      </c>
      <c r="G162" s="201"/>
      <c r="H162" s="205">
        <v>125</v>
      </c>
      <c r="I162" s="206"/>
      <c r="J162" s="201"/>
      <c r="K162" s="201"/>
      <c r="L162" s="207"/>
      <c r="M162" s="208"/>
      <c r="N162" s="209"/>
      <c r="O162" s="209"/>
      <c r="P162" s="209"/>
      <c r="Q162" s="209"/>
      <c r="R162" s="209"/>
      <c r="S162" s="209"/>
      <c r="T162" s="210"/>
      <c r="AT162" s="211" t="s">
        <v>163</v>
      </c>
      <c r="AU162" s="211" t="s">
        <v>85</v>
      </c>
      <c r="AV162" s="13" t="s">
        <v>85</v>
      </c>
      <c r="AW162" s="13" t="s">
        <v>31</v>
      </c>
      <c r="AX162" s="13" t="s">
        <v>75</v>
      </c>
      <c r="AY162" s="211" t="s">
        <v>153</v>
      </c>
    </row>
    <row r="163" spans="1:65" s="15" customFormat="1" ht="11.25">
      <c r="B163" s="223"/>
      <c r="C163" s="224"/>
      <c r="D163" s="202" t="s">
        <v>163</v>
      </c>
      <c r="E163" s="225" t="s">
        <v>1</v>
      </c>
      <c r="F163" s="226" t="s">
        <v>568</v>
      </c>
      <c r="G163" s="224"/>
      <c r="H163" s="225" t="s">
        <v>1</v>
      </c>
      <c r="I163" s="227"/>
      <c r="J163" s="224"/>
      <c r="K163" s="224"/>
      <c r="L163" s="228"/>
      <c r="M163" s="229"/>
      <c r="N163" s="230"/>
      <c r="O163" s="230"/>
      <c r="P163" s="230"/>
      <c r="Q163" s="230"/>
      <c r="R163" s="230"/>
      <c r="S163" s="230"/>
      <c r="T163" s="231"/>
      <c r="AT163" s="232" t="s">
        <v>163</v>
      </c>
      <c r="AU163" s="232" t="s">
        <v>85</v>
      </c>
      <c r="AV163" s="15" t="s">
        <v>83</v>
      </c>
      <c r="AW163" s="15" t="s">
        <v>31</v>
      </c>
      <c r="AX163" s="15" t="s">
        <v>75</v>
      </c>
      <c r="AY163" s="232" t="s">
        <v>153</v>
      </c>
    </row>
    <row r="164" spans="1:65" s="13" customFormat="1" ht="11.25">
      <c r="B164" s="200"/>
      <c r="C164" s="201"/>
      <c r="D164" s="202" t="s">
        <v>163</v>
      </c>
      <c r="E164" s="203" t="s">
        <v>1</v>
      </c>
      <c r="F164" s="204" t="s">
        <v>567</v>
      </c>
      <c r="G164" s="201"/>
      <c r="H164" s="205">
        <v>125</v>
      </c>
      <c r="I164" s="206"/>
      <c r="J164" s="201"/>
      <c r="K164" s="201"/>
      <c r="L164" s="207"/>
      <c r="M164" s="208"/>
      <c r="N164" s="209"/>
      <c r="O164" s="209"/>
      <c r="P164" s="209"/>
      <c r="Q164" s="209"/>
      <c r="R164" s="209"/>
      <c r="S164" s="209"/>
      <c r="T164" s="210"/>
      <c r="AT164" s="211" t="s">
        <v>163</v>
      </c>
      <c r="AU164" s="211" t="s">
        <v>85</v>
      </c>
      <c r="AV164" s="13" t="s">
        <v>85</v>
      </c>
      <c r="AW164" s="13" t="s">
        <v>31</v>
      </c>
      <c r="AX164" s="13" t="s">
        <v>75</v>
      </c>
      <c r="AY164" s="211" t="s">
        <v>153</v>
      </c>
    </row>
    <row r="165" spans="1:65" s="14" customFormat="1" ht="11.25">
      <c r="B165" s="212"/>
      <c r="C165" s="213"/>
      <c r="D165" s="202" t="s">
        <v>163</v>
      </c>
      <c r="E165" s="214" t="s">
        <v>1</v>
      </c>
      <c r="F165" s="215" t="s">
        <v>167</v>
      </c>
      <c r="G165" s="213"/>
      <c r="H165" s="216">
        <v>250</v>
      </c>
      <c r="I165" s="217"/>
      <c r="J165" s="213"/>
      <c r="K165" s="213"/>
      <c r="L165" s="218"/>
      <c r="M165" s="219"/>
      <c r="N165" s="220"/>
      <c r="O165" s="220"/>
      <c r="P165" s="220"/>
      <c r="Q165" s="220"/>
      <c r="R165" s="220"/>
      <c r="S165" s="220"/>
      <c r="T165" s="221"/>
      <c r="AT165" s="222" t="s">
        <v>163</v>
      </c>
      <c r="AU165" s="222" t="s">
        <v>85</v>
      </c>
      <c r="AV165" s="14" t="s">
        <v>161</v>
      </c>
      <c r="AW165" s="14" t="s">
        <v>31</v>
      </c>
      <c r="AX165" s="14" t="s">
        <v>83</v>
      </c>
      <c r="AY165" s="222" t="s">
        <v>153</v>
      </c>
    </row>
    <row r="166" spans="1:65" s="2" customFormat="1" ht="16.5" customHeight="1">
      <c r="A166" s="34"/>
      <c r="B166" s="35"/>
      <c r="C166" s="186" t="s">
        <v>236</v>
      </c>
      <c r="D166" s="186" t="s">
        <v>155</v>
      </c>
      <c r="E166" s="187" t="s">
        <v>569</v>
      </c>
      <c r="F166" s="188" t="s">
        <v>570</v>
      </c>
      <c r="G166" s="189" t="s">
        <v>178</v>
      </c>
      <c r="H166" s="190">
        <v>56.25</v>
      </c>
      <c r="I166" s="191"/>
      <c r="J166" s="192">
        <f>ROUND(I166*H166,2)</f>
        <v>0</v>
      </c>
      <c r="K166" s="188" t="s">
        <v>159</v>
      </c>
      <c r="L166" s="193"/>
      <c r="M166" s="194" t="s">
        <v>1</v>
      </c>
      <c r="N166" s="195" t="s">
        <v>40</v>
      </c>
      <c r="O166" s="71"/>
      <c r="P166" s="196">
        <f>O166*H166</f>
        <v>0</v>
      </c>
      <c r="Q166" s="196">
        <v>1</v>
      </c>
      <c r="R166" s="196">
        <f>Q166*H166</f>
        <v>56.25</v>
      </c>
      <c r="S166" s="196">
        <v>0</v>
      </c>
      <c r="T166" s="197">
        <f>S166*H166</f>
        <v>0</v>
      </c>
      <c r="U166" s="34"/>
      <c r="V166" s="34"/>
      <c r="W166" s="34"/>
      <c r="X166" s="34"/>
      <c r="Y166" s="34"/>
      <c r="Z166" s="34"/>
      <c r="AA166" s="34"/>
      <c r="AB166" s="34"/>
      <c r="AC166" s="34"/>
      <c r="AD166" s="34"/>
      <c r="AE166" s="34"/>
      <c r="AR166" s="198" t="s">
        <v>160</v>
      </c>
      <c r="AT166" s="198" t="s">
        <v>155</v>
      </c>
      <c r="AU166" s="198" t="s">
        <v>85</v>
      </c>
      <c r="AY166" s="17" t="s">
        <v>153</v>
      </c>
      <c r="BE166" s="199">
        <f>IF(N166="základní",J166,0)</f>
        <v>0</v>
      </c>
      <c r="BF166" s="199">
        <f>IF(N166="snížená",J166,0)</f>
        <v>0</v>
      </c>
      <c r="BG166" s="199">
        <f>IF(N166="zákl. přenesená",J166,0)</f>
        <v>0</v>
      </c>
      <c r="BH166" s="199">
        <f>IF(N166="sníž. přenesená",J166,0)</f>
        <v>0</v>
      </c>
      <c r="BI166" s="199">
        <f>IF(N166="nulová",J166,0)</f>
        <v>0</v>
      </c>
      <c r="BJ166" s="17" t="s">
        <v>83</v>
      </c>
      <c r="BK166" s="199">
        <f>ROUND(I166*H166,2)</f>
        <v>0</v>
      </c>
      <c r="BL166" s="17" t="s">
        <v>161</v>
      </c>
      <c r="BM166" s="198" t="s">
        <v>798</v>
      </c>
    </row>
    <row r="167" spans="1:65" s="15" customFormat="1" ht="11.25">
      <c r="B167" s="223"/>
      <c r="C167" s="224"/>
      <c r="D167" s="202" t="s">
        <v>163</v>
      </c>
      <c r="E167" s="225" t="s">
        <v>1</v>
      </c>
      <c r="F167" s="226" t="s">
        <v>572</v>
      </c>
      <c r="G167" s="224"/>
      <c r="H167" s="225" t="s">
        <v>1</v>
      </c>
      <c r="I167" s="227"/>
      <c r="J167" s="224"/>
      <c r="K167" s="224"/>
      <c r="L167" s="228"/>
      <c r="M167" s="229"/>
      <c r="N167" s="230"/>
      <c r="O167" s="230"/>
      <c r="P167" s="230"/>
      <c r="Q167" s="230"/>
      <c r="R167" s="230"/>
      <c r="S167" s="230"/>
      <c r="T167" s="231"/>
      <c r="AT167" s="232" t="s">
        <v>163</v>
      </c>
      <c r="AU167" s="232" t="s">
        <v>85</v>
      </c>
      <c r="AV167" s="15" t="s">
        <v>83</v>
      </c>
      <c r="AW167" s="15" t="s">
        <v>31</v>
      </c>
      <c r="AX167" s="15" t="s">
        <v>75</v>
      </c>
      <c r="AY167" s="232" t="s">
        <v>153</v>
      </c>
    </row>
    <row r="168" spans="1:65" s="13" customFormat="1" ht="11.25">
      <c r="B168" s="200"/>
      <c r="C168" s="201"/>
      <c r="D168" s="202" t="s">
        <v>163</v>
      </c>
      <c r="E168" s="203" t="s">
        <v>1</v>
      </c>
      <c r="F168" s="204" t="s">
        <v>573</v>
      </c>
      <c r="G168" s="201"/>
      <c r="H168" s="205">
        <v>56.25</v>
      </c>
      <c r="I168" s="206"/>
      <c r="J168" s="201"/>
      <c r="K168" s="201"/>
      <c r="L168" s="207"/>
      <c r="M168" s="208"/>
      <c r="N168" s="209"/>
      <c r="O168" s="209"/>
      <c r="P168" s="209"/>
      <c r="Q168" s="209"/>
      <c r="R168" s="209"/>
      <c r="S168" s="209"/>
      <c r="T168" s="210"/>
      <c r="AT168" s="211" t="s">
        <v>163</v>
      </c>
      <c r="AU168" s="211" t="s">
        <v>85</v>
      </c>
      <c r="AV168" s="13" t="s">
        <v>85</v>
      </c>
      <c r="AW168" s="13" t="s">
        <v>31</v>
      </c>
      <c r="AX168" s="13" t="s">
        <v>75</v>
      </c>
      <c r="AY168" s="211" t="s">
        <v>153</v>
      </c>
    </row>
    <row r="169" spans="1:65" s="14" customFormat="1" ht="11.25">
      <c r="B169" s="212"/>
      <c r="C169" s="213"/>
      <c r="D169" s="202" t="s">
        <v>163</v>
      </c>
      <c r="E169" s="214" t="s">
        <v>1</v>
      </c>
      <c r="F169" s="215" t="s">
        <v>167</v>
      </c>
      <c r="G169" s="213"/>
      <c r="H169" s="216">
        <v>56.25</v>
      </c>
      <c r="I169" s="217"/>
      <c r="J169" s="213"/>
      <c r="K169" s="213"/>
      <c r="L169" s="218"/>
      <c r="M169" s="219"/>
      <c r="N169" s="220"/>
      <c r="O169" s="220"/>
      <c r="P169" s="220"/>
      <c r="Q169" s="220"/>
      <c r="R169" s="220"/>
      <c r="S169" s="220"/>
      <c r="T169" s="221"/>
      <c r="AT169" s="222" t="s">
        <v>163</v>
      </c>
      <c r="AU169" s="222" t="s">
        <v>85</v>
      </c>
      <c r="AV169" s="14" t="s">
        <v>161</v>
      </c>
      <c r="AW169" s="14" t="s">
        <v>31</v>
      </c>
      <c r="AX169" s="14" t="s">
        <v>83</v>
      </c>
      <c r="AY169" s="222" t="s">
        <v>153</v>
      </c>
    </row>
    <row r="170" spans="1:65" s="2" customFormat="1" ht="21.75" customHeight="1">
      <c r="A170" s="34"/>
      <c r="B170" s="35"/>
      <c r="C170" s="186" t="s">
        <v>243</v>
      </c>
      <c r="D170" s="186" t="s">
        <v>155</v>
      </c>
      <c r="E170" s="187" t="s">
        <v>176</v>
      </c>
      <c r="F170" s="188" t="s">
        <v>177</v>
      </c>
      <c r="G170" s="189" t="s">
        <v>178</v>
      </c>
      <c r="H170" s="190">
        <v>99</v>
      </c>
      <c r="I170" s="191"/>
      <c r="J170" s="192">
        <f>ROUND(I170*H170,2)</f>
        <v>0</v>
      </c>
      <c r="K170" s="188" t="s">
        <v>159</v>
      </c>
      <c r="L170" s="193"/>
      <c r="M170" s="194" t="s">
        <v>1</v>
      </c>
      <c r="N170" s="195" t="s">
        <v>40</v>
      </c>
      <c r="O170" s="71"/>
      <c r="P170" s="196">
        <f>O170*H170</f>
        <v>0</v>
      </c>
      <c r="Q170" s="196">
        <v>1</v>
      </c>
      <c r="R170" s="196">
        <f>Q170*H170</f>
        <v>99</v>
      </c>
      <c r="S170" s="196">
        <v>0</v>
      </c>
      <c r="T170" s="197">
        <f>S170*H170</f>
        <v>0</v>
      </c>
      <c r="U170" s="34"/>
      <c r="V170" s="34"/>
      <c r="W170" s="34"/>
      <c r="X170" s="34"/>
      <c r="Y170" s="34"/>
      <c r="Z170" s="34"/>
      <c r="AA170" s="34"/>
      <c r="AB170" s="34"/>
      <c r="AC170" s="34"/>
      <c r="AD170" s="34"/>
      <c r="AE170" s="34"/>
      <c r="AR170" s="198" t="s">
        <v>160</v>
      </c>
      <c r="AT170" s="198" t="s">
        <v>155</v>
      </c>
      <c r="AU170" s="198" t="s">
        <v>85</v>
      </c>
      <c r="AY170" s="17" t="s">
        <v>153</v>
      </c>
      <c r="BE170" s="199">
        <f>IF(N170="základní",J170,0)</f>
        <v>0</v>
      </c>
      <c r="BF170" s="199">
        <f>IF(N170="snížená",J170,0)</f>
        <v>0</v>
      </c>
      <c r="BG170" s="199">
        <f>IF(N170="zákl. přenesená",J170,0)</f>
        <v>0</v>
      </c>
      <c r="BH170" s="199">
        <f>IF(N170="sníž. přenesená",J170,0)</f>
        <v>0</v>
      </c>
      <c r="BI170" s="199">
        <f>IF(N170="nulová",J170,0)</f>
        <v>0</v>
      </c>
      <c r="BJ170" s="17" t="s">
        <v>83</v>
      </c>
      <c r="BK170" s="199">
        <f>ROUND(I170*H170,2)</f>
        <v>0</v>
      </c>
      <c r="BL170" s="17" t="s">
        <v>161</v>
      </c>
      <c r="BM170" s="198" t="s">
        <v>799</v>
      </c>
    </row>
    <row r="171" spans="1:65" s="15" customFormat="1" ht="11.25">
      <c r="B171" s="223"/>
      <c r="C171" s="224"/>
      <c r="D171" s="202" t="s">
        <v>163</v>
      </c>
      <c r="E171" s="225" t="s">
        <v>1</v>
      </c>
      <c r="F171" s="226" t="s">
        <v>575</v>
      </c>
      <c r="G171" s="224"/>
      <c r="H171" s="225" t="s">
        <v>1</v>
      </c>
      <c r="I171" s="227"/>
      <c r="J171" s="224"/>
      <c r="K171" s="224"/>
      <c r="L171" s="228"/>
      <c r="M171" s="229"/>
      <c r="N171" s="230"/>
      <c r="O171" s="230"/>
      <c r="P171" s="230"/>
      <c r="Q171" s="230"/>
      <c r="R171" s="230"/>
      <c r="S171" s="230"/>
      <c r="T171" s="231"/>
      <c r="AT171" s="232" t="s">
        <v>163</v>
      </c>
      <c r="AU171" s="232" t="s">
        <v>85</v>
      </c>
      <c r="AV171" s="15" t="s">
        <v>83</v>
      </c>
      <c r="AW171" s="15" t="s">
        <v>31</v>
      </c>
      <c r="AX171" s="15" t="s">
        <v>75</v>
      </c>
      <c r="AY171" s="232" t="s">
        <v>153</v>
      </c>
    </row>
    <row r="172" spans="1:65" s="13" customFormat="1" ht="11.25">
      <c r="B172" s="200"/>
      <c r="C172" s="201"/>
      <c r="D172" s="202" t="s">
        <v>163</v>
      </c>
      <c r="E172" s="203" t="s">
        <v>1</v>
      </c>
      <c r="F172" s="204" t="s">
        <v>576</v>
      </c>
      <c r="G172" s="201"/>
      <c r="H172" s="205">
        <v>99</v>
      </c>
      <c r="I172" s="206"/>
      <c r="J172" s="201"/>
      <c r="K172" s="201"/>
      <c r="L172" s="207"/>
      <c r="M172" s="208"/>
      <c r="N172" s="209"/>
      <c r="O172" s="209"/>
      <c r="P172" s="209"/>
      <c r="Q172" s="209"/>
      <c r="R172" s="209"/>
      <c r="S172" s="209"/>
      <c r="T172" s="210"/>
      <c r="AT172" s="211" t="s">
        <v>163</v>
      </c>
      <c r="AU172" s="211" t="s">
        <v>85</v>
      </c>
      <c r="AV172" s="13" t="s">
        <v>85</v>
      </c>
      <c r="AW172" s="13" t="s">
        <v>31</v>
      </c>
      <c r="AX172" s="13" t="s">
        <v>75</v>
      </c>
      <c r="AY172" s="211" t="s">
        <v>153</v>
      </c>
    </row>
    <row r="173" spans="1:65" s="14" customFormat="1" ht="11.25">
      <c r="B173" s="212"/>
      <c r="C173" s="213"/>
      <c r="D173" s="202" t="s">
        <v>163</v>
      </c>
      <c r="E173" s="214" t="s">
        <v>1</v>
      </c>
      <c r="F173" s="215" t="s">
        <v>167</v>
      </c>
      <c r="G173" s="213"/>
      <c r="H173" s="216">
        <v>99</v>
      </c>
      <c r="I173" s="217"/>
      <c r="J173" s="213"/>
      <c r="K173" s="213"/>
      <c r="L173" s="218"/>
      <c r="M173" s="219"/>
      <c r="N173" s="220"/>
      <c r="O173" s="220"/>
      <c r="P173" s="220"/>
      <c r="Q173" s="220"/>
      <c r="R173" s="220"/>
      <c r="S173" s="220"/>
      <c r="T173" s="221"/>
      <c r="AT173" s="222" t="s">
        <v>163</v>
      </c>
      <c r="AU173" s="222" t="s">
        <v>85</v>
      </c>
      <c r="AV173" s="14" t="s">
        <v>161</v>
      </c>
      <c r="AW173" s="14" t="s">
        <v>31</v>
      </c>
      <c r="AX173" s="14" t="s">
        <v>83</v>
      </c>
      <c r="AY173" s="222" t="s">
        <v>153</v>
      </c>
    </row>
    <row r="174" spans="1:65" s="2" customFormat="1" ht="16.5" customHeight="1">
      <c r="A174" s="34"/>
      <c r="B174" s="35"/>
      <c r="C174" s="186" t="s">
        <v>250</v>
      </c>
      <c r="D174" s="186" t="s">
        <v>155</v>
      </c>
      <c r="E174" s="187" t="s">
        <v>577</v>
      </c>
      <c r="F174" s="188" t="s">
        <v>578</v>
      </c>
      <c r="G174" s="189" t="s">
        <v>158</v>
      </c>
      <c r="H174" s="190">
        <v>4</v>
      </c>
      <c r="I174" s="191"/>
      <c r="J174" s="192">
        <f>ROUND(I174*H174,2)</f>
        <v>0</v>
      </c>
      <c r="K174" s="188" t="s">
        <v>1</v>
      </c>
      <c r="L174" s="193"/>
      <c r="M174" s="194" t="s">
        <v>1</v>
      </c>
      <c r="N174" s="195" t="s">
        <v>40</v>
      </c>
      <c r="O174" s="71"/>
      <c r="P174" s="196">
        <f>O174*H174</f>
        <v>0</v>
      </c>
      <c r="Q174" s="196">
        <v>0.48399999999999999</v>
      </c>
      <c r="R174" s="196">
        <f>Q174*H174</f>
        <v>1.9359999999999999</v>
      </c>
      <c r="S174" s="196">
        <v>0</v>
      </c>
      <c r="T174" s="197">
        <f>S174*H174</f>
        <v>0</v>
      </c>
      <c r="U174" s="34"/>
      <c r="V174" s="34"/>
      <c r="W174" s="34"/>
      <c r="X174" s="34"/>
      <c r="Y174" s="34"/>
      <c r="Z174" s="34"/>
      <c r="AA174" s="34"/>
      <c r="AB174" s="34"/>
      <c r="AC174" s="34"/>
      <c r="AD174" s="34"/>
      <c r="AE174" s="34"/>
      <c r="AR174" s="198" t="s">
        <v>160</v>
      </c>
      <c r="AT174" s="198" t="s">
        <v>155</v>
      </c>
      <c r="AU174" s="198" t="s">
        <v>85</v>
      </c>
      <c r="AY174" s="17" t="s">
        <v>153</v>
      </c>
      <c r="BE174" s="199">
        <f>IF(N174="základní",J174,0)</f>
        <v>0</v>
      </c>
      <c r="BF174" s="199">
        <f>IF(N174="snížená",J174,0)</f>
        <v>0</v>
      </c>
      <c r="BG174" s="199">
        <f>IF(N174="zákl. přenesená",J174,0)</f>
        <v>0</v>
      </c>
      <c r="BH174" s="199">
        <f>IF(N174="sníž. přenesená",J174,0)</f>
        <v>0</v>
      </c>
      <c r="BI174" s="199">
        <f>IF(N174="nulová",J174,0)</f>
        <v>0</v>
      </c>
      <c r="BJ174" s="17" t="s">
        <v>83</v>
      </c>
      <c r="BK174" s="199">
        <f>ROUND(I174*H174,2)</f>
        <v>0</v>
      </c>
      <c r="BL174" s="17" t="s">
        <v>161</v>
      </c>
      <c r="BM174" s="198" t="s">
        <v>800</v>
      </c>
    </row>
    <row r="175" spans="1:65" s="15" customFormat="1" ht="11.25">
      <c r="B175" s="223"/>
      <c r="C175" s="224"/>
      <c r="D175" s="202" t="s">
        <v>163</v>
      </c>
      <c r="E175" s="225" t="s">
        <v>1</v>
      </c>
      <c r="F175" s="226" t="s">
        <v>580</v>
      </c>
      <c r="G175" s="224"/>
      <c r="H175" s="225" t="s">
        <v>1</v>
      </c>
      <c r="I175" s="227"/>
      <c r="J175" s="224"/>
      <c r="K175" s="224"/>
      <c r="L175" s="228"/>
      <c r="M175" s="229"/>
      <c r="N175" s="230"/>
      <c r="O175" s="230"/>
      <c r="P175" s="230"/>
      <c r="Q175" s="230"/>
      <c r="R175" s="230"/>
      <c r="S175" s="230"/>
      <c r="T175" s="231"/>
      <c r="AT175" s="232" t="s">
        <v>163</v>
      </c>
      <c r="AU175" s="232" t="s">
        <v>85</v>
      </c>
      <c r="AV175" s="15" t="s">
        <v>83</v>
      </c>
      <c r="AW175" s="15" t="s">
        <v>31</v>
      </c>
      <c r="AX175" s="15" t="s">
        <v>75</v>
      </c>
      <c r="AY175" s="232" t="s">
        <v>153</v>
      </c>
    </row>
    <row r="176" spans="1:65" s="13" customFormat="1" ht="11.25">
      <c r="B176" s="200"/>
      <c r="C176" s="201"/>
      <c r="D176" s="202" t="s">
        <v>163</v>
      </c>
      <c r="E176" s="203" t="s">
        <v>1</v>
      </c>
      <c r="F176" s="204" t="s">
        <v>161</v>
      </c>
      <c r="G176" s="201"/>
      <c r="H176" s="205">
        <v>4</v>
      </c>
      <c r="I176" s="206"/>
      <c r="J176" s="201"/>
      <c r="K176" s="201"/>
      <c r="L176" s="207"/>
      <c r="M176" s="208"/>
      <c r="N176" s="209"/>
      <c r="O176" s="209"/>
      <c r="P176" s="209"/>
      <c r="Q176" s="209"/>
      <c r="R176" s="209"/>
      <c r="S176" s="209"/>
      <c r="T176" s="210"/>
      <c r="AT176" s="211" t="s">
        <v>163</v>
      </c>
      <c r="AU176" s="211" t="s">
        <v>85</v>
      </c>
      <c r="AV176" s="13" t="s">
        <v>85</v>
      </c>
      <c r="AW176" s="13" t="s">
        <v>31</v>
      </c>
      <c r="AX176" s="13" t="s">
        <v>75</v>
      </c>
      <c r="AY176" s="211" t="s">
        <v>153</v>
      </c>
    </row>
    <row r="177" spans="1:65" s="14" customFormat="1" ht="11.25">
      <c r="B177" s="212"/>
      <c r="C177" s="213"/>
      <c r="D177" s="202" t="s">
        <v>163</v>
      </c>
      <c r="E177" s="214" t="s">
        <v>1</v>
      </c>
      <c r="F177" s="215" t="s">
        <v>167</v>
      </c>
      <c r="G177" s="213"/>
      <c r="H177" s="216">
        <v>4</v>
      </c>
      <c r="I177" s="217"/>
      <c r="J177" s="213"/>
      <c r="K177" s="213"/>
      <c r="L177" s="218"/>
      <c r="M177" s="219"/>
      <c r="N177" s="220"/>
      <c r="O177" s="220"/>
      <c r="P177" s="220"/>
      <c r="Q177" s="220"/>
      <c r="R177" s="220"/>
      <c r="S177" s="220"/>
      <c r="T177" s="221"/>
      <c r="AT177" s="222" t="s">
        <v>163</v>
      </c>
      <c r="AU177" s="222" t="s">
        <v>85</v>
      </c>
      <c r="AV177" s="14" t="s">
        <v>161</v>
      </c>
      <c r="AW177" s="14" t="s">
        <v>31</v>
      </c>
      <c r="AX177" s="14" t="s">
        <v>83</v>
      </c>
      <c r="AY177" s="222" t="s">
        <v>153</v>
      </c>
    </row>
    <row r="178" spans="1:65" s="2" customFormat="1" ht="21.75" customHeight="1">
      <c r="A178" s="34"/>
      <c r="B178" s="35"/>
      <c r="C178" s="186" t="s">
        <v>8</v>
      </c>
      <c r="D178" s="186" t="s">
        <v>155</v>
      </c>
      <c r="E178" s="187" t="s">
        <v>581</v>
      </c>
      <c r="F178" s="188" t="s">
        <v>582</v>
      </c>
      <c r="G178" s="189" t="s">
        <v>158</v>
      </c>
      <c r="H178" s="190">
        <v>1</v>
      </c>
      <c r="I178" s="191"/>
      <c r="J178" s="192">
        <f>ROUND(I178*H178,2)</f>
        <v>0</v>
      </c>
      <c r="K178" s="188" t="s">
        <v>1</v>
      </c>
      <c r="L178" s="193"/>
      <c r="M178" s="194" t="s">
        <v>1</v>
      </c>
      <c r="N178" s="195" t="s">
        <v>40</v>
      </c>
      <c r="O178" s="71"/>
      <c r="P178" s="196">
        <f>O178*H178</f>
        <v>0</v>
      </c>
      <c r="Q178" s="196">
        <v>0.219</v>
      </c>
      <c r="R178" s="196">
        <f>Q178*H178</f>
        <v>0.219</v>
      </c>
      <c r="S178" s="196">
        <v>0</v>
      </c>
      <c r="T178" s="197">
        <f>S178*H178</f>
        <v>0</v>
      </c>
      <c r="U178" s="34"/>
      <c r="V178" s="34"/>
      <c r="W178" s="34"/>
      <c r="X178" s="34"/>
      <c r="Y178" s="34"/>
      <c r="Z178" s="34"/>
      <c r="AA178" s="34"/>
      <c r="AB178" s="34"/>
      <c r="AC178" s="34"/>
      <c r="AD178" s="34"/>
      <c r="AE178" s="34"/>
      <c r="AR178" s="198" t="s">
        <v>160</v>
      </c>
      <c r="AT178" s="198" t="s">
        <v>155</v>
      </c>
      <c r="AU178" s="198" t="s">
        <v>85</v>
      </c>
      <c r="AY178" s="17" t="s">
        <v>153</v>
      </c>
      <c r="BE178" s="199">
        <f>IF(N178="základní",J178,0)</f>
        <v>0</v>
      </c>
      <c r="BF178" s="199">
        <f>IF(N178="snížená",J178,0)</f>
        <v>0</v>
      </c>
      <c r="BG178" s="199">
        <f>IF(N178="zákl. přenesená",J178,0)</f>
        <v>0</v>
      </c>
      <c r="BH178" s="199">
        <f>IF(N178="sníž. přenesená",J178,0)</f>
        <v>0</v>
      </c>
      <c r="BI178" s="199">
        <f>IF(N178="nulová",J178,0)</f>
        <v>0</v>
      </c>
      <c r="BJ178" s="17" t="s">
        <v>83</v>
      </c>
      <c r="BK178" s="199">
        <f>ROUND(I178*H178,2)</f>
        <v>0</v>
      </c>
      <c r="BL178" s="17" t="s">
        <v>161</v>
      </c>
      <c r="BM178" s="198" t="s">
        <v>801</v>
      </c>
    </row>
    <row r="179" spans="1:65" s="15" customFormat="1" ht="22.5">
      <c r="B179" s="223"/>
      <c r="C179" s="224"/>
      <c r="D179" s="202" t="s">
        <v>163</v>
      </c>
      <c r="E179" s="225" t="s">
        <v>1</v>
      </c>
      <c r="F179" s="226" t="s">
        <v>584</v>
      </c>
      <c r="G179" s="224"/>
      <c r="H179" s="225" t="s">
        <v>1</v>
      </c>
      <c r="I179" s="227"/>
      <c r="J179" s="224"/>
      <c r="K179" s="224"/>
      <c r="L179" s="228"/>
      <c r="M179" s="229"/>
      <c r="N179" s="230"/>
      <c r="O179" s="230"/>
      <c r="P179" s="230"/>
      <c r="Q179" s="230"/>
      <c r="R179" s="230"/>
      <c r="S179" s="230"/>
      <c r="T179" s="231"/>
      <c r="AT179" s="232" t="s">
        <v>163</v>
      </c>
      <c r="AU179" s="232" t="s">
        <v>85</v>
      </c>
      <c r="AV179" s="15" t="s">
        <v>83</v>
      </c>
      <c r="AW179" s="15" t="s">
        <v>31</v>
      </c>
      <c r="AX179" s="15" t="s">
        <v>75</v>
      </c>
      <c r="AY179" s="232" t="s">
        <v>153</v>
      </c>
    </row>
    <row r="180" spans="1:65" s="13" customFormat="1" ht="11.25">
      <c r="B180" s="200"/>
      <c r="C180" s="201"/>
      <c r="D180" s="202" t="s">
        <v>163</v>
      </c>
      <c r="E180" s="203" t="s">
        <v>1</v>
      </c>
      <c r="F180" s="204" t="s">
        <v>83</v>
      </c>
      <c r="G180" s="201"/>
      <c r="H180" s="205">
        <v>1</v>
      </c>
      <c r="I180" s="206"/>
      <c r="J180" s="201"/>
      <c r="K180" s="201"/>
      <c r="L180" s="207"/>
      <c r="M180" s="208"/>
      <c r="N180" s="209"/>
      <c r="O180" s="209"/>
      <c r="P180" s="209"/>
      <c r="Q180" s="209"/>
      <c r="R180" s="209"/>
      <c r="S180" s="209"/>
      <c r="T180" s="210"/>
      <c r="AT180" s="211" t="s">
        <v>163</v>
      </c>
      <c r="AU180" s="211" t="s">
        <v>85</v>
      </c>
      <c r="AV180" s="13" t="s">
        <v>85</v>
      </c>
      <c r="AW180" s="13" t="s">
        <v>31</v>
      </c>
      <c r="AX180" s="13" t="s">
        <v>75</v>
      </c>
      <c r="AY180" s="211" t="s">
        <v>153</v>
      </c>
    </row>
    <row r="181" spans="1:65" s="14" customFormat="1" ht="11.25">
      <c r="B181" s="212"/>
      <c r="C181" s="213"/>
      <c r="D181" s="202" t="s">
        <v>163</v>
      </c>
      <c r="E181" s="214" t="s">
        <v>1</v>
      </c>
      <c r="F181" s="215" t="s">
        <v>167</v>
      </c>
      <c r="G181" s="213"/>
      <c r="H181" s="216">
        <v>1</v>
      </c>
      <c r="I181" s="217"/>
      <c r="J181" s="213"/>
      <c r="K181" s="213"/>
      <c r="L181" s="218"/>
      <c r="M181" s="219"/>
      <c r="N181" s="220"/>
      <c r="O181" s="220"/>
      <c r="P181" s="220"/>
      <c r="Q181" s="220"/>
      <c r="R181" s="220"/>
      <c r="S181" s="220"/>
      <c r="T181" s="221"/>
      <c r="AT181" s="222" t="s">
        <v>163</v>
      </c>
      <c r="AU181" s="222" t="s">
        <v>85</v>
      </c>
      <c r="AV181" s="14" t="s">
        <v>161</v>
      </c>
      <c r="AW181" s="14" t="s">
        <v>31</v>
      </c>
      <c r="AX181" s="14" t="s">
        <v>83</v>
      </c>
      <c r="AY181" s="222" t="s">
        <v>153</v>
      </c>
    </row>
    <row r="182" spans="1:65" s="12" customFormat="1" ht="22.9" customHeight="1">
      <c r="B182" s="170"/>
      <c r="C182" s="171"/>
      <c r="D182" s="172" t="s">
        <v>74</v>
      </c>
      <c r="E182" s="184" t="s">
        <v>183</v>
      </c>
      <c r="F182" s="184" t="s">
        <v>184</v>
      </c>
      <c r="G182" s="171"/>
      <c r="H182" s="171"/>
      <c r="I182" s="174"/>
      <c r="J182" s="185">
        <f>BK182</f>
        <v>0</v>
      </c>
      <c r="K182" s="171"/>
      <c r="L182" s="176"/>
      <c r="M182" s="177"/>
      <c r="N182" s="178"/>
      <c r="O182" s="178"/>
      <c r="P182" s="179">
        <f>SUM(P183:P241)</f>
        <v>0</v>
      </c>
      <c r="Q182" s="178"/>
      <c r="R182" s="179">
        <f>SUM(R183:R241)</f>
        <v>0</v>
      </c>
      <c r="S182" s="178"/>
      <c r="T182" s="180">
        <f>SUM(T183:T241)</f>
        <v>0</v>
      </c>
      <c r="AR182" s="181" t="s">
        <v>83</v>
      </c>
      <c r="AT182" s="182" t="s">
        <v>74</v>
      </c>
      <c r="AU182" s="182" t="s">
        <v>83</v>
      </c>
      <c r="AY182" s="181" t="s">
        <v>153</v>
      </c>
      <c r="BK182" s="183">
        <f>SUM(BK183:BK241)</f>
        <v>0</v>
      </c>
    </row>
    <row r="183" spans="1:65" s="2" customFormat="1" ht="134.25" customHeight="1">
      <c r="A183" s="34"/>
      <c r="B183" s="35"/>
      <c r="C183" s="233" t="s">
        <v>259</v>
      </c>
      <c r="D183" s="233" t="s">
        <v>185</v>
      </c>
      <c r="E183" s="234" t="s">
        <v>585</v>
      </c>
      <c r="F183" s="235" t="s">
        <v>586</v>
      </c>
      <c r="G183" s="236" t="s">
        <v>196</v>
      </c>
      <c r="H183" s="237">
        <v>55</v>
      </c>
      <c r="I183" s="238"/>
      <c r="J183" s="239">
        <f>ROUND(I183*H183,2)</f>
        <v>0</v>
      </c>
      <c r="K183" s="235" t="s">
        <v>159</v>
      </c>
      <c r="L183" s="39"/>
      <c r="M183" s="240" t="s">
        <v>1</v>
      </c>
      <c r="N183" s="241" t="s">
        <v>40</v>
      </c>
      <c r="O183" s="71"/>
      <c r="P183" s="196">
        <f>O183*H183</f>
        <v>0</v>
      </c>
      <c r="Q183" s="196">
        <v>0</v>
      </c>
      <c r="R183" s="196">
        <f>Q183*H183</f>
        <v>0</v>
      </c>
      <c r="S183" s="196">
        <v>0</v>
      </c>
      <c r="T183" s="197">
        <f>S183*H183</f>
        <v>0</v>
      </c>
      <c r="U183" s="34"/>
      <c r="V183" s="34"/>
      <c r="W183" s="34"/>
      <c r="X183" s="34"/>
      <c r="Y183" s="34"/>
      <c r="Z183" s="34"/>
      <c r="AA183" s="34"/>
      <c r="AB183" s="34"/>
      <c r="AC183" s="34"/>
      <c r="AD183" s="34"/>
      <c r="AE183" s="34"/>
      <c r="AR183" s="198" t="s">
        <v>161</v>
      </c>
      <c r="AT183" s="198" t="s">
        <v>185</v>
      </c>
      <c r="AU183" s="198" t="s">
        <v>85</v>
      </c>
      <c r="AY183" s="17" t="s">
        <v>153</v>
      </c>
      <c r="BE183" s="199">
        <f>IF(N183="základní",J183,0)</f>
        <v>0</v>
      </c>
      <c r="BF183" s="199">
        <f>IF(N183="snížená",J183,0)</f>
        <v>0</v>
      </c>
      <c r="BG183" s="199">
        <f>IF(N183="zákl. přenesená",J183,0)</f>
        <v>0</v>
      </c>
      <c r="BH183" s="199">
        <f>IF(N183="sníž. přenesená",J183,0)</f>
        <v>0</v>
      </c>
      <c r="BI183" s="199">
        <f>IF(N183="nulová",J183,0)</f>
        <v>0</v>
      </c>
      <c r="BJ183" s="17" t="s">
        <v>83</v>
      </c>
      <c r="BK183" s="199">
        <f>ROUND(I183*H183,2)</f>
        <v>0</v>
      </c>
      <c r="BL183" s="17" t="s">
        <v>161</v>
      </c>
      <c r="BM183" s="198" t="s">
        <v>802</v>
      </c>
    </row>
    <row r="184" spans="1:65" s="2" customFormat="1" ht="78">
      <c r="A184" s="34"/>
      <c r="B184" s="35"/>
      <c r="C184" s="36"/>
      <c r="D184" s="202" t="s">
        <v>190</v>
      </c>
      <c r="E184" s="36"/>
      <c r="F184" s="242" t="s">
        <v>588</v>
      </c>
      <c r="G184" s="36"/>
      <c r="H184" s="36"/>
      <c r="I184" s="243"/>
      <c r="J184" s="36"/>
      <c r="K184" s="36"/>
      <c r="L184" s="39"/>
      <c r="M184" s="244"/>
      <c r="N184" s="245"/>
      <c r="O184" s="71"/>
      <c r="P184" s="71"/>
      <c r="Q184" s="71"/>
      <c r="R184" s="71"/>
      <c r="S184" s="71"/>
      <c r="T184" s="72"/>
      <c r="U184" s="34"/>
      <c r="V184" s="34"/>
      <c r="W184" s="34"/>
      <c r="X184" s="34"/>
      <c r="Y184" s="34"/>
      <c r="Z184" s="34"/>
      <c r="AA184" s="34"/>
      <c r="AB184" s="34"/>
      <c r="AC184" s="34"/>
      <c r="AD184" s="34"/>
      <c r="AE184" s="34"/>
      <c r="AT184" s="17" t="s">
        <v>190</v>
      </c>
      <c r="AU184" s="17" t="s">
        <v>85</v>
      </c>
    </row>
    <row r="185" spans="1:65" s="15" customFormat="1" ht="11.25">
      <c r="B185" s="223"/>
      <c r="C185" s="224"/>
      <c r="D185" s="202" t="s">
        <v>163</v>
      </c>
      <c r="E185" s="225" t="s">
        <v>1</v>
      </c>
      <c r="F185" s="226" t="s">
        <v>575</v>
      </c>
      <c r="G185" s="224"/>
      <c r="H185" s="225" t="s">
        <v>1</v>
      </c>
      <c r="I185" s="227"/>
      <c r="J185" s="224"/>
      <c r="K185" s="224"/>
      <c r="L185" s="228"/>
      <c r="M185" s="229"/>
      <c r="N185" s="230"/>
      <c r="O185" s="230"/>
      <c r="P185" s="230"/>
      <c r="Q185" s="230"/>
      <c r="R185" s="230"/>
      <c r="S185" s="230"/>
      <c r="T185" s="231"/>
      <c r="AT185" s="232" t="s">
        <v>163</v>
      </c>
      <c r="AU185" s="232" t="s">
        <v>85</v>
      </c>
      <c r="AV185" s="15" t="s">
        <v>83</v>
      </c>
      <c r="AW185" s="15" t="s">
        <v>31</v>
      </c>
      <c r="AX185" s="15" t="s">
        <v>75</v>
      </c>
      <c r="AY185" s="232" t="s">
        <v>153</v>
      </c>
    </row>
    <row r="186" spans="1:65" s="13" customFormat="1" ht="11.25">
      <c r="B186" s="200"/>
      <c r="C186" s="201"/>
      <c r="D186" s="202" t="s">
        <v>163</v>
      </c>
      <c r="E186" s="203" t="s">
        <v>1</v>
      </c>
      <c r="F186" s="204" t="s">
        <v>589</v>
      </c>
      <c r="G186" s="201"/>
      <c r="H186" s="205">
        <v>55</v>
      </c>
      <c r="I186" s="206"/>
      <c r="J186" s="201"/>
      <c r="K186" s="201"/>
      <c r="L186" s="207"/>
      <c r="M186" s="208"/>
      <c r="N186" s="209"/>
      <c r="O186" s="209"/>
      <c r="P186" s="209"/>
      <c r="Q186" s="209"/>
      <c r="R186" s="209"/>
      <c r="S186" s="209"/>
      <c r="T186" s="210"/>
      <c r="AT186" s="211" t="s">
        <v>163</v>
      </c>
      <c r="AU186" s="211" t="s">
        <v>85</v>
      </c>
      <c r="AV186" s="13" t="s">
        <v>85</v>
      </c>
      <c r="AW186" s="13" t="s">
        <v>31</v>
      </c>
      <c r="AX186" s="13" t="s">
        <v>75</v>
      </c>
      <c r="AY186" s="211" t="s">
        <v>153</v>
      </c>
    </row>
    <row r="187" spans="1:65" s="14" customFormat="1" ht="11.25">
      <c r="B187" s="212"/>
      <c r="C187" s="213"/>
      <c r="D187" s="202" t="s">
        <v>163</v>
      </c>
      <c r="E187" s="214" t="s">
        <v>1</v>
      </c>
      <c r="F187" s="215" t="s">
        <v>167</v>
      </c>
      <c r="G187" s="213"/>
      <c r="H187" s="216">
        <v>55</v>
      </c>
      <c r="I187" s="217"/>
      <c r="J187" s="213"/>
      <c r="K187" s="213"/>
      <c r="L187" s="218"/>
      <c r="M187" s="219"/>
      <c r="N187" s="220"/>
      <c r="O187" s="220"/>
      <c r="P187" s="220"/>
      <c r="Q187" s="220"/>
      <c r="R187" s="220"/>
      <c r="S187" s="220"/>
      <c r="T187" s="221"/>
      <c r="AT187" s="222" t="s">
        <v>163</v>
      </c>
      <c r="AU187" s="222" t="s">
        <v>85</v>
      </c>
      <c r="AV187" s="14" t="s">
        <v>161</v>
      </c>
      <c r="AW187" s="14" t="s">
        <v>31</v>
      </c>
      <c r="AX187" s="14" t="s">
        <v>83</v>
      </c>
      <c r="AY187" s="222" t="s">
        <v>153</v>
      </c>
    </row>
    <row r="188" spans="1:65" s="2" customFormat="1" ht="72">
      <c r="A188" s="34"/>
      <c r="B188" s="35"/>
      <c r="C188" s="233" t="s">
        <v>267</v>
      </c>
      <c r="D188" s="233" t="s">
        <v>185</v>
      </c>
      <c r="E188" s="234" t="s">
        <v>590</v>
      </c>
      <c r="F188" s="235" t="s">
        <v>591</v>
      </c>
      <c r="G188" s="236" t="s">
        <v>196</v>
      </c>
      <c r="H188" s="237">
        <v>55</v>
      </c>
      <c r="I188" s="238"/>
      <c r="J188" s="239">
        <f>ROUND(I188*H188,2)</f>
        <v>0</v>
      </c>
      <c r="K188" s="235" t="s">
        <v>159</v>
      </c>
      <c r="L188" s="39"/>
      <c r="M188" s="240" t="s">
        <v>1</v>
      </c>
      <c r="N188" s="241" t="s">
        <v>40</v>
      </c>
      <c r="O188" s="71"/>
      <c r="P188" s="196">
        <f>O188*H188</f>
        <v>0</v>
      </c>
      <c r="Q188" s="196">
        <v>0</v>
      </c>
      <c r="R188" s="196">
        <f>Q188*H188</f>
        <v>0</v>
      </c>
      <c r="S188" s="196">
        <v>0</v>
      </c>
      <c r="T188" s="197">
        <f>S188*H188</f>
        <v>0</v>
      </c>
      <c r="U188" s="34"/>
      <c r="V188" s="34"/>
      <c r="W188" s="34"/>
      <c r="X188" s="34"/>
      <c r="Y188" s="34"/>
      <c r="Z188" s="34"/>
      <c r="AA188" s="34"/>
      <c r="AB188" s="34"/>
      <c r="AC188" s="34"/>
      <c r="AD188" s="34"/>
      <c r="AE188" s="34"/>
      <c r="AR188" s="198" t="s">
        <v>161</v>
      </c>
      <c r="AT188" s="198" t="s">
        <v>185</v>
      </c>
      <c r="AU188" s="198" t="s">
        <v>85</v>
      </c>
      <c r="AY188" s="17" t="s">
        <v>153</v>
      </c>
      <c r="BE188" s="199">
        <f>IF(N188="základní",J188,0)</f>
        <v>0</v>
      </c>
      <c r="BF188" s="199">
        <f>IF(N188="snížená",J188,0)</f>
        <v>0</v>
      </c>
      <c r="BG188" s="199">
        <f>IF(N188="zákl. přenesená",J188,0)</f>
        <v>0</v>
      </c>
      <c r="BH188" s="199">
        <f>IF(N188="sníž. přenesená",J188,0)</f>
        <v>0</v>
      </c>
      <c r="BI188" s="199">
        <f>IF(N188="nulová",J188,0)</f>
        <v>0</v>
      </c>
      <c r="BJ188" s="17" t="s">
        <v>83</v>
      </c>
      <c r="BK188" s="199">
        <f>ROUND(I188*H188,2)</f>
        <v>0</v>
      </c>
      <c r="BL188" s="17" t="s">
        <v>161</v>
      </c>
      <c r="BM188" s="198" t="s">
        <v>803</v>
      </c>
    </row>
    <row r="189" spans="1:65" s="2" customFormat="1" ht="48.75">
      <c r="A189" s="34"/>
      <c r="B189" s="35"/>
      <c r="C189" s="36"/>
      <c r="D189" s="202" t="s">
        <v>190</v>
      </c>
      <c r="E189" s="36"/>
      <c r="F189" s="242" t="s">
        <v>198</v>
      </c>
      <c r="G189" s="36"/>
      <c r="H189" s="36"/>
      <c r="I189" s="243"/>
      <c r="J189" s="36"/>
      <c r="K189" s="36"/>
      <c r="L189" s="39"/>
      <c r="M189" s="244"/>
      <c r="N189" s="245"/>
      <c r="O189" s="71"/>
      <c r="P189" s="71"/>
      <c r="Q189" s="71"/>
      <c r="R189" s="71"/>
      <c r="S189" s="71"/>
      <c r="T189" s="72"/>
      <c r="U189" s="34"/>
      <c r="V189" s="34"/>
      <c r="W189" s="34"/>
      <c r="X189" s="34"/>
      <c r="Y189" s="34"/>
      <c r="Z189" s="34"/>
      <c r="AA189" s="34"/>
      <c r="AB189" s="34"/>
      <c r="AC189" s="34"/>
      <c r="AD189" s="34"/>
      <c r="AE189" s="34"/>
      <c r="AT189" s="17" t="s">
        <v>190</v>
      </c>
      <c r="AU189" s="17" t="s">
        <v>85</v>
      </c>
    </row>
    <row r="190" spans="1:65" s="15" customFormat="1" ht="11.25">
      <c r="B190" s="223"/>
      <c r="C190" s="224"/>
      <c r="D190" s="202" t="s">
        <v>163</v>
      </c>
      <c r="E190" s="225" t="s">
        <v>1</v>
      </c>
      <c r="F190" s="226" t="s">
        <v>575</v>
      </c>
      <c r="G190" s="224"/>
      <c r="H190" s="225" t="s">
        <v>1</v>
      </c>
      <c r="I190" s="227"/>
      <c r="J190" s="224"/>
      <c r="K190" s="224"/>
      <c r="L190" s="228"/>
      <c r="M190" s="229"/>
      <c r="N190" s="230"/>
      <c r="O190" s="230"/>
      <c r="P190" s="230"/>
      <c r="Q190" s="230"/>
      <c r="R190" s="230"/>
      <c r="S190" s="230"/>
      <c r="T190" s="231"/>
      <c r="AT190" s="232" t="s">
        <v>163</v>
      </c>
      <c r="AU190" s="232" t="s">
        <v>85</v>
      </c>
      <c r="AV190" s="15" t="s">
        <v>83</v>
      </c>
      <c r="AW190" s="15" t="s">
        <v>31</v>
      </c>
      <c r="AX190" s="15" t="s">
        <v>75</v>
      </c>
      <c r="AY190" s="232" t="s">
        <v>153</v>
      </c>
    </row>
    <row r="191" spans="1:65" s="13" customFormat="1" ht="11.25">
      <c r="B191" s="200"/>
      <c r="C191" s="201"/>
      <c r="D191" s="202" t="s">
        <v>163</v>
      </c>
      <c r="E191" s="203" t="s">
        <v>1</v>
      </c>
      <c r="F191" s="204" t="s">
        <v>589</v>
      </c>
      <c r="G191" s="201"/>
      <c r="H191" s="205">
        <v>55</v>
      </c>
      <c r="I191" s="206"/>
      <c r="J191" s="201"/>
      <c r="K191" s="201"/>
      <c r="L191" s="207"/>
      <c r="M191" s="208"/>
      <c r="N191" s="209"/>
      <c r="O191" s="209"/>
      <c r="P191" s="209"/>
      <c r="Q191" s="209"/>
      <c r="R191" s="209"/>
      <c r="S191" s="209"/>
      <c r="T191" s="210"/>
      <c r="AT191" s="211" t="s">
        <v>163</v>
      </c>
      <c r="AU191" s="211" t="s">
        <v>85</v>
      </c>
      <c r="AV191" s="13" t="s">
        <v>85</v>
      </c>
      <c r="AW191" s="13" t="s">
        <v>31</v>
      </c>
      <c r="AX191" s="13" t="s">
        <v>75</v>
      </c>
      <c r="AY191" s="211" t="s">
        <v>153</v>
      </c>
    </row>
    <row r="192" spans="1:65" s="14" customFormat="1" ht="11.25">
      <c r="B192" s="212"/>
      <c r="C192" s="213"/>
      <c r="D192" s="202" t="s">
        <v>163</v>
      </c>
      <c r="E192" s="214" t="s">
        <v>1</v>
      </c>
      <c r="F192" s="215" t="s">
        <v>167</v>
      </c>
      <c r="G192" s="213"/>
      <c r="H192" s="216">
        <v>55</v>
      </c>
      <c r="I192" s="217"/>
      <c r="J192" s="213"/>
      <c r="K192" s="213"/>
      <c r="L192" s="218"/>
      <c r="M192" s="219"/>
      <c r="N192" s="220"/>
      <c r="O192" s="220"/>
      <c r="P192" s="220"/>
      <c r="Q192" s="220"/>
      <c r="R192" s="220"/>
      <c r="S192" s="220"/>
      <c r="T192" s="221"/>
      <c r="AT192" s="222" t="s">
        <v>163</v>
      </c>
      <c r="AU192" s="222" t="s">
        <v>85</v>
      </c>
      <c r="AV192" s="14" t="s">
        <v>161</v>
      </c>
      <c r="AW192" s="14" t="s">
        <v>31</v>
      </c>
      <c r="AX192" s="14" t="s">
        <v>83</v>
      </c>
      <c r="AY192" s="222" t="s">
        <v>153</v>
      </c>
    </row>
    <row r="193" spans="1:65" s="2" customFormat="1" ht="66.75" customHeight="1">
      <c r="A193" s="34"/>
      <c r="B193" s="35"/>
      <c r="C193" s="233" t="s">
        <v>274</v>
      </c>
      <c r="D193" s="233" t="s">
        <v>185</v>
      </c>
      <c r="E193" s="234" t="s">
        <v>604</v>
      </c>
      <c r="F193" s="235" t="s">
        <v>605</v>
      </c>
      <c r="G193" s="236" t="s">
        <v>209</v>
      </c>
      <c r="H193" s="237">
        <v>14.4</v>
      </c>
      <c r="I193" s="238"/>
      <c r="J193" s="239">
        <f>ROUND(I193*H193,2)</f>
        <v>0</v>
      </c>
      <c r="K193" s="235" t="s">
        <v>159</v>
      </c>
      <c r="L193" s="39"/>
      <c r="M193" s="240" t="s">
        <v>1</v>
      </c>
      <c r="N193" s="241" t="s">
        <v>40</v>
      </c>
      <c r="O193" s="71"/>
      <c r="P193" s="196">
        <f>O193*H193</f>
        <v>0</v>
      </c>
      <c r="Q193" s="196">
        <v>0</v>
      </c>
      <c r="R193" s="196">
        <f>Q193*H193</f>
        <v>0</v>
      </c>
      <c r="S193" s="196">
        <v>0</v>
      </c>
      <c r="T193" s="197">
        <f>S193*H193</f>
        <v>0</v>
      </c>
      <c r="U193" s="34"/>
      <c r="V193" s="34"/>
      <c r="W193" s="34"/>
      <c r="X193" s="34"/>
      <c r="Y193" s="34"/>
      <c r="Z193" s="34"/>
      <c r="AA193" s="34"/>
      <c r="AB193" s="34"/>
      <c r="AC193" s="34"/>
      <c r="AD193" s="34"/>
      <c r="AE193" s="34"/>
      <c r="AR193" s="198" t="s">
        <v>161</v>
      </c>
      <c r="AT193" s="198" t="s">
        <v>185</v>
      </c>
      <c r="AU193" s="198" t="s">
        <v>85</v>
      </c>
      <c r="AY193" s="17" t="s">
        <v>153</v>
      </c>
      <c r="BE193" s="199">
        <f>IF(N193="základní",J193,0)</f>
        <v>0</v>
      </c>
      <c r="BF193" s="199">
        <f>IF(N193="snížená",J193,0)</f>
        <v>0</v>
      </c>
      <c r="BG193" s="199">
        <f>IF(N193="zákl. přenesená",J193,0)</f>
        <v>0</v>
      </c>
      <c r="BH193" s="199">
        <f>IF(N193="sníž. přenesená",J193,0)</f>
        <v>0</v>
      </c>
      <c r="BI193" s="199">
        <f>IF(N193="nulová",J193,0)</f>
        <v>0</v>
      </c>
      <c r="BJ193" s="17" t="s">
        <v>83</v>
      </c>
      <c r="BK193" s="199">
        <f>ROUND(I193*H193,2)</f>
        <v>0</v>
      </c>
      <c r="BL193" s="17" t="s">
        <v>161</v>
      </c>
      <c r="BM193" s="198" t="s">
        <v>804</v>
      </c>
    </row>
    <row r="194" spans="1:65" s="2" customFormat="1" ht="29.25">
      <c r="A194" s="34"/>
      <c r="B194" s="35"/>
      <c r="C194" s="36"/>
      <c r="D194" s="202" t="s">
        <v>190</v>
      </c>
      <c r="E194" s="36"/>
      <c r="F194" s="242" t="s">
        <v>607</v>
      </c>
      <c r="G194" s="36"/>
      <c r="H194" s="36"/>
      <c r="I194" s="243"/>
      <c r="J194" s="36"/>
      <c r="K194" s="36"/>
      <c r="L194" s="39"/>
      <c r="M194" s="244"/>
      <c r="N194" s="245"/>
      <c r="O194" s="71"/>
      <c r="P194" s="71"/>
      <c r="Q194" s="71"/>
      <c r="R194" s="71"/>
      <c r="S194" s="71"/>
      <c r="T194" s="72"/>
      <c r="U194" s="34"/>
      <c r="V194" s="34"/>
      <c r="W194" s="34"/>
      <c r="X194" s="34"/>
      <c r="Y194" s="34"/>
      <c r="Z194" s="34"/>
      <c r="AA194" s="34"/>
      <c r="AB194" s="34"/>
      <c r="AC194" s="34"/>
      <c r="AD194" s="34"/>
      <c r="AE194" s="34"/>
      <c r="AT194" s="17" t="s">
        <v>190</v>
      </c>
      <c r="AU194" s="17" t="s">
        <v>85</v>
      </c>
    </row>
    <row r="195" spans="1:65" s="13" customFormat="1" ht="11.25">
      <c r="B195" s="200"/>
      <c r="C195" s="201"/>
      <c r="D195" s="202" t="s">
        <v>163</v>
      </c>
      <c r="E195" s="203" t="s">
        <v>1</v>
      </c>
      <c r="F195" s="204" t="s">
        <v>781</v>
      </c>
      <c r="G195" s="201"/>
      <c r="H195" s="205">
        <v>14.4</v>
      </c>
      <c r="I195" s="206"/>
      <c r="J195" s="201"/>
      <c r="K195" s="201"/>
      <c r="L195" s="207"/>
      <c r="M195" s="208"/>
      <c r="N195" s="209"/>
      <c r="O195" s="209"/>
      <c r="P195" s="209"/>
      <c r="Q195" s="209"/>
      <c r="R195" s="209"/>
      <c r="S195" s="209"/>
      <c r="T195" s="210"/>
      <c r="AT195" s="211" t="s">
        <v>163</v>
      </c>
      <c r="AU195" s="211" t="s">
        <v>85</v>
      </c>
      <c r="AV195" s="13" t="s">
        <v>85</v>
      </c>
      <c r="AW195" s="13" t="s">
        <v>31</v>
      </c>
      <c r="AX195" s="13" t="s">
        <v>75</v>
      </c>
      <c r="AY195" s="211" t="s">
        <v>153</v>
      </c>
    </row>
    <row r="196" spans="1:65" s="14" customFormat="1" ht="11.25">
      <c r="B196" s="212"/>
      <c r="C196" s="213"/>
      <c r="D196" s="202" t="s">
        <v>163</v>
      </c>
      <c r="E196" s="214" t="s">
        <v>1</v>
      </c>
      <c r="F196" s="215" t="s">
        <v>167</v>
      </c>
      <c r="G196" s="213"/>
      <c r="H196" s="216">
        <v>14.4</v>
      </c>
      <c r="I196" s="217"/>
      <c r="J196" s="213"/>
      <c r="K196" s="213"/>
      <c r="L196" s="218"/>
      <c r="M196" s="219"/>
      <c r="N196" s="220"/>
      <c r="O196" s="220"/>
      <c r="P196" s="220"/>
      <c r="Q196" s="220"/>
      <c r="R196" s="220"/>
      <c r="S196" s="220"/>
      <c r="T196" s="221"/>
      <c r="AT196" s="222" t="s">
        <v>163</v>
      </c>
      <c r="AU196" s="222" t="s">
        <v>85</v>
      </c>
      <c r="AV196" s="14" t="s">
        <v>161</v>
      </c>
      <c r="AW196" s="14" t="s">
        <v>31</v>
      </c>
      <c r="AX196" s="14" t="s">
        <v>83</v>
      </c>
      <c r="AY196" s="222" t="s">
        <v>153</v>
      </c>
    </row>
    <row r="197" spans="1:65" s="2" customFormat="1" ht="36">
      <c r="A197" s="34"/>
      <c r="B197" s="35"/>
      <c r="C197" s="233" t="s">
        <v>281</v>
      </c>
      <c r="D197" s="233" t="s">
        <v>185</v>
      </c>
      <c r="E197" s="234" t="s">
        <v>612</v>
      </c>
      <c r="F197" s="235" t="s">
        <v>613</v>
      </c>
      <c r="G197" s="236" t="s">
        <v>209</v>
      </c>
      <c r="H197" s="237">
        <v>18</v>
      </c>
      <c r="I197" s="238"/>
      <c r="J197" s="239">
        <f>ROUND(I197*H197,2)</f>
        <v>0</v>
      </c>
      <c r="K197" s="235" t="s">
        <v>159</v>
      </c>
      <c r="L197" s="39"/>
      <c r="M197" s="240" t="s">
        <v>1</v>
      </c>
      <c r="N197" s="241" t="s">
        <v>40</v>
      </c>
      <c r="O197" s="71"/>
      <c r="P197" s="196">
        <f>O197*H197</f>
        <v>0</v>
      </c>
      <c r="Q197" s="196">
        <v>0</v>
      </c>
      <c r="R197" s="196">
        <f>Q197*H197</f>
        <v>0</v>
      </c>
      <c r="S197" s="196">
        <v>0</v>
      </c>
      <c r="T197" s="197">
        <f>S197*H197</f>
        <v>0</v>
      </c>
      <c r="U197" s="34"/>
      <c r="V197" s="34"/>
      <c r="W197" s="34"/>
      <c r="X197" s="34"/>
      <c r="Y197" s="34"/>
      <c r="Z197" s="34"/>
      <c r="AA197" s="34"/>
      <c r="AB197" s="34"/>
      <c r="AC197" s="34"/>
      <c r="AD197" s="34"/>
      <c r="AE197" s="34"/>
      <c r="AR197" s="198" t="s">
        <v>161</v>
      </c>
      <c r="AT197" s="198" t="s">
        <v>185</v>
      </c>
      <c r="AU197" s="198" t="s">
        <v>85</v>
      </c>
      <c r="AY197" s="17" t="s">
        <v>153</v>
      </c>
      <c r="BE197" s="199">
        <f>IF(N197="základní",J197,0)</f>
        <v>0</v>
      </c>
      <c r="BF197" s="199">
        <f>IF(N197="snížená",J197,0)</f>
        <v>0</v>
      </c>
      <c r="BG197" s="199">
        <f>IF(N197="zákl. přenesená",J197,0)</f>
        <v>0</v>
      </c>
      <c r="BH197" s="199">
        <f>IF(N197="sníž. přenesená",J197,0)</f>
        <v>0</v>
      </c>
      <c r="BI197" s="199">
        <f>IF(N197="nulová",J197,0)</f>
        <v>0</v>
      </c>
      <c r="BJ197" s="17" t="s">
        <v>83</v>
      </c>
      <c r="BK197" s="199">
        <f>ROUND(I197*H197,2)</f>
        <v>0</v>
      </c>
      <c r="BL197" s="17" t="s">
        <v>161</v>
      </c>
      <c r="BM197" s="198" t="s">
        <v>805</v>
      </c>
    </row>
    <row r="198" spans="1:65" s="2" customFormat="1" ht="19.5">
      <c r="A198" s="34"/>
      <c r="B198" s="35"/>
      <c r="C198" s="36"/>
      <c r="D198" s="202" t="s">
        <v>190</v>
      </c>
      <c r="E198" s="36"/>
      <c r="F198" s="242" t="s">
        <v>615</v>
      </c>
      <c r="G198" s="36"/>
      <c r="H198" s="36"/>
      <c r="I198" s="243"/>
      <c r="J198" s="36"/>
      <c r="K198" s="36"/>
      <c r="L198" s="39"/>
      <c r="M198" s="244"/>
      <c r="N198" s="245"/>
      <c r="O198" s="71"/>
      <c r="P198" s="71"/>
      <c r="Q198" s="71"/>
      <c r="R198" s="71"/>
      <c r="S198" s="71"/>
      <c r="T198" s="72"/>
      <c r="U198" s="34"/>
      <c r="V198" s="34"/>
      <c r="W198" s="34"/>
      <c r="X198" s="34"/>
      <c r="Y198" s="34"/>
      <c r="Z198" s="34"/>
      <c r="AA198" s="34"/>
      <c r="AB198" s="34"/>
      <c r="AC198" s="34"/>
      <c r="AD198" s="34"/>
      <c r="AE198" s="34"/>
      <c r="AT198" s="17" t="s">
        <v>190</v>
      </c>
      <c r="AU198" s="17" t="s">
        <v>85</v>
      </c>
    </row>
    <row r="199" spans="1:65" s="13" customFormat="1" ht="11.25">
      <c r="B199" s="200"/>
      <c r="C199" s="201"/>
      <c r="D199" s="202" t="s">
        <v>163</v>
      </c>
      <c r="E199" s="203" t="s">
        <v>1</v>
      </c>
      <c r="F199" s="204" t="s">
        <v>274</v>
      </c>
      <c r="G199" s="201"/>
      <c r="H199" s="205">
        <v>18</v>
      </c>
      <c r="I199" s="206"/>
      <c r="J199" s="201"/>
      <c r="K199" s="201"/>
      <c r="L199" s="207"/>
      <c r="M199" s="208"/>
      <c r="N199" s="209"/>
      <c r="O199" s="209"/>
      <c r="P199" s="209"/>
      <c r="Q199" s="209"/>
      <c r="R199" s="209"/>
      <c r="S199" s="209"/>
      <c r="T199" s="210"/>
      <c r="AT199" s="211" t="s">
        <v>163</v>
      </c>
      <c r="AU199" s="211" t="s">
        <v>85</v>
      </c>
      <c r="AV199" s="13" t="s">
        <v>85</v>
      </c>
      <c r="AW199" s="13" t="s">
        <v>31</v>
      </c>
      <c r="AX199" s="13" t="s">
        <v>75</v>
      </c>
      <c r="AY199" s="211" t="s">
        <v>153</v>
      </c>
    </row>
    <row r="200" spans="1:65" s="14" customFormat="1" ht="11.25">
      <c r="B200" s="212"/>
      <c r="C200" s="213"/>
      <c r="D200" s="202" t="s">
        <v>163</v>
      </c>
      <c r="E200" s="214" t="s">
        <v>1</v>
      </c>
      <c r="F200" s="215" t="s">
        <v>167</v>
      </c>
      <c r="G200" s="213"/>
      <c r="H200" s="216">
        <v>18</v>
      </c>
      <c r="I200" s="217"/>
      <c r="J200" s="213"/>
      <c r="K200" s="213"/>
      <c r="L200" s="218"/>
      <c r="M200" s="219"/>
      <c r="N200" s="220"/>
      <c r="O200" s="220"/>
      <c r="P200" s="220"/>
      <c r="Q200" s="220"/>
      <c r="R200" s="220"/>
      <c r="S200" s="220"/>
      <c r="T200" s="221"/>
      <c r="AT200" s="222" t="s">
        <v>163</v>
      </c>
      <c r="AU200" s="222" t="s">
        <v>85</v>
      </c>
      <c r="AV200" s="14" t="s">
        <v>161</v>
      </c>
      <c r="AW200" s="14" t="s">
        <v>31</v>
      </c>
      <c r="AX200" s="14" t="s">
        <v>83</v>
      </c>
      <c r="AY200" s="222" t="s">
        <v>153</v>
      </c>
    </row>
    <row r="201" spans="1:65" s="2" customFormat="1" ht="55.5" customHeight="1">
      <c r="A201" s="34"/>
      <c r="B201" s="35"/>
      <c r="C201" s="233" t="s">
        <v>287</v>
      </c>
      <c r="D201" s="233" t="s">
        <v>185</v>
      </c>
      <c r="E201" s="234" t="s">
        <v>593</v>
      </c>
      <c r="F201" s="235" t="s">
        <v>594</v>
      </c>
      <c r="G201" s="236" t="s">
        <v>262</v>
      </c>
      <c r="H201" s="237">
        <v>148</v>
      </c>
      <c r="I201" s="238"/>
      <c r="J201" s="239">
        <f>ROUND(I201*H201,2)</f>
        <v>0</v>
      </c>
      <c r="K201" s="235" t="s">
        <v>159</v>
      </c>
      <c r="L201" s="39"/>
      <c r="M201" s="240" t="s">
        <v>1</v>
      </c>
      <c r="N201" s="241" t="s">
        <v>40</v>
      </c>
      <c r="O201" s="71"/>
      <c r="P201" s="196">
        <f>O201*H201</f>
        <v>0</v>
      </c>
      <c r="Q201" s="196">
        <v>0</v>
      </c>
      <c r="R201" s="196">
        <f>Q201*H201</f>
        <v>0</v>
      </c>
      <c r="S201" s="196">
        <v>0</v>
      </c>
      <c r="T201" s="197">
        <f>S201*H201</f>
        <v>0</v>
      </c>
      <c r="U201" s="34"/>
      <c r="V201" s="34"/>
      <c r="W201" s="34"/>
      <c r="X201" s="34"/>
      <c r="Y201" s="34"/>
      <c r="Z201" s="34"/>
      <c r="AA201" s="34"/>
      <c r="AB201" s="34"/>
      <c r="AC201" s="34"/>
      <c r="AD201" s="34"/>
      <c r="AE201" s="34"/>
      <c r="AR201" s="198" t="s">
        <v>161</v>
      </c>
      <c r="AT201" s="198" t="s">
        <v>185</v>
      </c>
      <c r="AU201" s="198" t="s">
        <v>85</v>
      </c>
      <c r="AY201" s="17" t="s">
        <v>153</v>
      </c>
      <c r="BE201" s="199">
        <f>IF(N201="základní",J201,0)</f>
        <v>0</v>
      </c>
      <c r="BF201" s="199">
        <f>IF(N201="snížená",J201,0)</f>
        <v>0</v>
      </c>
      <c r="BG201" s="199">
        <f>IF(N201="zákl. přenesená",J201,0)</f>
        <v>0</v>
      </c>
      <c r="BH201" s="199">
        <f>IF(N201="sníž. přenesená",J201,0)</f>
        <v>0</v>
      </c>
      <c r="BI201" s="199">
        <f>IF(N201="nulová",J201,0)</f>
        <v>0</v>
      </c>
      <c r="BJ201" s="17" t="s">
        <v>83</v>
      </c>
      <c r="BK201" s="199">
        <f>ROUND(I201*H201,2)</f>
        <v>0</v>
      </c>
      <c r="BL201" s="17" t="s">
        <v>161</v>
      </c>
      <c r="BM201" s="198" t="s">
        <v>806</v>
      </c>
    </row>
    <row r="202" spans="1:65" s="2" customFormat="1" ht="29.25">
      <c r="A202" s="34"/>
      <c r="B202" s="35"/>
      <c r="C202" s="36"/>
      <c r="D202" s="202" t="s">
        <v>190</v>
      </c>
      <c r="E202" s="36"/>
      <c r="F202" s="242" t="s">
        <v>596</v>
      </c>
      <c r="G202" s="36"/>
      <c r="H202" s="36"/>
      <c r="I202" s="243"/>
      <c r="J202" s="36"/>
      <c r="K202" s="36"/>
      <c r="L202" s="39"/>
      <c r="M202" s="244"/>
      <c r="N202" s="245"/>
      <c r="O202" s="71"/>
      <c r="P202" s="71"/>
      <c r="Q202" s="71"/>
      <c r="R202" s="71"/>
      <c r="S202" s="71"/>
      <c r="T202" s="72"/>
      <c r="U202" s="34"/>
      <c r="V202" s="34"/>
      <c r="W202" s="34"/>
      <c r="X202" s="34"/>
      <c r="Y202" s="34"/>
      <c r="Z202" s="34"/>
      <c r="AA202" s="34"/>
      <c r="AB202" s="34"/>
      <c r="AC202" s="34"/>
      <c r="AD202" s="34"/>
      <c r="AE202" s="34"/>
      <c r="AT202" s="17" t="s">
        <v>190</v>
      </c>
      <c r="AU202" s="17" t="s">
        <v>85</v>
      </c>
    </row>
    <row r="203" spans="1:65" s="15" customFormat="1" ht="11.25">
      <c r="B203" s="223"/>
      <c r="C203" s="224"/>
      <c r="D203" s="202" t="s">
        <v>163</v>
      </c>
      <c r="E203" s="225" t="s">
        <v>1</v>
      </c>
      <c r="F203" s="226" t="s">
        <v>807</v>
      </c>
      <c r="G203" s="224"/>
      <c r="H203" s="225" t="s">
        <v>1</v>
      </c>
      <c r="I203" s="227"/>
      <c r="J203" s="224"/>
      <c r="K203" s="224"/>
      <c r="L203" s="228"/>
      <c r="M203" s="229"/>
      <c r="N203" s="230"/>
      <c r="O203" s="230"/>
      <c r="P203" s="230"/>
      <c r="Q203" s="230"/>
      <c r="R203" s="230"/>
      <c r="S203" s="230"/>
      <c r="T203" s="231"/>
      <c r="AT203" s="232" t="s">
        <v>163</v>
      </c>
      <c r="AU203" s="232" t="s">
        <v>85</v>
      </c>
      <c r="AV203" s="15" t="s">
        <v>83</v>
      </c>
      <c r="AW203" s="15" t="s">
        <v>31</v>
      </c>
      <c r="AX203" s="15" t="s">
        <v>75</v>
      </c>
      <c r="AY203" s="232" t="s">
        <v>153</v>
      </c>
    </row>
    <row r="204" spans="1:65" s="13" customFormat="1" ht="11.25">
      <c r="B204" s="200"/>
      <c r="C204" s="201"/>
      <c r="D204" s="202" t="s">
        <v>163</v>
      </c>
      <c r="E204" s="203" t="s">
        <v>1</v>
      </c>
      <c r="F204" s="204" t="s">
        <v>808</v>
      </c>
      <c r="G204" s="201"/>
      <c r="H204" s="205">
        <v>148</v>
      </c>
      <c r="I204" s="206"/>
      <c r="J204" s="201"/>
      <c r="K204" s="201"/>
      <c r="L204" s="207"/>
      <c r="M204" s="208"/>
      <c r="N204" s="209"/>
      <c r="O204" s="209"/>
      <c r="P204" s="209"/>
      <c r="Q204" s="209"/>
      <c r="R204" s="209"/>
      <c r="S204" s="209"/>
      <c r="T204" s="210"/>
      <c r="AT204" s="211" t="s">
        <v>163</v>
      </c>
      <c r="AU204" s="211" t="s">
        <v>85</v>
      </c>
      <c r="AV204" s="13" t="s">
        <v>85</v>
      </c>
      <c r="AW204" s="13" t="s">
        <v>31</v>
      </c>
      <c r="AX204" s="13" t="s">
        <v>75</v>
      </c>
      <c r="AY204" s="211" t="s">
        <v>153</v>
      </c>
    </row>
    <row r="205" spans="1:65" s="14" customFormat="1" ht="11.25">
      <c r="B205" s="212"/>
      <c r="C205" s="213"/>
      <c r="D205" s="202" t="s">
        <v>163</v>
      </c>
      <c r="E205" s="214" t="s">
        <v>1</v>
      </c>
      <c r="F205" s="215" t="s">
        <v>167</v>
      </c>
      <c r="G205" s="213"/>
      <c r="H205" s="216">
        <v>148</v>
      </c>
      <c r="I205" s="217"/>
      <c r="J205" s="213"/>
      <c r="K205" s="213"/>
      <c r="L205" s="218"/>
      <c r="M205" s="219"/>
      <c r="N205" s="220"/>
      <c r="O205" s="220"/>
      <c r="P205" s="220"/>
      <c r="Q205" s="220"/>
      <c r="R205" s="220"/>
      <c r="S205" s="220"/>
      <c r="T205" s="221"/>
      <c r="AT205" s="222" t="s">
        <v>163</v>
      </c>
      <c r="AU205" s="222" t="s">
        <v>85</v>
      </c>
      <c r="AV205" s="14" t="s">
        <v>161</v>
      </c>
      <c r="AW205" s="14" t="s">
        <v>31</v>
      </c>
      <c r="AX205" s="14" t="s">
        <v>83</v>
      </c>
      <c r="AY205" s="222" t="s">
        <v>153</v>
      </c>
    </row>
    <row r="206" spans="1:65" s="2" customFormat="1" ht="90" customHeight="1">
      <c r="A206" s="34"/>
      <c r="B206" s="35"/>
      <c r="C206" s="233" t="s">
        <v>7</v>
      </c>
      <c r="D206" s="233" t="s">
        <v>185</v>
      </c>
      <c r="E206" s="234" t="s">
        <v>599</v>
      </c>
      <c r="F206" s="235" t="s">
        <v>600</v>
      </c>
      <c r="G206" s="236" t="s">
        <v>262</v>
      </c>
      <c r="H206" s="237">
        <v>120</v>
      </c>
      <c r="I206" s="238"/>
      <c r="J206" s="239">
        <f>ROUND(I206*H206,2)</f>
        <v>0</v>
      </c>
      <c r="K206" s="235" t="s">
        <v>159</v>
      </c>
      <c r="L206" s="39"/>
      <c r="M206" s="240" t="s">
        <v>1</v>
      </c>
      <c r="N206" s="241" t="s">
        <v>40</v>
      </c>
      <c r="O206" s="71"/>
      <c r="P206" s="196">
        <f>O206*H206</f>
        <v>0</v>
      </c>
      <c r="Q206" s="196">
        <v>0</v>
      </c>
      <c r="R206" s="196">
        <f>Q206*H206</f>
        <v>0</v>
      </c>
      <c r="S206" s="196">
        <v>0</v>
      </c>
      <c r="T206" s="197">
        <f>S206*H206</f>
        <v>0</v>
      </c>
      <c r="U206" s="34"/>
      <c r="V206" s="34"/>
      <c r="W206" s="34"/>
      <c r="X206" s="34"/>
      <c r="Y206" s="34"/>
      <c r="Z206" s="34"/>
      <c r="AA206" s="34"/>
      <c r="AB206" s="34"/>
      <c r="AC206" s="34"/>
      <c r="AD206" s="34"/>
      <c r="AE206" s="34"/>
      <c r="AR206" s="198" t="s">
        <v>161</v>
      </c>
      <c r="AT206" s="198" t="s">
        <v>185</v>
      </c>
      <c r="AU206" s="198" t="s">
        <v>85</v>
      </c>
      <c r="AY206" s="17" t="s">
        <v>153</v>
      </c>
      <c r="BE206" s="199">
        <f>IF(N206="základní",J206,0)</f>
        <v>0</v>
      </c>
      <c r="BF206" s="199">
        <f>IF(N206="snížená",J206,0)</f>
        <v>0</v>
      </c>
      <c r="BG206" s="199">
        <f>IF(N206="zákl. přenesená",J206,0)</f>
        <v>0</v>
      </c>
      <c r="BH206" s="199">
        <f>IF(N206="sníž. přenesená",J206,0)</f>
        <v>0</v>
      </c>
      <c r="BI206" s="199">
        <f>IF(N206="nulová",J206,0)</f>
        <v>0</v>
      </c>
      <c r="BJ206" s="17" t="s">
        <v>83</v>
      </c>
      <c r="BK206" s="199">
        <f>ROUND(I206*H206,2)</f>
        <v>0</v>
      </c>
      <c r="BL206" s="17" t="s">
        <v>161</v>
      </c>
      <c r="BM206" s="198" t="s">
        <v>809</v>
      </c>
    </row>
    <row r="207" spans="1:65" s="2" customFormat="1" ht="39">
      <c r="A207" s="34"/>
      <c r="B207" s="35"/>
      <c r="C207" s="36"/>
      <c r="D207" s="202" t="s">
        <v>190</v>
      </c>
      <c r="E207" s="36"/>
      <c r="F207" s="242" t="s">
        <v>602</v>
      </c>
      <c r="G207" s="36"/>
      <c r="H207" s="36"/>
      <c r="I207" s="243"/>
      <c r="J207" s="36"/>
      <c r="K207" s="36"/>
      <c r="L207" s="39"/>
      <c r="M207" s="244"/>
      <c r="N207" s="245"/>
      <c r="O207" s="71"/>
      <c r="P207" s="71"/>
      <c r="Q207" s="71"/>
      <c r="R207" s="71"/>
      <c r="S207" s="71"/>
      <c r="T207" s="72"/>
      <c r="U207" s="34"/>
      <c r="V207" s="34"/>
      <c r="W207" s="34"/>
      <c r="X207" s="34"/>
      <c r="Y207" s="34"/>
      <c r="Z207" s="34"/>
      <c r="AA207" s="34"/>
      <c r="AB207" s="34"/>
      <c r="AC207" s="34"/>
      <c r="AD207" s="34"/>
      <c r="AE207" s="34"/>
      <c r="AT207" s="17" t="s">
        <v>190</v>
      </c>
      <c r="AU207" s="17" t="s">
        <v>85</v>
      </c>
    </row>
    <row r="208" spans="1:65" s="13" customFormat="1" ht="11.25">
      <c r="B208" s="200"/>
      <c r="C208" s="201"/>
      <c r="D208" s="202" t="s">
        <v>163</v>
      </c>
      <c r="E208" s="203" t="s">
        <v>1</v>
      </c>
      <c r="F208" s="204" t="s">
        <v>758</v>
      </c>
      <c r="G208" s="201"/>
      <c r="H208" s="205">
        <v>120</v>
      </c>
      <c r="I208" s="206"/>
      <c r="J208" s="201"/>
      <c r="K208" s="201"/>
      <c r="L208" s="207"/>
      <c r="M208" s="208"/>
      <c r="N208" s="209"/>
      <c r="O208" s="209"/>
      <c r="P208" s="209"/>
      <c r="Q208" s="209"/>
      <c r="R208" s="209"/>
      <c r="S208" s="209"/>
      <c r="T208" s="210"/>
      <c r="AT208" s="211" t="s">
        <v>163</v>
      </c>
      <c r="AU208" s="211" t="s">
        <v>85</v>
      </c>
      <c r="AV208" s="13" t="s">
        <v>85</v>
      </c>
      <c r="AW208" s="13" t="s">
        <v>31</v>
      </c>
      <c r="AX208" s="13" t="s">
        <v>75</v>
      </c>
      <c r="AY208" s="211" t="s">
        <v>153</v>
      </c>
    </row>
    <row r="209" spans="1:65" s="14" customFormat="1" ht="11.25">
      <c r="B209" s="212"/>
      <c r="C209" s="213"/>
      <c r="D209" s="202" t="s">
        <v>163</v>
      </c>
      <c r="E209" s="214" t="s">
        <v>1</v>
      </c>
      <c r="F209" s="215" t="s">
        <v>167</v>
      </c>
      <c r="G209" s="213"/>
      <c r="H209" s="216">
        <v>120</v>
      </c>
      <c r="I209" s="217"/>
      <c r="J209" s="213"/>
      <c r="K209" s="213"/>
      <c r="L209" s="218"/>
      <c r="M209" s="219"/>
      <c r="N209" s="220"/>
      <c r="O209" s="220"/>
      <c r="P209" s="220"/>
      <c r="Q209" s="220"/>
      <c r="R209" s="220"/>
      <c r="S209" s="220"/>
      <c r="T209" s="221"/>
      <c r="AT209" s="222" t="s">
        <v>163</v>
      </c>
      <c r="AU209" s="222" t="s">
        <v>85</v>
      </c>
      <c r="AV209" s="14" t="s">
        <v>161</v>
      </c>
      <c r="AW209" s="14" t="s">
        <v>31</v>
      </c>
      <c r="AX209" s="14" t="s">
        <v>83</v>
      </c>
      <c r="AY209" s="222" t="s">
        <v>153</v>
      </c>
    </row>
    <row r="210" spans="1:65" s="2" customFormat="1" ht="60">
      <c r="A210" s="34"/>
      <c r="B210" s="35"/>
      <c r="C210" s="233" t="s">
        <v>296</v>
      </c>
      <c r="D210" s="233" t="s">
        <v>185</v>
      </c>
      <c r="E210" s="234" t="s">
        <v>608</v>
      </c>
      <c r="F210" s="235" t="s">
        <v>609</v>
      </c>
      <c r="G210" s="236" t="s">
        <v>262</v>
      </c>
      <c r="H210" s="237">
        <v>240</v>
      </c>
      <c r="I210" s="238"/>
      <c r="J210" s="239">
        <f>ROUND(I210*H210,2)</f>
        <v>0</v>
      </c>
      <c r="K210" s="235" t="s">
        <v>159</v>
      </c>
      <c r="L210" s="39"/>
      <c r="M210" s="240" t="s">
        <v>1</v>
      </c>
      <c r="N210" s="241" t="s">
        <v>40</v>
      </c>
      <c r="O210" s="71"/>
      <c r="P210" s="196">
        <f>O210*H210</f>
        <v>0</v>
      </c>
      <c r="Q210" s="196">
        <v>0</v>
      </c>
      <c r="R210" s="196">
        <f>Q210*H210</f>
        <v>0</v>
      </c>
      <c r="S210" s="196">
        <v>0</v>
      </c>
      <c r="T210" s="197">
        <f>S210*H210</f>
        <v>0</v>
      </c>
      <c r="U210" s="34"/>
      <c r="V210" s="34"/>
      <c r="W210" s="34"/>
      <c r="X210" s="34"/>
      <c r="Y210" s="34"/>
      <c r="Z210" s="34"/>
      <c r="AA210" s="34"/>
      <c r="AB210" s="34"/>
      <c r="AC210" s="34"/>
      <c r="AD210" s="34"/>
      <c r="AE210" s="34"/>
      <c r="AR210" s="198" t="s">
        <v>161</v>
      </c>
      <c r="AT210" s="198" t="s">
        <v>185</v>
      </c>
      <c r="AU210" s="198" t="s">
        <v>85</v>
      </c>
      <c r="AY210" s="17" t="s">
        <v>153</v>
      </c>
      <c r="BE210" s="199">
        <f>IF(N210="základní",J210,0)</f>
        <v>0</v>
      </c>
      <c r="BF210" s="199">
        <f>IF(N210="snížená",J210,0)</f>
        <v>0</v>
      </c>
      <c r="BG210" s="199">
        <f>IF(N210="zákl. přenesená",J210,0)</f>
        <v>0</v>
      </c>
      <c r="BH210" s="199">
        <f>IF(N210="sníž. přenesená",J210,0)</f>
        <v>0</v>
      </c>
      <c r="BI210" s="199">
        <f>IF(N210="nulová",J210,0)</f>
        <v>0</v>
      </c>
      <c r="BJ210" s="17" t="s">
        <v>83</v>
      </c>
      <c r="BK210" s="199">
        <f>ROUND(I210*H210,2)</f>
        <v>0</v>
      </c>
      <c r="BL210" s="17" t="s">
        <v>161</v>
      </c>
      <c r="BM210" s="198" t="s">
        <v>810</v>
      </c>
    </row>
    <row r="211" spans="1:65" s="2" customFormat="1" ht="39">
      <c r="A211" s="34"/>
      <c r="B211" s="35"/>
      <c r="C211" s="36"/>
      <c r="D211" s="202" t="s">
        <v>190</v>
      </c>
      <c r="E211" s="36"/>
      <c r="F211" s="242" t="s">
        <v>611</v>
      </c>
      <c r="G211" s="36"/>
      <c r="H211" s="36"/>
      <c r="I211" s="243"/>
      <c r="J211" s="36"/>
      <c r="K211" s="36"/>
      <c r="L211" s="39"/>
      <c r="M211" s="244"/>
      <c r="N211" s="245"/>
      <c r="O211" s="71"/>
      <c r="P211" s="71"/>
      <c r="Q211" s="71"/>
      <c r="R211" s="71"/>
      <c r="S211" s="71"/>
      <c r="T211" s="72"/>
      <c r="U211" s="34"/>
      <c r="V211" s="34"/>
      <c r="W211" s="34"/>
      <c r="X211" s="34"/>
      <c r="Y211" s="34"/>
      <c r="Z211" s="34"/>
      <c r="AA211" s="34"/>
      <c r="AB211" s="34"/>
      <c r="AC211" s="34"/>
      <c r="AD211" s="34"/>
      <c r="AE211" s="34"/>
      <c r="AT211" s="17" t="s">
        <v>190</v>
      </c>
      <c r="AU211" s="17" t="s">
        <v>85</v>
      </c>
    </row>
    <row r="212" spans="1:65" s="15" customFormat="1" ht="11.25">
      <c r="B212" s="223"/>
      <c r="C212" s="224"/>
      <c r="D212" s="202" t="s">
        <v>163</v>
      </c>
      <c r="E212" s="225" t="s">
        <v>1</v>
      </c>
      <c r="F212" s="226" t="s">
        <v>554</v>
      </c>
      <c r="G212" s="224"/>
      <c r="H212" s="225" t="s">
        <v>1</v>
      </c>
      <c r="I212" s="227"/>
      <c r="J212" s="224"/>
      <c r="K212" s="224"/>
      <c r="L212" s="228"/>
      <c r="M212" s="229"/>
      <c r="N212" s="230"/>
      <c r="O212" s="230"/>
      <c r="P212" s="230"/>
      <c r="Q212" s="230"/>
      <c r="R212" s="230"/>
      <c r="S212" s="230"/>
      <c r="T212" s="231"/>
      <c r="AT212" s="232" t="s">
        <v>163</v>
      </c>
      <c r="AU212" s="232" t="s">
        <v>85</v>
      </c>
      <c r="AV212" s="15" t="s">
        <v>83</v>
      </c>
      <c r="AW212" s="15" t="s">
        <v>31</v>
      </c>
      <c r="AX212" s="15" t="s">
        <v>75</v>
      </c>
      <c r="AY212" s="232" t="s">
        <v>153</v>
      </c>
    </row>
    <row r="213" spans="1:65" s="13" customFormat="1" ht="11.25">
      <c r="B213" s="200"/>
      <c r="C213" s="201"/>
      <c r="D213" s="202" t="s">
        <v>163</v>
      </c>
      <c r="E213" s="203" t="s">
        <v>1</v>
      </c>
      <c r="F213" s="204" t="s">
        <v>793</v>
      </c>
      <c r="G213" s="201"/>
      <c r="H213" s="205">
        <v>240</v>
      </c>
      <c r="I213" s="206"/>
      <c r="J213" s="201"/>
      <c r="K213" s="201"/>
      <c r="L213" s="207"/>
      <c r="M213" s="208"/>
      <c r="N213" s="209"/>
      <c r="O213" s="209"/>
      <c r="P213" s="209"/>
      <c r="Q213" s="209"/>
      <c r="R213" s="209"/>
      <c r="S213" s="209"/>
      <c r="T213" s="210"/>
      <c r="AT213" s="211" t="s">
        <v>163</v>
      </c>
      <c r="AU213" s="211" t="s">
        <v>85</v>
      </c>
      <c r="AV213" s="13" t="s">
        <v>85</v>
      </c>
      <c r="AW213" s="13" t="s">
        <v>31</v>
      </c>
      <c r="AX213" s="13" t="s">
        <v>75</v>
      </c>
      <c r="AY213" s="211" t="s">
        <v>153</v>
      </c>
    </row>
    <row r="214" spans="1:65" s="14" customFormat="1" ht="11.25">
      <c r="B214" s="212"/>
      <c r="C214" s="213"/>
      <c r="D214" s="202" t="s">
        <v>163</v>
      </c>
      <c r="E214" s="214" t="s">
        <v>1</v>
      </c>
      <c r="F214" s="215" t="s">
        <v>167</v>
      </c>
      <c r="G214" s="213"/>
      <c r="H214" s="216">
        <v>240</v>
      </c>
      <c r="I214" s="217"/>
      <c r="J214" s="213"/>
      <c r="K214" s="213"/>
      <c r="L214" s="218"/>
      <c r="M214" s="219"/>
      <c r="N214" s="220"/>
      <c r="O214" s="220"/>
      <c r="P214" s="220"/>
      <c r="Q214" s="220"/>
      <c r="R214" s="220"/>
      <c r="S214" s="220"/>
      <c r="T214" s="221"/>
      <c r="AT214" s="222" t="s">
        <v>163</v>
      </c>
      <c r="AU214" s="222" t="s">
        <v>85</v>
      </c>
      <c r="AV214" s="14" t="s">
        <v>161</v>
      </c>
      <c r="AW214" s="14" t="s">
        <v>31</v>
      </c>
      <c r="AX214" s="14" t="s">
        <v>83</v>
      </c>
      <c r="AY214" s="222" t="s">
        <v>153</v>
      </c>
    </row>
    <row r="215" spans="1:65" s="2" customFormat="1" ht="72">
      <c r="A215" s="34"/>
      <c r="B215" s="35"/>
      <c r="C215" s="233" t="s">
        <v>303</v>
      </c>
      <c r="D215" s="233" t="s">
        <v>185</v>
      </c>
      <c r="E215" s="234" t="s">
        <v>620</v>
      </c>
      <c r="F215" s="235" t="s">
        <v>621</v>
      </c>
      <c r="G215" s="236" t="s">
        <v>209</v>
      </c>
      <c r="H215" s="237">
        <v>8</v>
      </c>
      <c r="I215" s="238"/>
      <c r="J215" s="239">
        <f>ROUND(I215*H215,2)</f>
        <v>0</v>
      </c>
      <c r="K215" s="235" t="s">
        <v>159</v>
      </c>
      <c r="L215" s="39"/>
      <c r="M215" s="240" t="s">
        <v>1</v>
      </c>
      <c r="N215" s="241" t="s">
        <v>40</v>
      </c>
      <c r="O215" s="71"/>
      <c r="P215" s="196">
        <f>O215*H215</f>
        <v>0</v>
      </c>
      <c r="Q215" s="196">
        <v>0</v>
      </c>
      <c r="R215" s="196">
        <f>Q215*H215</f>
        <v>0</v>
      </c>
      <c r="S215" s="196">
        <v>0</v>
      </c>
      <c r="T215" s="197">
        <f>S215*H215</f>
        <v>0</v>
      </c>
      <c r="U215" s="34"/>
      <c r="V215" s="34"/>
      <c r="W215" s="34"/>
      <c r="X215" s="34"/>
      <c r="Y215" s="34"/>
      <c r="Z215" s="34"/>
      <c r="AA215" s="34"/>
      <c r="AB215" s="34"/>
      <c r="AC215" s="34"/>
      <c r="AD215" s="34"/>
      <c r="AE215" s="34"/>
      <c r="AR215" s="198" t="s">
        <v>161</v>
      </c>
      <c r="AT215" s="198" t="s">
        <v>185</v>
      </c>
      <c r="AU215" s="198" t="s">
        <v>85</v>
      </c>
      <c r="AY215" s="17" t="s">
        <v>153</v>
      </c>
      <c r="BE215" s="199">
        <f>IF(N215="základní",J215,0)</f>
        <v>0</v>
      </c>
      <c r="BF215" s="199">
        <f>IF(N215="snížená",J215,0)</f>
        <v>0</v>
      </c>
      <c r="BG215" s="199">
        <f>IF(N215="zákl. přenesená",J215,0)</f>
        <v>0</v>
      </c>
      <c r="BH215" s="199">
        <f>IF(N215="sníž. přenesená",J215,0)</f>
        <v>0</v>
      </c>
      <c r="BI215" s="199">
        <f>IF(N215="nulová",J215,0)</f>
        <v>0</v>
      </c>
      <c r="BJ215" s="17" t="s">
        <v>83</v>
      </c>
      <c r="BK215" s="199">
        <f>ROUND(I215*H215,2)</f>
        <v>0</v>
      </c>
      <c r="BL215" s="17" t="s">
        <v>161</v>
      </c>
      <c r="BM215" s="198" t="s">
        <v>811</v>
      </c>
    </row>
    <row r="216" spans="1:65" s="2" customFormat="1" ht="48.75">
      <c r="A216" s="34"/>
      <c r="B216" s="35"/>
      <c r="C216" s="36"/>
      <c r="D216" s="202" t="s">
        <v>190</v>
      </c>
      <c r="E216" s="36"/>
      <c r="F216" s="242" t="s">
        <v>623</v>
      </c>
      <c r="G216" s="36"/>
      <c r="H216" s="36"/>
      <c r="I216" s="243"/>
      <c r="J216" s="36"/>
      <c r="K216" s="36"/>
      <c r="L216" s="39"/>
      <c r="M216" s="244"/>
      <c r="N216" s="245"/>
      <c r="O216" s="71"/>
      <c r="P216" s="71"/>
      <c r="Q216" s="71"/>
      <c r="R216" s="71"/>
      <c r="S216" s="71"/>
      <c r="T216" s="72"/>
      <c r="U216" s="34"/>
      <c r="V216" s="34"/>
      <c r="W216" s="34"/>
      <c r="X216" s="34"/>
      <c r="Y216" s="34"/>
      <c r="Z216" s="34"/>
      <c r="AA216" s="34"/>
      <c r="AB216" s="34"/>
      <c r="AC216" s="34"/>
      <c r="AD216" s="34"/>
      <c r="AE216" s="34"/>
      <c r="AT216" s="17" t="s">
        <v>190</v>
      </c>
      <c r="AU216" s="17" t="s">
        <v>85</v>
      </c>
    </row>
    <row r="217" spans="1:65" s="13" customFormat="1" ht="11.25">
      <c r="B217" s="200"/>
      <c r="C217" s="201"/>
      <c r="D217" s="202" t="s">
        <v>163</v>
      </c>
      <c r="E217" s="203" t="s">
        <v>1</v>
      </c>
      <c r="F217" s="204" t="s">
        <v>160</v>
      </c>
      <c r="G217" s="201"/>
      <c r="H217" s="205">
        <v>8</v>
      </c>
      <c r="I217" s="206"/>
      <c r="J217" s="201"/>
      <c r="K217" s="201"/>
      <c r="L217" s="207"/>
      <c r="M217" s="208"/>
      <c r="N217" s="209"/>
      <c r="O217" s="209"/>
      <c r="P217" s="209"/>
      <c r="Q217" s="209"/>
      <c r="R217" s="209"/>
      <c r="S217" s="209"/>
      <c r="T217" s="210"/>
      <c r="AT217" s="211" t="s">
        <v>163</v>
      </c>
      <c r="AU217" s="211" t="s">
        <v>85</v>
      </c>
      <c r="AV217" s="13" t="s">
        <v>85</v>
      </c>
      <c r="AW217" s="13" t="s">
        <v>31</v>
      </c>
      <c r="AX217" s="13" t="s">
        <v>75</v>
      </c>
      <c r="AY217" s="211" t="s">
        <v>153</v>
      </c>
    </row>
    <row r="218" spans="1:65" s="14" customFormat="1" ht="11.25">
      <c r="B218" s="212"/>
      <c r="C218" s="213"/>
      <c r="D218" s="202" t="s">
        <v>163</v>
      </c>
      <c r="E218" s="214" t="s">
        <v>1</v>
      </c>
      <c r="F218" s="215" t="s">
        <v>167</v>
      </c>
      <c r="G218" s="213"/>
      <c r="H218" s="216">
        <v>8</v>
      </c>
      <c r="I218" s="217"/>
      <c r="J218" s="213"/>
      <c r="K218" s="213"/>
      <c r="L218" s="218"/>
      <c r="M218" s="219"/>
      <c r="N218" s="220"/>
      <c r="O218" s="220"/>
      <c r="P218" s="220"/>
      <c r="Q218" s="220"/>
      <c r="R218" s="220"/>
      <c r="S218" s="220"/>
      <c r="T218" s="221"/>
      <c r="AT218" s="222" t="s">
        <v>163</v>
      </c>
      <c r="AU218" s="222" t="s">
        <v>85</v>
      </c>
      <c r="AV218" s="14" t="s">
        <v>161</v>
      </c>
      <c r="AW218" s="14" t="s">
        <v>31</v>
      </c>
      <c r="AX218" s="14" t="s">
        <v>83</v>
      </c>
      <c r="AY218" s="222" t="s">
        <v>153</v>
      </c>
    </row>
    <row r="219" spans="1:65" s="2" customFormat="1" ht="90" customHeight="1">
      <c r="A219" s="34"/>
      <c r="B219" s="35"/>
      <c r="C219" s="233" t="s">
        <v>315</v>
      </c>
      <c r="D219" s="233" t="s">
        <v>185</v>
      </c>
      <c r="E219" s="234" t="s">
        <v>624</v>
      </c>
      <c r="F219" s="235" t="s">
        <v>625</v>
      </c>
      <c r="G219" s="236" t="s">
        <v>209</v>
      </c>
      <c r="H219" s="237">
        <v>8.75</v>
      </c>
      <c r="I219" s="238"/>
      <c r="J219" s="239">
        <f>ROUND(I219*H219,2)</f>
        <v>0</v>
      </c>
      <c r="K219" s="235" t="s">
        <v>159</v>
      </c>
      <c r="L219" s="39"/>
      <c r="M219" s="240" t="s">
        <v>1</v>
      </c>
      <c r="N219" s="241" t="s">
        <v>40</v>
      </c>
      <c r="O219" s="71"/>
      <c r="P219" s="196">
        <f>O219*H219</f>
        <v>0</v>
      </c>
      <c r="Q219" s="196">
        <v>0</v>
      </c>
      <c r="R219" s="196">
        <f>Q219*H219</f>
        <v>0</v>
      </c>
      <c r="S219" s="196">
        <v>0</v>
      </c>
      <c r="T219" s="197">
        <f>S219*H219</f>
        <v>0</v>
      </c>
      <c r="U219" s="34"/>
      <c r="V219" s="34"/>
      <c r="W219" s="34"/>
      <c r="X219" s="34"/>
      <c r="Y219" s="34"/>
      <c r="Z219" s="34"/>
      <c r="AA219" s="34"/>
      <c r="AB219" s="34"/>
      <c r="AC219" s="34"/>
      <c r="AD219" s="34"/>
      <c r="AE219" s="34"/>
      <c r="AR219" s="198" t="s">
        <v>161</v>
      </c>
      <c r="AT219" s="198" t="s">
        <v>185</v>
      </c>
      <c r="AU219" s="198" t="s">
        <v>85</v>
      </c>
      <c r="AY219" s="17" t="s">
        <v>153</v>
      </c>
      <c r="BE219" s="199">
        <f>IF(N219="základní",J219,0)</f>
        <v>0</v>
      </c>
      <c r="BF219" s="199">
        <f>IF(N219="snížená",J219,0)</f>
        <v>0</v>
      </c>
      <c r="BG219" s="199">
        <f>IF(N219="zákl. přenesená",J219,0)</f>
        <v>0</v>
      </c>
      <c r="BH219" s="199">
        <f>IF(N219="sníž. přenesená",J219,0)</f>
        <v>0</v>
      </c>
      <c r="BI219" s="199">
        <f>IF(N219="nulová",J219,0)</f>
        <v>0</v>
      </c>
      <c r="BJ219" s="17" t="s">
        <v>83</v>
      </c>
      <c r="BK219" s="199">
        <f>ROUND(I219*H219,2)</f>
        <v>0</v>
      </c>
      <c r="BL219" s="17" t="s">
        <v>161</v>
      </c>
      <c r="BM219" s="198" t="s">
        <v>812</v>
      </c>
    </row>
    <row r="220" spans="1:65" s="2" customFormat="1" ht="48.75">
      <c r="A220" s="34"/>
      <c r="B220" s="35"/>
      <c r="C220" s="36"/>
      <c r="D220" s="202" t="s">
        <v>190</v>
      </c>
      <c r="E220" s="36"/>
      <c r="F220" s="242" t="s">
        <v>627</v>
      </c>
      <c r="G220" s="36"/>
      <c r="H220" s="36"/>
      <c r="I220" s="243"/>
      <c r="J220" s="36"/>
      <c r="K220" s="36"/>
      <c r="L220" s="39"/>
      <c r="M220" s="244"/>
      <c r="N220" s="245"/>
      <c r="O220" s="71"/>
      <c r="P220" s="71"/>
      <c r="Q220" s="71"/>
      <c r="R220" s="71"/>
      <c r="S220" s="71"/>
      <c r="T220" s="72"/>
      <c r="U220" s="34"/>
      <c r="V220" s="34"/>
      <c r="W220" s="34"/>
      <c r="X220" s="34"/>
      <c r="Y220" s="34"/>
      <c r="Z220" s="34"/>
      <c r="AA220" s="34"/>
      <c r="AB220" s="34"/>
      <c r="AC220" s="34"/>
      <c r="AD220" s="34"/>
      <c r="AE220" s="34"/>
      <c r="AT220" s="17" t="s">
        <v>190</v>
      </c>
      <c r="AU220" s="17" t="s">
        <v>85</v>
      </c>
    </row>
    <row r="221" spans="1:65" s="13" customFormat="1" ht="11.25">
      <c r="B221" s="200"/>
      <c r="C221" s="201"/>
      <c r="D221" s="202" t="s">
        <v>163</v>
      </c>
      <c r="E221" s="203" t="s">
        <v>1</v>
      </c>
      <c r="F221" s="204" t="s">
        <v>628</v>
      </c>
      <c r="G221" s="201"/>
      <c r="H221" s="205">
        <v>8.75</v>
      </c>
      <c r="I221" s="206"/>
      <c r="J221" s="201"/>
      <c r="K221" s="201"/>
      <c r="L221" s="207"/>
      <c r="M221" s="208"/>
      <c r="N221" s="209"/>
      <c r="O221" s="209"/>
      <c r="P221" s="209"/>
      <c r="Q221" s="209"/>
      <c r="R221" s="209"/>
      <c r="S221" s="209"/>
      <c r="T221" s="210"/>
      <c r="AT221" s="211" t="s">
        <v>163</v>
      </c>
      <c r="AU221" s="211" t="s">
        <v>85</v>
      </c>
      <c r="AV221" s="13" t="s">
        <v>85</v>
      </c>
      <c r="AW221" s="13" t="s">
        <v>31</v>
      </c>
      <c r="AX221" s="13" t="s">
        <v>75</v>
      </c>
      <c r="AY221" s="211" t="s">
        <v>153</v>
      </c>
    </row>
    <row r="222" spans="1:65" s="14" customFormat="1" ht="11.25">
      <c r="B222" s="212"/>
      <c r="C222" s="213"/>
      <c r="D222" s="202" t="s">
        <v>163</v>
      </c>
      <c r="E222" s="214" t="s">
        <v>1</v>
      </c>
      <c r="F222" s="215" t="s">
        <v>167</v>
      </c>
      <c r="G222" s="213"/>
      <c r="H222" s="216">
        <v>8.75</v>
      </c>
      <c r="I222" s="217"/>
      <c r="J222" s="213"/>
      <c r="K222" s="213"/>
      <c r="L222" s="218"/>
      <c r="M222" s="219"/>
      <c r="N222" s="220"/>
      <c r="O222" s="220"/>
      <c r="P222" s="220"/>
      <c r="Q222" s="220"/>
      <c r="R222" s="220"/>
      <c r="S222" s="220"/>
      <c r="T222" s="221"/>
      <c r="AT222" s="222" t="s">
        <v>163</v>
      </c>
      <c r="AU222" s="222" t="s">
        <v>85</v>
      </c>
      <c r="AV222" s="14" t="s">
        <v>161</v>
      </c>
      <c r="AW222" s="14" t="s">
        <v>31</v>
      </c>
      <c r="AX222" s="14" t="s">
        <v>83</v>
      </c>
      <c r="AY222" s="222" t="s">
        <v>153</v>
      </c>
    </row>
    <row r="223" spans="1:65" s="2" customFormat="1" ht="66.75" customHeight="1">
      <c r="A223" s="34"/>
      <c r="B223" s="35"/>
      <c r="C223" s="233" t="s">
        <v>482</v>
      </c>
      <c r="D223" s="233" t="s">
        <v>185</v>
      </c>
      <c r="E223" s="234" t="s">
        <v>629</v>
      </c>
      <c r="F223" s="235" t="s">
        <v>630</v>
      </c>
      <c r="G223" s="236" t="s">
        <v>262</v>
      </c>
      <c r="H223" s="237">
        <v>125</v>
      </c>
      <c r="I223" s="238"/>
      <c r="J223" s="239">
        <f>ROUND(I223*H223,2)</f>
        <v>0</v>
      </c>
      <c r="K223" s="235" t="s">
        <v>159</v>
      </c>
      <c r="L223" s="39"/>
      <c r="M223" s="240" t="s">
        <v>1</v>
      </c>
      <c r="N223" s="241" t="s">
        <v>40</v>
      </c>
      <c r="O223" s="71"/>
      <c r="P223" s="196">
        <f>O223*H223</f>
        <v>0</v>
      </c>
      <c r="Q223" s="196">
        <v>0</v>
      </c>
      <c r="R223" s="196">
        <f>Q223*H223</f>
        <v>0</v>
      </c>
      <c r="S223" s="196">
        <v>0</v>
      </c>
      <c r="T223" s="197">
        <f>S223*H223</f>
        <v>0</v>
      </c>
      <c r="U223" s="34"/>
      <c r="V223" s="34"/>
      <c r="W223" s="34"/>
      <c r="X223" s="34"/>
      <c r="Y223" s="34"/>
      <c r="Z223" s="34"/>
      <c r="AA223" s="34"/>
      <c r="AB223" s="34"/>
      <c r="AC223" s="34"/>
      <c r="AD223" s="34"/>
      <c r="AE223" s="34"/>
      <c r="AR223" s="198" t="s">
        <v>161</v>
      </c>
      <c r="AT223" s="198" t="s">
        <v>185</v>
      </c>
      <c r="AU223" s="198" t="s">
        <v>85</v>
      </c>
      <c r="AY223" s="17" t="s">
        <v>153</v>
      </c>
      <c r="BE223" s="199">
        <f>IF(N223="základní",J223,0)</f>
        <v>0</v>
      </c>
      <c r="BF223" s="199">
        <f>IF(N223="snížená",J223,0)</f>
        <v>0</v>
      </c>
      <c r="BG223" s="199">
        <f>IF(N223="zákl. přenesená",J223,0)</f>
        <v>0</v>
      </c>
      <c r="BH223" s="199">
        <f>IF(N223="sníž. přenesená",J223,0)</f>
        <v>0</v>
      </c>
      <c r="BI223" s="199">
        <f>IF(N223="nulová",J223,0)</f>
        <v>0</v>
      </c>
      <c r="BJ223" s="17" t="s">
        <v>83</v>
      </c>
      <c r="BK223" s="199">
        <f>ROUND(I223*H223,2)</f>
        <v>0</v>
      </c>
      <c r="BL223" s="17" t="s">
        <v>161</v>
      </c>
      <c r="BM223" s="198" t="s">
        <v>813</v>
      </c>
    </row>
    <row r="224" spans="1:65" s="2" customFormat="1" ht="39">
      <c r="A224" s="34"/>
      <c r="B224" s="35"/>
      <c r="C224" s="36"/>
      <c r="D224" s="202" t="s">
        <v>190</v>
      </c>
      <c r="E224" s="36"/>
      <c r="F224" s="242" t="s">
        <v>632</v>
      </c>
      <c r="G224" s="36"/>
      <c r="H224" s="36"/>
      <c r="I224" s="243"/>
      <c r="J224" s="36"/>
      <c r="K224" s="36"/>
      <c r="L224" s="39"/>
      <c r="M224" s="244"/>
      <c r="N224" s="245"/>
      <c r="O224" s="71"/>
      <c r="P224" s="71"/>
      <c r="Q224" s="71"/>
      <c r="R224" s="71"/>
      <c r="S224" s="71"/>
      <c r="T224" s="72"/>
      <c r="U224" s="34"/>
      <c r="V224" s="34"/>
      <c r="W224" s="34"/>
      <c r="X224" s="34"/>
      <c r="Y224" s="34"/>
      <c r="Z224" s="34"/>
      <c r="AA224" s="34"/>
      <c r="AB224" s="34"/>
      <c r="AC224" s="34"/>
      <c r="AD224" s="34"/>
      <c r="AE224" s="34"/>
      <c r="AT224" s="17" t="s">
        <v>190</v>
      </c>
      <c r="AU224" s="17" t="s">
        <v>85</v>
      </c>
    </row>
    <row r="225" spans="1:65" s="15" customFormat="1" ht="22.5">
      <c r="B225" s="223"/>
      <c r="C225" s="224"/>
      <c r="D225" s="202" t="s">
        <v>163</v>
      </c>
      <c r="E225" s="225" t="s">
        <v>1</v>
      </c>
      <c r="F225" s="226" t="s">
        <v>633</v>
      </c>
      <c r="G225" s="224"/>
      <c r="H225" s="225" t="s">
        <v>1</v>
      </c>
      <c r="I225" s="227"/>
      <c r="J225" s="224"/>
      <c r="K225" s="224"/>
      <c r="L225" s="228"/>
      <c r="M225" s="229"/>
      <c r="N225" s="230"/>
      <c r="O225" s="230"/>
      <c r="P225" s="230"/>
      <c r="Q225" s="230"/>
      <c r="R225" s="230"/>
      <c r="S225" s="230"/>
      <c r="T225" s="231"/>
      <c r="AT225" s="232" t="s">
        <v>163</v>
      </c>
      <c r="AU225" s="232" t="s">
        <v>85</v>
      </c>
      <c r="AV225" s="15" t="s">
        <v>83</v>
      </c>
      <c r="AW225" s="15" t="s">
        <v>31</v>
      </c>
      <c r="AX225" s="15" t="s">
        <v>75</v>
      </c>
      <c r="AY225" s="232" t="s">
        <v>153</v>
      </c>
    </row>
    <row r="226" spans="1:65" s="13" customFormat="1" ht="11.25">
      <c r="B226" s="200"/>
      <c r="C226" s="201"/>
      <c r="D226" s="202" t="s">
        <v>163</v>
      </c>
      <c r="E226" s="203" t="s">
        <v>1</v>
      </c>
      <c r="F226" s="204" t="s">
        <v>567</v>
      </c>
      <c r="G226" s="201"/>
      <c r="H226" s="205">
        <v>125</v>
      </c>
      <c r="I226" s="206"/>
      <c r="J226" s="201"/>
      <c r="K226" s="201"/>
      <c r="L226" s="207"/>
      <c r="M226" s="208"/>
      <c r="N226" s="209"/>
      <c r="O226" s="209"/>
      <c r="P226" s="209"/>
      <c r="Q226" s="209"/>
      <c r="R226" s="209"/>
      <c r="S226" s="209"/>
      <c r="T226" s="210"/>
      <c r="AT226" s="211" t="s">
        <v>163</v>
      </c>
      <c r="AU226" s="211" t="s">
        <v>85</v>
      </c>
      <c r="AV226" s="13" t="s">
        <v>85</v>
      </c>
      <c r="AW226" s="13" t="s">
        <v>31</v>
      </c>
      <c r="AX226" s="13" t="s">
        <v>75</v>
      </c>
      <c r="AY226" s="211" t="s">
        <v>153</v>
      </c>
    </row>
    <row r="227" spans="1:65" s="14" customFormat="1" ht="11.25">
      <c r="B227" s="212"/>
      <c r="C227" s="213"/>
      <c r="D227" s="202" t="s">
        <v>163</v>
      </c>
      <c r="E227" s="214" t="s">
        <v>1</v>
      </c>
      <c r="F227" s="215" t="s">
        <v>167</v>
      </c>
      <c r="G227" s="213"/>
      <c r="H227" s="216">
        <v>125</v>
      </c>
      <c r="I227" s="217"/>
      <c r="J227" s="213"/>
      <c r="K227" s="213"/>
      <c r="L227" s="218"/>
      <c r="M227" s="219"/>
      <c r="N227" s="220"/>
      <c r="O227" s="220"/>
      <c r="P227" s="220"/>
      <c r="Q227" s="220"/>
      <c r="R227" s="220"/>
      <c r="S227" s="220"/>
      <c r="T227" s="221"/>
      <c r="AT227" s="222" t="s">
        <v>163</v>
      </c>
      <c r="AU227" s="222" t="s">
        <v>85</v>
      </c>
      <c r="AV227" s="14" t="s">
        <v>161</v>
      </c>
      <c r="AW227" s="14" t="s">
        <v>31</v>
      </c>
      <c r="AX227" s="14" t="s">
        <v>83</v>
      </c>
      <c r="AY227" s="222" t="s">
        <v>153</v>
      </c>
    </row>
    <row r="228" spans="1:65" s="2" customFormat="1" ht="66.75" customHeight="1">
      <c r="A228" s="34"/>
      <c r="B228" s="35"/>
      <c r="C228" s="233" t="s">
        <v>485</v>
      </c>
      <c r="D228" s="233" t="s">
        <v>185</v>
      </c>
      <c r="E228" s="234" t="s">
        <v>634</v>
      </c>
      <c r="F228" s="235" t="s">
        <v>635</v>
      </c>
      <c r="G228" s="236" t="s">
        <v>196</v>
      </c>
      <c r="H228" s="237">
        <v>56.66</v>
      </c>
      <c r="I228" s="238"/>
      <c r="J228" s="239">
        <f>ROUND(I228*H228,2)</f>
        <v>0</v>
      </c>
      <c r="K228" s="235" t="s">
        <v>159</v>
      </c>
      <c r="L228" s="39"/>
      <c r="M228" s="240" t="s">
        <v>1</v>
      </c>
      <c r="N228" s="241" t="s">
        <v>40</v>
      </c>
      <c r="O228" s="71"/>
      <c r="P228" s="196">
        <f>O228*H228</f>
        <v>0</v>
      </c>
      <c r="Q228" s="196">
        <v>0</v>
      </c>
      <c r="R228" s="196">
        <f>Q228*H228</f>
        <v>0</v>
      </c>
      <c r="S228" s="196">
        <v>0</v>
      </c>
      <c r="T228" s="197">
        <f>S228*H228</f>
        <v>0</v>
      </c>
      <c r="U228" s="34"/>
      <c r="V228" s="34"/>
      <c r="W228" s="34"/>
      <c r="X228" s="34"/>
      <c r="Y228" s="34"/>
      <c r="Z228" s="34"/>
      <c r="AA228" s="34"/>
      <c r="AB228" s="34"/>
      <c r="AC228" s="34"/>
      <c r="AD228" s="34"/>
      <c r="AE228" s="34"/>
      <c r="AR228" s="198" t="s">
        <v>161</v>
      </c>
      <c r="AT228" s="198" t="s">
        <v>185</v>
      </c>
      <c r="AU228" s="198" t="s">
        <v>85</v>
      </c>
      <c r="AY228" s="17" t="s">
        <v>153</v>
      </c>
      <c r="BE228" s="199">
        <f>IF(N228="základní",J228,0)</f>
        <v>0</v>
      </c>
      <c r="BF228" s="199">
        <f>IF(N228="snížená",J228,0)</f>
        <v>0</v>
      </c>
      <c r="BG228" s="199">
        <f>IF(N228="zákl. přenesená",J228,0)</f>
        <v>0</v>
      </c>
      <c r="BH228" s="199">
        <f>IF(N228="sníž. přenesená",J228,0)</f>
        <v>0</v>
      </c>
      <c r="BI228" s="199">
        <f>IF(N228="nulová",J228,0)</f>
        <v>0</v>
      </c>
      <c r="BJ228" s="17" t="s">
        <v>83</v>
      </c>
      <c r="BK228" s="199">
        <f>ROUND(I228*H228,2)</f>
        <v>0</v>
      </c>
      <c r="BL228" s="17" t="s">
        <v>161</v>
      </c>
      <c r="BM228" s="198" t="s">
        <v>814</v>
      </c>
    </row>
    <row r="229" spans="1:65" s="2" customFormat="1" ht="29.25">
      <c r="A229" s="34"/>
      <c r="B229" s="35"/>
      <c r="C229" s="36"/>
      <c r="D229" s="202" t="s">
        <v>190</v>
      </c>
      <c r="E229" s="36"/>
      <c r="F229" s="242" t="s">
        <v>637</v>
      </c>
      <c r="G229" s="36"/>
      <c r="H229" s="36"/>
      <c r="I229" s="243"/>
      <c r="J229" s="36"/>
      <c r="K229" s="36"/>
      <c r="L229" s="39"/>
      <c r="M229" s="244"/>
      <c r="N229" s="245"/>
      <c r="O229" s="71"/>
      <c r="P229" s="71"/>
      <c r="Q229" s="71"/>
      <c r="R229" s="71"/>
      <c r="S229" s="71"/>
      <c r="T229" s="72"/>
      <c r="U229" s="34"/>
      <c r="V229" s="34"/>
      <c r="W229" s="34"/>
      <c r="X229" s="34"/>
      <c r="Y229" s="34"/>
      <c r="Z229" s="34"/>
      <c r="AA229" s="34"/>
      <c r="AB229" s="34"/>
      <c r="AC229" s="34"/>
      <c r="AD229" s="34"/>
      <c r="AE229" s="34"/>
      <c r="AT229" s="17" t="s">
        <v>190</v>
      </c>
      <c r="AU229" s="17" t="s">
        <v>85</v>
      </c>
    </row>
    <row r="230" spans="1:65" s="15" customFormat="1" ht="22.5">
      <c r="B230" s="223"/>
      <c r="C230" s="224"/>
      <c r="D230" s="202" t="s">
        <v>163</v>
      </c>
      <c r="E230" s="225" t="s">
        <v>1</v>
      </c>
      <c r="F230" s="226" t="s">
        <v>638</v>
      </c>
      <c r="G230" s="224"/>
      <c r="H230" s="225" t="s">
        <v>1</v>
      </c>
      <c r="I230" s="227"/>
      <c r="J230" s="224"/>
      <c r="K230" s="224"/>
      <c r="L230" s="228"/>
      <c r="M230" s="229"/>
      <c r="N230" s="230"/>
      <c r="O230" s="230"/>
      <c r="P230" s="230"/>
      <c r="Q230" s="230"/>
      <c r="R230" s="230"/>
      <c r="S230" s="230"/>
      <c r="T230" s="231"/>
      <c r="AT230" s="232" t="s">
        <v>163</v>
      </c>
      <c r="AU230" s="232" t="s">
        <v>85</v>
      </c>
      <c r="AV230" s="15" t="s">
        <v>83</v>
      </c>
      <c r="AW230" s="15" t="s">
        <v>31</v>
      </c>
      <c r="AX230" s="15" t="s">
        <v>75</v>
      </c>
      <c r="AY230" s="232" t="s">
        <v>153</v>
      </c>
    </row>
    <row r="231" spans="1:65" s="13" customFormat="1" ht="11.25">
      <c r="B231" s="200"/>
      <c r="C231" s="201"/>
      <c r="D231" s="202" t="s">
        <v>163</v>
      </c>
      <c r="E231" s="203" t="s">
        <v>1</v>
      </c>
      <c r="F231" s="204" t="s">
        <v>639</v>
      </c>
      <c r="G231" s="201"/>
      <c r="H231" s="205">
        <v>31.25</v>
      </c>
      <c r="I231" s="206"/>
      <c r="J231" s="201"/>
      <c r="K231" s="201"/>
      <c r="L231" s="207"/>
      <c r="M231" s="208"/>
      <c r="N231" s="209"/>
      <c r="O231" s="209"/>
      <c r="P231" s="209"/>
      <c r="Q231" s="209"/>
      <c r="R231" s="209"/>
      <c r="S231" s="209"/>
      <c r="T231" s="210"/>
      <c r="AT231" s="211" t="s">
        <v>163</v>
      </c>
      <c r="AU231" s="211" t="s">
        <v>85</v>
      </c>
      <c r="AV231" s="13" t="s">
        <v>85</v>
      </c>
      <c r="AW231" s="13" t="s">
        <v>31</v>
      </c>
      <c r="AX231" s="13" t="s">
        <v>75</v>
      </c>
      <c r="AY231" s="211" t="s">
        <v>153</v>
      </c>
    </row>
    <row r="232" spans="1:65" s="15" customFormat="1" ht="11.25">
      <c r="B232" s="223"/>
      <c r="C232" s="224"/>
      <c r="D232" s="202" t="s">
        <v>163</v>
      </c>
      <c r="E232" s="225" t="s">
        <v>1</v>
      </c>
      <c r="F232" s="226" t="s">
        <v>642</v>
      </c>
      <c r="G232" s="224"/>
      <c r="H232" s="225" t="s">
        <v>1</v>
      </c>
      <c r="I232" s="227"/>
      <c r="J232" s="224"/>
      <c r="K232" s="224"/>
      <c r="L232" s="228"/>
      <c r="M232" s="229"/>
      <c r="N232" s="230"/>
      <c r="O232" s="230"/>
      <c r="P232" s="230"/>
      <c r="Q232" s="230"/>
      <c r="R232" s="230"/>
      <c r="S232" s="230"/>
      <c r="T232" s="231"/>
      <c r="AT232" s="232" t="s">
        <v>163</v>
      </c>
      <c r="AU232" s="232" t="s">
        <v>85</v>
      </c>
      <c r="AV232" s="15" t="s">
        <v>83</v>
      </c>
      <c r="AW232" s="15" t="s">
        <v>31</v>
      </c>
      <c r="AX232" s="15" t="s">
        <v>75</v>
      </c>
      <c r="AY232" s="232" t="s">
        <v>153</v>
      </c>
    </row>
    <row r="233" spans="1:65" s="13" customFormat="1" ht="11.25">
      <c r="B233" s="200"/>
      <c r="C233" s="201"/>
      <c r="D233" s="202" t="s">
        <v>163</v>
      </c>
      <c r="E233" s="203" t="s">
        <v>1</v>
      </c>
      <c r="F233" s="204" t="s">
        <v>815</v>
      </c>
      <c r="G233" s="201"/>
      <c r="H233" s="205">
        <v>21</v>
      </c>
      <c r="I233" s="206"/>
      <c r="J233" s="201"/>
      <c r="K233" s="201"/>
      <c r="L233" s="207"/>
      <c r="M233" s="208"/>
      <c r="N233" s="209"/>
      <c r="O233" s="209"/>
      <c r="P233" s="209"/>
      <c r="Q233" s="209"/>
      <c r="R233" s="209"/>
      <c r="S233" s="209"/>
      <c r="T233" s="210"/>
      <c r="AT233" s="211" t="s">
        <v>163</v>
      </c>
      <c r="AU233" s="211" t="s">
        <v>85</v>
      </c>
      <c r="AV233" s="13" t="s">
        <v>85</v>
      </c>
      <c r="AW233" s="13" t="s">
        <v>31</v>
      </c>
      <c r="AX233" s="13" t="s">
        <v>75</v>
      </c>
      <c r="AY233" s="211" t="s">
        <v>153</v>
      </c>
    </row>
    <row r="234" spans="1:65" s="15" customFormat="1" ht="11.25">
      <c r="B234" s="223"/>
      <c r="C234" s="224"/>
      <c r="D234" s="202" t="s">
        <v>163</v>
      </c>
      <c r="E234" s="225" t="s">
        <v>1</v>
      </c>
      <c r="F234" s="226" t="s">
        <v>640</v>
      </c>
      <c r="G234" s="224"/>
      <c r="H234" s="225" t="s">
        <v>1</v>
      </c>
      <c r="I234" s="227"/>
      <c r="J234" s="224"/>
      <c r="K234" s="224"/>
      <c r="L234" s="228"/>
      <c r="M234" s="229"/>
      <c r="N234" s="230"/>
      <c r="O234" s="230"/>
      <c r="P234" s="230"/>
      <c r="Q234" s="230"/>
      <c r="R234" s="230"/>
      <c r="S234" s="230"/>
      <c r="T234" s="231"/>
      <c r="AT234" s="232" t="s">
        <v>163</v>
      </c>
      <c r="AU234" s="232" t="s">
        <v>85</v>
      </c>
      <c r="AV234" s="15" t="s">
        <v>83</v>
      </c>
      <c r="AW234" s="15" t="s">
        <v>31</v>
      </c>
      <c r="AX234" s="15" t="s">
        <v>75</v>
      </c>
      <c r="AY234" s="232" t="s">
        <v>153</v>
      </c>
    </row>
    <row r="235" spans="1:65" s="13" customFormat="1" ht="11.25">
      <c r="B235" s="200"/>
      <c r="C235" s="201"/>
      <c r="D235" s="202" t="s">
        <v>163</v>
      </c>
      <c r="E235" s="203" t="s">
        <v>1</v>
      </c>
      <c r="F235" s="204" t="s">
        <v>641</v>
      </c>
      <c r="G235" s="201"/>
      <c r="H235" s="205">
        <v>4.41</v>
      </c>
      <c r="I235" s="206"/>
      <c r="J235" s="201"/>
      <c r="K235" s="201"/>
      <c r="L235" s="207"/>
      <c r="M235" s="208"/>
      <c r="N235" s="209"/>
      <c r="O235" s="209"/>
      <c r="P235" s="209"/>
      <c r="Q235" s="209"/>
      <c r="R235" s="209"/>
      <c r="S235" s="209"/>
      <c r="T235" s="210"/>
      <c r="AT235" s="211" t="s">
        <v>163</v>
      </c>
      <c r="AU235" s="211" t="s">
        <v>85</v>
      </c>
      <c r="AV235" s="13" t="s">
        <v>85</v>
      </c>
      <c r="AW235" s="13" t="s">
        <v>31</v>
      </c>
      <c r="AX235" s="13" t="s">
        <v>75</v>
      </c>
      <c r="AY235" s="211" t="s">
        <v>153</v>
      </c>
    </row>
    <row r="236" spans="1:65" s="14" customFormat="1" ht="11.25">
      <c r="B236" s="212"/>
      <c r="C236" s="213"/>
      <c r="D236" s="202" t="s">
        <v>163</v>
      </c>
      <c r="E236" s="214" t="s">
        <v>1</v>
      </c>
      <c r="F236" s="215" t="s">
        <v>167</v>
      </c>
      <c r="G236" s="213"/>
      <c r="H236" s="216">
        <v>56.66</v>
      </c>
      <c r="I236" s="217"/>
      <c r="J236" s="213"/>
      <c r="K236" s="213"/>
      <c r="L236" s="218"/>
      <c r="M236" s="219"/>
      <c r="N236" s="220"/>
      <c r="O236" s="220"/>
      <c r="P236" s="220"/>
      <c r="Q236" s="220"/>
      <c r="R236" s="220"/>
      <c r="S236" s="220"/>
      <c r="T236" s="221"/>
      <c r="AT236" s="222" t="s">
        <v>163</v>
      </c>
      <c r="AU236" s="222" t="s">
        <v>85</v>
      </c>
      <c r="AV236" s="14" t="s">
        <v>161</v>
      </c>
      <c r="AW236" s="14" t="s">
        <v>31</v>
      </c>
      <c r="AX236" s="14" t="s">
        <v>83</v>
      </c>
      <c r="AY236" s="222" t="s">
        <v>153</v>
      </c>
    </row>
    <row r="237" spans="1:65" s="2" customFormat="1" ht="55.5" customHeight="1">
      <c r="A237" s="34"/>
      <c r="B237" s="35"/>
      <c r="C237" s="233" t="s">
        <v>487</v>
      </c>
      <c r="D237" s="233" t="s">
        <v>185</v>
      </c>
      <c r="E237" s="234" t="s">
        <v>260</v>
      </c>
      <c r="F237" s="235" t="s">
        <v>261</v>
      </c>
      <c r="G237" s="236" t="s">
        <v>262</v>
      </c>
      <c r="H237" s="237">
        <v>200</v>
      </c>
      <c r="I237" s="238"/>
      <c r="J237" s="239">
        <f>ROUND(I237*H237,2)</f>
        <v>0</v>
      </c>
      <c r="K237" s="235" t="s">
        <v>159</v>
      </c>
      <c r="L237" s="39"/>
      <c r="M237" s="240" t="s">
        <v>1</v>
      </c>
      <c r="N237" s="241" t="s">
        <v>40</v>
      </c>
      <c r="O237" s="71"/>
      <c r="P237" s="196">
        <f>O237*H237</f>
        <v>0</v>
      </c>
      <c r="Q237" s="196">
        <v>0</v>
      </c>
      <c r="R237" s="196">
        <f>Q237*H237</f>
        <v>0</v>
      </c>
      <c r="S237" s="196">
        <v>0</v>
      </c>
      <c r="T237" s="197">
        <f>S237*H237</f>
        <v>0</v>
      </c>
      <c r="U237" s="34"/>
      <c r="V237" s="34"/>
      <c r="W237" s="34"/>
      <c r="X237" s="34"/>
      <c r="Y237" s="34"/>
      <c r="Z237" s="34"/>
      <c r="AA237" s="34"/>
      <c r="AB237" s="34"/>
      <c r="AC237" s="34"/>
      <c r="AD237" s="34"/>
      <c r="AE237" s="34"/>
      <c r="AR237" s="198" t="s">
        <v>161</v>
      </c>
      <c r="AT237" s="198" t="s">
        <v>185</v>
      </c>
      <c r="AU237" s="198" t="s">
        <v>85</v>
      </c>
      <c r="AY237" s="17" t="s">
        <v>153</v>
      </c>
      <c r="BE237" s="199">
        <f>IF(N237="základní",J237,0)</f>
        <v>0</v>
      </c>
      <c r="BF237" s="199">
        <f>IF(N237="snížená",J237,0)</f>
        <v>0</v>
      </c>
      <c r="BG237" s="199">
        <f>IF(N237="zákl. přenesená",J237,0)</f>
        <v>0</v>
      </c>
      <c r="BH237" s="199">
        <f>IF(N237="sníž. přenesená",J237,0)</f>
        <v>0</v>
      </c>
      <c r="BI237" s="199">
        <f>IF(N237="nulová",J237,0)</f>
        <v>0</v>
      </c>
      <c r="BJ237" s="17" t="s">
        <v>83</v>
      </c>
      <c r="BK237" s="199">
        <f>ROUND(I237*H237,2)</f>
        <v>0</v>
      </c>
      <c r="BL237" s="17" t="s">
        <v>161</v>
      </c>
      <c r="BM237" s="198" t="s">
        <v>816</v>
      </c>
    </row>
    <row r="238" spans="1:65" s="2" customFormat="1" ht="39">
      <c r="A238" s="34"/>
      <c r="B238" s="35"/>
      <c r="C238" s="36"/>
      <c r="D238" s="202" t="s">
        <v>190</v>
      </c>
      <c r="E238" s="36"/>
      <c r="F238" s="242" t="s">
        <v>264</v>
      </c>
      <c r="G238" s="36"/>
      <c r="H238" s="36"/>
      <c r="I238" s="243"/>
      <c r="J238" s="36"/>
      <c r="K238" s="36"/>
      <c r="L238" s="39"/>
      <c r="M238" s="244"/>
      <c r="N238" s="245"/>
      <c r="O238" s="71"/>
      <c r="P238" s="71"/>
      <c r="Q238" s="71"/>
      <c r="R238" s="71"/>
      <c r="S238" s="71"/>
      <c r="T238" s="72"/>
      <c r="U238" s="34"/>
      <c r="V238" s="34"/>
      <c r="W238" s="34"/>
      <c r="X238" s="34"/>
      <c r="Y238" s="34"/>
      <c r="Z238" s="34"/>
      <c r="AA238" s="34"/>
      <c r="AB238" s="34"/>
      <c r="AC238" s="34"/>
      <c r="AD238" s="34"/>
      <c r="AE238" s="34"/>
      <c r="AT238" s="17" t="s">
        <v>190</v>
      </c>
      <c r="AU238" s="17" t="s">
        <v>85</v>
      </c>
    </row>
    <row r="239" spans="1:65" s="15" customFormat="1" ht="22.5">
      <c r="B239" s="223"/>
      <c r="C239" s="224"/>
      <c r="D239" s="202" t="s">
        <v>163</v>
      </c>
      <c r="E239" s="225" t="s">
        <v>1</v>
      </c>
      <c r="F239" s="226" t="s">
        <v>817</v>
      </c>
      <c r="G239" s="224"/>
      <c r="H239" s="225" t="s">
        <v>1</v>
      </c>
      <c r="I239" s="227"/>
      <c r="J239" s="224"/>
      <c r="K239" s="224"/>
      <c r="L239" s="228"/>
      <c r="M239" s="229"/>
      <c r="N239" s="230"/>
      <c r="O239" s="230"/>
      <c r="P239" s="230"/>
      <c r="Q239" s="230"/>
      <c r="R239" s="230"/>
      <c r="S239" s="230"/>
      <c r="T239" s="231"/>
      <c r="AT239" s="232" t="s">
        <v>163</v>
      </c>
      <c r="AU239" s="232" t="s">
        <v>85</v>
      </c>
      <c r="AV239" s="15" t="s">
        <v>83</v>
      </c>
      <c r="AW239" s="15" t="s">
        <v>31</v>
      </c>
      <c r="AX239" s="15" t="s">
        <v>75</v>
      </c>
      <c r="AY239" s="232" t="s">
        <v>153</v>
      </c>
    </row>
    <row r="240" spans="1:65" s="13" customFormat="1" ht="11.25">
      <c r="B240" s="200"/>
      <c r="C240" s="201"/>
      <c r="D240" s="202" t="s">
        <v>163</v>
      </c>
      <c r="E240" s="203" t="s">
        <v>1</v>
      </c>
      <c r="F240" s="204" t="s">
        <v>646</v>
      </c>
      <c r="G240" s="201"/>
      <c r="H240" s="205">
        <v>200</v>
      </c>
      <c r="I240" s="206"/>
      <c r="J240" s="201"/>
      <c r="K240" s="201"/>
      <c r="L240" s="207"/>
      <c r="M240" s="208"/>
      <c r="N240" s="209"/>
      <c r="O240" s="209"/>
      <c r="P240" s="209"/>
      <c r="Q240" s="209"/>
      <c r="R240" s="209"/>
      <c r="S240" s="209"/>
      <c r="T240" s="210"/>
      <c r="AT240" s="211" t="s">
        <v>163</v>
      </c>
      <c r="AU240" s="211" t="s">
        <v>85</v>
      </c>
      <c r="AV240" s="13" t="s">
        <v>85</v>
      </c>
      <c r="AW240" s="13" t="s">
        <v>31</v>
      </c>
      <c r="AX240" s="13" t="s">
        <v>75</v>
      </c>
      <c r="AY240" s="211" t="s">
        <v>153</v>
      </c>
    </row>
    <row r="241" spans="1:65" s="14" customFormat="1" ht="11.25">
      <c r="B241" s="212"/>
      <c r="C241" s="213"/>
      <c r="D241" s="202" t="s">
        <v>163</v>
      </c>
      <c r="E241" s="214" t="s">
        <v>1</v>
      </c>
      <c r="F241" s="215" t="s">
        <v>167</v>
      </c>
      <c r="G241" s="213"/>
      <c r="H241" s="216">
        <v>200</v>
      </c>
      <c r="I241" s="217"/>
      <c r="J241" s="213"/>
      <c r="K241" s="213"/>
      <c r="L241" s="218"/>
      <c r="M241" s="219"/>
      <c r="N241" s="220"/>
      <c r="O241" s="220"/>
      <c r="P241" s="220"/>
      <c r="Q241" s="220"/>
      <c r="R241" s="220"/>
      <c r="S241" s="220"/>
      <c r="T241" s="221"/>
      <c r="AT241" s="222" t="s">
        <v>163</v>
      </c>
      <c r="AU241" s="222" t="s">
        <v>85</v>
      </c>
      <c r="AV241" s="14" t="s">
        <v>161</v>
      </c>
      <c r="AW241" s="14" t="s">
        <v>31</v>
      </c>
      <c r="AX241" s="14" t="s">
        <v>83</v>
      </c>
      <c r="AY241" s="222" t="s">
        <v>153</v>
      </c>
    </row>
    <row r="242" spans="1:65" s="12" customFormat="1" ht="22.9" customHeight="1">
      <c r="B242" s="170"/>
      <c r="C242" s="171"/>
      <c r="D242" s="172" t="s">
        <v>74</v>
      </c>
      <c r="E242" s="184" t="s">
        <v>279</v>
      </c>
      <c r="F242" s="184" t="s">
        <v>280</v>
      </c>
      <c r="G242" s="171"/>
      <c r="H242" s="171"/>
      <c r="I242" s="174"/>
      <c r="J242" s="185">
        <f>BK242</f>
        <v>0</v>
      </c>
      <c r="K242" s="171"/>
      <c r="L242" s="176"/>
      <c r="M242" s="177"/>
      <c r="N242" s="178"/>
      <c r="O242" s="178"/>
      <c r="P242" s="179">
        <f>SUM(P243:P290)</f>
        <v>0</v>
      </c>
      <c r="Q242" s="178"/>
      <c r="R242" s="179">
        <f>SUM(R243:R290)</f>
        <v>0</v>
      </c>
      <c r="S242" s="178"/>
      <c r="T242" s="180">
        <f>SUM(T243:T290)</f>
        <v>0</v>
      </c>
      <c r="AR242" s="181" t="s">
        <v>161</v>
      </c>
      <c r="AT242" s="182" t="s">
        <v>74</v>
      </c>
      <c r="AU242" s="182" t="s">
        <v>83</v>
      </c>
      <c r="AY242" s="181" t="s">
        <v>153</v>
      </c>
      <c r="BK242" s="183">
        <f>SUM(BK243:BK290)</f>
        <v>0</v>
      </c>
    </row>
    <row r="243" spans="1:65" s="2" customFormat="1" ht="134.25" customHeight="1">
      <c r="A243" s="34"/>
      <c r="B243" s="35"/>
      <c r="C243" s="233" t="s">
        <v>490</v>
      </c>
      <c r="D243" s="233" t="s">
        <v>185</v>
      </c>
      <c r="E243" s="234" t="s">
        <v>379</v>
      </c>
      <c r="F243" s="235" t="s">
        <v>380</v>
      </c>
      <c r="G243" s="236" t="s">
        <v>158</v>
      </c>
      <c r="H243" s="237">
        <v>2</v>
      </c>
      <c r="I243" s="238"/>
      <c r="J243" s="239">
        <f>ROUND(I243*H243,2)</f>
        <v>0</v>
      </c>
      <c r="K243" s="235" t="s">
        <v>159</v>
      </c>
      <c r="L243" s="39"/>
      <c r="M243" s="240" t="s">
        <v>1</v>
      </c>
      <c r="N243" s="241" t="s">
        <v>40</v>
      </c>
      <c r="O243" s="71"/>
      <c r="P243" s="196">
        <f>O243*H243</f>
        <v>0</v>
      </c>
      <c r="Q243" s="196">
        <v>0</v>
      </c>
      <c r="R243" s="196">
        <f>Q243*H243</f>
        <v>0</v>
      </c>
      <c r="S243" s="196">
        <v>0</v>
      </c>
      <c r="T243" s="197">
        <f>S243*H243</f>
        <v>0</v>
      </c>
      <c r="U243" s="34"/>
      <c r="V243" s="34"/>
      <c r="W243" s="34"/>
      <c r="X243" s="34"/>
      <c r="Y243" s="34"/>
      <c r="Z243" s="34"/>
      <c r="AA243" s="34"/>
      <c r="AB243" s="34"/>
      <c r="AC243" s="34"/>
      <c r="AD243" s="34"/>
      <c r="AE243" s="34"/>
      <c r="AR243" s="198" t="s">
        <v>284</v>
      </c>
      <c r="AT243" s="198" t="s">
        <v>185</v>
      </c>
      <c r="AU243" s="198" t="s">
        <v>85</v>
      </c>
      <c r="AY243" s="17" t="s">
        <v>153</v>
      </c>
      <c r="BE243" s="199">
        <f>IF(N243="základní",J243,0)</f>
        <v>0</v>
      </c>
      <c r="BF243" s="199">
        <f>IF(N243="snížená",J243,0)</f>
        <v>0</v>
      </c>
      <c r="BG243" s="199">
        <f>IF(N243="zákl. přenesená",J243,0)</f>
        <v>0</v>
      </c>
      <c r="BH243" s="199">
        <f>IF(N243="sníž. přenesená",J243,0)</f>
        <v>0</v>
      </c>
      <c r="BI243" s="199">
        <f>IF(N243="nulová",J243,0)</f>
        <v>0</v>
      </c>
      <c r="BJ243" s="17" t="s">
        <v>83</v>
      </c>
      <c r="BK243" s="199">
        <f>ROUND(I243*H243,2)</f>
        <v>0</v>
      </c>
      <c r="BL243" s="17" t="s">
        <v>284</v>
      </c>
      <c r="BM243" s="198" t="s">
        <v>818</v>
      </c>
    </row>
    <row r="244" spans="1:65" s="2" customFormat="1" ht="58.5">
      <c r="A244" s="34"/>
      <c r="B244" s="35"/>
      <c r="C244" s="36"/>
      <c r="D244" s="202" t="s">
        <v>190</v>
      </c>
      <c r="E244" s="36"/>
      <c r="F244" s="242" t="s">
        <v>294</v>
      </c>
      <c r="G244" s="36"/>
      <c r="H244" s="36"/>
      <c r="I244" s="243"/>
      <c r="J244" s="36"/>
      <c r="K244" s="36"/>
      <c r="L244" s="39"/>
      <c r="M244" s="244"/>
      <c r="N244" s="245"/>
      <c r="O244" s="71"/>
      <c r="P244" s="71"/>
      <c r="Q244" s="71"/>
      <c r="R244" s="71"/>
      <c r="S244" s="71"/>
      <c r="T244" s="72"/>
      <c r="U244" s="34"/>
      <c r="V244" s="34"/>
      <c r="W244" s="34"/>
      <c r="X244" s="34"/>
      <c r="Y244" s="34"/>
      <c r="Z244" s="34"/>
      <c r="AA244" s="34"/>
      <c r="AB244" s="34"/>
      <c r="AC244" s="34"/>
      <c r="AD244" s="34"/>
      <c r="AE244" s="34"/>
      <c r="AT244" s="17" t="s">
        <v>190</v>
      </c>
      <c r="AU244" s="17" t="s">
        <v>85</v>
      </c>
    </row>
    <row r="245" spans="1:65" s="15" customFormat="1" ht="22.5">
      <c r="B245" s="223"/>
      <c r="C245" s="224"/>
      <c r="D245" s="202" t="s">
        <v>163</v>
      </c>
      <c r="E245" s="225" t="s">
        <v>1</v>
      </c>
      <c r="F245" s="226" t="s">
        <v>648</v>
      </c>
      <c r="G245" s="224"/>
      <c r="H245" s="225" t="s">
        <v>1</v>
      </c>
      <c r="I245" s="227"/>
      <c r="J245" s="224"/>
      <c r="K245" s="224"/>
      <c r="L245" s="228"/>
      <c r="M245" s="229"/>
      <c r="N245" s="230"/>
      <c r="O245" s="230"/>
      <c r="P245" s="230"/>
      <c r="Q245" s="230"/>
      <c r="R245" s="230"/>
      <c r="S245" s="230"/>
      <c r="T245" s="231"/>
      <c r="AT245" s="232" t="s">
        <v>163</v>
      </c>
      <c r="AU245" s="232" t="s">
        <v>85</v>
      </c>
      <c r="AV245" s="15" t="s">
        <v>83</v>
      </c>
      <c r="AW245" s="15" t="s">
        <v>31</v>
      </c>
      <c r="AX245" s="15" t="s">
        <v>75</v>
      </c>
      <c r="AY245" s="232" t="s">
        <v>153</v>
      </c>
    </row>
    <row r="246" spans="1:65" s="13" customFormat="1" ht="11.25">
      <c r="B246" s="200"/>
      <c r="C246" s="201"/>
      <c r="D246" s="202" t="s">
        <v>163</v>
      </c>
      <c r="E246" s="203" t="s">
        <v>1</v>
      </c>
      <c r="F246" s="204" t="s">
        <v>85</v>
      </c>
      <c r="G246" s="201"/>
      <c r="H246" s="205">
        <v>2</v>
      </c>
      <c r="I246" s="206"/>
      <c r="J246" s="201"/>
      <c r="K246" s="201"/>
      <c r="L246" s="207"/>
      <c r="M246" s="208"/>
      <c r="N246" s="209"/>
      <c r="O246" s="209"/>
      <c r="P246" s="209"/>
      <c r="Q246" s="209"/>
      <c r="R246" s="209"/>
      <c r="S246" s="209"/>
      <c r="T246" s="210"/>
      <c r="AT246" s="211" t="s">
        <v>163</v>
      </c>
      <c r="AU246" s="211" t="s">
        <v>85</v>
      </c>
      <c r="AV246" s="13" t="s">
        <v>85</v>
      </c>
      <c r="AW246" s="13" t="s">
        <v>31</v>
      </c>
      <c r="AX246" s="13" t="s">
        <v>75</v>
      </c>
      <c r="AY246" s="211" t="s">
        <v>153</v>
      </c>
    </row>
    <row r="247" spans="1:65" s="14" customFormat="1" ht="11.25">
      <c r="B247" s="212"/>
      <c r="C247" s="213"/>
      <c r="D247" s="202" t="s">
        <v>163</v>
      </c>
      <c r="E247" s="214" t="s">
        <v>1</v>
      </c>
      <c r="F247" s="215" t="s">
        <v>167</v>
      </c>
      <c r="G247" s="213"/>
      <c r="H247" s="216">
        <v>2</v>
      </c>
      <c r="I247" s="217"/>
      <c r="J247" s="213"/>
      <c r="K247" s="213"/>
      <c r="L247" s="218"/>
      <c r="M247" s="219"/>
      <c r="N247" s="220"/>
      <c r="O247" s="220"/>
      <c r="P247" s="220"/>
      <c r="Q247" s="220"/>
      <c r="R247" s="220"/>
      <c r="S247" s="220"/>
      <c r="T247" s="221"/>
      <c r="AT247" s="222" t="s">
        <v>163</v>
      </c>
      <c r="AU247" s="222" t="s">
        <v>85</v>
      </c>
      <c r="AV247" s="14" t="s">
        <v>161</v>
      </c>
      <c r="AW247" s="14" t="s">
        <v>31</v>
      </c>
      <c r="AX247" s="14" t="s">
        <v>83</v>
      </c>
      <c r="AY247" s="222" t="s">
        <v>153</v>
      </c>
    </row>
    <row r="248" spans="1:65" s="2" customFormat="1" ht="128.65" customHeight="1">
      <c r="A248" s="34"/>
      <c r="B248" s="35"/>
      <c r="C248" s="233" t="s">
        <v>493</v>
      </c>
      <c r="D248" s="233" t="s">
        <v>185</v>
      </c>
      <c r="E248" s="234" t="s">
        <v>649</v>
      </c>
      <c r="F248" s="235" t="s">
        <v>650</v>
      </c>
      <c r="G248" s="236" t="s">
        <v>178</v>
      </c>
      <c r="H248" s="237">
        <v>95.24</v>
      </c>
      <c r="I248" s="238"/>
      <c r="J248" s="239">
        <f>ROUND(I248*H248,2)</f>
        <v>0</v>
      </c>
      <c r="K248" s="235" t="s">
        <v>159</v>
      </c>
      <c r="L248" s="39"/>
      <c r="M248" s="240" t="s">
        <v>1</v>
      </c>
      <c r="N248" s="241" t="s">
        <v>40</v>
      </c>
      <c r="O248" s="71"/>
      <c r="P248" s="196">
        <f>O248*H248</f>
        <v>0</v>
      </c>
      <c r="Q248" s="196">
        <v>0</v>
      </c>
      <c r="R248" s="196">
        <f>Q248*H248</f>
        <v>0</v>
      </c>
      <c r="S248" s="196">
        <v>0</v>
      </c>
      <c r="T248" s="197">
        <f>S248*H248</f>
        <v>0</v>
      </c>
      <c r="U248" s="34"/>
      <c r="V248" s="34"/>
      <c r="W248" s="34"/>
      <c r="X248" s="34"/>
      <c r="Y248" s="34"/>
      <c r="Z248" s="34"/>
      <c r="AA248" s="34"/>
      <c r="AB248" s="34"/>
      <c r="AC248" s="34"/>
      <c r="AD248" s="34"/>
      <c r="AE248" s="34"/>
      <c r="AR248" s="198" t="s">
        <v>284</v>
      </c>
      <c r="AT248" s="198" t="s">
        <v>185</v>
      </c>
      <c r="AU248" s="198" t="s">
        <v>85</v>
      </c>
      <c r="AY248" s="17" t="s">
        <v>153</v>
      </c>
      <c r="BE248" s="199">
        <f>IF(N248="základní",J248,0)</f>
        <v>0</v>
      </c>
      <c r="BF248" s="199">
        <f>IF(N248="snížená",J248,0)</f>
        <v>0</v>
      </c>
      <c r="BG248" s="199">
        <f>IF(N248="zákl. přenesená",J248,0)</f>
        <v>0</v>
      </c>
      <c r="BH248" s="199">
        <f>IF(N248="sníž. přenesená",J248,0)</f>
        <v>0</v>
      </c>
      <c r="BI248" s="199">
        <f>IF(N248="nulová",J248,0)</f>
        <v>0</v>
      </c>
      <c r="BJ248" s="17" t="s">
        <v>83</v>
      </c>
      <c r="BK248" s="199">
        <f>ROUND(I248*H248,2)</f>
        <v>0</v>
      </c>
      <c r="BL248" s="17" t="s">
        <v>284</v>
      </c>
      <c r="BM248" s="198" t="s">
        <v>819</v>
      </c>
    </row>
    <row r="249" spans="1:65" s="2" customFormat="1" ht="58.5">
      <c r="A249" s="34"/>
      <c r="B249" s="35"/>
      <c r="C249" s="36"/>
      <c r="D249" s="202" t="s">
        <v>190</v>
      </c>
      <c r="E249" s="36"/>
      <c r="F249" s="242" t="s">
        <v>294</v>
      </c>
      <c r="G249" s="36"/>
      <c r="H249" s="36"/>
      <c r="I249" s="243"/>
      <c r="J249" s="36"/>
      <c r="K249" s="36"/>
      <c r="L249" s="39"/>
      <c r="M249" s="244"/>
      <c r="N249" s="245"/>
      <c r="O249" s="71"/>
      <c r="P249" s="71"/>
      <c r="Q249" s="71"/>
      <c r="R249" s="71"/>
      <c r="S249" s="71"/>
      <c r="T249" s="72"/>
      <c r="U249" s="34"/>
      <c r="V249" s="34"/>
      <c r="W249" s="34"/>
      <c r="X249" s="34"/>
      <c r="Y249" s="34"/>
      <c r="Z249" s="34"/>
      <c r="AA249" s="34"/>
      <c r="AB249" s="34"/>
      <c r="AC249" s="34"/>
      <c r="AD249" s="34"/>
      <c r="AE249" s="34"/>
      <c r="AT249" s="17" t="s">
        <v>190</v>
      </c>
      <c r="AU249" s="17" t="s">
        <v>85</v>
      </c>
    </row>
    <row r="250" spans="1:65" s="15" customFormat="1" ht="11.25">
      <c r="B250" s="223"/>
      <c r="C250" s="224"/>
      <c r="D250" s="202" t="s">
        <v>163</v>
      </c>
      <c r="E250" s="225" t="s">
        <v>1</v>
      </c>
      <c r="F250" s="226" t="s">
        <v>652</v>
      </c>
      <c r="G250" s="224"/>
      <c r="H250" s="225" t="s">
        <v>1</v>
      </c>
      <c r="I250" s="227"/>
      <c r="J250" s="224"/>
      <c r="K250" s="224"/>
      <c r="L250" s="228"/>
      <c r="M250" s="229"/>
      <c r="N250" s="230"/>
      <c r="O250" s="230"/>
      <c r="P250" s="230"/>
      <c r="Q250" s="230"/>
      <c r="R250" s="230"/>
      <c r="S250" s="230"/>
      <c r="T250" s="231"/>
      <c r="AT250" s="232" t="s">
        <v>163</v>
      </c>
      <c r="AU250" s="232" t="s">
        <v>85</v>
      </c>
      <c r="AV250" s="15" t="s">
        <v>83</v>
      </c>
      <c r="AW250" s="15" t="s">
        <v>31</v>
      </c>
      <c r="AX250" s="15" t="s">
        <v>75</v>
      </c>
      <c r="AY250" s="232" t="s">
        <v>153</v>
      </c>
    </row>
    <row r="251" spans="1:65" s="13" customFormat="1" ht="11.25">
      <c r="B251" s="200"/>
      <c r="C251" s="201"/>
      <c r="D251" s="202" t="s">
        <v>163</v>
      </c>
      <c r="E251" s="203" t="s">
        <v>1</v>
      </c>
      <c r="F251" s="204" t="s">
        <v>820</v>
      </c>
      <c r="G251" s="201"/>
      <c r="H251" s="205">
        <v>92.5</v>
      </c>
      <c r="I251" s="206"/>
      <c r="J251" s="201"/>
      <c r="K251" s="201"/>
      <c r="L251" s="207"/>
      <c r="M251" s="208"/>
      <c r="N251" s="209"/>
      <c r="O251" s="209"/>
      <c r="P251" s="209"/>
      <c r="Q251" s="209"/>
      <c r="R251" s="209"/>
      <c r="S251" s="209"/>
      <c r="T251" s="210"/>
      <c r="AT251" s="211" t="s">
        <v>163</v>
      </c>
      <c r="AU251" s="211" t="s">
        <v>85</v>
      </c>
      <c r="AV251" s="13" t="s">
        <v>85</v>
      </c>
      <c r="AW251" s="13" t="s">
        <v>31</v>
      </c>
      <c r="AX251" s="13" t="s">
        <v>75</v>
      </c>
      <c r="AY251" s="211" t="s">
        <v>153</v>
      </c>
    </row>
    <row r="252" spans="1:65" s="15" customFormat="1" ht="11.25">
      <c r="B252" s="223"/>
      <c r="C252" s="224"/>
      <c r="D252" s="202" t="s">
        <v>163</v>
      </c>
      <c r="E252" s="225" t="s">
        <v>1</v>
      </c>
      <c r="F252" s="226" t="s">
        <v>821</v>
      </c>
      <c r="G252" s="224"/>
      <c r="H252" s="225" t="s">
        <v>1</v>
      </c>
      <c r="I252" s="227"/>
      <c r="J252" s="224"/>
      <c r="K252" s="224"/>
      <c r="L252" s="228"/>
      <c r="M252" s="229"/>
      <c r="N252" s="230"/>
      <c r="O252" s="230"/>
      <c r="P252" s="230"/>
      <c r="Q252" s="230"/>
      <c r="R252" s="230"/>
      <c r="S252" s="230"/>
      <c r="T252" s="231"/>
      <c r="AT252" s="232" t="s">
        <v>163</v>
      </c>
      <c r="AU252" s="232" t="s">
        <v>85</v>
      </c>
      <c r="AV252" s="15" t="s">
        <v>83</v>
      </c>
      <c r="AW252" s="15" t="s">
        <v>31</v>
      </c>
      <c r="AX252" s="15" t="s">
        <v>75</v>
      </c>
      <c r="AY252" s="232" t="s">
        <v>153</v>
      </c>
    </row>
    <row r="253" spans="1:65" s="13" customFormat="1" ht="11.25">
      <c r="B253" s="200"/>
      <c r="C253" s="201"/>
      <c r="D253" s="202" t="s">
        <v>163</v>
      </c>
      <c r="E253" s="203" t="s">
        <v>1</v>
      </c>
      <c r="F253" s="204" t="s">
        <v>655</v>
      </c>
      <c r="G253" s="201"/>
      <c r="H253" s="205">
        <v>2.74</v>
      </c>
      <c r="I253" s="206"/>
      <c r="J253" s="201"/>
      <c r="K253" s="201"/>
      <c r="L253" s="207"/>
      <c r="M253" s="208"/>
      <c r="N253" s="209"/>
      <c r="O253" s="209"/>
      <c r="P253" s="209"/>
      <c r="Q253" s="209"/>
      <c r="R253" s="209"/>
      <c r="S253" s="209"/>
      <c r="T253" s="210"/>
      <c r="AT253" s="211" t="s">
        <v>163</v>
      </c>
      <c r="AU253" s="211" t="s">
        <v>85</v>
      </c>
      <c r="AV253" s="13" t="s">
        <v>85</v>
      </c>
      <c r="AW253" s="13" t="s">
        <v>31</v>
      </c>
      <c r="AX253" s="13" t="s">
        <v>75</v>
      </c>
      <c r="AY253" s="211" t="s">
        <v>153</v>
      </c>
    </row>
    <row r="254" spans="1:65" s="14" customFormat="1" ht="11.25">
      <c r="B254" s="212"/>
      <c r="C254" s="213"/>
      <c r="D254" s="202" t="s">
        <v>163</v>
      </c>
      <c r="E254" s="214" t="s">
        <v>1</v>
      </c>
      <c r="F254" s="215" t="s">
        <v>167</v>
      </c>
      <c r="G254" s="213"/>
      <c r="H254" s="216">
        <v>95.24</v>
      </c>
      <c r="I254" s="217"/>
      <c r="J254" s="213"/>
      <c r="K254" s="213"/>
      <c r="L254" s="218"/>
      <c r="M254" s="219"/>
      <c r="N254" s="220"/>
      <c r="O254" s="220"/>
      <c r="P254" s="220"/>
      <c r="Q254" s="220"/>
      <c r="R254" s="220"/>
      <c r="S254" s="220"/>
      <c r="T254" s="221"/>
      <c r="AT254" s="222" t="s">
        <v>163</v>
      </c>
      <c r="AU254" s="222" t="s">
        <v>85</v>
      </c>
      <c r="AV254" s="14" t="s">
        <v>161</v>
      </c>
      <c r="AW254" s="14" t="s">
        <v>31</v>
      </c>
      <c r="AX254" s="14" t="s">
        <v>83</v>
      </c>
      <c r="AY254" s="222" t="s">
        <v>153</v>
      </c>
    </row>
    <row r="255" spans="1:65" s="2" customFormat="1" ht="156.75" customHeight="1">
      <c r="A255" s="34"/>
      <c r="B255" s="35"/>
      <c r="C255" s="233" t="s">
        <v>467</v>
      </c>
      <c r="D255" s="233" t="s">
        <v>185</v>
      </c>
      <c r="E255" s="234" t="s">
        <v>656</v>
      </c>
      <c r="F255" s="235" t="s">
        <v>657</v>
      </c>
      <c r="G255" s="236" t="s">
        <v>178</v>
      </c>
      <c r="H255" s="237">
        <v>80.849999999999994</v>
      </c>
      <c r="I255" s="238"/>
      <c r="J255" s="239">
        <f>ROUND(I255*H255,2)</f>
        <v>0</v>
      </c>
      <c r="K255" s="235" t="s">
        <v>159</v>
      </c>
      <c r="L255" s="39"/>
      <c r="M255" s="240" t="s">
        <v>1</v>
      </c>
      <c r="N255" s="241" t="s">
        <v>40</v>
      </c>
      <c r="O255" s="71"/>
      <c r="P255" s="196">
        <f>O255*H255</f>
        <v>0</v>
      </c>
      <c r="Q255" s="196">
        <v>0</v>
      </c>
      <c r="R255" s="196">
        <f>Q255*H255</f>
        <v>0</v>
      </c>
      <c r="S255" s="196">
        <v>0</v>
      </c>
      <c r="T255" s="197">
        <f>S255*H255</f>
        <v>0</v>
      </c>
      <c r="U255" s="34"/>
      <c r="V255" s="34"/>
      <c r="W255" s="34"/>
      <c r="X255" s="34"/>
      <c r="Y255" s="34"/>
      <c r="Z255" s="34"/>
      <c r="AA255" s="34"/>
      <c r="AB255" s="34"/>
      <c r="AC255" s="34"/>
      <c r="AD255" s="34"/>
      <c r="AE255" s="34"/>
      <c r="AR255" s="198" t="s">
        <v>284</v>
      </c>
      <c r="AT255" s="198" t="s">
        <v>185</v>
      </c>
      <c r="AU255" s="198" t="s">
        <v>85</v>
      </c>
      <c r="AY255" s="17" t="s">
        <v>153</v>
      </c>
      <c r="BE255" s="199">
        <f>IF(N255="základní",J255,0)</f>
        <v>0</v>
      </c>
      <c r="BF255" s="199">
        <f>IF(N255="snížená",J255,0)</f>
        <v>0</v>
      </c>
      <c r="BG255" s="199">
        <f>IF(N255="zákl. přenesená",J255,0)</f>
        <v>0</v>
      </c>
      <c r="BH255" s="199">
        <f>IF(N255="sníž. přenesená",J255,0)</f>
        <v>0</v>
      </c>
      <c r="BI255" s="199">
        <f>IF(N255="nulová",J255,0)</f>
        <v>0</v>
      </c>
      <c r="BJ255" s="17" t="s">
        <v>83</v>
      </c>
      <c r="BK255" s="199">
        <f>ROUND(I255*H255,2)</f>
        <v>0</v>
      </c>
      <c r="BL255" s="17" t="s">
        <v>284</v>
      </c>
      <c r="BM255" s="198" t="s">
        <v>822</v>
      </c>
    </row>
    <row r="256" spans="1:65" s="2" customFormat="1" ht="87.75">
      <c r="A256" s="34"/>
      <c r="B256" s="35"/>
      <c r="C256" s="36"/>
      <c r="D256" s="202" t="s">
        <v>190</v>
      </c>
      <c r="E256" s="36"/>
      <c r="F256" s="242" t="s">
        <v>300</v>
      </c>
      <c r="G256" s="36"/>
      <c r="H256" s="36"/>
      <c r="I256" s="243"/>
      <c r="J256" s="36"/>
      <c r="K256" s="36"/>
      <c r="L256" s="39"/>
      <c r="M256" s="244"/>
      <c r="N256" s="245"/>
      <c r="O256" s="71"/>
      <c r="P256" s="71"/>
      <c r="Q256" s="71"/>
      <c r="R256" s="71"/>
      <c r="S256" s="71"/>
      <c r="T256" s="72"/>
      <c r="U256" s="34"/>
      <c r="V256" s="34"/>
      <c r="W256" s="34"/>
      <c r="X256" s="34"/>
      <c r="Y256" s="34"/>
      <c r="Z256" s="34"/>
      <c r="AA256" s="34"/>
      <c r="AB256" s="34"/>
      <c r="AC256" s="34"/>
      <c r="AD256" s="34"/>
      <c r="AE256" s="34"/>
      <c r="AT256" s="17" t="s">
        <v>190</v>
      </c>
      <c r="AU256" s="17" t="s">
        <v>85</v>
      </c>
    </row>
    <row r="257" spans="1:65" s="15" customFormat="1" ht="11.25">
      <c r="B257" s="223"/>
      <c r="C257" s="224"/>
      <c r="D257" s="202" t="s">
        <v>163</v>
      </c>
      <c r="E257" s="225" t="s">
        <v>1</v>
      </c>
      <c r="F257" s="226" t="s">
        <v>659</v>
      </c>
      <c r="G257" s="224"/>
      <c r="H257" s="225" t="s">
        <v>1</v>
      </c>
      <c r="I257" s="227"/>
      <c r="J257" s="224"/>
      <c r="K257" s="224"/>
      <c r="L257" s="228"/>
      <c r="M257" s="229"/>
      <c r="N257" s="230"/>
      <c r="O257" s="230"/>
      <c r="P257" s="230"/>
      <c r="Q257" s="230"/>
      <c r="R257" s="230"/>
      <c r="S257" s="230"/>
      <c r="T257" s="231"/>
      <c r="AT257" s="232" t="s">
        <v>163</v>
      </c>
      <c r="AU257" s="232" t="s">
        <v>85</v>
      </c>
      <c r="AV257" s="15" t="s">
        <v>83</v>
      </c>
      <c r="AW257" s="15" t="s">
        <v>31</v>
      </c>
      <c r="AX257" s="15" t="s">
        <v>75</v>
      </c>
      <c r="AY257" s="232" t="s">
        <v>153</v>
      </c>
    </row>
    <row r="258" spans="1:65" s="13" customFormat="1" ht="11.25">
      <c r="B258" s="200"/>
      <c r="C258" s="201"/>
      <c r="D258" s="202" t="s">
        <v>163</v>
      </c>
      <c r="E258" s="203" t="s">
        <v>1</v>
      </c>
      <c r="F258" s="204" t="s">
        <v>823</v>
      </c>
      <c r="G258" s="201"/>
      <c r="H258" s="205">
        <v>72</v>
      </c>
      <c r="I258" s="206"/>
      <c r="J258" s="201"/>
      <c r="K258" s="201"/>
      <c r="L258" s="207"/>
      <c r="M258" s="208"/>
      <c r="N258" s="209"/>
      <c r="O258" s="209"/>
      <c r="P258" s="209"/>
      <c r="Q258" s="209"/>
      <c r="R258" s="209"/>
      <c r="S258" s="209"/>
      <c r="T258" s="210"/>
      <c r="AT258" s="211" t="s">
        <v>163</v>
      </c>
      <c r="AU258" s="211" t="s">
        <v>85</v>
      </c>
      <c r="AV258" s="13" t="s">
        <v>85</v>
      </c>
      <c r="AW258" s="13" t="s">
        <v>31</v>
      </c>
      <c r="AX258" s="13" t="s">
        <v>75</v>
      </c>
      <c r="AY258" s="211" t="s">
        <v>153</v>
      </c>
    </row>
    <row r="259" spans="1:65" s="15" customFormat="1" ht="11.25">
      <c r="B259" s="223"/>
      <c r="C259" s="224"/>
      <c r="D259" s="202" t="s">
        <v>163</v>
      </c>
      <c r="E259" s="225" t="s">
        <v>1</v>
      </c>
      <c r="F259" s="226" t="s">
        <v>661</v>
      </c>
      <c r="G259" s="224"/>
      <c r="H259" s="225" t="s">
        <v>1</v>
      </c>
      <c r="I259" s="227"/>
      <c r="J259" s="224"/>
      <c r="K259" s="224"/>
      <c r="L259" s="228"/>
      <c r="M259" s="229"/>
      <c r="N259" s="230"/>
      <c r="O259" s="230"/>
      <c r="P259" s="230"/>
      <c r="Q259" s="230"/>
      <c r="R259" s="230"/>
      <c r="S259" s="230"/>
      <c r="T259" s="231"/>
      <c r="AT259" s="232" t="s">
        <v>163</v>
      </c>
      <c r="AU259" s="232" t="s">
        <v>85</v>
      </c>
      <c r="AV259" s="15" t="s">
        <v>83</v>
      </c>
      <c r="AW259" s="15" t="s">
        <v>31</v>
      </c>
      <c r="AX259" s="15" t="s">
        <v>75</v>
      </c>
      <c r="AY259" s="232" t="s">
        <v>153</v>
      </c>
    </row>
    <row r="260" spans="1:65" s="13" customFormat="1" ht="11.25">
      <c r="B260" s="200"/>
      <c r="C260" s="201"/>
      <c r="D260" s="202" t="s">
        <v>163</v>
      </c>
      <c r="E260" s="203" t="s">
        <v>1</v>
      </c>
      <c r="F260" s="204" t="s">
        <v>662</v>
      </c>
      <c r="G260" s="201"/>
      <c r="H260" s="205">
        <v>3.0000000000000001E-3</v>
      </c>
      <c r="I260" s="206"/>
      <c r="J260" s="201"/>
      <c r="K260" s="201"/>
      <c r="L260" s="207"/>
      <c r="M260" s="208"/>
      <c r="N260" s="209"/>
      <c r="O260" s="209"/>
      <c r="P260" s="209"/>
      <c r="Q260" s="209"/>
      <c r="R260" s="209"/>
      <c r="S260" s="209"/>
      <c r="T260" s="210"/>
      <c r="AT260" s="211" t="s">
        <v>163</v>
      </c>
      <c r="AU260" s="211" t="s">
        <v>85</v>
      </c>
      <c r="AV260" s="13" t="s">
        <v>85</v>
      </c>
      <c r="AW260" s="13" t="s">
        <v>31</v>
      </c>
      <c r="AX260" s="13" t="s">
        <v>75</v>
      </c>
      <c r="AY260" s="211" t="s">
        <v>153</v>
      </c>
    </row>
    <row r="261" spans="1:65" s="15" customFormat="1" ht="11.25">
      <c r="B261" s="223"/>
      <c r="C261" s="224"/>
      <c r="D261" s="202" t="s">
        <v>163</v>
      </c>
      <c r="E261" s="225" t="s">
        <v>1</v>
      </c>
      <c r="F261" s="226" t="s">
        <v>663</v>
      </c>
      <c r="G261" s="224"/>
      <c r="H261" s="225" t="s">
        <v>1</v>
      </c>
      <c r="I261" s="227"/>
      <c r="J261" s="224"/>
      <c r="K261" s="224"/>
      <c r="L261" s="228"/>
      <c r="M261" s="229"/>
      <c r="N261" s="230"/>
      <c r="O261" s="230"/>
      <c r="P261" s="230"/>
      <c r="Q261" s="230"/>
      <c r="R261" s="230"/>
      <c r="S261" s="230"/>
      <c r="T261" s="231"/>
      <c r="AT261" s="232" t="s">
        <v>163</v>
      </c>
      <c r="AU261" s="232" t="s">
        <v>85</v>
      </c>
      <c r="AV261" s="15" t="s">
        <v>83</v>
      </c>
      <c r="AW261" s="15" t="s">
        <v>31</v>
      </c>
      <c r="AX261" s="15" t="s">
        <v>75</v>
      </c>
      <c r="AY261" s="232" t="s">
        <v>153</v>
      </c>
    </row>
    <row r="262" spans="1:65" s="13" customFormat="1" ht="11.25">
      <c r="B262" s="200"/>
      <c r="C262" s="201"/>
      <c r="D262" s="202" t="s">
        <v>163</v>
      </c>
      <c r="E262" s="203" t="s">
        <v>1</v>
      </c>
      <c r="F262" s="204" t="s">
        <v>824</v>
      </c>
      <c r="G262" s="201"/>
      <c r="H262" s="205">
        <v>8.8469999999999995</v>
      </c>
      <c r="I262" s="206"/>
      <c r="J262" s="201"/>
      <c r="K262" s="201"/>
      <c r="L262" s="207"/>
      <c r="M262" s="208"/>
      <c r="N262" s="209"/>
      <c r="O262" s="209"/>
      <c r="P262" s="209"/>
      <c r="Q262" s="209"/>
      <c r="R262" s="209"/>
      <c r="S262" s="209"/>
      <c r="T262" s="210"/>
      <c r="AT262" s="211" t="s">
        <v>163</v>
      </c>
      <c r="AU262" s="211" t="s">
        <v>85</v>
      </c>
      <c r="AV262" s="13" t="s">
        <v>85</v>
      </c>
      <c r="AW262" s="13" t="s">
        <v>31</v>
      </c>
      <c r="AX262" s="13" t="s">
        <v>75</v>
      </c>
      <c r="AY262" s="211" t="s">
        <v>153</v>
      </c>
    </row>
    <row r="263" spans="1:65" s="14" customFormat="1" ht="11.25">
      <c r="B263" s="212"/>
      <c r="C263" s="213"/>
      <c r="D263" s="202" t="s">
        <v>163</v>
      </c>
      <c r="E263" s="214" t="s">
        <v>1</v>
      </c>
      <c r="F263" s="215" t="s">
        <v>167</v>
      </c>
      <c r="G263" s="213"/>
      <c r="H263" s="216">
        <v>80.849999999999994</v>
      </c>
      <c r="I263" s="217"/>
      <c r="J263" s="213"/>
      <c r="K263" s="213"/>
      <c r="L263" s="218"/>
      <c r="M263" s="219"/>
      <c r="N263" s="220"/>
      <c r="O263" s="220"/>
      <c r="P263" s="220"/>
      <c r="Q263" s="220"/>
      <c r="R263" s="220"/>
      <c r="S263" s="220"/>
      <c r="T263" s="221"/>
      <c r="AT263" s="222" t="s">
        <v>163</v>
      </c>
      <c r="AU263" s="222" t="s">
        <v>85</v>
      </c>
      <c r="AV263" s="14" t="s">
        <v>161</v>
      </c>
      <c r="AW263" s="14" t="s">
        <v>31</v>
      </c>
      <c r="AX263" s="14" t="s">
        <v>83</v>
      </c>
      <c r="AY263" s="222" t="s">
        <v>153</v>
      </c>
    </row>
    <row r="264" spans="1:65" s="2" customFormat="1" ht="156.75" customHeight="1">
      <c r="A264" s="34"/>
      <c r="B264" s="35"/>
      <c r="C264" s="233" t="s">
        <v>497</v>
      </c>
      <c r="D264" s="233" t="s">
        <v>185</v>
      </c>
      <c r="E264" s="234" t="s">
        <v>297</v>
      </c>
      <c r="F264" s="235" t="s">
        <v>298</v>
      </c>
      <c r="G264" s="236" t="s">
        <v>178</v>
      </c>
      <c r="H264" s="237">
        <v>155.25</v>
      </c>
      <c r="I264" s="238"/>
      <c r="J264" s="239">
        <f>ROUND(I264*H264,2)</f>
        <v>0</v>
      </c>
      <c r="K264" s="235" t="s">
        <v>159</v>
      </c>
      <c r="L264" s="39"/>
      <c r="M264" s="240" t="s">
        <v>1</v>
      </c>
      <c r="N264" s="241" t="s">
        <v>40</v>
      </c>
      <c r="O264" s="71"/>
      <c r="P264" s="196">
        <f>O264*H264</f>
        <v>0</v>
      </c>
      <c r="Q264" s="196">
        <v>0</v>
      </c>
      <c r="R264" s="196">
        <f>Q264*H264</f>
        <v>0</v>
      </c>
      <c r="S264" s="196">
        <v>0</v>
      </c>
      <c r="T264" s="197">
        <f>S264*H264</f>
        <v>0</v>
      </c>
      <c r="U264" s="34"/>
      <c r="V264" s="34"/>
      <c r="W264" s="34"/>
      <c r="X264" s="34"/>
      <c r="Y264" s="34"/>
      <c r="Z264" s="34"/>
      <c r="AA264" s="34"/>
      <c r="AB264" s="34"/>
      <c r="AC264" s="34"/>
      <c r="AD264" s="34"/>
      <c r="AE264" s="34"/>
      <c r="AR264" s="198" t="s">
        <v>284</v>
      </c>
      <c r="AT264" s="198" t="s">
        <v>185</v>
      </c>
      <c r="AU264" s="198" t="s">
        <v>85</v>
      </c>
      <c r="AY264" s="17" t="s">
        <v>153</v>
      </c>
      <c r="BE264" s="199">
        <f>IF(N264="základní",J264,0)</f>
        <v>0</v>
      </c>
      <c r="BF264" s="199">
        <f>IF(N264="snížená",J264,0)</f>
        <v>0</v>
      </c>
      <c r="BG264" s="199">
        <f>IF(N264="zákl. přenesená",J264,0)</f>
        <v>0</v>
      </c>
      <c r="BH264" s="199">
        <f>IF(N264="sníž. přenesená",J264,0)</f>
        <v>0</v>
      </c>
      <c r="BI264" s="199">
        <f>IF(N264="nulová",J264,0)</f>
        <v>0</v>
      </c>
      <c r="BJ264" s="17" t="s">
        <v>83</v>
      </c>
      <c r="BK264" s="199">
        <f>ROUND(I264*H264,2)</f>
        <v>0</v>
      </c>
      <c r="BL264" s="17" t="s">
        <v>284</v>
      </c>
      <c r="BM264" s="198" t="s">
        <v>825</v>
      </c>
    </row>
    <row r="265" spans="1:65" s="2" customFormat="1" ht="87.75">
      <c r="A265" s="34"/>
      <c r="B265" s="35"/>
      <c r="C265" s="36"/>
      <c r="D265" s="202" t="s">
        <v>190</v>
      </c>
      <c r="E265" s="36"/>
      <c r="F265" s="242" t="s">
        <v>300</v>
      </c>
      <c r="G265" s="36"/>
      <c r="H265" s="36"/>
      <c r="I265" s="243"/>
      <c r="J265" s="36"/>
      <c r="K265" s="36"/>
      <c r="L265" s="39"/>
      <c r="M265" s="244"/>
      <c r="N265" s="245"/>
      <c r="O265" s="71"/>
      <c r="P265" s="71"/>
      <c r="Q265" s="71"/>
      <c r="R265" s="71"/>
      <c r="S265" s="71"/>
      <c r="T265" s="72"/>
      <c r="U265" s="34"/>
      <c r="V265" s="34"/>
      <c r="W265" s="34"/>
      <c r="X265" s="34"/>
      <c r="Y265" s="34"/>
      <c r="Z265" s="34"/>
      <c r="AA265" s="34"/>
      <c r="AB265" s="34"/>
      <c r="AC265" s="34"/>
      <c r="AD265" s="34"/>
      <c r="AE265" s="34"/>
      <c r="AT265" s="17" t="s">
        <v>190</v>
      </c>
      <c r="AU265" s="17" t="s">
        <v>85</v>
      </c>
    </row>
    <row r="266" spans="1:65" s="15" customFormat="1" ht="11.25">
      <c r="B266" s="223"/>
      <c r="C266" s="224"/>
      <c r="D266" s="202" t="s">
        <v>163</v>
      </c>
      <c r="E266" s="225" t="s">
        <v>1</v>
      </c>
      <c r="F266" s="226" t="s">
        <v>301</v>
      </c>
      <c r="G266" s="224"/>
      <c r="H266" s="225" t="s">
        <v>1</v>
      </c>
      <c r="I266" s="227"/>
      <c r="J266" s="224"/>
      <c r="K266" s="224"/>
      <c r="L266" s="228"/>
      <c r="M266" s="229"/>
      <c r="N266" s="230"/>
      <c r="O266" s="230"/>
      <c r="P266" s="230"/>
      <c r="Q266" s="230"/>
      <c r="R266" s="230"/>
      <c r="S266" s="230"/>
      <c r="T266" s="231"/>
      <c r="AT266" s="232" t="s">
        <v>163</v>
      </c>
      <c r="AU266" s="232" t="s">
        <v>85</v>
      </c>
      <c r="AV266" s="15" t="s">
        <v>83</v>
      </c>
      <c r="AW266" s="15" t="s">
        <v>31</v>
      </c>
      <c r="AX266" s="15" t="s">
        <v>75</v>
      </c>
      <c r="AY266" s="232" t="s">
        <v>153</v>
      </c>
    </row>
    <row r="267" spans="1:65" s="15" customFormat="1" ht="11.25">
      <c r="B267" s="223"/>
      <c r="C267" s="224"/>
      <c r="D267" s="202" t="s">
        <v>163</v>
      </c>
      <c r="E267" s="225" t="s">
        <v>1</v>
      </c>
      <c r="F267" s="226" t="s">
        <v>666</v>
      </c>
      <c r="G267" s="224"/>
      <c r="H267" s="225" t="s">
        <v>1</v>
      </c>
      <c r="I267" s="227"/>
      <c r="J267" s="224"/>
      <c r="K267" s="224"/>
      <c r="L267" s="228"/>
      <c r="M267" s="229"/>
      <c r="N267" s="230"/>
      <c r="O267" s="230"/>
      <c r="P267" s="230"/>
      <c r="Q267" s="230"/>
      <c r="R267" s="230"/>
      <c r="S267" s="230"/>
      <c r="T267" s="231"/>
      <c r="AT267" s="232" t="s">
        <v>163</v>
      </c>
      <c r="AU267" s="232" t="s">
        <v>85</v>
      </c>
      <c r="AV267" s="15" t="s">
        <v>83</v>
      </c>
      <c r="AW267" s="15" t="s">
        <v>31</v>
      </c>
      <c r="AX267" s="15" t="s">
        <v>75</v>
      </c>
      <c r="AY267" s="232" t="s">
        <v>153</v>
      </c>
    </row>
    <row r="268" spans="1:65" s="13" customFormat="1" ht="11.25">
      <c r="B268" s="200"/>
      <c r="C268" s="201"/>
      <c r="D268" s="202" t="s">
        <v>163</v>
      </c>
      <c r="E268" s="203" t="s">
        <v>1</v>
      </c>
      <c r="F268" s="204" t="s">
        <v>667</v>
      </c>
      <c r="G268" s="201"/>
      <c r="H268" s="205">
        <v>56.25</v>
      </c>
      <c r="I268" s="206"/>
      <c r="J268" s="201"/>
      <c r="K268" s="201"/>
      <c r="L268" s="207"/>
      <c r="M268" s="208"/>
      <c r="N268" s="209"/>
      <c r="O268" s="209"/>
      <c r="P268" s="209"/>
      <c r="Q268" s="209"/>
      <c r="R268" s="209"/>
      <c r="S268" s="209"/>
      <c r="T268" s="210"/>
      <c r="AT268" s="211" t="s">
        <v>163</v>
      </c>
      <c r="AU268" s="211" t="s">
        <v>85</v>
      </c>
      <c r="AV268" s="13" t="s">
        <v>85</v>
      </c>
      <c r="AW268" s="13" t="s">
        <v>31</v>
      </c>
      <c r="AX268" s="13" t="s">
        <v>75</v>
      </c>
      <c r="AY268" s="211" t="s">
        <v>153</v>
      </c>
    </row>
    <row r="269" spans="1:65" s="15" customFormat="1" ht="11.25">
      <c r="B269" s="223"/>
      <c r="C269" s="224"/>
      <c r="D269" s="202" t="s">
        <v>163</v>
      </c>
      <c r="E269" s="225" t="s">
        <v>1</v>
      </c>
      <c r="F269" s="226" t="s">
        <v>668</v>
      </c>
      <c r="G269" s="224"/>
      <c r="H269" s="225" t="s">
        <v>1</v>
      </c>
      <c r="I269" s="227"/>
      <c r="J269" s="224"/>
      <c r="K269" s="224"/>
      <c r="L269" s="228"/>
      <c r="M269" s="229"/>
      <c r="N269" s="230"/>
      <c r="O269" s="230"/>
      <c r="P269" s="230"/>
      <c r="Q269" s="230"/>
      <c r="R269" s="230"/>
      <c r="S269" s="230"/>
      <c r="T269" s="231"/>
      <c r="AT269" s="232" t="s">
        <v>163</v>
      </c>
      <c r="AU269" s="232" t="s">
        <v>85</v>
      </c>
      <c r="AV269" s="15" t="s">
        <v>83</v>
      </c>
      <c r="AW269" s="15" t="s">
        <v>31</v>
      </c>
      <c r="AX269" s="15" t="s">
        <v>75</v>
      </c>
      <c r="AY269" s="232" t="s">
        <v>153</v>
      </c>
    </row>
    <row r="270" spans="1:65" s="13" customFormat="1" ht="11.25">
      <c r="B270" s="200"/>
      <c r="C270" s="201"/>
      <c r="D270" s="202" t="s">
        <v>163</v>
      </c>
      <c r="E270" s="203" t="s">
        <v>1</v>
      </c>
      <c r="F270" s="204" t="s">
        <v>669</v>
      </c>
      <c r="G270" s="201"/>
      <c r="H270" s="205">
        <v>99</v>
      </c>
      <c r="I270" s="206"/>
      <c r="J270" s="201"/>
      <c r="K270" s="201"/>
      <c r="L270" s="207"/>
      <c r="M270" s="208"/>
      <c r="N270" s="209"/>
      <c r="O270" s="209"/>
      <c r="P270" s="209"/>
      <c r="Q270" s="209"/>
      <c r="R270" s="209"/>
      <c r="S270" s="209"/>
      <c r="T270" s="210"/>
      <c r="AT270" s="211" t="s">
        <v>163</v>
      </c>
      <c r="AU270" s="211" t="s">
        <v>85</v>
      </c>
      <c r="AV270" s="13" t="s">
        <v>85</v>
      </c>
      <c r="AW270" s="13" t="s">
        <v>31</v>
      </c>
      <c r="AX270" s="13" t="s">
        <v>75</v>
      </c>
      <c r="AY270" s="211" t="s">
        <v>153</v>
      </c>
    </row>
    <row r="271" spans="1:65" s="14" customFormat="1" ht="11.25">
      <c r="B271" s="212"/>
      <c r="C271" s="213"/>
      <c r="D271" s="202" t="s">
        <v>163</v>
      </c>
      <c r="E271" s="214" t="s">
        <v>1</v>
      </c>
      <c r="F271" s="215" t="s">
        <v>167</v>
      </c>
      <c r="G271" s="213"/>
      <c r="H271" s="216">
        <v>155.25</v>
      </c>
      <c r="I271" s="217"/>
      <c r="J271" s="213"/>
      <c r="K271" s="213"/>
      <c r="L271" s="218"/>
      <c r="M271" s="219"/>
      <c r="N271" s="220"/>
      <c r="O271" s="220"/>
      <c r="P271" s="220"/>
      <c r="Q271" s="220"/>
      <c r="R271" s="220"/>
      <c r="S271" s="220"/>
      <c r="T271" s="221"/>
      <c r="AT271" s="222" t="s">
        <v>163</v>
      </c>
      <c r="AU271" s="222" t="s">
        <v>85</v>
      </c>
      <c r="AV271" s="14" t="s">
        <v>161</v>
      </c>
      <c r="AW271" s="14" t="s">
        <v>31</v>
      </c>
      <c r="AX271" s="14" t="s">
        <v>83</v>
      </c>
      <c r="AY271" s="222" t="s">
        <v>153</v>
      </c>
    </row>
    <row r="272" spans="1:65" s="2" customFormat="1" ht="168" customHeight="1">
      <c r="A272" s="34"/>
      <c r="B272" s="35"/>
      <c r="C272" s="233" t="s">
        <v>499</v>
      </c>
      <c r="D272" s="233" t="s">
        <v>185</v>
      </c>
      <c r="E272" s="234" t="s">
        <v>670</v>
      </c>
      <c r="F272" s="235" t="s">
        <v>671</v>
      </c>
      <c r="G272" s="236" t="s">
        <v>178</v>
      </c>
      <c r="H272" s="237">
        <v>29.161000000000001</v>
      </c>
      <c r="I272" s="238"/>
      <c r="J272" s="239">
        <f>ROUND(I272*H272,2)</f>
        <v>0</v>
      </c>
      <c r="K272" s="235" t="s">
        <v>159</v>
      </c>
      <c r="L272" s="39"/>
      <c r="M272" s="240" t="s">
        <v>1</v>
      </c>
      <c r="N272" s="241" t="s">
        <v>40</v>
      </c>
      <c r="O272" s="71"/>
      <c r="P272" s="196">
        <f>O272*H272</f>
        <v>0</v>
      </c>
      <c r="Q272" s="196">
        <v>0</v>
      </c>
      <c r="R272" s="196">
        <f>Q272*H272</f>
        <v>0</v>
      </c>
      <c r="S272" s="196">
        <v>0</v>
      </c>
      <c r="T272" s="197">
        <f>S272*H272</f>
        <v>0</v>
      </c>
      <c r="U272" s="34"/>
      <c r="V272" s="34"/>
      <c r="W272" s="34"/>
      <c r="X272" s="34"/>
      <c r="Y272" s="34"/>
      <c r="Z272" s="34"/>
      <c r="AA272" s="34"/>
      <c r="AB272" s="34"/>
      <c r="AC272" s="34"/>
      <c r="AD272" s="34"/>
      <c r="AE272" s="34"/>
      <c r="AR272" s="198" t="s">
        <v>284</v>
      </c>
      <c r="AT272" s="198" t="s">
        <v>185</v>
      </c>
      <c r="AU272" s="198" t="s">
        <v>85</v>
      </c>
      <c r="AY272" s="17" t="s">
        <v>153</v>
      </c>
      <c r="BE272" s="199">
        <f>IF(N272="základní",J272,0)</f>
        <v>0</v>
      </c>
      <c r="BF272" s="199">
        <f>IF(N272="snížená",J272,0)</f>
        <v>0</v>
      </c>
      <c r="BG272" s="199">
        <f>IF(N272="zákl. přenesená",J272,0)</f>
        <v>0</v>
      </c>
      <c r="BH272" s="199">
        <f>IF(N272="sníž. přenesená",J272,0)</f>
        <v>0</v>
      </c>
      <c r="BI272" s="199">
        <f>IF(N272="nulová",J272,0)</f>
        <v>0</v>
      </c>
      <c r="BJ272" s="17" t="s">
        <v>83</v>
      </c>
      <c r="BK272" s="199">
        <f>ROUND(I272*H272,2)</f>
        <v>0</v>
      </c>
      <c r="BL272" s="17" t="s">
        <v>284</v>
      </c>
      <c r="BM272" s="198" t="s">
        <v>826</v>
      </c>
    </row>
    <row r="273" spans="1:65" s="2" customFormat="1" ht="87.75">
      <c r="A273" s="34"/>
      <c r="B273" s="35"/>
      <c r="C273" s="36"/>
      <c r="D273" s="202" t="s">
        <v>190</v>
      </c>
      <c r="E273" s="36"/>
      <c r="F273" s="242" t="s">
        <v>300</v>
      </c>
      <c r="G273" s="36"/>
      <c r="H273" s="36"/>
      <c r="I273" s="243"/>
      <c r="J273" s="36"/>
      <c r="K273" s="36"/>
      <c r="L273" s="39"/>
      <c r="M273" s="244"/>
      <c r="N273" s="245"/>
      <c r="O273" s="71"/>
      <c r="P273" s="71"/>
      <c r="Q273" s="71"/>
      <c r="R273" s="71"/>
      <c r="S273" s="71"/>
      <c r="T273" s="72"/>
      <c r="U273" s="34"/>
      <c r="V273" s="34"/>
      <c r="W273" s="34"/>
      <c r="X273" s="34"/>
      <c r="Y273" s="34"/>
      <c r="Z273" s="34"/>
      <c r="AA273" s="34"/>
      <c r="AB273" s="34"/>
      <c r="AC273" s="34"/>
      <c r="AD273" s="34"/>
      <c r="AE273" s="34"/>
      <c r="AT273" s="17" t="s">
        <v>190</v>
      </c>
      <c r="AU273" s="17" t="s">
        <v>85</v>
      </c>
    </row>
    <row r="274" spans="1:65" s="15" customFormat="1" ht="11.25">
      <c r="B274" s="223"/>
      <c r="C274" s="224"/>
      <c r="D274" s="202" t="s">
        <v>163</v>
      </c>
      <c r="E274" s="225" t="s">
        <v>1</v>
      </c>
      <c r="F274" s="226" t="s">
        <v>673</v>
      </c>
      <c r="G274" s="224"/>
      <c r="H274" s="225" t="s">
        <v>1</v>
      </c>
      <c r="I274" s="227"/>
      <c r="J274" s="224"/>
      <c r="K274" s="224"/>
      <c r="L274" s="228"/>
      <c r="M274" s="229"/>
      <c r="N274" s="230"/>
      <c r="O274" s="230"/>
      <c r="P274" s="230"/>
      <c r="Q274" s="230"/>
      <c r="R274" s="230"/>
      <c r="S274" s="230"/>
      <c r="T274" s="231"/>
      <c r="AT274" s="232" t="s">
        <v>163</v>
      </c>
      <c r="AU274" s="232" t="s">
        <v>85</v>
      </c>
      <c r="AV274" s="15" t="s">
        <v>83</v>
      </c>
      <c r="AW274" s="15" t="s">
        <v>31</v>
      </c>
      <c r="AX274" s="15" t="s">
        <v>75</v>
      </c>
      <c r="AY274" s="232" t="s">
        <v>153</v>
      </c>
    </row>
    <row r="275" spans="1:65" s="13" customFormat="1" ht="11.25">
      <c r="B275" s="200"/>
      <c r="C275" s="201"/>
      <c r="D275" s="202" t="s">
        <v>163</v>
      </c>
      <c r="E275" s="203" t="s">
        <v>1</v>
      </c>
      <c r="F275" s="204" t="s">
        <v>827</v>
      </c>
      <c r="G275" s="201"/>
      <c r="H275" s="205">
        <v>29.161000000000001</v>
      </c>
      <c r="I275" s="206"/>
      <c r="J275" s="201"/>
      <c r="K275" s="201"/>
      <c r="L275" s="207"/>
      <c r="M275" s="208"/>
      <c r="N275" s="209"/>
      <c r="O275" s="209"/>
      <c r="P275" s="209"/>
      <c r="Q275" s="209"/>
      <c r="R275" s="209"/>
      <c r="S275" s="209"/>
      <c r="T275" s="210"/>
      <c r="AT275" s="211" t="s">
        <v>163</v>
      </c>
      <c r="AU275" s="211" t="s">
        <v>85</v>
      </c>
      <c r="AV275" s="13" t="s">
        <v>85</v>
      </c>
      <c r="AW275" s="13" t="s">
        <v>31</v>
      </c>
      <c r="AX275" s="13" t="s">
        <v>75</v>
      </c>
      <c r="AY275" s="211" t="s">
        <v>153</v>
      </c>
    </row>
    <row r="276" spans="1:65" s="14" customFormat="1" ht="11.25">
      <c r="B276" s="212"/>
      <c r="C276" s="213"/>
      <c r="D276" s="202" t="s">
        <v>163</v>
      </c>
      <c r="E276" s="214" t="s">
        <v>1</v>
      </c>
      <c r="F276" s="215" t="s">
        <v>167</v>
      </c>
      <c r="G276" s="213"/>
      <c r="H276" s="216">
        <v>29.161000000000001</v>
      </c>
      <c r="I276" s="217"/>
      <c r="J276" s="213"/>
      <c r="K276" s="213"/>
      <c r="L276" s="218"/>
      <c r="M276" s="219"/>
      <c r="N276" s="220"/>
      <c r="O276" s="220"/>
      <c r="P276" s="220"/>
      <c r="Q276" s="220"/>
      <c r="R276" s="220"/>
      <c r="S276" s="220"/>
      <c r="T276" s="221"/>
      <c r="AT276" s="222" t="s">
        <v>163</v>
      </c>
      <c r="AU276" s="222" t="s">
        <v>85</v>
      </c>
      <c r="AV276" s="14" t="s">
        <v>161</v>
      </c>
      <c r="AW276" s="14" t="s">
        <v>31</v>
      </c>
      <c r="AX276" s="14" t="s">
        <v>83</v>
      </c>
      <c r="AY276" s="222" t="s">
        <v>153</v>
      </c>
    </row>
    <row r="277" spans="1:65" s="2" customFormat="1" ht="90" customHeight="1">
      <c r="A277" s="34"/>
      <c r="B277" s="35"/>
      <c r="C277" s="233" t="s">
        <v>502</v>
      </c>
      <c r="D277" s="233" t="s">
        <v>185</v>
      </c>
      <c r="E277" s="234" t="s">
        <v>675</v>
      </c>
      <c r="F277" s="235" t="s">
        <v>676</v>
      </c>
      <c r="G277" s="236" t="s">
        <v>178</v>
      </c>
      <c r="H277" s="237">
        <v>92.5</v>
      </c>
      <c r="I277" s="238"/>
      <c r="J277" s="239">
        <f>ROUND(I277*H277,2)</f>
        <v>0</v>
      </c>
      <c r="K277" s="235" t="s">
        <v>159</v>
      </c>
      <c r="L277" s="39"/>
      <c r="M277" s="240" t="s">
        <v>1</v>
      </c>
      <c r="N277" s="241" t="s">
        <v>40</v>
      </c>
      <c r="O277" s="71"/>
      <c r="P277" s="196">
        <f>O277*H277</f>
        <v>0</v>
      </c>
      <c r="Q277" s="196">
        <v>0</v>
      </c>
      <c r="R277" s="196">
        <f>Q277*H277</f>
        <v>0</v>
      </c>
      <c r="S277" s="196">
        <v>0</v>
      </c>
      <c r="T277" s="197">
        <f>S277*H277</f>
        <v>0</v>
      </c>
      <c r="U277" s="34"/>
      <c r="V277" s="34"/>
      <c r="W277" s="34"/>
      <c r="X277" s="34"/>
      <c r="Y277" s="34"/>
      <c r="Z277" s="34"/>
      <c r="AA277" s="34"/>
      <c r="AB277" s="34"/>
      <c r="AC277" s="34"/>
      <c r="AD277" s="34"/>
      <c r="AE277" s="34"/>
      <c r="AR277" s="198" t="s">
        <v>284</v>
      </c>
      <c r="AT277" s="198" t="s">
        <v>185</v>
      </c>
      <c r="AU277" s="198" t="s">
        <v>85</v>
      </c>
      <c r="AY277" s="17" t="s">
        <v>153</v>
      </c>
      <c r="BE277" s="199">
        <f>IF(N277="základní",J277,0)</f>
        <v>0</v>
      </c>
      <c r="BF277" s="199">
        <f>IF(N277="snížená",J277,0)</f>
        <v>0</v>
      </c>
      <c r="BG277" s="199">
        <f>IF(N277="zákl. přenesená",J277,0)</f>
        <v>0</v>
      </c>
      <c r="BH277" s="199">
        <f>IF(N277="sníž. přenesená",J277,0)</f>
        <v>0</v>
      </c>
      <c r="BI277" s="199">
        <f>IF(N277="nulová",J277,0)</f>
        <v>0</v>
      </c>
      <c r="BJ277" s="17" t="s">
        <v>83</v>
      </c>
      <c r="BK277" s="199">
        <f>ROUND(I277*H277,2)</f>
        <v>0</v>
      </c>
      <c r="BL277" s="17" t="s">
        <v>284</v>
      </c>
      <c r="BM277" s="198" t="s">
        <v>828</v>
      </c>
    </row>
    <row r="278" spans="1:65" s="2" customFormat="1" ht="58.5">
      <c r="A278" s="34"/>
      <c r="B278" s="35"/>
      <c r="C278" s="36"/>
      <c r="D278" s="202" t="s">
        <v>190</v>
      </c>
      <c r="E278" s="36"/>
      <c r="F278" s="242" t="s">
        <v>319</v>
      </c>
      <c r="G278" s="36"/>
      <c r="H278" s="36"/>
      <c r="I278" s="243"/>
      <c r="J278" s="36"/>
      <c r="K278" s="36"/>
      <c r="L278" s="39"/>
      <c r="M278" s="244"/>
      <c r="N278" s="245"/>
      <c r="O278" s="71"/>
      <c r="P278" s="71"/>
      <c r="Q278" s="71"/>
      <c r="R278" s="71"/>
      <c r="S278" s="71"/>
      <c r="T278" s="72"/>
      <c r="U278" s="34"/>
      <c r="V278" s="34"/>
      <c r="W278" s="34"/>
      <c r="X278" s="34"/>
      <c r="Y278" s="34"/>
      <c r="Z278" s="34"/>
      <c r="AA278" s="34"/>
      <c r="AB278" s="34"/>
      <c r="AC278" s="34"/>
      <c r="AD278" s="34"/>
      <c r="AE278" s="34"/>
      <c r="AT278" s="17" t="s">
        <v>190</v>
      </c>
      <c r="AU278" s="17" t="s">
        <v>85</v>
      </c>
    </row>
    <row r="279" spans="1:65" s="15" customFormat="1" ht="11.25">
      <c r="B279" s="223"/>
      <c r="C279" s="224"/>
      <c r="D279" s="202" t="s">
        <v>163</v>
      </c>
      <c r="E279" s="225" t="s">
        <v>1</v>
      </c>
      <c r="F279" s="226" t="s">
        <v>678</v>
      </c>
      <c r="G279" s="224"/>
      <c r="H279" s="225" t="s">
        <v>1</v>
      </c>
      <c r="I279" s="227"/>
      <c r="J279" s="224"/>
      <c r="K279" s="224"/>
      <c r="L279" s="228"/>
      <c r="M279" s="229"/>
      <c r="N279" s="230"/>
      <c r="O279" s="230"/>
      <c r="P279" s="230"/>
      <c r="Q279" s="230"/>
      <c r="R279" s="230"/>
      <c r="S279" s="230"/>
      <c r="T279" s="231"/>
      <c r="AT279" s="232" t="s">
        <v>163</v>
      </c>
      <c r="AU279" s="232" t="s">
        <v>85</v>
      </c>
      <c r="AV279" s="15" t="s">
        <v>83</v>
      </c>
      <c r="AW279" s="15" t="s">
        <v>31</v>
      </c>
      <c r="AX279" s="15" t="s">
        <v>75</v>
      </c>
      <c r="AY279" s="232" t="s">
        <v>153</v>
      </c>
    </row>
    <row r="280" spans="1:65" s="13" customFormat="1" ht="11.25">
      <c r="B280" s="200"/>
      <c r="C280" s="201"/>
      <c r="D280" s="202" t="s">
        <v>163</v>
      </c>
      <c r="E280" s="203" t="s">
        <v>1</v>
      </c>
      <c r="F280" s="204" t="s">
        <v>820</v>
      </c>
      <c r="G280" s="201"/>
      <c r="H280" s="205">
        <v>92.5</v>
      </c>
      <c r="I280" s="206"/>
      <c r="J280" s="201"/>
      <c r="K280" s="201"/>
      <c r="L280" s="207"/>
      <c r="M280" s="208"/>
      <c r="N280" s="209"/>
      <c r="O280" s="209"/>
      <c r="P280" s="209"/>
      <c r="Q280" s="209"/>
      <c r="R280" s="209"/>
      <c r="S280" s="209"/>
      <c r="T280" s="210"/>
      <c r="AT280" s="211" t="s">
        <v>163</v>
      </c>
      <c r="AU280" s="211" t="s">
        <v>85</v>
      </c>
      <c r="AV280" s="13" t="s">
        <v>85</v>
      </c>
      <c r="AW280" s="13" t="s">
        <v>31</v>
      </c>
      <c r="AX280" s="13" t="s">
        <v>75</v>
      </c>
      <c r="AY280" s="211" t="s">
        <v>153</v>
      </c>
    </row>
    <row r="281" spans="1:65" s="14" customFormat="1" ht="11.25">
      <c r="B281" s="212"/>
      <c r="C281" s="213"/>
      <c r="D281" s="202" t="s">
        <v>163</v>
      </c>
      <c r="E281" s="214" t="s">
        <v>1</v>
      </c>
      <c r="F281" s="215" t="s">
        <v>167</v>
      </c>
      <c r="G281" s="213"/>
      <c r="H281" s="216">
        <v>92.5</v>
      </c>
      <c r="I281" s="217"/>
      <c r="J281" s="213"/>
      <c r="K281" s="213"/>
      <c r="L281" s="218"/>
      <c r="M281" s="219"/>
      <c r="N281" s="220"/>
      <c r="O281" s="220"/>
      <c r="P281" s="220"/>
      <c r="Q281" s="220"/>
      <c r="R281" s="220"/>
      <c r="S281" s="220"/>
      <c r="T281" s="221"/>
      <c r="AT281" s="222" t="s">
        <v>163</v>
      </c>
      <c r="AU281" s="222" t="s">
        <v>85</v>
      </c>
      <c r="AV281" s="14" t="s">
        <v>161</v>
      </c>
      <c r="AW281" s="14" t="s">
        <v>31</v>
      </c>
      <c r="AX281" s="14" t="s">
        <v>83</v>
      </c>
      <c r="AY281" s="222" t="s">
        <v>153</v>
      </c>
    </row>
    <row r="282" spans="1:65" s="2" customFormat="1" ht="90" customHeight="1">
      <c r="A282" s="34"/>
      <c r="B282" s="35"/>
      <c r="C282" s="233" t="s">
        <v>508</v>
      </c>
      <c r="D282" s="233" t="s">
        <v>185</v>
      </c>
      <c r="E282" s="234" t="s">
        <v>679</v>
      </c>
      <c r="F282" s="235" t="s">
        <v>680</v>
      </c>
      <c r="G282" s="236" t="s">
        <v>178</v>
      </c>
      <c r="H282" s="237">
        <v>2.74</v>
      </c>
      <c r="I282" s="238"/>
      <c r="J282" s="239">
        <f>ROUND(I282*H282,2)</f>
        <v>0</v>
      </c>
      <c r="K282" s="235" t="s">
        <v>159</v>
      </c>
      <c r="L282" s="39"/>
      <c r="M282" s="240" t="s">
        <v>1</v>
      </c>
      <c r="N282" s="241" t="s">
        <v>40</v>
      </c>
      <c r="O282" s="71"/>
      <c r="P282" s="196">
        <f>O282*H282</f>
        <v>0</v>
      </c>
      <c r="Q282" s="196">
        <v>0</v>
      </c>
      <c r="R282" s="196">
        <f>Q282*H282</f>
        <v>0</v>
      </c>
      <c r="S282" s="196">
        <v>0</v>
      </c>
      <c r="T282" s="197">
        <f>S282*H282</f>
        <v>0</v>
      </c>
      <c r="U282" s="34"/>
      <c r="V282" s="34"/>
      <c r="W282" s="34"/>
      <c r="X282" s="34"/>
      <c r="Y282" s="34"/>
      <c r="Z282" s="34"/>
      <c r="AA282" s="34"/>
      <c r="AB282" s="34"/>
      <c r="AC282" s="34"/>
      <c r="AD282" s="34"/>
      <c r="AE282" s="34"/>
      <c r="AR282" s="198" t="s">
        <v>284</v>
      </c>
      <c r="AT282" s="198" t="s">
        <v>185</v>
      </c>
      <c r="AU282" s="198" t="s">
        <v>85</v>
      </c>
      <c r="AY282" s="17" t="s">
        <v>153</v>
      </c>
      <c r="BE282" s="199">
        <f>IF(N282="základní",J282,0)</f>
        <v>0</v>
      </c>
      <c r="BF282" s="199">
        <f>IF(N282="snížená",J282,0)</f>
        <v>0</v>
      </c>
      <c r="BG282" s="199">
        <f>IF(N282="zákl. přenesená",J282,0)</f>
        <v>0</v>
      </c>
      <c r="BH282" s="199">
        <f>IF(N282="sníž. přenesená",J282,0)</f>
        <v>0</v>
      </c>
      <c r="BI282" s="199">
        <f>IF(N282="nulová",J282,0)</f>
        <v>0</v>
      </c>
      <c r="BJ282" s="17" t="s">
        <v>83</v>
      </c>
      <c r="BK282" s="199">
        <f>ROUND(I282*H282,2)</f>
        <v>0</v>
      </c>
      <c r="BL282" s="17" t="s">
        <v>284</v>
      </c>
      <c r="BM282" s="198" t="s">
        <v>829</v>
      </c>
    </row>
    <row r="283" spans="1:65" s="2" customFormat="1" ht="58.5">
      <c r="A283" s="34"/>
      <c r="B283" s="35"/>
      <c r="C283" s="36"/>
      <c r="D283" s="202" t="s">
        <v>190</v>
      </c>
      <c r="E283" s="36"/>
      <c r="F283" s="242" t="s">
        <v>319</v>
      </c>
      <c r="G283" s="36"/>
      <c r="H283" s="36"/>
      <c r="I283" s="243"/>
      <c r="J283" s="36"/>
      <c r="K283" s="36"/>
      <c r="L283" s="39"/>
      <c r="M283" s="244"/>
      <c r="N283" s="245"/>
      <c r="O283" s="71"/>
      <c r="P283" s="71"/>
      <c r="Q283" s="71"/>
      <c r="R283" s="71"/>
      <c r="S283" s="71"/>
      <c r="T283" s="72"/>
      <c r="U283" s="34"/>
      <c r="V283" s="34"/>
      <c r="W283" s="34"/>
      <c r="X283" s="34"/>
      <c r="Y283" s="34"/>
      <c r="Z283" s="34"/>
      <c r="AA283" s="34"/>
      <c r="AB283" s="34"/>
      <c r="AC283" s="34"/>
      <c r="AD283" s="34"/>
      <c r="AE283" s="34"/>
      <c r="AT283" s="17" t="s">
        <v>190</v>
      </c>
      <c r="AU283" s="17" t="s">
        <v>85</v>
      </c>
    </row>
    <row r="284" spans="1:65" s="15" customFormat="1" ht="11.25">
      <c r="B284" s="223"/>
      <c r="C284" s="224"/>
      <c r="D284" s="202" t="s">
        <v>163</v>
      </c>
      <c r="E284" s="225" t="s">
        <v>1</v>
      </c>
      <c r="F284" s="226" t="s">
        <v>682</v>
      </c>
      <c r="G284" s="224"/>
      <c r="H284" s="225" t="s">
        <v>1</v>
      </c>
      <c r="I284" s="227"/>
      <c r="J284" s="224"/>
      <c r="K284" s="224"/>
      <c r="L284" s="228"/>
      <c r="M284" s="229"/>
      <c r="N284" s="230"/>
      <c r="O284" s="230"/>
      <c r="P284" s="230"/>
      <c r="Q284" s="230"/>
      <c r="R284" s="230"/>
      <c r="S284" s="230"/>
      <c r="T284" s="231"/>
      <c r="AT284" s="232" t="s">
        <v>163</v>
      </c>
      <c r="AU284" s="232" t="s">
        <v>85</v>
      </c>
      <c r="AV284" s="15" t="s">
        <v>83</v>
      </c>
      <c r="AW284" s="15" t="s">
        <v>31</v>
      </c>
      <c r="AX284" s="15" t="s">
        <v>75</v>
      </c>
      <c r="AY284" s="232" t="s">
        <v>153</v>
      </c>
    </row>
    <row r="285" spans="1:65" s="13" customFormat="1" ht="11.25">
      <c r="B285" s="200"/>
      <c r="C285" s="201"/>
      <c r="D285" s="202" t="s">
        <v>163</v>
      </c>
      <c r="E285" s="203" t="s">
        <v>1</v>
      </c>
      <c r="F285" s="204" t="s">
        <v>655</v>
      </c>
      <c r="G285" s="201"/>
      <c r="H285" s="205">
        <v>2.74</v>
      </c>
      <c r="I285" s="206"/>
      <c r="J285" s="201"/>
      <c r="K285" s="201"/>
      <c r="L285" s="207"/>
      <c r="M285" s="208"/>
      <c r="N285" s="209"/>
      <c r="O285" s="209"/>
      <c r="P285" s="209"/>
      <c r="Q285" s="209"/>
      <c r="R285" s="209"/>
      <c r="S285" s="209"/>
      <c r="T285" s="210"/>
      <c r="AT285" s="211" t="s">
        <v>163</v>
      </c>
      <c r="AU285" s="211" t="s">
        <v>85</v>
      </c>
      <c r="AV285" s="13" t="s">
        <v>85</v>
      </c>
      <c r="AW285" s="13" t="s">
        <v>31</v>
      </c>
      <c r="AX285" s="13" t="s">
        <v>75</v>
      </c>
      <c r="AY285" s="211" t="s">
        <v>153</v>
      </c>
    </row>
    <row r="286" spans="1:65" s="14" customFormat="1" ht="11.25">
      <c r="B286" s="212"/>
      <c r="C286" s="213"/>
      <c r="D286" s="202" t="s">
        <v>163</v>
      </c>
      <c r="E286" s="214" t="s">
        <v>1</v>
      </c>
      <c r="F286" s="215" t="s">
        <v>167</v>
      </c>
      <c r="G286" s="213"/>
      <c r="H286" s="216">
        <v>2.74</v>
      </c>
      <c r="I286" s="217"/>
      <c r="J286" s="213"/>
      <c r="K286" s="213"/>
      <c r="L286" s="218"/>
      <c r="M286" s="219"/>
      <c r="N286" s="220"/>
      <c r="O286" s="220"/>
      <c r="P286" s="220"/>
      <c r="Q286" s="220"/>
      <c r="R286" s="220"/>
      <c r="S286" s="220"/>
      <c r="T286" s="221"/>
      <c r="AT286" s="222" t="s">
        <v>163</v>
      </c>
      <c r="AU286" s="222" t="s">
        <v>85</v>
      </c>
      <c r="AV286" s="14" t="s">
        <v>161</v>
      </c>
      <c r="AW286" s="14" t="s">
        <v>31</v>
      </c>
      <c r="AX286" s="14" t="s">
        <v>83</v>
      </c>
      <c r="AY286" s="222" t="s">
        <v>153</v>
      </c>
    </row>
    <row r="287" spans="1:65" s="2" customFormat="1" ht="24">
      <c r="A287" s="34"/>
      <c r="B287" s="35"/>
      <c r="C287" s="233" t="s">
        <v>515</v>
      </c>
      <c r="D287" s="233" t="s">
        <v>185</v>
      </c>
      <c r="E287" s="234" t="s">
        <v>683</v>
      </c>
      <c r="F287" s="235" t="s">
        <v>684</v>
      </c>
      <c r="G287" s="236" t="s">
        <v>158</v>
      </c>
      <c r="H287" s="237">
        <v>1</v>
      </c>
      <c r="I287" s="238"/>
      <c r="J287" s="239">
        <f>ROUND(I287*H287,2)</f>
        <v>0</v>
      </c>
      <c r="K287" s="235" t="s">
        <v>159</v>
      </c>
      <c r="L287" s="39"/>
      <c r="M287" s="240" t="s">
        <v>1</v>
      </c>
      <c r="N287" s="241" t="s">
        <v>40</v>
      </c>
      <c r="O287" s="71"/>
      <c r="P287" s="196">
        <f>O287*H287</f>
        <v>0</v>
      </c>
      <c r="Q287" s="196">
        <v>0</v>
      </c>
      <c r="R287" s="196">
        <f>Q287*H287</f>
        <v>0</v>
      </c>
      <c r="S287" s="196">
        <v>0</v>
      </c>
      <c r="T287" s="197">
        <f>S287*H287</f>
        <v>0</v>
      </c>
      <c r="U287" s="34"/>
      <c r="V287" s="34"/>
      <c r="W287" s="34"/>
      <c r="X287" s="34"/>
      <c r="Y287" s="34"/>
      <c r="Z287" s="34"/>
      <c r="AA287" s="34"/>
      <c r="AB287" s="34"/>
      <c r="AC287" s="34"/>
      <c r="AD287" s="34"/>
      <c r="AE287" s="34"/>
      <c r="AR287" s="198" t="s">
        <v>161</v>
      </c>
      <c r="AT287" s="198" t="s">
        <v>185</v>
      </c>
      <c r="AU287" s="198" t="s">
        <v>85</v>
      </c>
      <c r="AY287" s="17" t="s">
        <v>153</v>
      </c>
      <c r="BE287" s="199">
        <f>IF(N287="základní",J287,0)</f>
        <v>0</v>
      </c>
      <c r="BF287" s="199">
        <f>IF(N287="snížená",J287,0)</f>
        <v>0</v>
      </c>
      <c r="BG287" s="199">
        <f>IF(N287="zákl. přenesená",J287,0)</f>
        <v>0</v>
      </c>
      <c r="BH287" s="199">
        <f>IF(N287="sníž. přenesená",J287,0)</f>
        <v>0</v>
      </c>
      <c r="BI287" s="199">
        <f>IF(N287="nulová",J287,0)</f>
        <v>0</v>
      </c>
      <c r="BJ287" s="17" t="s">
        <v>83</v>
      </c>
      <c r="BK287" s="199">
        <f>ROUND(I287*H287,2)</f>
        <v>0</v>
      </c>
      <c r="BL287" s="17" t="s">
        <v>161</v>
      </c>
      <c r="BM287" s="198" t="s">
        <v>830</v>
      </c>
    </row>
    <row r="288" spans="1:65" s="15" customFormat="1" ht="22.5">
      <c r="B288" s="223"/>
      <c r="C288" s="224"/>
      <c r="D288" s="202" t="s">
        <v>163</v>
      </c>
      <c r="E288" s="225" t="s">
        <v>1</v>
      </c>
      <c r="F288" s="226" t="s">
        <v>686</v>
      </c>
      <c r="G288" s="224"/>
      <c r="H288" s="225" t="s">
        <v>1</v>
      </c>
      <c r="I288" s="227"/>
      <c r="J288" s="224"/>
      <c r="K288" s="224"/>
      <c r="L288" s="228"/>
      <c r="M288" s="229"/>
      <c r="N288" s="230"/>
      <c r="O288" s="230"/>
      <c r="P288" s="230"/>
      <c r="Q288" s="230"/>
      <c r="R288" s="230"/>
      <c r="S288" s="230"/>
      <c r="T288" s="231"/>
      <c r="AT288" s="232" t="s">
        <v>163</v>
      </c>
      <c r="AU288" s="232" t="s">
        <v>85</v>
      </c>
      <c r="AV288" s="15" t="s">
        <v>83</v>
      </c>
      <c r="AW288" s="15" t="s">
        <v>31</v>
      </c>
      <c r="AX288" s="15" t="s">
        <v>75</v>
      </c>
      <c r="AY288" s="232" t="s">
        <v>153</v>
      </c>
    </row>
    <row r="289" spans="1:51" s="13" customFormat="1" ht="11.25">
      <c r="B289" s="200"/>
      <c r="C289" s="201"/>
      <c r="D289" s="202" t="s">
        <v>163</v>
      </c>
      <c r="E289" s="203" t="s">
        <v>1</v>
      </c>
      <c r="F289" s="204" t="s">
        <v>83</v>
      </c>
      <c r="G289" s="201"/>
      <c r="H289" s="205">
        <v>1</v>
      </c>
      <c r="I289" s="206"/>
      <c r="J289" s="201"/>
      <c r="K289" s="201"/>
      <c r="L289" s="207"/>
      <c r="M289" s="208"/>
      <c r="N289" s="209"/>
      <c r="O289" s="209"/>
      <c r="P289" s="209"/>
      <c r="Q289" s="209"/>
      <c r="R289" s="209"/>
      <c r="S289" s="209"/>
      <c r="T289" s="210"/>
      <c r="AT289" s="211" t="s">
        <v>163</v>
      </c>
      <c r="AU289" s="211" t="s">
        <v>85</v>
      </c>
      <c r="AV289" s="13" t="s">
        <v>85</v>
      </c>
      <c r="AW289" s="13" t="s">
        <v>31</v>
      </c>
      <c r="AX289" s="13" t="s">
        <v>75</v>
      </c>
      <c r="AY289" s="211" t="s">
        <v>153</v>
      </c>
    </row>
    <row r="290" spans="1:51" s="14" customFormat="1" ht="11.25">
      <c r="B290" s="212"/>
      <c r="C290" s="213"/>
      <c r="D290" s="202" t="s">
        <v>163</v>
      </c>
      <c r="E290" s="214" t="s">
        <v>1</v>
      </c>
      <c r="F290" s="215" t="s">
        <v>167</v>
      </c>
      <c r="G290" s="213"/>
      <c r="H290" s="216">
        <v>1</v>
      </c>
      <c r="I290" s="217"/>
      <c r="J290" s="213"/>
      <c r="K290" s="213"/>
      <c r="L290" s="218"/>
      <c r="M290" s="246"/>
      <c r="N290" s="247"/>
      <c r="O290" s="247"/>
      <c r="P290" s="247"/>
      <c r="Q290" s="247"/>
      <c r="R290" s="247"/>
      <c r="S290" s="247"/>
      <c r="T290" s="248"/>
      <c r="AT290" s="222" t="s">
        <v>163</v>
      </c>
      <c r="AU290" s="222" t="s">
        <v>85</v>
      </c>
      <c r="AV290" s="14" t="s">
        <v>161</v>
      </c>
      <c r="AW290" s="14" t="s">
        <v>31</v>
      </c>
      <c r="AX290" s="14" t="s">
        <v>83</v>
      </c>
      <c r="AY290" s="222" t="s">
        <v>153</v>
      </c>
    </row>
    <row r="291" spans="1:51" s="2" customFormat="1" ht="6.95" customHeight="1">
      <c r="A291" s="34"/>
      <c r="B291" s="54"/>
      <c r="C291" s="55"/>
      <c r="D291" s="55"/>
      <c r="E291" s="55"/>
      <c r="F291" s="55"/>
      <c r="G291" s="55"/>
      <c r="H291" s="55"/>
      <c r="I291" s="55"/>
      <c r="J291" s="55"/>
      <c r="K291" s="55"/>
      <c r="L291" s="39"/>
      <c r="M291" s="34"/>
      <c r="O291" s="34"/>
      <c r="P291" s="34"/>
      <c r="Q291" s="34"/>
      <c r="R291" s="34"/>
      <c r="S291" s="34"/>
      <c r="T291" s="34"/>
      <c r="U291" s="34"/>
      <c r="V291" s="34"/>
      <c r="W291" s="34"/>
      <c r="X291" s="34"/>
      <c r="Y291" s="34"/>
      <c r="Z291" s="34"/>
      <c r="AA291" s="34"/>
      <c r="AB291" s="34"/>
      <c r="AC291" s="34"/>
      <c r="AD291" s="34"/>
      <c r="AE291" s="34"/>
    </row>
  </sheetData>
  <sheetProtection algorithmName="SHA-512" hashValue="D59fx+LZnLP5NiIN6czRtsdI9i/qCEoP3cl3XxEV9FdUWFa3SnFAGGLYA8pIj4i3OtAzaZUUQbLqldvprLyTDA==" saltValue="i3n5iOfX0SlPjCDbr+y9gtkEC61Hq0rPdeMB7N1/msw/T7dKtd/neR/1Uq4pH5uT3gzDcxlPFvTxdTDzMDJlEQ==" spinCount="100000" sheet="1" objects="1" scenarios="1" formatColumns="0" formatRows="0" autoFilter="0"/>
  <autoFilter ref="C119:K290"/>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15</vt:i4>
      </vt:variant>
      <vt:variant>
        <vt:lpstr>Pojmenované oblasti</vt:lpstr>
      </vt:variant>
      <vt:variant>
        <vt:i4>30</vt:i4>
      </vt:variant>
    </vt:vector>
  </HeadingPairs>
  <TitlesOfParts>
    <vt:vector size="45" baseType="lpstr">
      <vt:lpstr>Rekapitulace stavby</vt:lpstr>
      <vt:lpstr>SO 01 - Kladno - Kamenné ...</vt:lpstr>
      <vt:lpstr>SO 02 - Kamenné Žehrovice...</vt:lpstr>
      <vt:lpstr>SO 03 - Stochov - Nové St...</vt:lpstr>
      <vt:lpstr>SO 04 - Nové Strašecí - Ř...</vt:lpstr>
      <vt:lpstr>SO 05 - přejezd P27</vt:lpstr>
      <vt:lpstr>SO 06 - přejezd P28</vt:lpstr>
      <vt:lpstr>SO 07 - přejezd P29</vt:lpstr>
      <vt:lpstr>SO 08 - přejezd P30</vt:lpstr>
      <vt:lpstr>SO 09 - přejezd P36</vt:lpstr>
      <vt:lpstr>SO 10 - přejezd P38</vt:lpstr>
      <vt:lpstr>SO 11 - přejezd P39</vt:lpstr>
      <vt:lpstr>SO 12 - nástupiště z. Kla...</vt:lpstr>
      <vt:lpstr>SO 13 - Žst. Nové Strašecí</vt:lpstr>
      <vt:lpstr>SO 14 - VRN</vt:lpstr>
      <vt:lpstr>'Rekapitulace stavby'!Názvy_tisku</vt:lpstr>
      <vt:lpstr>'SO 01 - Kladno - Kamenné ...'!Názvy_tisku</vt:lpstr>
      <vt:lpstr>'SO 02 - Kamenné Žehrovice...'!Názvy_tisku</vt:lpstr>
      <vt:lpstr>'SO 03 - Stochov - Nové St...'!Názvy_tisku</vt:lpstr>
      <vt:lpstr>'SO 04 - Nové Strašecí - Ř...'!Názvy_tisku</vt:lpstr>
      <vt:lpstr>'SO 05 - přejezd P27'!Názvy_tisku</vt:lpstr>
      <vt:lpstr>'SO 06 - přejezd P28'!Názvy_tisku</vt:lpstr>
      <vt:lpstr>'SO 07 - přejezd P29'!Názvy_tisku</vt:lpstr>
      <vt:lpstr>'SO 08 - přejezd P30'!Názvy_tisku</vt:lpstr>
      <vt:lpstr>'SO 09 - přejezd P36'!Názvy_tisku</vt:lpstr>
      <vt:lpstr>'SO 10 - přejezd P38'!Názvy_tisku</vt:lpstr>
      <vt:lpstr>'SO 11 - přejezd P39'!Názvy_tisku</vt:lpstr>
      <vt:lpstr>'SO 12 - nástupiště z. Kla...'!Názvy_tisku</vt:lpstr>
      <vt:lpstr>'SO 13 - Žst. Nové Strašecí'!Názvy_tisku</vt:lpstr>
      <vt:lpstr>'SO 14 - VRN'!Názvy_tisku</vt:lpstr>
      <vt:lpstr>'Rekapitulace stavby'!Oblast_tisku</vt:lpstr>
      <vt:lpstr>'SO 01 - Kladno - Kamenné ...'!Oblast_tisku</vt:lpstr>
      <vt:lpstr>'SO 02 - Kamenné Žehrovice...'!Oblast_tisku</vt:lpstr>
      <vt:lpstr>'SO 03 - Stochov - Nové St...'!Oblast_tisku</vt:lpstr>
      <vt:lpstr>'SO 04 - Nové Strašecí - Ř...'!Oblast_tisku</vt:lpstr>
      <vt:lpstr>'SO 05 - přejezd P27'!Oblast_tisku</vt:lpstr>
      <vt:lpstr>'SO 06 - přejezd P28'!Oblast_tisku</vt:lpstr>
      <vt:lpstr>'SO 07 - přejezd P29'!Oblast_tisku</vt:lpstr>
      <vt:lpstr>'SO 08 - přejezd P30'!Oblast_tisku</vt:lpstr>
      <vt:lpstr>'SO 09 - přejezd P36'!Oblast_tisku</vt:lpstr>
      <vt:lpstr>'SO 10 - přejezd P38'!Oblast_tisku</vt:lpstr>
      <vt:lpstr>'SO 11 - přejezd P39'!Oblast_tisku</vt:lpstr>
      <vt:lpstr>'SO 12 - nástupiště z. Kla...'!Oblast_tisku</vt:lpstr>
      <vt:lpstr>'SO 13 - Žst. Nové Strašecí'!Oblast_tisku</vt:lpstr>
      <vt:lpstr>'SO 14 - VRN'!Oblast_tisku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Kot Lukáš</dc:creator>
  <cp:lastModifiedBy>Kot Lukáš</cp:lastModifiedBy>
  <dcterms:created xsi:type="dcterms:W3CDTF">2021-02-23T08:57:58Z</dcterms:created>
  <dcterms:modified xsi:type="dcterms:W3CDTF">2021-02-23T09:02:50Z</dcterms:modified>
</cp:coreProperties>
</file>