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1" sheetId="3" r:id="rId3"/>
  </sheets>
  <definedNames/>
  <calcPr/>
  <webPublishing/>
</workbook>
</file>

<file path=xl/sharedStrings.xml><?xml version="1.0" encoding="utf-8"?>
<sst xmlns="http://schemas.openxmlformats.org/spreadsheetml/2006/main" count="801" uniqueCount="314">
  <si>
    <t>Aspe</t>
  </si>
  <si>
    <t>Rekapitulace ceny</t>
  </si>
  <si>
    <t>S631800356</t>
  </si>
  <si>
    <t>Rekonstrukce mostu v km 83,477 trati Praha - Chomutov</t>
  </si>
  <si>
    <t>ZŘ</t>
  </si>
  <si>
    <t>20201203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</si>
  <si>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</si>
  <si>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</si>
  <si>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</si>
  <si>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</si>
  <si>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</si>
  <si>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</si>
  <si>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</si>
  <si>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</si>
  <si>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</si>
  <si>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</si>
  <si>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</si>
  <si>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</si>
  <si>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</si>
  <si>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</si>
  <si>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</si>
  <si>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</si>
  <si>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</si>
  <si>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</si>
  <si>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</si>
  <si>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</si>
  <si>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</si>
  <si>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</si>
  <si>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</si>
  <si>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</si>
  <si>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</si>
  <si>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</si>
  <si>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</si>
  <si>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</si>
  <si>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</si>
  <si>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</si>
  <si>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</si>
  <si>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</si>
  <si>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</si>
  <si>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</si>
  <si>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</si>
  <si>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</si>
  <si>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</si>
  <si>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</si>
  <si>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</si>
  <si>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</si>
  <si>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</si>
  <si>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</si>
  <si>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</si>
  <si>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</si>
  <si>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</si>
  <si>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</si>
  <si>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</si>
  <si>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</si>
  <si>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</si>
  <si>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</si>
  <si>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</si>
  <si>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</si>
  <si>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</si>
  <si>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</si>
  <si>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</si>
  <si>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</si>
  <si>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</si>
  <si>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</si>
  <si>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</si>
  <si>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</si>
  <si>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</si>
  <si>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</si>
  <si>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</si>
  <si>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</si>
  <si>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</si>
  <si>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</si>
  <si>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</si>
  <si>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</si>
  <si>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</si>
  <si>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</si>
  <si>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</si>
  <si>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</si>
  <si>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</si>
  <si>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</si>
  <si>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E.1.4</t>
  </si>
  <si>
    <t>Mosty, propustky, zdi</t>
  </si>
  <si>
    <t xml:space="preserve">  SO 01</t>
  </si>
  <si>
    <t>Most v km 83,477</t>
  </si>
  <si>
    <t>SO 01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</si>
  <si>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</si>
  <si>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</si>
  <si>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</si>
  <si>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</si>
  <si>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</si>
  <si>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2019_OTSKP</t>
  </si>
  <si>
    <t>z odkopu   
430,262*2,0=860,524 [A]  
0,5*0,5*(5,582+7,415)*2,0=6,499 [B]  
Celkem: A+B=867,023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</si>
  <si>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</si>
  <si>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</si>
  <si>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</si>
  <si>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4,921*2,5=12,303 [A]</t>
  </si>
  <si>
    <t>027121R</t>
  </si>
  <si>
    <t>PROVIZORNÍ PŘÍSTUPOVÉ CESTY - ZŘÍZENÍ</t>
  </si>
  <si>
    <t>M2</t>
  </si>
  <si>
    <t>Úprava přístupu k objektu mostu, náklady na pronájem a užívání cesty a ostatních ploch ZE SILNIČNÍCH PANELŮ VČETNĚ ZAŘÍZENÍ STAVENIŠTĚ - ZŘÍZENÍ, PROVOZ,</t>
  </si>
  <si>
    <t>přístupová cesta k objektu   
200*3,0=600,000 [A]  
Manipulační plocha pro flok   
15*15=225,000 [B]  
Celkem: A+B=825,000 [C]</t>
  </si>
  <si>
    <t>zahrnuje veškeré náklady spojené s objednatelem požadovanými zařízeními</t>
  </si>
  <si>
    <t>027123R</t>
  </si>
  <si>
    <t>PROVIZORNÍ PŘÍSTUPOVÉ CESTY - ZRUŠENÍ</t>
  </si>
  <si>
    <t>Úprava přístupu z obce Deštnice, náklady na pronájem a užívání cesty a ostatních ploch ZE SILNIČNÍCH PANELŮ VČETNĚ ZAŘÍZENÍ STAVENIŠTĚ - ZŘÍZENÍ, PROVOZ,</t>
  </si>
  <si>
    <t>02943</t>
  </si>
  <si>
    <t>OSTATNÍ POŽADAVKY - VYPRACOVÁNÍ RDS</t>
  </si>
  <si>
    <t>Položka RDS -Veškerá dokumentace zhotovitele potřebná pro realizaci stavby dle ZTP, kap.4.4, pro výrobu a montáž FLOK v rozsahu dle TKP 19, D.2.1.4, příloha č.5 flexibilní ocelová konstrukce, včetně statického výpočtu a stanovení zatížitelnosti.</t>
  </si>
  <si>
    <t>zahrnuje veškeré náklady spojené s objednatelem požadovanými pracemi</t>
  </si>
  <si>
    <t>Zemní práce</t>
  </si>
  <si>
    <t>6</t>
  </si>
  <si>
    <t>11120</t>
  </si>
  <si>
    <t>ODSTRANĚNÍ KŘOVIN</t>
  </si>
  <si>
    <t>2018_OTSKP</t>
  </si>
  <si>
    <t>Mýcení keřů okolo čel a křídel</t>
  </si>
  <si>
    <t>Výměra určena z výkresu   
vpravo: 14,00*33,50=469,000 [A]  
vlevo : 15,00*35,5=532,500 [B]  
Celkem: A+B=1 001,500 [C]</t>
  </si>
  <si>
    <t>odstranění křovin a stromů do průměru 100 mm   
doprava dřevin bez ohledu na vzdálenost   
spálení na hromadách nebo štěpkování</t>
  </si>
  <si>
    <t>7</t>
  </si>
  <si>
    <t>11525</t>
  </si>
  <si>
    <t>PŘEVEDENÍ VODY POTRUBÍM DN 600 NEBO ŽLABY R.O. DO 2,0M</t>
  </si>
  <si>
    <t>M</t>
  </si>
  <si>
    <t>občasná vodoteč</t>
  </si>
  <si>
    <t>pro převedení vody nejprve k O01 po té k O02  
60,200*2=120,400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</si>
  <si>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</si>
  <si>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8</t>
  </si>
  <si>
    <t>121101</t>
  </si>
  <si>
    <t>SEJMUTÍ ORNICE NEBO LESNÍ PŮDY S ODVOZEM DO 1KM</t>
  </si>
  <si>
    <t>M3</t>
  </si>
  <si>
    <t>Odkop zeminy za kříldy pro dlažby   
vpravo  
1,5*7,655*0,15*2=3,445 [A]  
vlevo  
1,5*8,525*0,15*2=3,836 [B]  
mezi křídly   
vpravo   
63*0,15=9,450 [C]  
vlevo  
49,5*0,15=7,425 [D]  
Celkem: A+B+C+D=24,156 [E]  
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</si>
  <si>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</si>
  <si>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9</t>
  </si>
  <si>
    <t>12273</t>
  </si>
  <si>
    <t>ODKOPÁVKY A PROKOPÁVKY OBECNÉ TŘ. I</t>
  </si>
  <si>
    <t>pro základy předstěn K3 a K4  
1,6*1,5*(5,6+7,415)=31,236 [A]  
odkop pro injektáž křídel  
K1  
2,9*1,5=4,350 [B]  
K2  
3,5*1,5=5,250 [C]  
Celkem: A+B+C=40,836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</si>
  <si>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</si>
  <si>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10</t>
  </si>
  <si>
    <t>122737</t>
  </si>
  <si>
    <t>ODKOPÁVKY A PROKOPÁVKY OBECNÉ TŘ. I, ODVOZ DO 16KM</t>
  </si>
  <si>
    <t>Skládka např AZS 98 -Žatec</t>
  </si>
  <si>
    <t>Odkop zeminy za kříldy pro dlažby   
vpravo  
1,5*7,655*0,25*2=5,741 [A]  
vlevo  
1,5*8,525*0,25*2=6,394 [B]  
odkopávka v otvoru  
6,479*54,400=352,458 [C]  
mezi křídly   
vpravo   
63*0,25=15,750 [D]  
vlevo  
49,5*0,25=12,375 [E]  
prahy dlažby    
0,8*0,5*10,150=4,060 [F]  
0,8*0,5*10,225=4,090 [G]  
odkop pro vybudování dlažby a nových říms průčelí   
1,754*10,675=18,724 [I]  
0,96*11,115=10,670 [J]  
Celkem: A+B+C+D+E+F+G+I+J=430,262 [K]</t>
  </si>
  <si>
    <t>11</t>
  </si>
  <si>
    <t>12273B</t>
  </si>
  <si>
    <t>ODKOPÁVKY A PROKOPÁVKY OBECNÉ TŘ. I - DOPRAVA</t>
  </si>
  <si>
    <t>M3KM</t>
  </si>
  <si>
    <t>odpočet vytlačená   
0,5*0,5*(5,582+7,415)*16=51,988 [A]</t>
  </si>
  <si>
    <t>Položka zahrnuje samostatnou dopravu zeminy. Množství se určí jako součin kubatutry [m3] a požadované vzdálenosti [km].</t>
  </si>
  <si>
    <t>12</t>
  </si>
  <si>
    <t>17120</t>
  </si>
  <si>
    <t>ULOŽENÍ SYPANINY DO NÁSYPŮ A NA SKLÁDKY BEZ ZHUTNĚNÍ</t>
  </si>
  <si>
    <t>2004,043=2 004,043 [A]  
1,2*1,0*38,065=45,678 [B]  
Celkem: A+B=2 049,721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</si>
  <si>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</si>
  <si>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13</t>
  </si>
  <si>
    <t>17411</t>
  </si>
  <si>
    <t>ZÁSYP JAM A RÝH ZEMINOU SE ZHUTNĚNÍM</t>
  </si>
  <si>
    <t>zpětný zásyp křídel   
31,236-(0,5*0,5*(5,582+7,415))=27,987 [A]  
zásyp po injektáž křídel  
K1  
2,9*1,5=4,350 [B]  
K2  
3,5*1,5=5,250 [C]  
Celkem: A+B+C=37,587 [D]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</si>
  <si>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</si>
  <si>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</si>
  <si>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</si>
  <si>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</si>
  <si>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úprava a zhutnění základové spáry na Edef2=30 MPa</t>
  </si>
  <si>
    <t>pod základy NK  
4,00*54,400=217,600 [A]</t>
  </si>
  <si>
    <t>položka zahrnuje úpravu pláně včetně vyrovnání výškových rozdílů. Míru zhutnění určuje projekt.</t>
  </si>
  <si>
    <t>15</t>
  </si>
  <si>
    <t>18222</t>
  </si>
  <si>
    <t>ROZPROSTŘENÍ ORNICE VE SVAHU V TL DO 0,15M</t>
  </si>
  <si>
    <t>zpětné rozprostření sejmutá ornice na svahy   
24,156/0,15=161,040 [A]</t>
  </si>
  <si>
    <t>položka zahrnuje:    
nutné přemístění ornice z dočasných skládek vzdálených do 50m    
rozprostření ornice v předepsané tloušťce ve svahu přes 1:5</t>
  </si>
  <si>
    <t>16</t>
  </si>
  <si>
    <t>18241</t>
  </si>
  <si>
    <t>ZALOŽENÍ TRÁVNÍKU RUČNÍM VÝSEVEM</t>
  </si>
  <si>
    <t>na sejmutou ornice na svahy   
24,156/0,15=161,040 [A]</t>
  </si>
  <si>
    <t>Zahrnuje dodání předepsané travní směsi, její výsev na ornici, zalévání, první pokosení, to vše bez ohledu na sklon terénu</t>
  </si>
  <si>
    <t>17</t>
  </si>
  <si>
    <t>18247</t>
  </si>
  <si>
    <t>OŠETŘOVÁNÍ TRÁVNÍKU</t>
  </si>
  <si>
    <t>ornice na svahy   
24,156/0,15=161,040 [A]</t>
  </si>
  <si>
    <t>Zahrnuje pokosení se shrabáním, naložení shrabků na dopravní prostředek, s odvozem a se složením, to vše bez ohledu na sklon terénu    
zahrnuje nutné zalití a hnojení</t>
  </si>
  <si>
    <t>Základy</t>
  </si>
  <si>
    <t>18</t>
  </si>
  <si>
    <t>261413R</t>
  </si>
  <si>
    <t>VRTY PRO KOTVENÍ A INJEKTÁŽ TŘ IV NA POVRCHU D DO 25MM</t>
  </si>
  <si>
    <t>Včetně cementové zalivky</t>
  </si>
  <si>
    <t>kotvení předstěn křídel  
136*0,4=54,400 [A]</t>
  </si>
  <si>
    <t>položka zahrnuje:    
přemístění, montáž a demontáž vrtných souprav    
svislou dopravu zeminy z vrtu    
vodorovnou dopravu zeminy bez uložení na skládku    
případně nutné pažení dočasné (včetně odpažení) i trvalé</t>
  </si>
  <si>
    <t>19</t>
  </si>
  <si>
    <t>261414R</t>
  </si>
  <si>
    <t>VRTY PRO KOTVENÍ A INJEKTÁŽ TŘ IV NA POVRCHU D DO 35MM</t>
  </si>
  <si>
    <t>vrty pro kotvení říms do stávajícího zdiva   
římsy čel   
vlevo  
44*0,30=13,200 [A]  
vpravo  
60*0,4=24,000 [B]  
křídla  
K1  
40*0,3=12,000 [C]  
K2  
40*0,3=12,000 [D]  
Celkem: A+B+C+D=61,200 [E]</t>
  </si>
  <si>
    <t>20</t>
  </si>
  <si>
    <t>261415</t>
  </si>
  <si>
    <t>VRTY PRO KOTVENÍ A INJEKTÁŽ NA POVRCHU TŘ. IV D DO 50MM</t>
  </si>
  <si>
    <t>vrty pro injektáž čel    
60,4=60,400 [A]  
vrty pro injektáž základů opěr   
634,8=634,800 [B]  
vrty pro injektáž křídel  
132,5=132,500 [C]  
Celkem: A+B+C=827,700 [D]</t>
  </si>
  <si>
    <t>21</t>
  </si>
  <si>
    <t>272314</t>
  </si>
  <si>
    <t>ZÁKLADY Z PROSTÉHO BETONU DO C25/30</t>
  </si>
  <si>
    <t>prahy dlažby   
zprava   
0,5*0,8*10,115=4,046 [A]  
zleva   
0,5*0,8*10,225=4,090 [B]  
Celkem: A+B=8,136 [C]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</si>
  <si>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</si>
  <si>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22</t>
  </si>
  <si>
    <t>272325</t>
  </si>
  <si>
    <t>ZÁKLADY ZE ŽELEZOBETONU DO C30/37</t>
  </si>
  <si>
    <t>C30/37 XD3,XF4</t>
  </si>
  <si>
    <t>Základová konstrukce pro NK   
205,00=205,000 [A]  
základy pro předstěny křídel K1 a K4  
0,5*0,5*(5,582+7,415)=3,249 [B]  
Celkem: A+B=208,249 [C]</t>
  </si>
  <si>
    <t>23</t>
  </si>
  <si>
    <t>272365</t>
  </si>
  <si>
    <t>VÝZTUŽ ZÁKLADŮ Z OCELI 10505, B500B</t>
  </si>
  <si>
    <t>10463,434/1000=10,463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</si>
  <si>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</si>
  <si>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24</t>
  </si>
  <si>
    <t>281451</t>
  </si>
  <si>
    <t>INJEKTOVÁNÍ NÍZKOTLAKÉ Z CEMENTOVÉ MALTY NA POVRCHU</t>
  </si>
  <si>
    <t>Doinjektování vrchlíku po zaplnění popílkovou suspenzí. Injektováno bude přes ponechané trubky umístěné před vyplněním dutiny v rámci položky 45169</t>
  </si>
  <si>
    <t>Výměra určena z výkresu 3.1  a připočtena rezerva 10% pro kaverny 10% na doinjektování   
pod kolejí   
2,120*36,390*1,100*0,1=8,486 [A]  
rozšíření   
zprava  
4,892*10,085*1,100*0,1=5,427 [B]  
zleva   
5,6*7,775*1,1*0,1=4,789 [C]  
Celkem: A+B+C=18,702 [D]</t>
  </si>
  <si>
    <t>Položka injektážních prací obsahuje kompletní práce, mimo zřízení vrtů (vykazují se položkami 261, 262), které jsou nutné pro předepsanou funkci injektáže (statickou, těsnící a pod.).     
Položka obsahuje vodní tlakové zkoušky před a po injektáži.    
Položka zahrnuje veškerý materiál, výrobky a polotovary, včetně mimostaveništní a vnitrostaveništní dopravy (rovněž přesuny), včetně naložení a složení, případně s uložením.</t>
  </si>
  <si>
    <t>25</t>
  </si>
  <si>
    <t>281611</t>
  </si>
  <si>
    <t>INJEKTOVÁNÍ NÍZKOTLAKÉ Z CEMENTOVÝCH POJIV NA POVRCHU</t>
  </si>
  <si>
    <t>mezerovitost 15%   
opěry   
7*46,475*0,15*2=97,598 [A]  
čela   
149*0,15=22,350 [B]  
křídla  
125,3*0,15=18,795 [C]  
Celkem: A+B+C=138,743 [D]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</si>
  <si>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  
Položka zahrnuje veškerý materiál, výrobky a polotovary, včetně mimostaveništní a vnitrostaveništní dopravy (rovněž přesuny), včetně naložení a složení, případně s uložením.</t>
  </si>
  <si>
    <t>Svislé konstrukce</t>
  </si>
  <si>
    <t>26</t>
  </si>
  <si>
    <t>31111R</t>
  </si>
  <si>
    <t>ZDI A STĚNY PODPĚR A VOLNÉ Z DÍLCŮ BETON</t>
  </si>
  <si>
    <t>zdi ze štípaných tvarovek včetně výplně</t>
  </si>
  <si>
    <t>křídla včetně prořezu 10%  
K3  
8,8*1,1=9,680 [A]  
K4  
7,3*1,1=8,030 [B]  
Celkem: A+B=17,710 [C]</t>
  </si>
  <si>
    <t>- dodání dílce požadovaného 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</t>
  </si>
  <si>
    <t>27</t>
  </si>
  <si>
    <t>311212</t>
  </si>
  <si>
    <t>ZDI A STĚNY PODPĚR A VOLNÉ Z KAMENE A LOM VÝROBKŮ NA MC</t>
  </si>
  <si>
    <t>přezdění zdiva konce křídla   
0,5=0,500 [A]</t>
  </si>
  <si>
    <t>Položka zahrnuje veškerý materiál, výrobky a polotovary, včetně mimostaveništní a vnitrostaveništní dopravy (rovněž přesuny), včetně naložení a složení, případně s uložením.</t>
  </si>
  <si>
    <t>28</t>
  </si>
  <si>
    <t>31123</t>
  </si>
  <si>
    <t>ZDI A STĚNY PODPĚR A VOLNÉ Z CIHEL PÁLENÝCH</t>
  </si>
  <si>
    <t>pro výplň cementopopílkovou suspenzí   
zprava  
4,892*0,15=0,734 [A]  
zleva   
5,526*0,15=0,829 [B]  
Celkem: A+B=1,563 [C]</t>
  </si>
  <si>
    <t>29</t>
  </si>
  <si>
    <t>311365</t>
  </si>
  <si>
    <t>VÝZTUŽ ZDÍ A STĚN PODP A VOL Z OCELI 10505, B500B</t>
  </si>
  <si>
    <t>výztuž předstěn   
823,14/1000=0,823 [A]</t>
  </si>
  <si>
    <t>30</t>
  </si>
  <si>
    <t>317325</t>
  </si>
  <si>
    <t>ŘÍMSY ZE ŽELEZOBETONU DO C30/37</t>
  </si>
  <si>
    <t>římsy čel   
vlevo  
1,1=1,100 [A]  
vpravo   
3,4=3,400 [B]  
římsy křídel   
římsa na K1  
1,03=1,030 [C]  
římsa na K2  
1,02=1,020 [D]  
římsa na K3  
1,05=1,050 [E]  
římsa na K4  
0,85=0,850 [F]  
Celkem: A+B+C+D+E+F=8,450 [G]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</si>
  <si>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</si>
  <si>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</si>
  <si>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317365</t>
  </si>
  <si>
    <t>VÝZTUŽ ŘÍMS Z OCELI 10505, B500B</t>
  </si>
  <si>
    <t>řimsy čel  
vlevo  
293,32/1000=0,293 [A]  
vpravo   
371,75/1000=0,372 [B]  
křídlo K1  
169,86/1000=0,170 [C]  
křídlo K2  
167,89/1000=0,168 [D]  
křídlo K3  
175,92/1000=0,176 [E]  
křídlo K4  
134,55/1000=0,135 [F]  
Celkem: A+B+C+D+E+F=1,314 [G]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</si>
  <si>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</si>
  <si>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Vodorovné konstrukce</t>
  </si>
  <si>
    <t>32</t>
  </si>
  <si>
    <t>429173R</t>
  </si>
  <si>
    <t>MOSTNÍ KONSTRUKCE PŘESÝPANÉ Z VLNITÝCH PLECHŮ, OBVOD 8M-10M</t>
  </si>
  <si>
    <t>Včetně montáže konstrukce opatřené předespaným PKO dle projektu, D.2.1.4, příloha č.5 flexibilní ocelová konstrukce, hydroizolace spolu se sjedocujícím nátěrem. Zahrnuje i montážní pomůcky a distanční prvky. V ceně je zahrnuta zavážecí dráha a zajištění polohy konstrukce</t>
  </si>
  <si>
    <t>Nosná konstrukce světlosti 4,165m, obvod 9,95 m   
54,250=54,250 [A]</t>
  </si>
  <si>
    <t>Položka zahrnuje dodání, montáž, osazení konstrukce z vlnitého plechu bez ohledu na tvar a na typ vlny, předepsanou protikorozní ochranu, spojovací materiál, mimostaveništní a vnitrostaveništní dopravu    
nezahrnuje zemní práce, podkladní konstrukce a izolaci</t>
  </si>
  <si>
    <t>33</t>
  </si>
  <si>
    <t>451312</t>
  </si>
  <si>
    <t>PODKLADNÍ A VÝPLŇOVÉ VRSTVY Z PROSTÉHO BETONU C12/15</t>
  </si>
  <si>
    <t>pod desku   
37,7=37,700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</si>
  <si>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</si>
  <si>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34</t>
  </si>
  <si>
    <t>451324</t>
  </si>
  <si>
    <t>PODKL A VÝPLŇ VRSTVY ZE ŽELEZOBET DO C25/30</t>
  </si>
  <si>
    <t>Podkladní beton pod dlažbu na vtoku a výtoku a beton pod dlažbu v mostním otvoru. C25/30nXF3</t>
  </si>
  <si>
    <t>za římsou   
zprava   
2,0*10,675*0,1=2,135 [A]  
zleva   
2,0*11,115*0,1=2,223 [B]  
mezi křídly   
zprava   
42,5*0,1=4,250 [C]  
zleva   
49,5*0,1=4,950 [D]  
v otvoru   
1,803*54,250=97,813 [E]  
za křídly   
zprava   
1,5*7,655*0,1*2=2,297 [F]  
zleva   
1,5*8,525*0,1*2=2,558 [G]  
Celkem: A+B+C+D+E+F+G=116,226 [H]</t>
  </si>
  <si>
    <t>35</t>
  </si>
  <si>
    <t>451366</t>
  </si>
  <si>
    <t>VÝZTUŽ PODKL VRSTEV Z KARI-SÍTÍ</t>
  </si>
  <si>
    <t>Výztuž podkladního betonu pod dlažbou. KARI síť průměr 4mm oko 100x100 mm   
hmotnost 1,98 kg/m2</t>
  </si>
  <si>
    <t>do podkladního betonu dlažby   
393,525*4,44*1,33/1000=2,324 [A]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</si>
  <si>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    
- veškeré svary nebo jiné spoje výztuže    
- pomocné konstrukce a práce pro osazení a upevnění výztuže    
- zednické výpomoci pro montáž betonářské výztuže    
- úpravy výztuže pro osazení doplňkových konstrukcí    
- ochranu výztuže do doby jejího zabetonování    
- veškerá opatření pro zajištění soudržnosti výztuže a betonu    
- vodivé propojení výztuže, které je součástí ochrany konstrukce proti vlivům bludných proudů, vyvedení do měřících skříní nebo míst pro měření bludných proudů    
- povrchovou antikorozní úpravu výztuže    
- separaci výztuže</t>
  </si>
  <si>
    <t>36</t>
  </si>
  <si>
    <t>45169</t>
  </si>
  <si>
    <t>R</t>
  </si>
  <si>
    <t>PODKL A VÝPLŇ VRSTVY ZE STABILIZOVANÉHO POPÍLKU</t>
  </si>
  <si>
    <t>Výplň popílkobetonem mezi stávající a novou konstrukcí včetně osazení trubek pro doinjektování vrchlíku</t>
  </si>
  <si>
    <t>Výměra určena z výkresu 3.1  a připočtena rezerva 10% pro kaverny 10% na doinjektování   
pod kolejí   
2,120*36,390*1,100*0,9=76,375 [A]  
rozšíření   
zprava  
4,892*10,085*1,100*0,9=48,842 [B]  
zleva   
5,6*7,775*1,1*0,9=43,105 [C]  
Celkem: A+B+C=168,322 [D]</t>
  </si>
  <si>
    <t>Položka zahrnuje dodávku stabilizovaného popílku a jeho uložení se zhutněním, včetně mimostaveništní a vnitrostaveništní dopravy (rovněž přesuny)</t>
  </si>
  <si>
    <t>37</t>
  </si>
  <si>
    <t>45734R</t>
  </si>
  <si>
    <t>VYROVNÁVACÍ A SPÁD BETON ZVLÁŠNÍ (SANAČNÍ MALTA)</t>
  </si>
  <si>
    <t>u profil   
0,06*0,075*54,250*2=0,488 [A]</t>
  </si>
  <si>
    <t>položka zahrnuje:    
- dodání zvláštního betonu (plastbetonu) předepsané kvality a jeho rozprostření v předepsané tloušťce a v předepsaném tvaru</t>
  </si>
  <si>
    <t>38</t>
  </si>
  <si>
    <t>465512</t>
  </si>
  <si>
    <t>DLAŽBY Z LOMOVÉHO KAMENE NA MC</t>
  </si>
  <si>
    <t>Dlažba kolem vyústění mostu v otvoru a podél křídels</t>
  </si>
  <si>
    <t>za římsou   
zprava   
2,0*10,675*0,2=4,270 [A]  
zleva   
2,0*11,115*0,2=4,446 [B]  
mezi křídly   
zprava   
42,5*0,2=8,500 [C]  
zleva   
49,5*0,2=9,900 [D]  
v otvoru   
3,86*54,250*0,2=41,881 [E]  
za křídly   
zprava   
1,5*7,655*0,2*2=4,593 [F]  
zleva   
1,5*8,525*0,2*2=5,115 [G]  
Celkem: A+B+C+D+E+F+G=78,705 [H]</t>
  </si>
  <si>
    <t>položka zahrnuje:   
- nutné zemní práce (svahování, úpravu pláně a pod.)   
- zřízení spojovací vrstvy    
- zřízení lože dlažby z cementové malty předepsané kvality a předepsané tloušťky   
- dodávku a položení dlažby z lomového kamene do předepsaného tvaru   
- spárování, těsnění, tmelení a vyplnění spar MC případně s vyklínováním    
- úprava povrchu pro odvedení srážkové vody   
- nezahrnuje podklad pod dlažbu, vykazuje se samostatně položkami SD 45</t>
  </si>
  <si>
    <t>Úpravy povrchů, podlahy, výplně otvorů</t>
  </si>
  <si>
    <t>39</t>
  </si>
  <si>
    <t>62663R</t>
  </si>
  <si>
    <t>PROŠITÍ TRHLIN BETONÁŘSKOU</t>
  </si>
  <si>
    <t>O16mm, dl. 1,5m, ZASEKANOU DO SPÁR   
A CHEMICKY ZALEPIT   
VYPLNĚNÍ INJEKTÁŽNÍ MALTOU VČETNĚ VYPLNĚNÍ TRHLINY A JEJÍHO VYSEKÁNÍ</t>
  </si>
  <si>
    <t>Prošití trhlin  
O1  
17*1,5=25,500 [A]  
16*1,5=24,000 [B]  
15*1,5*3=67,500 [C]  
O2  
15*1,5*3=67,500 [D]  
Celkem: A+B+C+D=184,500 [E]</t>
  </si>
  <si>
    <t>položka zahrnuje:    
dodávku veškerého materiálu potřebného pro předepsanou úpravu v předepsané kvalitě    
vyčištění trhliny    
provedení vlastní injektáže    
potřebná lešení a podpěrné konstrukce</t>
  </si>
  <si>
    <t>40</t>
  </si>
  <si>
    <t>62745</t>
  </si>
  <si>
    <t>SPÁROVÁNÍ STARÉHO ZDIVA CEMENTOVOU MALTOU</t>
  </si>
  <si>
    <t>průčelí zleva   
16,9=16,900 [A]  
průčelí zprava  
16,6=16,600 [B]  
křídla  
K1   
19,1=19,100 [C]  
K2  
19,1=19,100 [D]  
Celkem: A+B+C+D=71,700 [E]</t>
  </si>
  <si>
    <t>položka zahrnuje:    
dodávku veškerého materiálu potřebného pro předepsanou úpravu v předepsané kvalitě    
vyčištění spar (vyškrábání), vypláchnutí spar vodou, očištění povrchu    
spárování    
odklizení suti a přebytečného materiálu    
potřebná lešení</t>
  </si>
  <si>
    <t>Ostatní konstrukce a práce</t>
  </si>
  <si>
    <t>41</t>
  </si>
  <si>
    <t>938441</t>
  </si>
  <si>
    <t>OČIŠTĚNÍ ZDIVA OTRYSKÁNÍM TLAKOVOU VODOU DO 200 BARŮ</t>
  </si>
  <si>
    <t>položka zahrnuje očištění předepsaným způsobem včetně odklizení vzniklého odpadu</t>
  </si>
  <si>
    <t>42</t>
  </si>
  <si>
    <t>938452</t>
  </si>
  <si>
    <t>OČIŠTĚNÍ ZDIVA OTRYSKÁNÍM NA SUCHO KŘEMIČ PÍSKEM</t>
  </si>
  <si>
    <t>43</t>
  </si>
  <si>
    <t>966137</t>
  </si>
  <si>
    <t>BOURÁNÍ KONSTRUKCÍ Z KAMENE NA MC S ODVOZEM DO 16KM</t>
  </si>
  <si>
    <t>pručelí včetně římsy   
zprava  
0,4*8,915=3,566 [A]  
zleva   
0,1*8,545=0,855 [B]  
přezdění zdiva konce křídla   
0,5=0,500 [C]  
Celkem: A+B+C=4,921 [D]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</si>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</sst>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</f>
      </c>
    </row>
    <row r="7" spans="2:3" ht="12.75" customHeight="1">
      <c r="B7" s="8" t="s">
        <v>7</v>
      </c>
      <c s="10">
        <f>0+E10+E12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82</v>
      </c>
      <c s="12" t="s">
        <v>83</v>
      </c>
      <c s="14">
        <f>'SO 01'!K8+'SO 01'!M8</f>
      </c>
      <c s="14">
        <f>C13*0.21</f>
      </c>
      <c s="14">
        <f>C13+D13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84</v>
      </c>
      <c r="E8" s="30" t="s">
        <v>83</v>
      </c>
      <c r="J8" s="29">
        <f>0+J9+J30+J79+J112+J137+J166+J175</f>
      </c>
      <c s="29">
        <f>0+K9+K30+K79+K112+K137+K166+K175</f>
      </c>
      <c s="29">
        <f>0+L9+L30+L79+L112+L137+L166+L175</f>
      </c>
      <c s="29">
        <f>0+M9+M30+M79+M112+M137+M166+M175</f>
      </c>
    </row>
    <row r="9" spans="1:13" ht="12.75">
      <c r="A9" t="s">
        <v>46</v>
      </c>
      <c r="C9" s="31" t="s">
        <v>85</v>
      </c>
      <c r="E9" s="33" t="s">
        <v>86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87</v>
      </c>
      <c s="35" t="s">
        <v>51</v>
      </c>
      <c s="6" t="s">
        <v>88</v>
      </c>
      <c s="36" t="s">
        <v>89</v>
      </c>
      <c s="37">
        <v>867.023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90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51">
      <c r="A12" s="35" t="s">
        <v>57</v>
      </c>
      <c r="E12" s="40" t="s">
        <v>91</v>
      </c>
    </row>
    <row r="13" spans="1:5" ht="140.25">
      <c r="A13" t="s">
        <v>59</v>
      </c>
      <c r="E13" s="39" t="s">
        <v>92</v>
      </c>
    </row>
    <row r="14" spans="1:16" ht="25.5">
      <c r="A14" t="s">
        <v>49</v>
      </c>
      <c s="34" t="s">
        <v>27</v>
      </c>
      <c s="34" t="s">
        <v>93</v>
      </c>
      <c s="35" t="s">
        <v>51</v>
      </c>
      <c s="6" t="s">
        <v>94</v>
      </c>
      <c s="36" t="s">
        <v>89</v>
      </c>
      <c s="37">
        <v>12.303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95</v>
      </c>
    </row>
    <row r="17" spans="1:5" ht="140.25">
      <c r="A17" t="s">
        <v>59</v>
      </c>
      <c r="E17" s="39" t="s">
        <v>92</v>
      </c>
    </row>
    <row r="18" spans="1:16" ht="12.75">
      <c r="A18" t="s">
        <v>49</v>
      </c>
      <c s="34" t="s">
        <v>26</v>
      </c>
      <c s="34" t="s">
        <v>96</v>
      </c>
      <c s="35" t="s">
        <v>51</v>
      </c>
      <c s="6" t="s">
        <v>97</v>
      </c>
      <c s="36" t="s">
        <v>98</v>
      </c>
      <c s="37">
        <v>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90</v>
      </c>
      <c>
        <f>(M18*21)/100</f>
      </c>
      <c t="s">
        <v>27</v>
      </c>
    </row>
    <row r="19" spans="1:5" ht="38.25">
      <c r="A19" s="35" t="s">
        <v>55</v>
      </c>
      <c r="E19" s="39" t="s">
        <v>99</v>
      </c>
    </row>
    <row r="20" spans="1:5" ht="63.75">
      <c r="A20" s="35" t="s">
        <v>57</v>
      </c>
      <c r="E20" s="40" t="s">
        <v>100</v>
      </c>
    </row>
    <row r="21" spans="1:5" ht="12.75">
      <c r="A21" t="s">
        <v>59</v>
      </c>
      <c r="E21" s="39" t="s">
        <v>101</v>
      </c>
    </row>
    <row r="22" spans="1:16" ht="12.75">
      <c r="A22" t="s">
        <v>49</v>
      </c>
      <c s="34" t="s">
        <v>70</v>
      </c>
      <c s="34" t="s">
        <v>102</v>
      </c>
      <c s="35" t="s">
        <v>51</v>
      </c>
      <c s="6" t="s">
        <v>103</v>
      </c>
      <c s="36" t="s">
        <v>98</v>
      </c>
      <c s="37">
        <v>825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90</v>
      </c>
      <c>
        <f>(M22*21)/100</f>
      </c>
      <c t="s">
        <v>27</v>
      </c>
    </row>
    <row r="23" spans="1:5" ht="38.25">
      <c r="A23" s="35" t="s">
        <v>55</v>
      </c>
      <c r="E23" s="39" t="s">
        <v>104</v>
      </c>
    </row>
    <row r="24" spans="1:5" ht="63.75">
      <c r="A24" s="35" t="s">
        <v>57</v>
      </c>
      <c r="E24" s="40" t="s">
        <v>100</v>
      </c>
    </row>
    <row r="25" spans="1:5" ht="12.75">
      <c r="A25" t="s">
        <v>59</v>
      </c>
      <c r="E25" s="39" t="s">
        <v>101</v>
      </c>
    </row>
    <row r="26" spans="1:16" ht="12.75">
      <c r="A26" t="s">
        <v>49</v>
      </c>
      <c s="34" t="s">
        <v>75</v>
      </c>
      <c s="34" t="s">
        <v>105</v>
      </c>
      <c s="35" t="s">
        <v>51</v>
      </c>
      <c s="6" t="s">
        <v>106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90</v>
      </c>
      <c>
        <f>(M26*21)/100</f>
      </c>
      <c t="s">
        <v>27</v>
      </c>
    </row>
    <row r="27" spans="1:5" ht="38.25">
      <c r="A27" s="35" t="s">
        <v>55</v>
      </c>
      <c r="E27" s="39" t="s">
        <v>107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108</v>
      </c>
    </row>
    <row r="30" spans="1:13" ht="12.75">
      <c r="A30" t="s">
        <v>46</v>
      </c>
      <c r="C30" s="31" t="s">
        <v>47</v>
      </c>
      <c r="E30" s="33" t="s">
        <v>109</v>
      </c>
      <c r="J30" s="32">
        <f>0</f>
      </c>
      <c s="32">
        <f>0</f>
      </c>
      <c s="32">
        <f>0+L31+L35+L39+L43+L47+L51+L55+L59+L63+L67+L71+L75</f>
      </c>
      <c s="32">
        <f>0+M31+M35+M39+M43+M47+M51+M55+M59+M63+M67+M71+M75</f>
      </c>
    </row>
    <row r="31" spans="1:16" ht="12.75">
      <c r="A31" t="s">
        <v>49</v>
      </c>
      <c s="34" t="s">
        <v>110</v>
      </c>
      <c s="34" t="s">
        <v>111</v>
      </c>
      <c s="35" t="s">
        <v>51</v>
      </c>
      <c s="6" t="s">
        <v>112</v>
      </c>
      <c s="36" t="s">
        <v>98</v>
      </c>
      <c s="37">
        <v>1001.5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</v>
      </c>
      <c>
        <f>(M31*21)/100</f>
      </c>
      <c t="s">
        <v>27</v>
      </c>
    </row>
    <row r="32" spans="1:5" ht="12.75">
      <c r="A32" s="35" t="s">
        <v>55</v>
      </c>
      <c r="E32" s="39" t="s">
        <v>114</v>
      </c>
    </row>
    <row r="33" spans="1:5" ht="51">
      <c r="A33" s="35" t="s">
        <v>57</v>
      </c>
      <c r="E33" s="40" t="s">
        <v>115</v>
      </c>
    </row>
    <row r="34" spans="1:5" ht="38.25">
      <c r="A34" t="s">
        <v>59</v>
      </c>
      <c r="E34" s="39" t="s">
        <v>116</v>
      </c>
    </row>
    <row r="35" spans="1:16" ht="12.75">
      <c r="A35" t="s">
        <v>49</v>
      </c>
      <c s="34" t="s">
        <v>117</v>
      </c>
      <c s="34" t="s">
        <v>118</v>
      </c>
      <c s="35" t="s">
        <v>51</v>
      </c>
      <c s="6" t="s">
        <v>119</v>
      </c>
      <c s="36" t="s">
        <v>120</v>
      </c>
      <c s="37">
        <v>120.4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90</v>
      </c>
      <c>
        <f>(M35*21)/100</f>
      </c>
      <c t="s">
        <v>27</v>
      </c>
    </row>
    <row r="36" spans="1:5" ht="12.75">
      <c r="A36" s="35" t="s">
        <v>55</v>
      </c>
      <c r="E36" s="39" t="s">
        <v>121</v>
      </c>
    </row>
    <row r="37" spans="1:5" ht="25.5">
      <c r="A37" s="35" t="s">
        <v>57</v>
      </c>
      <c r="E37" s="40" t="s">
        <v>122</v>
      </c>
    </row>
    <row r="38" spans="1:5" ht="38.25">
      <c r="A38" t="s">
        <v>59</v>
      </c>
      <c r="E38" s="39" t="s">
        <v>123</v>
      </c>
    </row>
    <row r="39" spans="1:16" ht="12.75">
      <c r="A39" t="s">
        <v>49</v>
      </c>
      <c s="34" t="s">
        <v>124</v>
      </c>
      <c s="34" t="s">
        <v>125</v>
      </c>
      <c s="35" t="s">
        <v>51</v>
      </c>
      <c s="6" t="s">
        <v>126</v>
      </c>
      <c s="36" t="s">
        <v>127</v>
      </c>
      <c s="37">
        <v>24.156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90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165.75">
      <c r="A41" s="35" t="s">
        <v>57</v>
      </c>
      <c r="E41" s="40" t="s">
        <v>128</v>
      </c>
    </row>
    <row r="42" spans="1:5" ht="38.25">
      <c r="A42" t="s">
        <v>59</v>
      </c>
      <c r="E42" s="39" t="s">
        <v>129</v>
      </c>
    </row>
    <row r="43" spans="1:16" ht="12.75">
      <c r="A43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127</v>
      </c>
      <c s="37">
        <v>40.836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90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102">
      <c r="A45" s="35" t="s">
        <v>57</v>
      </c>
      <c r="E45" s="40" t="s">
        <v>133</v>
      </c>
    </row>
    <row r="46" spans="1:5" ht="369.75">
      <c r="A46" t="s">
        <v>59</v>
      </c>
      <c r="E46" s="39" t="s">
        <v>134</v>
      </c>
    </row>
    <row r="47" spans="1:16" ht="12.75">
      <c r="A47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127</v>
      </c>
      <c s="37">
        <v>430.262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90</v>
      </c>
      <c>
        <f>(M47*21)/100</f>
      </c>
      <c t="s">
        <v>27</v>
      </c>
    </row>
    <row r="48" spans="1:5" ht="12.75">
      <c r="A48" s="35" t="s">
        <v>55</v>
      </c>
      <c r="E48" s="39" t="s">
        <v>138</v>
      </c>
    </row>
    <row r="49" spans="1:5" ht="242.25">
      <c r="A49" s="35" t="s">
        <v>57</v>
      </c>
      <c r="E49" s="40" t="s">
        <v>139</v>
      </c>
    </row>
    <row r="50" spans="1:5" ht="369.75">
      <c r="A50" t="s">
        <v>59</v>
      </c>
      <c r="E50" s="39" t="s">
        <v>134</v>
      </c>
    </row>
    <row r="51" spans="1:16" ht="12.75">
      <c r="A51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143</v>
      </c>
      <c s="37">
        <v>51.988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90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144</v>
      </c>
    </row>
    <row r="54" spans="1:5" ht="25.5">
      <c r="A54" t="s">
        <v>59</v>
      </c>
      <c r="E54" s="39" t="s">
        <v>145</v>
      </c>
    </row>
    <row r="55" spans="1:16" ht="12.75">
      <c r="A55" t="s">
        <v>49</v>
      </c>
      <c s="34" t="s">
        <v>146</v>
      </c>
      <c s="34" t="s">
        <v>147</v>
      </c>
      <c s="35" t="s">
        <v>51</v>
      </c>
      <c s="6" t="s">
        <v>148</v>
      </c>
      <c s="36" t="s">
        <v>127</v>
      </c>
      <c s="37">
        <v>2049.721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90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38.25">
      <c r="A57" s="35" t="s">
        <v>57</v>
      </c>
      <c r="E57" s="40" t="s">
        <v>149</v>
      </c>
    </row>
    <row r="58" spans="1:5" ht="191.25">
      <c r="A58" t="s">
        <v>59</v>
      </c>
      <c r="E58" s="39" t="s">
        <v>150</v>
      </c>
    </row>
    <row r="59" spans="1:16" ht="12.75">
      <c r="A59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127</v>
      </c>
      <c s="37">
        <v>37.587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90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02">
      <c r="A61" s="35" t="s">
        <v>57</v>
      </c>
      <c r="E61" s="40" t="s">
        <v>154</v>
      </c>
    </row>
    <row r="62" spans="1:5" ht="229.5">
      <c r="A62" t="s">
        <v>59</v>
      </c>
      <c r="E62" s="39" t="s">
        <v>155</v>
      </c>
    </row>
    <row r="63" spans="1:16" ht="12.75">
      <c r="A63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98</v>
      </c>
      <c s="37">
        <v>217.6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90</v>
      </c>
      <c>
        <f>(M63*21)/100</f>
      </c>
      <c t="s">
        <v>27</v>
      </c>
    </row>
    <row r="64" spans="1:5" ht="12.75">
      <c r="A64" s="35" t="s">
        <v>55</v>
      </c>
      <c r="E64" s="39" t="s">
        <v>159</v>
      </c>
    </row>
    <row r="65" spans="1:5" ht="25.5">
      <c r="A65" s="35" t="s">
        <v>57</v>
      </c>
      <c r="E65" s="40" t="s">
        <v>160</v>
      </c>
    </row>
    <row r="66" spans="1:5" ht="25.5">
      <c r="A66" t="s">
        <v>59</v>
      </c>
      <c r="E66" s="39" t="s">
        <v>161</v>
      </c>
    </row>
    <row r="67" spans="1:16" ht="12.75">
      <c r="A67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98</v>
      </c>
      <c s="37">
        <v>161.04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90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25.5">
      <c r="A69" s="35" t="s">
        <v>57</v>
      </c>
      <c r="E69" s="40" t="s">
        <v>165</v>
      </c>
    </row>
    <row r="70" spans="1:5" ht="38.25">
      <c r="A70" t="s">
        <v>59</v>
      </c>
      <c r="E70" s="39" t="s">
        <v>166</v>
      </c>
    </row>
    <row r="71" spans="1:16" ht="12.75">
      <c r="A71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98</v>
      </c>
      <c s="37">
        <v>161.04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90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57</v>
      </c>
      <c r="E73" s="40" t="s">
        <v>170</v>
      </c>
    </row>
    <row r="74" spans="1:5" ht="25.5">
      <c r="A74" t="s">
        <v>59</v>
      </c>
      <c r="E74" s="39" t="s">
        <v>171</v>
      </c>
    </row>
    <row r="75" spans="1:16" ht="12.75">
      <c r="A75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98</v>
      </c>
      <c s="37">
        <v>161.04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90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25.5">
      <c r="A77" s="35" t="s">
        <v>57</v>
      </c>
      <c r="E77" s="40" t="s">
        <v>175</v>
      </c>
    </row>
    <row r="78" spans="1:5" ht="38.25">
      <c r="A78" t="s">
        <v>59</v>
      </c>
      <c r="E78" s="39" t="s">
        <v>176</v>
      </c>
    </row>
    <row r="79" spans="1:13" ht="12.75">
      <c r="A79" t="s">
        <v>46</v>
      </c>
      <c r="C79" s="31" t="s">
        <v>27</v>
      </c>
      <c r="E79" s="33" t="s">
        <v>177</v>
      </c>
      <c r="J79" s="32">
        <f>0</f>
      </c>
      <c s="32">
        <f>0</f>
      </c>
      <c s="32">
        <f>0+L80+L84+L88+L92+L96+L100+L104+L108</f>
      </c>
      <c s="32">
        <f>0+M80+M84+M88+M92+M96+M100+M104+M108</f>
      </c>
    </row>
    <row r="80" spans="1:16" ht="12.75">
      <c r="A80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120</v>
      </c>
      <c s="37">
        <v>54.4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90</v>
      </c>
      <c>
        <f>(M80*21)/100</f>
      </c>
      <c t="s">
        <v>27</v>
      </c>
    </row>
    <row r="81" spans="1:5" ht="12.75">
      <c r="A81" s="35" t="s">
        <v>55</v>
      </c>
      <c r="E81" s="39" t="s">
        <v>181</v>
      </c>
    </row>
    <row r="82" spans="1:5" ht="25.5">
      <c r="A82" s="35" t="s">
        <v>57</v>
      </c>
      <c r="E82" s="40" t="s">
        <v>182</v>
      </c>
    </row>
    <row r="83" spans="1:5" ht="63.75">
      <c r="A83" t="s">
        <v>59</v>
      </c>
      <c r="E83" s="39" t="s">
        <v>183</v>
      </c>
    </row>
    <row r="84" spans="1:16" ht="12.75">
      <c r="A84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120</v>
      </c>
      <c s="37">
        <v>61.2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90</v>
      </c>
      <c>
        <f>(M84*21)/100</f>
      </c>
      <c t="s">
        <v>27</v>
      </c>
    </row>
    <row r="85" spans="1:5" ht="12.75">
      <c r="A85" s="35" t="s">
        <v>55</v>
      </c>
      <c r="E85" s="39" t="s">
        <v>181</v>
      </c>
    </row>
    <row r="86" spans="1:5" ht="153">
      <c r="A86" s="35" t="s">
        <v>57</v>
      </c>
      <c r="E86" s="40" t="s">
        <v>187</v>
      </c>
    </row>
    <row r="87" spans="1:5" ht="63.75">
      <c r="A87" t="s">
        <v>59</v>
      </c>
      <c r="E87" s="39" t="s">
        <v>183</v>
      </c>
    </row>
    <row r="88" spans="1:16" ht="12.75">
      <c r="A88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120</v>
      </c>
      <c s="37">
        <v>827.7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90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89.25">
      <c r="A90" s="35" t="s">
        <v>57</v>
      </c>
      <c r="E90" s="40" t="s">
        <v>191</v>
      </c>
    </row>
    <row r="91" spans="1:5" ht="63.75">
      <c r="A91" t="s">
        <v>59</v>
      </c>
      <c r="E91" s="39" t="s">
        <v>183</v>
      </c>
    </row>
    <row r="92" spans="1:16" ht="12.75">
      <c r="A92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127</v>
      </c>
      <c s="37">
        <v>8.136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90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76.5">
      <c r="A94" s="35" t="s">
        <v>57</v>
      </c>
      <c r="E94" s="40" t="s">
        <v>195</v>
      </c>
    </row>
    <row r="95" spans="1:5" ht="369.75">
      <c r="A95" t="s">
        <v>59</v>
      </c>
      <c r="E95" s="39" t="s">
        <v>196</v>
      </c>
    </row>
    <row r="96" spans="1:16" ht="12.75">
      <c r="A9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127</v>
      </c>
      <c s="37">
        <v>208.249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90</v>
      </c>
      <c>
        <f>(M96*21)/100</f>
      </c>
      <c t="s">
        <v>27</v>
      </c>
    </row>
    <row r="97" spans="1:5" ht="12.75">
      <c r="A97" s="35" t="s">
        <v>55</v>
      </c>
      <c r="E97" s="39" t="s">
        <v>200</v>
      </c>
    </row>
    <row r="98" spans="1:5" ht="63.75">
      <c r="A98" s="35" t="s">
        <v>57</v>
      </c>
      <c r="E98" s="40" t="s">
        <v>201</v>
      </c>
    </row>
    <row r="99" spans="1:5" ht="369.75">
      <c r="A99" t="s">
        <v>59</v>
      </c>
      <c r="E99" s="39" t="s">
        <v>196</v>
      </c>
    </row>
    <row r="100" spans="1:16" ht="12.75">
      <c r="A100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89</v>
      </c>
      <c s="37">
        <v>10.463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90</v>
      </c>
      <c>
        <f>(M100*21)/100</f>
      </c>
      <c t="s">
        <v>27</v>
      </c>
    </row>
    <row r="101" spans="1:5" ht="12.75">
      <c r="A101" s="35" t="s">
        <v>55</v>
      </c>
      <c r="E101" s="39" t="s">
        <v>51</v>
      </c>
    </row>
    <row r="102" spans="1:5" ht="12.75">
      <c r="A102" s="35" t="s">
        <v>57</v>
      </c>
      <c r="E102" s="40" t="s">
        <v>205</v>
      </c>
    </row>
    <row r="103" spans="1:5" ht="267.75">
      <c r="A103" t="s">
        <v>59</v>
      </c>
      <c r="E103" s="39" t="s">
        <v>206</v>
      </c>
    </row>
    <row r="104" spans="1:16" ht="12.75">
      <c r="A104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127</v>
      </c>
      <c s="37">
        <v>18.702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90</v>
      </c>
      <c>
        <f>(M104*21)/100</f>
      </c>
      <c t="s">
        <v>27</v>
      </c>
    </row>
    <row r="105" spans="1:5" ht="25.5">
      <c r="A105" s="35" t="s">
        <v>55</v>
      </c>
      <c r="E105" s="39" t="s">
        <v>210</v>
      </c>
    </row>
    <row r="106" spans="1:5" ht="127.5">
      <c r="A106" s="35" t="s">
        <v>57</v>
      </c>
      <c r="E106" s="40" t="s">
        <v>211</v>
      </c>
    </row>
    <row r="107" spans="1:5" ht="89.25">
      <c r="A107" t="s">
        <v>59</v>
      </c>
      <c r="E107" s="39" t="s">
        <v>212</v>
      </c>
    </row>
    <row r="108" spans="1:16" ht="12.75">
      <c r="A108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127</v>
      </c>
      <c s="37">
        <v>138.743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90</v>
      </c>
      <c>
        <f>(M108*21)/100</f>
      </c>
      <c t="s">
        <v>27</v>
      </c>
    </row>
    <row r="109" spans="1:5" ht="12.75">
      <c r="A109" s="35" t="s">
        <v>55</v>
      </c>
      <c r="E109" s="39" t="s">
        <v>51</v>
      </c>
    </row>
    <row r="110" spans="1:5" ht="102">
      <c r="A110" s="35" t="s">
        <v>57</v>
      </c>
      <c r="E110" s="40" t="s">
        <v>216</v>
      </c>
    </row>
    <row r="111" spans="1:5" ht="76.5">
      <c r="A111" t="s">
        <v>59</v>
      </c>
      <c r="E111" s="39" t="s">
        <v>217</v>
      </c>
    </row>
    <row r="112" spans="1:13" ht="12.75">
      <c r="A112" t="s">
        <v>46</v>
      </c>
      <c r="C112" s="31" t="s">
        <v>26</v>
      </c>
      <c r="E112" s="33" t="s">
        <v>218</v>
      </c>
      <c r="J112" s="32">
        <f>0</f>
      </c>
      <c s="32">
        <f>0</f>
      </c>
      <c s="32">
        <f>0+L113+L117+L121+L125+L129+L133</f>
      </c>
      <c s="32">
        <f>0+M113+M117+M121+M125+M129+M133</f>
      </c>
    </row>
    <row r="113" spans="1:16" ht="12.75">
      <c r="A113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127</v>
      </c>
      <c s="37">
        <v>17.71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90</v>
      </c>
      <c>
        <f>(M113*21)/100</f>
      </c>
      <c t="s">
        <v>27</v>
      </c>
    </row>
    <row r="114" spans="1:5" ht="12.75">
      <c r="A114" s="35" t="s">
        <v>55</v>
      </c>
      <c r="E114" s="39" t="s">
        <v>222</v>
      </c>
    </row>
    <row r="115" spans="1:5" ht="76.5">
      <c r="A115" s="35" t="s">
        <v>57</v>
      </c>
      <c r="E115" s="40" t="s">
        <v>223</v>
      </c>
    </row>
    <row r="116" spans="1:5" ht="229.5">
      <c r="A116" t="s">
        <v>59</v>
      </c>
      <c r="E116" s="39" t="s">
        <v>224</v>
      </c>
    </row>
    <row r="117" spans="1:16" ht="12.75">
      <c r="A117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127</v>
      </c>
      <c s="37">
        <v>0.5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90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25.5">
      <c r="A119" s="35" t="s">
        <v>57</v>
      </c>
      <c r="E119" s="40" t="s">
        <v>228</v>
      </c>
    </row>
    <row r="120" spans="1:5" ht="38.25">
      <c r="A120" t="s">
        <v>59</v>
      </c>
      <c r="E120" s="39" t="s">
        <v>229</v>
      </c>
    </row>
    <row r="121" spans="1:16" ht="12.75">
      <c r="A121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127</v>
      </c>
      <c s="37">
        <v>1.563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90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76.5">
      <c r="A123" s="35" t="s">
        <v>57</v>
      </c>
      <c r="E123" s="40" t="s">
        <v>233</v>
      </c>
    </row>
    <row r="124" spans="1:5" ht="38.25">
      <c r="A124" t="s">
        <v>59</v>
      </c>
      <c r="E124" s="39" t="s">
        <v>229</v>
      </c>
    </row>
    <row r="125" spans="1:16" ht="12.75">
      <c r="A125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89</v>
      </c>
      <c s="37">
        <v>0.823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90</v>
      </c>
      <c>
        <f>(M125*21)/100</f>
      </c>
      <c t="s">
        <v>27</v>
      </c>
    </row>
    <row r="126" spans="1:5" ht="12.75">
      <c r="A126" s="35" t="s">
        <v>55</v>
      </c>
      <c r="E126" s="39" t="s">
        <v>51</v>
      </c>
    </row>
    <row r="127" spans="1:5" ht="25.5">
      <c r="A127" s="35" t="s">
        <v>57</v>
      </c>
      <c r="E127" s="40" t="s">
        <v>237</v>
      </c>
    </row>
    <row r="128" spans="1:5" ht="267.75">
      <c r="A128" t="s">
        <v>59</v>
      </c>
      <c r="E128" s="39" t="s">
        <v>206</v>
      </c>
    </row>
    <row r="129" spans="1:16" ht="12.75">
      <c r="A129" t="s">
        <v>49</v>
      </c>
      <c s="34" t="s">
        <v>238</v>
      </c>
      <c s="34" t="s">
        <v>239</v>
      </c>
      <c s="35" t="s">
        <v>51</v>
      </c>
      <c s="6" t="s">
        <v>240</v>
      </c>
      <c s="36" t="s">
        <v>127</v>
      </c>
      <c s="37">
        <v>8.45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90</v>
      </c>
      <c>
        <f>(M129*21)/100</f>
      </c>
      <c t="s">
        <v>27</v>
      </c>
    </row>
    <row r="130" spans="1:5" ht="12.75">
      <c r="A130" s="35" t="s">
        <v>55</v>
      </c>
      <c r="E130" s="39" t="s">
        <v>51</v>
      </c>
    </row>
    <row r="131" spans="1:5" ht="191.25">
      <c r="A131" s="35" t="s">
        <v>57</v>
      </c>
      <c r="E131" s="40" t="s">
        <v>241</v>
      </c>
    </row>
    <row r="132" spans="1:5" ht="382.5">
      <c r="A132" t="s">
        <v>59</v>
      </c>
      <c r="E132" s="39" t="s">
        <v>242</v>
      </c>
    </row>
    <row r="133" spans="1:16" ht="12.75">
      <c r="A133" t="s">
        <v>49</v>
      </c>
      <c s="34" t="s">
        <v>243</v>
      </c>
      <c s="34" t="s">
        <v>244</v>
      </c>
      <c s="35" t="s">
        <v>51</v>
      </c>
      <c s="6" t="s">
        <v>245</v>
      </c>
      <c s="36" t="s">
        <v>89</v>
      </c>
      <c s="37">
        <v>1.314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90</v>
      </c>
      <c>
        <f>(M133*21)/100</f>
      </c>
      <c t="s">
        <v>27</v>
      </c>
    </row>
    <row r="134" spans="1:5" ht="12.75">
      <c r="A134" s="35" t="s">
        <v>55</v>
      </c>
      <c r="E134" s="39" t="s">
        <v>51</v>
      </c>
    </row>
    <row r="135" spans="1:5" ht="178.5">
      <c r="A135" s="35" t="s">
        <v>57</v>
      </c>
      <c r="E135" s="40" t="s">
        <v>246</v>
      </c>
    </row>
    <row r="136" spans="1:5" ht="242.25">
      <c r="A136" t="s">
        <v>59</v>
      </c>
      <c r="E136" s="39" t="s">
        <v>247</v>
      </c>
    </row>
    <row r="137" spans="1:13" ht="12.75">
      <c r="A137" t="s">
        <v>46</v>
      </c>
      <c r="C137" s="31" t="s">
        <v>70</v>
      </c>
      <c r="E137" s="33" t="s">
        <v>248</v>
      </c>
      <c r="J137" s="32">
        <f>0</f>
      </c>
      <c s="32">
        <f>0</f>
      </c>
      <c s="32">
        <f>0+L138+L142+L146+L150+L154+L158+L162</f>
      </c>
      <c s="32">
        <f>0+M138+M142+M146+M150+M154+M158+M162</f>
      </c>
    </row>
    <row r="138" spans="1:16" ht="12.75">
      <c r="A138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120</v>
      </c>
      <c s="37">
        <v>54.25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90</v>
      </c>
      <c>
        <f>(M138*21)/100</f>
      </c>
      <c t="s">
        <v>27</v>
      </c>
    </row>
    <row r="139" spans="1:5" ht="51">
      <c r="A139" s="35" t="s">
        <v>55</v>
      </c>
      <c r="E139" s="39" t="s">
        <v>252</v>
      </c>
    </row>
    <row r="140" spans="1:5" ht="25.5">
      <c r="A140" s="35" t="s">
        <v>57</v>
      </c>
      <c r="E140" s="40" t="s">
        <v>253</v>
      </c>
    </row>
    <row r="141" spans="1:5" ht="51">
      <c r="A141" t="s">
        <v>59</v>
      </c>
      <c r="E141" s="39" t="s">
        <v>254</v>
      </c>
    </row>
    <row r="142" spans="1:16" ht="12.75">
      <c r="A14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127</v>
      </c>
      <c s="37">
        <v>37.7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90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25.5">
      <c r="A144" s="35" t="s">
        <v>57</v>
      </c>
      <c r="E144" s="40" t="s">
        <v>258</v>
      </c>
    </row>
    <row r="145" spans="1:5" ht="369.75">
      <c r="A145" t="s">
        <v>59</v>
      </c>
      <c r="E145" s="39" t="s">
        <v>259</v>
      </c>
    </row>
    <row r="146" spans="1:16" ht="12.75">
      <c r="A146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127</v>
      </c>
      <c s="37">
        <v>116.226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90</v>
      </c>
      <c>
        <f>(M146*21)/100</f>
      </c>
      <c t="s">
        <v>27</v>
      </c>
    </row>
    <row r="147" spans="1:5" ht="25.5">
      <c r="A147" s="35" t="s">
        <v>55</v>
      </c>
      <c r="E147" s="39" t="s">
        <v>263</v>
      </c>
    </row>
    <row r="148" spans="1:5" ht="229.5">
      <c r="A148" s="35" t="s">
        <v>57</v>
      </c>
      <c r="E148" s="40" t="s">
        <v>264</v>
      </c>
    </row>
    <row r="149" spans="1:5" ht="369.75">
      <c r="A149" t="s">
        <v>59</v>
      </c>
      <c r="E149" s="39" t="s">
        <v>259</v>
      </c>
    </row>
    <row r="150" spans="1:16" ht="12.75">
      <c r="A150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89</v>
      </c>
      <c s="37">
        <v>2.324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90</v>
      </c>
      <c>
        <f>(M150*21)/100</f>
      </c>
      <c t="s">
        <v>27</v>
      </c>
    </row>
    <row r="151" spans="1:5" ht="25.5">
      <c r="A151" s="35" t="s">
        <v>55</v>
      </c>
      <c r="E151" s="39" t="s">
        <v>268</v>
      </c>
    </row>
    <row r="152" spans="1:5" ht="25.5">
      <c r="A152" s="35" t="s">
        <v>57</v>
      </c>
      <c r="E152" s="40" t="s">
        <v>269</v>
      </c>
    </row>
    <row r="153" spans="1:5" ht="191.25">
      <c r="A153" t="s">
        <v>59</v>
      </c>
      <c r="E153" s="39" t="s">
        <v>270</v>
      </c>
    </row>
    <row r="154" spans="1:16" ht="12.75">
      <c r="A154" t="s">
        <v>49</v>
      </c>
      <c s="34" t="s">
        <v>271</v>
      </c>
      <c s="34" t="s">
        <v>272</v>
      </c>
      <c s="35" t="s">
        <v>273</v>
      </c>
      <c s="6" t="s">
        <v>274</v>
      </c>
      <c s="36" t="s">
        <v>127</v>
      </c>
      <c s="37">
        <v>168.322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90</v>
      </c>
      <c>
        <f>(M154*21)/100</f>
      </c>
      <c t="s">
        <v>27</v>
      </c>
    </row>
    <row r="155" spans="1:5" ht="25.5">
      <c r="A155" s="35" t="s">
        <v>55</v>
      </c>
      <c r="E155" s="39" t="s">
        <v>275</v>
      </c>
    </row>
    <row r="156" spans="1:5" ht="127.5">
      <c r="A156" s="35" t="s">
        <v>57</v>
      </c>
      <c r="E156" s="40" t="s">
        <v>276</v>
      </c>
    </row>
    <row r="157" spans="1:5" ht="25.5">
      <c r="A157" t="s">
        <v>59</v>
      </c>
      <c r="E157" s="39" t="s">
        <v>277</v>
      </c>
    </row>
    <row r="158" spans="1:16" ht="12.75">
      <c r="A158" t="s">
        <v>49</v>
      </c>
      <c s="34" t="s">
        <v>278</v>
      </c>
      <c s="34" t="s">
        <v>279</v>
      </c>
      <c s="35" t="s">
        <v>51</v>
      </c>
      <c s="6" t="s">
        <v>280</v>
      </c>
      <c s="36" t="s">
        <v>127</v>
      </c>
      <c s="37">
        <v>0.488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90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25.5">
      <c r="A160" s="35" t="s">
        <v>57</v>
      </c>
      <c r="E160" s="40" t="s">
        <v>281</v>
      </c>
    </row>
    <row r="161" spans="1:5" ht="38.25">
      <c r="A161" t="s">
        <v>59</v>
      </c>
      <c r="E161" s="39" t="s">
        <v>282</v>
      </c>
    </row>
    <row r="162" spans="1:16" ht="12.75">
      <c r="A162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127</v>
      </c>
      <c s="37">
        <v>78.705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90</v>
      </c>
      <c>
        <f>(M162*21)/100</f>
      </c>
      <c t="s">
        <v>27</v>
      </c>
    </row>
    <row r="163" spans="1:5" ht="12.75">
      <c r="A163" s="35" t="s">
        <v>55</v>
      </c>
      <c r="E163" s="39" t="s">
        <v>286</v>
      </c>
    </row>
    <row r="164" spans="1:5" ht="229.5">
      <c r="A164" s="35" t="s">
        <v>57</v>
      </c>
      <c r="E164" s="40" t="s">
        <v>287</v>
      </c>
    </row>
    <row r="165" spans="1:5" ht="102">
      <c r="A165" t="s">
        <v>59</v>
      </c>
      <c r="E165" s="39" t="s">
        <v>288</v>
      </c>
    </row>
    <row r="166" spans="1:13" ht="12.75">
      <c r="A166" t="s">
        <v>46</v>
      </c>
      <c r="C166" s="31" t="s">
        <v>110</v>
      </c>
      <c r="E166" s="33" t="s">
        <v>289</v>
      </c>
      <c r="J166" s="32">
        <f>0</f>
      </c>
      <c s="32">
        <f>0</f>
      </c>
      <c s="32">
        <f>0+L167+L171</f>
      </c>
      <c s="32">
        <f>0+M167+M171</f>
      </c>
    </row>
    <row r="167" spans="1:16" ht="12.75">
      <c r="A167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120</v>
      </c>
      <c s="37">
        <v>184.5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90</v>
      </c>
      <c>
        <f>(M167*21)/100</f>
      </c>
      <c t="s">
        <v>27</v>
      </c>
    </row>
    <row r="168" spans="1:5" ht="51">
      <c r="A168" s="35" t="s">
        <v>55</v>
      </c>
      <c r="E168" s="39" t="s">
        <v>293</v>
      </c>
    </row>
    <row r="169" spans="1:5" ht="102">
      <c r="A169" s="35" t="s">
        <v>57</v>
      </c>
      <c r="E169" s="40" t="s">
        <v>294</v>
      </c>
    </row>
    <row r="170" spans="1:5" ht="76.5">
      <c r="A170" t="s">
        <v>59</v>
      </c>
      <c r="E170" s="39" t="s">
        <v>295</v>
      </c>
    </row>
    <row r="171" spans="1:16" ht="12.75">
      <c r="A171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98</v>
      </c>
      <c s="37">
        <v>71.7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90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7.5">
      <c r="A173" s="35" t="s">
        <v>57</v>
      </c>
      <c r="E173" s="40" t="s">
        <v>299</v>
      </c>
    </row>
    <row r="174" spans="1:5" ht="89.25">
      <c r="A174" t="s">
        <v>59</v>
      </c>
      <c r="E174" s="39" t="s">
        <v>300</v>
      </c>
    </row>
    <row r="175" spans="1:13" ht="12.75">
      <c r="A175" t="s">
        <v>46</v>
      </c>
      <c r="C175" s="31" t="s">
        <v>130</v>
      </c>
      <c r="E175" s="33" t="s">
        <v>301</v>
      </c>
      <c r="J175" s="32">
        <f>0</f>
      </c>
      <c s="32">
        <f>0</f>
      </c>
      <c s="32">
        <f>0+L176+L180+L184</f>
      </c>
      <c s="32">
        <f>0+M176+M180+M184</f>
      </c>
    </row>
    <row r="176" spans="1:16" ht="12.75">
      <c r="A176" t="s">
        <v>49</v>
      </c>
      <c s="34" t="s">
        <v>302</v>
      </c>
      <c s="34" t="s">
        <v>303</v>
      </c>
      <c s="35" t="s">
        <v>51</v>
      </c>
      <c s="6" t="s">
        <v>304</v>
      </c>
      <c s="36" t="s">
        <v>98</v>
      </c>
      <c s="37">
        <v>71.7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90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7.5">
      <c r="A178" s="35" t="s">
        <v>57</v>
      </c>
      <c r="E178" s="40" t="s">
        <v>299</v>
      </c>
    </row>
    <row r="179" spans="1:5" ht="25.5">
      <c r="A179" t="s">
        <v>59</v>
      </c>
      <c r="E179" s="39" t="s">
        <v>305</v>
      </c>
    </row>
    <row r="180" spans="1:16" ht="12.75">
      <c r="A180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98</v>
      </c>
      <c s="37">
        <v>71.7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90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7.5">
      <c r="A182" s="35" t="s">
        <v>57</v>
      </c>
      <c r="E182" s="40" t="s">
        <v>299</v>
      </c>
    </row>
    <row r="183" spans="1:5" ht="25.5">
      <c r="A183" t="s">
        <v>59</v>
      </c>
      <c r="E183" s="39" t="s">
        <v>305</v>
      </c>
    </row>
    <row r="184" spans="1:16" ht="12.75">
      <c r="A184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127</v>
      </c>
      <c s="37">
        <v>4.921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90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02">
      <c r="A186" s="35" t="s">
        <v>57</v>
      </c>
      <c r="E186" s="40" t="s">
        <v>312</v>
      </c>
    </row>
    <row r="187" spans="1:5" ht="114.75">
      <c r="A187" t="s">
        <v>59</v>
      </c>
      <c r="E187" s="39" t="s">
        <v>313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