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1" sheetId="3" r:id="rId3"/>
  </sheets>
  <definedNames/>
  <calcPr/>
  <webPublishing/>
</workbook>
</file>

<file path=xl/sharedStrings.xml><?xml version="1.0" encoding="utf-8"?>
<sst xmlns="http://schemas.openxmlformats.org/spreadsheetml/2006/main" count="675" uniqueCount="270">
  <si>
    <t>Aspe</t>
  </si>
  <si>
    <t>Rekapitulace ceny</t>
  </si>
  <si>
    <t>S631800355</t>
  </si>
  <si>
    <t>Rekonstrukce mostu v km 82,960 trati Praha - Chomutov</t>
  </si>
  <si>
    <t>ZŘ</t>
  </si>
  <si>
    <t>20201203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</si>
  <si>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</si>
  <si>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</si>
  <si>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</si>
  <si>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</si>
  <si>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</si>
  <si>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</si>
  <si>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</si>
  <si>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</si>
  <si>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</si>
  <si>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</si>
  <si>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</si>
  <si>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</si>
  <si>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</si>
  <si>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</si>
  <si>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</si>
  <si>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</si>
  <si>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</si>
  <si>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</si>
  <si>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</si>
  <si>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</si>
  <si>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</si>
  <si>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</si>
  <si>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</si>
  <si>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</si>
  <si>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</si>
  <si>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</si>
  <si>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</si>
  <si>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</si>
  <si>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</si>
  <si>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</si>
  <si>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</si>
  <si>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</si>
  <si>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</si>
  <si>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</si>
  <si>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</si>
  <si>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</si>
  <si>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</si>
  <si>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</si>
  <si>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</si>
  <si>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</si>
  <si>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</si>
  <si>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</si>
  <si>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</si>
  <si>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</si>
  <si>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</si>
  <si>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</si>
  <si>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</si>
  <si>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</si>
  <si>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</si>
  <si>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</si>
  <si>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</si>
  <si>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</si>
  <si>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</si>
  <si>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</si>
  <si>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</si>
  <si>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</si>
  <si>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</si>
  <si>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</si>
  <si>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</si>
  <si>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</si>
  <si>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</si>
  <si>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</si>
  <si>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</si>
  <si>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</si>
  <si>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</si>
  <si>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</si>
  <si>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</si>
  <si>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</si>
  <si>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</si>
  <si>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</si>
  <si>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</si>
  <si>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</si>
  <si>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</si>
  <si>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</si>
  <si>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E.1.4</t>
  </si>
  <si>
    <t>Mosty, propustky, zdi</t>
  </si>
  <si>
    <t xml:space="preserve">  SO 01</t>
  </si>
  <si>
    <t>Most v km 82,960</t>
  </si>
  <si>
    <t>SO 01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</si>
  <si>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</si>
  <si>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</si>
  <si>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</si>
  <si>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</si>
  <si>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</si>
  <si>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2019_OTSKP</t>
  </si>
  <si>
    <t>z odkopu   
153,004*2,0=306,008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</si>
  <si>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</si>
  <si>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</si>
  <si>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</si>
  <si>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bourání zdiva a říms  
17,520*2,5=43,800 [A]  
dlažba  
35,441*2,5=88,603 [B]  
Celkem: A+B=132,403 [C]</t>
  </si>
  <si>
    <t>027121R</t>
  </si>
  <si>
    <t>PROVIZORNÍ PŘÍSTUPOVÉ CESTY - ZŘÍZENÍ</t>
  </si>
  <si>
    <t>M2</t>
  </si>
  <si>
    <t>Úprava přístupu k objektu mostu, náklady na pronájem a užívání cesty a ostatních ploch ZE SILNIČNÍCH PANELŮ VČETNĚ ZAŘÍZENÍ STAVENIŠTĚ - ZŘÍZENÍ, PROVOZ,</t>
  </si>
  <si>
    <t>přístupová cesta k objektu   
200*3,0=600,000 [A]  
Manipulační plocha pro flok   
15*15=225,000 [B]  
Celkem: A+B=825,000 [C]</t>
  </si>
  <si>
    <t>zahrnuje veškeré náklady spojené s objednatelem požadovanými zařízeními</t>
  </si>
  <si>
    <t>027123R</t>
  </si>
  <si>
    <t>PROVIZORNÍ PŘÍSTUPOVÉ CESTY - ZRUŠENÍ</t>
  </si>
  <si>
    <t>02943</t>
  </si>
  <si>
    <t>OSTATNÍ POŽADAVKY - VYPRACOVÁNÍ RDS</t>
  </si>
  <si>
    <t>Položka RDS -Veškerá dokumentace zhotovitele potřebná pro realizaci stavby dle ZTP, kap.4.4, pro výrobu a montáž FLOK v rozsahu dle TKP 19, D.2.1.4, příloha č.7 flexibilní ocelová konstrukce, včetně statického výpočtu a stanovení zatížitelnosti.</t>
  </si>
  <si>
    <t>zahrnuje veškeré náklady spojené s objednatelem požadovanými pracemi</t>
  </si>
  <si>
    <t>Zemní práce</t>
  </si>
  <si>
    <t>6</t>
  </si>
  <si>
    <t>11120</t>
  </si>
  <si>
    <t>ODSTRANĚNÍ KŘOVIN</t>
  </si>
  <si>
    <t>Mýcení keřů okolo čel a křídel</t>
  </si>
  <si>
    <t>Výměra určena z výkresu 3.1  
vpravo  
17,00*27,00=459,000 [A]  
vlevo   
17,00*22,000=374,000 [B]  
Celkem: A+B=833,000 [C]</t>
  </si>
  <si>
    <t>odstranění křovin a stromů do průměru 100 mm   
doprava dřevin bez ohledu na vzdálenost   
spálení na hromadách nebo štěpkování</t>
  </si>
  <si>
    <t>7</t>
  </si>
  <si>
    <t>112111</t>
  </si>
  <si>
    <t>KÁCENÍ STROMŮ D KMENE DO 0,5M, ODVOZ DO 1KM</t>
  </si>
  <si>
    <t>KUS</t>
  </si>
  <si>
    <t>Stromy do průměru kmene 0,25m obvodu 0,8 m</t>
  </si>
  <si>
    <t>vpravo  
2=2,000 [A]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</si>
  <si>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</t>
  </si>
  <si>
    <t>8</t>
  </si>
  <si>
    <t>114157</t>
  </si>
  <si>
    <t>ODSTR DLAŽ VOD KOR Z LOMKAM NA MC VČET PODKL, ODVOZ DO 16KM</t>
  </si>
  <si>
    <t>M3</t>
  </si>
  <si>
    <t>Z přílohy 2.1 v otvoru   
3,640*32,455*0,3=35,441 [A]  
Celkem: A=35,441 [B]  
OK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</si>
  <si>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</si>
  <si>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</t>
  </si>
  <si>
    <t>121101</t>
  </si>
  <si>
    <t>SEJMUTÍ ORNICE NEBO LESNÍ PŮDY S ODVOZEM DO 1KM</t>
  </si>
  <si>
    <t>pod dlažbu   
mezi křídly   
vpravo : 7,11*0,15=1,067 [A]  
vlevo : 7,223*0,15=1,083 [B]  
podél křídel vpravo  
1,5*10*0,15*2=4,500 [C]  
podél křídel vlevo  
1,5*6,6*0,15*2=2,970 [D]  
nad novou římsou   
zleva  
2,0*11,410*0,15=3,423 [E]  
zprava  
2,0*10,04*0,15=3,012 [F]  
Celkem: A+B+C+D+E+F=16,055 [G]  
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</si>
  <si>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</si>
  <si>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10</t>
  </si>
  <si>
    <t>122737</t>
  </si>
  <si>
    <t>ODKOPÁVKY A PROKOPÁVKY OBECNÉ TŘ. I, ODVOZ DO 16KM</t>
  </si>
  <si>
    <t>Skládka např AZS 98 -Žatec</t>
  </si>
  <si>
    <t>Odkop zeminy za kříldy pro dlažby z přílohy 3.2  
odkopávka v otvoru:   
3,64*32,455=118,136 [A]  
mezi křídly dlažba  
vpravo    
7,11*0,3=2,133 [B]  
vlevo   
7,22*0,3=2,166 [C]  
dlažba   
podél křídel   
vpravo   
10*1,5*0,15*2=4,500 [D]  
vlevo  
6,410*1,5*0,15*2=2,885 [E]  
nad římsou pro dlažbu a novou řísmu  
vpravo   
1,4*10,04=14,056 [F]  
vlevo   
0,8*11,410=9,128 [G]  
Celkem: A+B+C+D+E+F+G=153,004 [H]  
Položka OK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</si>
  <si>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</si>
  <si>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</t>
  </si>
  <si>
    <t>18110</t>
  </si>
  <si>
    <t>ÚPRAVA PLÁNĚ SE ZHUTNĚNÍM V HORNINĚ TŘ. I</t>
  </si>
  <si>
    <t>pod desku   
3*32,455=97,365 [A]  
Celkem: A=97,365 [B]</t>
  </si>
  <si>
    <t>položka zahrnuje úpravu pláně včetně vyrovnání výškových rozdílů. Míru zhutnění určuje projekt.</t>
  </si>
  <si>
    <t>Základy</t>
  </si>
  <si>
    <t>12</t>
  </si>
  <si>
    <t>261414R</t>
  </si>
  <si>
    <t>VRTY PRO KOTVENÍ A INJEKTÁŽ TŘ IV NA POVRCHU D DO 35MM</t>
  </si>
  <si>
    <t>M</t>
  </si>
  <si>
    <t>Včetně cementové zalivky</t>
  </si>
  <si>
    <t>vrty pro kotvení říms do stávajícího zdiva   
římsy čel   
76*0,35=26,600 [A]  
římsy křídel   
K1  
34*0,35=11,900 [B]  
K2  
36*0,35=12,600 [C]  
K3  
52*0,35=18,200 [D]  
K4  
52*0,35=18,200 [E]  
Celkem: A+B+C+D+E=87,500 [F]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</si>
  <si>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</si>
  <si>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13</t>
  </si>
  <si>
    <t>261415</t>
  </si>
  <si>
    <t>VRTY PRO KOTVENÍ A INJEKTÁŽ NA POVRCHU TŘ. IV D DO 50MM</t>
  </si>
  <si>
    <t>dle přílohy 4.1  
základy  
251,655=251,655 [A]  
čela  
67,28=67,280 [B]  
dle přílohy 4.2  
K1  
51,89=51,890 [C]  
K2  
56,55=56,550 [D]  
K3  
101,86=101,860 [E]  
K4  
102,55=102,550 [F]  
Celkem: A+B+C+D+E+F=631,785 [G]</t>
  </si>
  <si>
    <t>14</t>
  </si>
  <si>
    <t>272314</t>
  </si>
  <si>
    <t>ZÁKLADY Z PROSTÉHO BETONU DO C25/30</t>
  </si>
  <si>
    <t>prahy dlažby   
0,35*0,4*3,565=0,499 [A]  
0,35*0,4*3,775=0,529 [B]  
Celkem: A+B=1,028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</si>
  <si>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</si>
  <si>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15</t>
  </si>
  <si>
    <t>272325</t>
  </si>
  <si>
    <t>ZÁKLADY ZE ŽELEZOBETONU DO C30/37</t>
  </si>
  <si>
    <t>C30/37 XD3,XF4</t>
  </si>
  <si>
    <t>Základová konstrukce pro NK výměra určrena dle přílohy 5 včetně dilatace  
118,9=118,900 [A]</t>
  </si>
  <si>
    <t>16</t>
  </si>
  <si>
    <t>272365</t>
  </si>
  <si>
    <t>VÝZTUŽ ZÁKLADŮ Z OCELI 10505, B500B</t>
  </si>
  <si>
    <t>dle přílohy č. 6  
5631,702/1000=5,632 [A]  
OK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</si>
  <si>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</si>
  <si>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17</t>
  </si>
  <si>
    <t>281451</t>
  </si>
  <si>
    <t>INJEKTOVÁNÍ NÍZKOTLAKÉ Z CEMENTOVÉ MALTY NA POVRCHU</t>
  </si>
  <si>
    <t>doinjektování ve vrchlíku 10% ze zaplnění   
4,95*32,745*1,100*0,1=17,830 [A]</t>
  </si>
  <si>
    <t>Položka injektážních prací obsahuje kompletní práce, mimo zřízení vrtů (vykazují se položkami 261, 262), které jsou nutné pro předepsanou funkci injektáže (statickou, těsnící a pod.).     
Položka obsahuje vodní tlakové zkoušky před a po injektáži.    
Položka zahrnuje veškerý materiál, výrobky a polotovary, včetně mimostaveništní a vnitrostaveništní dopravy (rovněž přesuny), včetně naložení a složení, případně s uložením.</t>
  </si>
  <si>
    <t>18</t>
  </si>
  <si>
    <t>281611</t>
  </si>
  <si>
    <t>INJEKTOVÁNÍ NÍZKOTLAKÉ Z CEMENTOVÝCH POJIV NA POVRCHU</t>
  </si>
  <si>
    <t>injektáž dle přilohy 4.1 a 4.2  
čela a základové konstrukce 15%  
415*0,15=62,250 [A]  
křídla 15%  
368*0,15=55,200 [B]  
donijektování ve vrchlíku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</si>
  <si>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</si>
  <si>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Svislé konstrukce</t>
  </si>
  <si>
    <t>19</t>
  </si>
  <si>
    <t>31123</t>
  </si>
  <si>
    <t>ZDI A STĚNY PODPĚR A VOLNÉ Z CIHEL PÁLENÝCH</t>
  </si>
  <si>
    <t>pro vyplnění tvoru  
vlevo: 8,45*0,15=1,268 [A]  
vpravo: 6,41*0,15=0,962 [B]  
Celkem: A+B=2,230 [C]</t>
  </si>
  <si>
    <t>Položka zahrnuje veškerý materiál, výrobky a polotovary, včetně mimostaveništní a vnitrostaveništní dopravy (rovněž přesuny), včetně naložení a složení, případně s uložením.</t>
  </si>
  <si>
    <t>20</t>
  </si>
  <si>
    <t>317325</t>
  </si>
  <si>
    <t>ŘÍMSY ZE ŽELEZOBETONU DO C30/37</t>
  </si>
  <si>
    <t>římsy čel   
vlevo  
3,7=3,700 [A]  
vpravo   
3,3=3,300 [B]  
římsy křídel   
římsa na K1  
2,4=2,400 [C]  
římsa na K2  
2,5=2,500 [D]  
římsa na K3  
3,0=3,000 [E]  
římsa na K4  
3,0=3,000 [F]  
Celkem: A+B+C+D+E+F=17,900 [G]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</si>
  <si>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</si>
  <si>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21</t>
  </si>
  <si>
    <t>317365</t>
  </si>
  <si>
    <t>VÝZTUŽ ŘÍMS Z OCELI 10505, B500B</t>
  </si>
  <si>
    <t>řimsy čel  
658,736/1000=0,659 [A]  
křídlo K1  
380,572/1000=0,381 [B]  
křídlo K2  
389,233/1000=0,389 [C]  
křídlo K3  
525,430/1000=0,525 [D]  
křídlo K4  
525,430/1000=0,525 [E]  
Celkem: A+B+C+D+E=2,479 [F]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</si>
  <si>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</si>
  <si>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22</t>
  </si>
  <si>
    <t>348173</t>
  </si>
  <si>
    <t>ZÁBRADLÍ Z DÍLCŮ KOVOVÝCH ŽÁROVĚ ZINK PONOREM S NÁTĚREM</t>
  </si>
  <si>
    <t>KG</t>
  </si>
  <si>
    <t>Skladba ONS dle přílohy č.D.2.1.4.10 Zábradlí</t>
  </si>
  <si>
    <t>Dle přílohy D.2.1.4.10  
1254,00=1 254,000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</si>
  <si>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</si>
  <si>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</si>
  <si>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23</t>
  </si>
  <si>
    <t>429172R</t>
  </si>
  <si>
    <t>MOSTNÍ KONSTRUKCE PŘESÝPANÉ Z VLNITÝCH PLECHŮ, OBVOD 6M-8M</t>
  </si>
  <si>
    <t>Včetně montáže konstrukce opatřené předespaným PKO dle projektu, D.2.1.4, příloha č.7 flexibilní ocelová konstrukce, hydroizolace spolu se sjedocujícím nátěrem. Zahrnuje i montážní pomůcky a distanční prvky. V ceně je zahrnuta zavážecí dráha a zajištění polohy konstrukce</t>
  </si>
  <si>
    <t>Nosná konstrukce světlosti 3,210 m, obvod 7,77 m výměra určena z přílohy 7  
32,165=32,165 [A]  
ok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</si>
  <si>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</si>
  <si>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24</t>
  </si>
  <si>
    <t>451312</t>
  </si>
  <si>
    <t>PODKLADNÍ A VÝPLŇOVÉ VRSTVY Z PROSTÉHO BETONU C12/15</t>
  </si>
  <si>
    <t>pod desku  
18,3=18,300 [A]  
Celkem: A=18,300 [B]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</si>
  <si>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</si>
  <si>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25</t>
  </si>
  <si>
    <t>451324</t>
  </si>
  <si>
    <t>PODKL A VÝPLŇ VRSTVY ZE ŽELEZOBET DO C25/30</t>
  </si>
  <si>
    <t>Podkladní beton pod dlažbu na vtoku a výtoku a beton pod dlažbu v mostním otvoru. C25/30nXF3</t>
  </si>
  <si>
    <t>v otvoru  
0,729*32,580=  
mezi křídly   
vpravo : 7,11*0,1=0,711 [B]  
vlevo : 7,223*0,1=0,722 [C]  
podél křídel vpravo  
1,5*10*0,2*1=3,000 [D]  
podél křídel vlevo  
1,5*6,6*0,1*2=1,980 [E]  
nad novou římsou   
zleva  
2,0*11,410*0,1=2,282 [F]  
zprava  
2,0*10,04*0,1=2,008 [G]  
Celkem: A+B+C+D+E+F+G=</t>
  </si>
  <si>
    <t>26</t>
  </si>
  <si>
    <t>451366</t>
  </si>
  <si>
    <t>VÝZTUŽ PODKL VRSTEV Z KARI-SÍTÍ</t>
  </si>
  <si>
    <t>Výztuž podkladního betonu pod dlažbou. KARI síť průměr 4mm oko 100x100 mm   
hmotnost 1,98 kg/m2</t>
  </si>
  <si>
    <t>do betonu do dlažby   
193,045*4,44*1,33/1000=1,140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</si>
  <si>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zednické výpomoci pro montáž betonářské výztuže    
- úpravy výztuže pro osazení doplňkových konstrukcí    
- ochranu výztuže do doby jejího zabetonování    
- veškerá opatření pro zajištění soudržnosti výztuže a betonu    
- vodivé propojení výztuže, které je součástí ochrany konstrukce proti vlivům bludných proudů, vyvedení do měřících skříní nebo míst pro měření bludných proudů    
- povrchovou antikorozní úpravu výztuže    
- separaci výztuže</t>
  </si>
  <si>
    <t>27</t>
  </si>
  <si>
    <t>45169</t>
  </si>
  <si>
    <t>PODKL A VÝPLŇ VRSTVY ZE STABILIZOVANÉHO POPÍLKU</t>
  </si>
  <si>
    <t>Výplň popílkobetonem mezi stávající a novou konstrukcí včetně osazení trubek pro doinjektování vrchlíku a jeho doinjektování</t>
  </si>
  <si>
    <t>Výměra určena z výkresu 3.2  a připočtena rezerva 10% pro kaverny 10% na doinjektování   
4,95*32,745*1,100*0,9=160,467 [A]</t>
  </si>
  <si>
    <t>Položka zahrnuje dodávku stabilizovaného popílku a jeho uložení se zhutněním, včetně mimostaveništní a vnitrostaveništní dopravy (rovněž přesuny)</t>
  </si>
  <si>
    <t>28</t>
  </si>
  <si>
    <t>45734R</t>
  </si>
  <si>
    <t>VYROVNÁVACÍ A SPÁD BETON ZVLÁŠNÍ (SANAČNÍ MALTA)</t>
  </si>
  <si>
    <t>u profil   
0,06*0,075*32,165*2=0,289 [A]</t>
  </si>
  <si>
    <t>položka zahrnuje:    
- dodání zvláštního betonu (plastbetonu) předepsané kvality a jeho rozprostření v předepsané tloušťce a v předepsaném tvaru</t>
  </si>
  <si>
    <t>29</t>
  </si>
  <si>
    <t>465512</t>
  </si>
  <si>
    <t>DLAŽBY Z LOMOVÉHO KAMENE NA MC</t>
  </si>
  <si>
    <t>Dlažba kolem vyústění mostu v otvoru a podél křídel</t>
  </si>
  <si>
    <t>v otvoru: 2,64*32,580*0,2=17,202 [A]  
mezi křídly   
vpravo : 7,11*0,2=1,422 [B]  
vlevo : 7,223*0,2=1,445 [C]  
podél křídel vpravo  
1,5*10*0,2*2=6,000 [D]  
podél křídel vlevo  
1,5*6,6*0,2*2=3,960 [E]  
nad novou římsou   
zleva  
2,0*11,410*0,2=4,564 [F]  
zprava  
2,0*10,04*0,2=4,016 [G]  
Celkem: A+B+C+D+E+F+G=38,609 [H]</t>
  </si>
  <si>
    <t>položka zahrnuje:   
- nutné zemní práce (svahování, úpravu pláně a pod.)   
- zřízení spojovací vrstvy    
- zřízení lože dlažby z cementové malty předepsané kvality a předepsané tloušťky   
- dodávku a položení dlažby z lomového kamene do předepsaného tvaru   
- spárování, těsnění, tmelení a vyplnění spar MC případně s vyklínováním    
- úprava povrchu pro odvedení srážkové vody   
- nezahrnuje podklad pod dlažbu, vykazuje se samostatně položkami SD 45</t>
  </si>
  <si>
    <t>Úpravy povrchů, podlahy, výplně otvorů</t>
  </si>
  <si>
    <t>30</t>
  </si>
  <si>
    <t>62663R</t>
  </si>
  <si>
    <t>PROŠITÍ TRHLIN BETONÁŘSKOU</t>
  </si>
  <si>
    <t>O16mm, dl. 1,5m, ZASEKANOU DO SPÁR   
A CHEMICKY ZALEPIT   
VYPLNĚNÍ INJEKTÁŽNÍ MALTOU VČETNĚ VYPLNĚNÍ TRHLINY A JEJÍHO VYSEKÁNÍ</t>
  </si>
  <si>
    <t>Prošití trhlin  
13*1,5*2*2=78,000 [A]</t>
  </si>
  <si>
    <t>položka zahrnuje:    
dodávku veškerého materiálu potřebného pro předepsanou úpravu v předepsané kvalitě    
vyčištění trhliny    
provedení vlastní injektáže    
potřebná lešení a podpěrné konstrukce</t>
  </si>
  <si>
    <t>31</t>
  </si>
  <si>
    <t>62745</t>
  </si>
  <si>
    <t>SPÁROVÁNÍ STARÉHO ZDIVA CEMENTOVOU MALTOU</t>
  </si>
  <si>
    <t>spárování  
průčelí zprava  
12,4=12,400 [A]  
průčelí zleva  
17,5=17,500 [B]  
křídla zprava  
24,9*2=49,800 [C]  
křídla zleva  
20,4*2=40,800 [D]  
římsy křídel  
zprava  
4,25*2=8,500 [E]  
zleva  
4,5*2=9,000 [F]  
Celkem: A+B+C+D+E+F=138,000 [G]  
OK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</si>
  <si>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</si>
  <si>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Ostatní konstrukce a práce</t>
  </si>
  <si>
    <t>32</t>
  </si>
  <si>
    <t>938441</t>
  </si>
  <si>
    <t>OČIŠTĚNÍ ZDIVA OTRYSKÁNÍM TLAKOVOU VODOU DO 200 BARŮ</t>
  </si>
  <si>
    <t>spárování  
průčelí zprava  
12,4=12,400 [A]  
průčelí zprava  
17,5=17,500 [B]  
křídla zprava  
24,9*2=49,800 [C]  
křídla zleva  
20,4*2=40,800 [D]  
římsy křídel  
zprava  
4,25*2=8,500 [E]  
zleva  
4,5*2=9,000 [F]  
Celkem: A+B+C+D+E+F=138,000 [G]  
OK</t>
  </si>
  <si>
    <t>položka zahrnuje očištění předepsaným způsobem včetně odklizení vzniklého odpadu</t>
  </si>
  <si>
    <t>33</t>
  </si>
  <si>
    <t>938452</t>
  </si>
  <si>
    <t>OČIŠTĚNÍ ZDIVA OTRYSKÁNÍM NA SUCHO KŘEMIČ PÍSKEM</t>
  </si>
  <si>
    <t>34</t>
  </si>
  <si>
    <t>966137</t>
  </si>
  <si>
    <t>BOURÁNÍ KONSTRUKCÍ Z KAMENE NA MC S ODVOZEM DO 16KM</t>
  </si>
  <si>
    <t>pručelí včetně římsy   
zprava  
0,32*7,140=2,285 [A]  
zleva  
0,28*8,915=2,496 [B]  
kamené římsy křídel a ubourání zdiva pod nimi pro nové římsy    
0,530*0,630*10*2=6,678 [C]  
0,74*0,630*6,5*2=6,061 [D]  
Celkem: A+B+C+D=17,520 [E]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</si>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</sst>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82</v>
      </c>
      <c s="12" t="s">
        <v>83</v>
      </c>
      <c s="14">
        <f>'SO 01'!K8+'SO 01'!M8</f>
      </c>
      <c s="14">
        <f>C13*0.21</f>
      </c>
      <c s="14">
        <f>C13+D13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84</v>
      </c>
      <c r="E8" s="30" t="s">
        <v>83</v>
      </c>
      <c r="J8" s="29">
        <f>0+J9+J30+J55+J84+J101+J130+J139</f>
      </c>
      <c s="29">
        <f>0+K9+K30+K55+K84+K101+K130+K139</f>
      </c>
      <c s="29">
        <f>0+L9+L30+L55+L84+L101+L130+L139</f>
      </c>
      <c s="29">
        <f>0+M9+M30+M55+M84+M101+M130+M139</f>
      </c>
    </row>
    <row r="9" spans="1:13" ht="12.75">
      <c r="A9" t="s">
        <v>46</v>
      </c>
      <c r="C9" s="31" t="s">
        <v>85</v>
      </c>
      <c r="E9" s="33" t="s">
        <v>86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87</v>
      </c>
      <c s="35" t="s">
        <v>51</v>
      </c>
      <c s="6" t="s">
        <v>88</v>
      </c>
      <c s="36" t="s">
        <v>89</v>
      </c>
      <c s="37">
        <v>306.008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57</v>
      </c>
      <c r="E12" s="40" t="s">
        <v>91</v>
      </c>
    </row>
    <row r="13" spans="1:5" ht="140.25">
      <c r="A13" t="s">
        <v>59</v>
      </c>
      <c r="E13" s="39" t="s">
        <v>92</v>
      </c>
    </row>
    <row r="14" spans="1:16" ht="25.5">
      <c r="A14" t="s">
        <v>49</v>
      </c>
      <c s="34" t="s">
        <v>27</v>
      </c>
      <c s="34" t="s">
        <v>93</v>
      </c>
      <c s="35" t="s">
        <v>51</v>
      </c>
      <c s="6" t="s">
        <v>94</v>
      </c>
      <c s="36" t="s">
        <v>89</v>
      </c>
      <c s="37">
        <v>132.403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63.75">
      <c r="A16" s="35" t="s">
        <v>57</v>
      </c>
      <c r="E16" s="40" t="s">
        <v>95</v>
      </c>
    </row>
    <row r="17" spans="1:5" ht="140.25">
      <c r="A17" t="s">
        <v>59</v>
      </c>
      <c r="E17" s="39" t="s">
        <v>92</v>
      </c>
    </row>
    <row r="18" spans="1:16" ht="12.75">
      <c r="A18" t="s">
        <v>49</v>
      </c>
      <c s="34" t="s">
        <v>26</v>
      </c>
      <c s="34" t="s">
        <v>96</v>
      </c>
      <c s="35" t="s">
        <v>51</v>
      </c>
      <c s="6" t="s">
        <v>97</v>
      </c>
      <c s="36" t="s">
        <v>98</v>
      </c>
      <c s="37">
        <v>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</v>
      </c>
      <c>
        <f>(M18*21)/100</f>
      </c>
      <c t="s">
        <v>27</v>
      </c>
    </row>
    <row r="19" spans="1:5" ht="38.25">
      <c r="A19" s="35" t="s">
        <v>55</v>
      </c>
      <c r="E19" s="39" t="s">
        <v>99</v>
      </c>
    </row>
    <row r="20" spans="1:5" ht="63.75">
      <c r="A20" s="35" t="s">
        <v>57</v>
      </c>
      <c r="E20" s="40" t="s">
        <v>100</v>
      </c>
    </row>
    <row r="21" spans="1:5" ht="12.75">
      <c r="A21" t="s">
        <v>59</v>
      </c>
      <c r="E21" s="39" t="s">
        <v>101</v>
      </c>
    </row>
    <row r="22" spans="1:16" ht="12.75">
      <c r="A22" t="s">
        <v>49</v>
      </c>
      <c s="34" t="s">
        <v>70</v>
      </c>
      <c s="34" t="s">
        <v>102</v>
      </c>
      <c s="35" t="s">
        <v>51</v>
      </c>
      <c s="6" t="s">
        <v>103</v>
      </c>
      <c s="36" t="s">
        <v>98</v>
      </c>
      <c s="37">
        <v>825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</v>
      </c>
      <c>
        <f>(M22*21)/100</f>
      </c>
      <c t="s">
        <v>27</v>
      </c>
    </row>
    <row r="23" spans="1:5" ht="38.25">
      <c r="A23" s="35" t="s">
        <v>55</v>
      </c>
      <c r="E23" s="39" t="s">
        <v>99</v>
      </c>
    </row>
    <row r="24" spans="1:5" ht="63.75">
      <c r="A24" s="35" t="s">
        <v>57</v>
      </c>
      <c r="E24" s="40" t="s">
        <v>100</v>
      </c>
    </row>
    <row r="25" spans="1:5" ht="12.75">
      <c r="A25" t="s">
        <v>59</v>
      </c>
      <c r="E25" s="39" t="s">
        <v>101</v>
      </c>
    </row>
    <row r="26" spans="1:16" ht="12.75">
      <c r="A26" t="s">
        <v>49</v>
      </c>
      <c s="34" t="s">
        <v>75</v>
      </c>
      <c s="34" t="s">
        <v>104</v>
      </c>
      <c s="35" t="s">
        <v>51</v>
      </c>
      <c s="6" t="s">
        <v>105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</v>
      </c>
      <c>
        <f>(M26*21)/100</f>
      </c>
      <c t="s">
        <v>27</v>
      </c>
    </row>
    <row r="27" spans="1:5" ht="38.25">
      <c r="A27" s="35" t="s">
        <v>55</v>
      </c>
      <c r="E27" s="39" t="s">
        <v>106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107</v>
      </c>
    </row>
    <row r="30" spans="1:13" ht="12.75">
      <c r="A30" t="s">
        <v>46</v>
      </c>
      <c r="C30" s="31" t="s">
        <v>47</v>
      </c>
      <c r="E30" s="33" t="s">
        <v>108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98</v>
      </c>
      <c s="37">
        <v>833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90</v>
      </c>
      <c>
        <f>(M31*21)/100</f>
      </c>
      <c t="s">
        <v>27</v>
      </c>
    </row>
    <row r="32" spans="1:5" ht="12.75">
      <c r="A32" s="35" t="s">
        <v>55</v>
      </c>
      <c r="E32" s="39" t="s">
        <v>112</v>
      </c>
    </row>
    <row r="33" spans="1:5" ht="76.5">
      <c r="A33" s="35" t="s">
        <v>57</v>
      </c>
      <c r="E33" s="40" t="s">
        <v>113</v>
      </c>
    </row>
    <row r="34" spans="1:5" ht="38.25">
      <c r="A34" t="s">
        <v>59</v>
      </c>
      <c r="E34" s="39" t="s">
        <v>114</v>
      </c>
    </row>
    <row r="35" spans="1:16" ht="12.75">
      <c r="A35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118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90</v>
      </c>
      <c>
        <f>(M35*21)/100</f>
      </c>
      <c t="s">
        <v>27</v>
      </c>
    </row>
    <row r="36" spans="1:5" ht="12.75">
      <c r="A36" s="35" t="s">
        <v>55</v>
      </c>
      <c r="E36" s="39" t="s">
        <v>119</v>
      </c>
    </row>
    <row r="37" spans="1:5" ht="25.5">
      <c r="A37" s="35" t="s">
        <v>57</v>
      </c>
      <c r="E37" s="40" t="s">
        <v>120</v>
      </c>
    </row>
    <row r="38" spans="1:5" ht="76.5">
      <c r="A38" t="s">
        <v>59</v>
      </c>
      <c r="E38" s="39" t="s">
        <v>121</v>
      </c>
    </row>
    <row r="39" spans="1:16" ht="12.75">
      <c r="A39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125</v>
      </c>
      <c s="37">
        <v>35.441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90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51">
      <c r="A41" s="35" t="s">
        <v>57</v>
      </c>
      <c r="E41" s="40" t="s">
        <v>126</v>
      </c>
    </row>
    <row r="42" spans="1:5" ht="76.5">
      <c r="A42" t="s">
        <v>59</v>
      </c>
      <c r="E42" s="39" t="s">
        <v>127</v>
      </c>
    </row>
    <row r="43" spans="1:16" ht="12.75">
      <c r="A43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125</v>
      </c>
      <c s="37">
        <v>16.055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90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16.75">
      <c r="A45" s="35" t="s">
        <v>57</v>
      </c>
      <c r="E45" s="40" t="s">
        <v>131</v>
      </c>
    </row>
    <row r="46" spans="1:5" ht="38.25">
      <c r="A46" t="s">
        <v>59</v>
      </c>
      <c r="E46" s="39" t="s">
        <v>132</v>
      </c>
    </row>
    <row r="47" spans="1:16" ht="12.75">
      <c r="A47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125</v>
      </c>
      <c s="37">
        <v>153.004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90</v>
      </c>
      <c>
        <f>(M47*21)/100</f>
      </c>
      <c t="s">
        <v>27</v>
      </c>
    </row>
    <row r="48" spans="1:5" ht="12.75">
      <c r="A48" s="35" t="s">
        <v>55</v>
      </c>
      <c r="E48" s="39" t="s">
        <v>136</v>
      </c>
    </row>
    <row r="49" spans="1:5" ht="267.75">
      <c r="A49" s="35" t="s">
        <v>57</v>
      </c>
      <c r="E49" s="40" t="s">
        <v>137</v>
      </c>
    </row>
    <row r="50" spans="1:5" ht="369.75">
      <c r="A50" t="s">
        <v>59</v>
      </c>
      <c r="E50" s="39" t="s">
        <v>138</v>
      </c>
    </row>
    <row r="51" spans="1:16" ht="12.75">
      <c r="A51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98</v>
      </c>
      <c s="37">
        <v>97.365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38.25">
      <c r="A53" s="35" t="s">
        <v>57</v>
      </c>
      <c r="E53" s="40" t="s">
        <v>142</v>
      </c>
    </row>
    <row r="54" spans="1:5" ht="25.5">
      <c r="A54" t="s">
        <v>59</v>
      </c>
      <c r="E54" s="39" t="s">
        <v>143</v>
      </c>
    </row>
    <row r="55" spans="1:13" ht="12.75">
      <c r="A55" t="s">
        <v>46</v>
      </c>
      <c r="C55" s="31" t="s">
        <v>27</v>
      </c>
      <c r="E55" s="33" t="s">
        <v>144</v>
      </c>
      <c r="J55" s="32">
        <f>0</f>
      </c>
      <c s="32">
        <f>0</f>
      </c>
      <c s="32">
        <f>0+L56+L60+L64+L68+L72+L76+L80</f>
      </c>
      <c s="32">
        <f>0+M56+M60+M64+M68+M72+M76+M80</f>
      </c>
    </row>
    <row r="56" spans="1:16" ht="12.75">
      <c r="A56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148</v>
      </c>
      <c s="37">
        <v>87.5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90</v>
      </c>
      <c>
        <f>(M56*21)/100</f>
      </c>
      <c t="s">
        <v>27</v>
      </c>
    </row>
    <row r="57" spans="1:5" ht="12.75">
      <c r="A57" s="35" t="s">
        <v>55</v>
      </c>
      <c r="E57" s="39" t="s">
        <v>149</v>
      </c>
    </row>
    <row r="58" spans="1:5" ht="165.75">
      <c r="A58" s="35" t="s">
        <v>57</v>
      </c>
      <c r="E58" s="40" t="s">
        <v>150</v>
      </c>
    </row>
    <row r="59" spans="1:5" ht="63.75">
      <c r="A59" t="s">
        <v>59</v>
      </c>
      <c r="E59" s="39" t="s">
        <v>151</v>
      </c>
    </row>
    <row r="60" spans="1:16" ht="12.75">
      <c r="A60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148</v>
      </c>
      <c s="37">
        <v>631.785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91.25">
      <c r="A62" s="35" t="s">
        <v>57</v>
      </c>
      <c r="E62" s="40" t="s">
        <v>155</v>
      </c>
    </row>
    <row r="63" spans="1:5" ht="63.75">
      <c r="A63" t="s">
        <v>59</v>
      </c>
      <c r="E63" s="39" t="s">
        <v>151</v>
      </c>
    </row>
    <row r="64" spans="1:16" ht="12.75">
      <c r="A6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125</v>
      </c>
      <c s="37">
        <v>1.028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51">
      <c r="A66" s="35" t="s">
        <v>57</v>
      </c>
      <c r="E66" s="40" t="s">
        <v>159</v>
      </c>
    </row>
    <row r="67" spans="1:5" ht="369.75">
      <c r="A67" t="s">
        <v>59</v>
      </c>
      <c r="E67" s="39" t="s">
        <v>160</v>
      </c>
    </row>
    <row r="68" spans="1:16" ht="12.75">
      <c r="A68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125</v>
      </c>
      <c s="37">
        <v>118.9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90</v>
      </c>
      <c>
        <f>(M68*21)/100</f>
      </c>
      <c t="s">
        <v>27</v>
      </c>
    </row>
    <row r="69" spans="1:5" ht="12.75">
      <c r="A69" s="35" t="s">
        <v>55</v>
      </c>
      <c r="E69" s="39" t="s">
        <v>164</v>
      </c>
    </row>
    <row r="70" spans="1:5" ht="25.5">
      <c r="A70" s="35" t="s">
        <v>57</v>
      </c>
      <c r="E70" s="40" t="s">
        <v>165</v>
      </c>
    </row>
    <row r="71" spans="1:5" ht="369.75">
      <c r="A71" t="s">
        <v>59</v>
      </c>
      <c r="E71" s="39" t="s">
        <v>160</v>
      </c>
    </row>
    <row r="72" spans="1:16" ht="12.75">
      <c r="A72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89</v>
      </c>
      <c s="37">
        <v>5.632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38.25">
      <c r="A74" s="35" t="s">
        <v>57</v>
      </c>
      <c r="E74" s="40" t="s">
        <v>169</v>
      </c>
    </row>
    <row r="75" spans="1:5" ht="267.75">
      <c r="A75" t="s">
        <v>59</v>
      </c>
      <c r="E75" s="39" t="s">
        <v>170</v>
      </c>
    </row>
    <row r="76" spans="1:16" ht="12.75">
      <c r="A76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125</v>
      </c>
      <c s="37">
        <v>17.83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25.5">
      <c r="A78" s="35" t="s">
        <v>57</v>
      </c>
      <c r="E78" s="40" t="s">
        <v>174</v>
      </c>
    </row>
    <row r="79" spans="1:5" ht="89.25">
      <c r="A79" t="s">
        <v>59</v>
      </c>
      <c r="E79" s="39" t="s">
        <v>175</v>
      </c>
    </row>
    <row r="80" spans="1:16" ht="12.75">
      <c r="A80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125</v>
      </c>
      <c s="37">
        <v>55.2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90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76.5">
      <c r="A82" s="35" t="s">
        <v>57</v>
      </c>
      <c r="E82" s="40" t="s">
        <v>179</v>
      </c>
    </row>
    <row r="83" spans="1:5" ht="76.5">
      <c r="A83" t="s">
        <v>59</v>
      </c>
      <c r="E83" s="39" t="s">
        <v>180</v>
      </c>
    </row>
    <row r="84" spans="1:13" ht="12.75">
      <c r="A84" t="s">
        <v>46</v>
      </c>
      <c r="C84" s="31" t="s">
        <v>26</v>
      </c>
      <c r="E84" s="33" t="s">
        <v>181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125</v>
      </c>
      <c s="37">
        <v>2.23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90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51">
      <c r="A87" s="35" t="s">
        <v>57</v>
      </c>
      <c r="E87" s="40" t="s">
        <v>185</v>
      </c>
    </row>
    <row r="88" spans="1:5" ht="38.25">
      <c r="A88" t="s">
        <v>59</v>
      </c>
      <c r="E88" s="39" t="s">
        <v>186</v>
      </c>
    </row>
    <row r="89" spans="1:16" ht="12.75">
      <c r="A89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125</v>
      </c>
      <c s="37">
        <v>17.9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90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91.25">
      <c r="A91" s="35" t="s">
        <v>57</v>
      </c>
      <c r="E91" s="40" t="s">
        <v>190</v>
      </c>
    </row>
    <row r="92" spans="1:5" ht="382.5">
      <c r="A92" t="s">
        <v>59</v>
      </c>
      <c r="E92" s="39" t="s">
        <v>191</v>
      </c>
    </row>
    <row r="93" spans="1:16" ht="12.75">
      <c r="A93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89</v>
      </c>
      <c s="37">
        <v>2.479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90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40.25">
      <c r="A95" s="35" t="s">
        <v>57</v>
      </c>
      <c r="E95" s="40" t="s">
        <v>195</v>
      </c>
    </row>
    <row r="96" spans="1:5" ht="242.25">
      <c r="A96" t="s">
        <v>59</v>
      </c>
      <c r="E96" s="39" t="s">
        <v>196</v>
      </c>
    </row>
    <row r="97" spans="1:16" ht="12.75">
      <c r="A97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200</v>
      </c>
      <c s="37">
        <v>1254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90</v>
      </c>
      <c>
        <f>(M97*21)/100</f>
      </c>
      <c t="s">
        <v>27</v>
      </c>
    </row>
    <row r="98" spans="1:5" ht="12.75">
      <c r="A98" s="35" t="s">
        <v>55</v>
      </c>
      <c r="E98" s="39" t="s">
        <v>201</v>
      </c>
    </row>
    <row r="99" spans="1:5" ht="25.5">
      <c r="A99" s="35" t="s">
        <v>57</v>
      </c>
      <c r="E99" s="40" t="s">
        <v>202</v>
      </c>
    </row>
    <row r="100" spans="1:5" ht="293.25">
      <c r="A100" t="s">
        <v>59</v>
      </c>
      <c r="E100" s="39" t="s">
        <v>203</v>
      </c>
    </row>
    <row r="101" spans="1:13" ht="12.75">
      <c r="A101" t="s">
        <v>46</v>
      </c>
      <c r="C101" s="31" t="s">
        <v>70</v>
      </c>
      <c r="E101" s="33" t="s">
        <v>204</v>
      </c>
      <c r="J101" s="32">
        <f>0</f>
      </c>
      <c s="32">
        <f>0</f>
      </c>
      <c s="32">
        <f>0+L102+L106+L110+L114+L118+L122+L126</f>
      </c>
      <c s="32">
        <f>0+M102+M106+M110+M114+M118+M122+M126</f>
      </c>
    </row>
    <row r="102" spans="1:16" ht="12.75">
      <c r="A102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148</v>
      </c>
      <c s="37">
        <v>32.165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90</v>
      </c>
      <c>
        <f>(M102*21)/100</f>
      </c>
      <c t="s">
        <v>27</v>
      </c>
    </row>
    <row r="103" spans="1:5" ht="51">
      <c r="A103" s="35" t="s">
        <v>55</v>
      </c>
      <c r="E103" s="39" t="s">
        <v>208</v>
      </c>
    </row>
    <row r="104" spans="1:5" ht="38.25">
      <c r="A104" s="35" t="s">
        <v>57</v>
      </c>
      <c r="E104" s="40" t="s">
        <v>209</v>
      </c>
    </row>
    <row r="105" spans="1:5" ht="51">
      <c r="A105" t="s">
        <v>59</v>
      </c>
      <c r="E105" s="39" t="s">
        <v>210</v>
      </c>
    </row>
    <row r="106" spans="1:16" ht="12.75">
      <c r="A106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125</v>
      </c>
      <c s="37">
        <v>18.3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90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38.25">
      <c r="A108" s="35" t="s">
        <v>57</v>
      </c>
      <c r="E108" s="40" t="s">
        <v>214</v>
      </c>
    </row>
    <row r="109" spans="1:5" ht="369.75">
      <c r="A109" t="s">
        <v>59</v>
      </c>
      <c r="E109" s="39" t="s">
        <v>215</v>
      </c>
    </row>
    <row r="110" spans="1:16" ht="12.75">
      <c r="A110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125</v>
      </c>
      <c s="37">
        <v>10.703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90</v>
      </c>
      <c>
        <f>(M110*21)/100</f>
      </c>
      <c t="s">
        <v>27</v>
      </c>
    </row>
    <row r="111" spans="1:5" ht="25.5">
      <c r="A111" s="35" t="s">
        <v>55</v>
      </c>
      <c r="E111" s="39" t="s">
        <v>219</v>
      </c>
    </row>
    <row r="112" spans="1:5" ht="191.25">
      <c r="A112" s="35" t="s">
        <v>57</v>
      </c>
      <c r="E112" s="40" t="s">
        <v>220</v>
      </c>
    </row>
    <row r="113" spans="1:5" ht="369.75">
      <c r="A113" t="s">
        <v>59</v>
      </c>
      <c r="E113" s="39" t="s">
        <v>215</v>
      </c>
    </row>
    <row r="114" spans="1:16" ht="12.75">
      <c r="A114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89</v>
      </c>
      <c s="37">
        <v>1.14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90</v>
      </c>
      <c>
        <f>(M114*21)/100</f>
      </c>
      <c t="s">
        <v>27</v>
      </c>
    </row>
    <row r="115" spans="1:5" ht="25.5">
      <c r="A115" s="35" t="s">
        <v>55</v>
      </c>
      <c r="E115" s="39" t="s">
        <v>224</v>
      </c>
    </row>
    <row r="116" spans="1:5" ht="25.5">
      <c r="A116" s="35" t="s">
        <v>57</v>
      </c>
      <c r="E116" s="40" t="s">
        <v>225</v>
      </c>
    </row>
    <row r="117" spans="1:5" ht="191.25">
      <c r="A117" t="s">
        <v>59</v>
      </c>
      <c r="E117" s="39" t="s">
        <v>226</v>
      </c>
    </row>
    <row r="118" spans="1:16" ht="12.75">
      <c r="A118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125</v>
      </c>
      <c s="37">
        <v>160.467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90</v>
      </c>
      <c>
        <f>(M118*21)/100</f>
      </c>
      <c t="s">
        <v>27</v>
      </c>
    </row>
    <row r="119" spans="1:5" ht="25.5">
      <c r="A119" s="35" t="s">
        <v>55</v>
      </c>
      <c r="E119" s="39" t="s">
        <v>230</v>
      </c>
    </row>
    <row r="120" spans="1:5" ht="38.25">
      <c r="A120" s="35" t="s">
        <v>57</v>
      </c>
      <c r="E120" s="40" t="s">
        <v>231</v>
      </c>
    </row>
    <row r="121" spans="1:5" ht="25.5">
      <c r="A121" t="s">
        <v>59</v>
      </c>
      <c r="E121" s="39" t="s">
        <v>232</v>
      </c>
    </row>
    <row r="122" spans="1:16" ht="12.75">
      <c r="A122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125</v>
      </c>
      <c s="37">
        <v>0.289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90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25.5">
      <c r="A124" s="35" t="s">
        <v>57</v>
      </c>
      <c r="E124" s="40" t="s">
        <v>236</v>
      </c>
    </row>
    <row r="125" spans="1:5" ht="38.25">
      <c r="A125" t="s">
        <v>59</v>
      </c>
      <c r="E125" s="39" t="s">
        <v>237</v>
      </c>
    </row>
    <row r="126" spans="1:16" ht="12.75">
      <c r="A126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125</v>
      </c>
      <c s="37">
        <v>38.609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90</v>
      </c>
      <c>
        <f>(M126*21)/100</f>
      </c>
      <c t="s">
        <v>27</v>
      </c>
    </row>
    <row r="127" spans="1:5" ht="12.75">
      <c r="A127" s="35" t="s">
        <v>55</v>
      </c>
      <c r="E127" s="39" t="s">
        <v>241</v>
      </c>
    </row>
    <row r="128" spans="1:5" ht="178.5">
      <c r="A128" s="35" t="s">
        <v>57</v>
      </c>
      <c r="E128" s="40" t="s">
        <v>242</v>
      </c>
    </row>
    <row r="129" spans="1:5" ht="102">
      <c r="A129" t="s">
        <v>59</v>
      </c>
      <c r="E129" s="39" t="s">
        <v>243</v>
      </c>
    </row>
    <row r="130" spans="1:13" ht="12.75">
      <c r="A130" t="s">
        <v>46</v>
      </c>
      <c r="C130" s="31" t="s">
        <v>109</v>
      </c>
      <c r="E130" s="33" t="s">
        <v>244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148</v>
      </c>
      <c s="37">
        <v>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90</v>
      </c>
      <c>
        <f>(M131*21)/100</f>
      </c>
      <c t="s">
        <v>27</v>
      </c>
    </row>
    <row r="132" spans="1:5" ht="51">
      <c r="A132" s="35" t="s">
        <v>55</v>
      </c>
      <c r="E132" s="39" t="s">
        <v>248</v>
      </c>
    </row>
    <row r="133" spans="1:5" ht="25.5">
      <c r="A133" s="35" t="s">
        <v>57</v>
      </c>
      <c r="E133" s="40" t="s">
        <v>249</v>
      </c>
    </row>
    <row r="134" spans="1:5" ht="76.5">
      <c r="A134" t="s">
        <v>59</v>
      </c>
      <c r="E134" s="39" t="s">
        <v>250</v>
      </c>
    </row>
    <row r="135" spans="1:16" ht="12.75">
      <c r="A135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98</v>
      </c>
      <c s="37">
        <v>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90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204">
      <c r="A137" s="35" t="s">
        <v>57</v>
      </c>
      <c r="E137" s="40" t="s">
        <v>254</v>
      </c>
    </row>
    <row r="138" spans="1:5" ht="89.25">
      <c r="A138" t="s">
        <v>59</v>
      </c>
      <c r="E138" s="39" t="s">
        <v>255</v>
      </c>
    </row>
    <row r="139" spans="1:13" ht="12.75">
      <c r="A139" t="s">
        <v>46</v>
      </c>
      <c r="C139" s="31" t="s">
        <v>128</v>
      </c>
      <c r="E139" s="33" t="s">
        <v>256</v>
      </c>
      <c r="J139" s="32">
        <f>0</f>
      </c>
      <c s="32">
        <f>0</f>
      </c>
      <c s="32">
        <f>0+L140+L144+L148</f>
      </c>
      <c s="32">
        <f>0+M140+M144+M148</f>
      </c>
    </row>
    <row r="140" spans="1:16" ht="12.75">
      <c r="A140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98</v>
      </c>
      <c s="37">
        <v>138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90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04">
      <c r="A142" s="35" t="s">
        <v>57</v>
      </c>
      <c r="E142" s="40" t="s">
        <v>260</v>
      </c>
    </row>
    <row r="143" spans="1:5" ht="25.5">
      <c r="A143" t="s">
        <v>59</v>
      </c>
      <c r="E143" s="39" t="s">
        <v>261</v>
      </c>
    </row>
    <row r="144" spans="1:16" ht="12.75">
      <c r="A144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98</v>
      </c>
      <c s="37">
        <v>138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90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204">
      <c r="A146" s="35" t="s">
        <v>57</v>
      </c>
      <c r="E146" s="40" t="s">
        <v>260</v>
      </c>
    </row>
    <row r="147" spans="1:5" ht="25.5">
      <c r="A147" t="s">
        <v>59</v>
      </c>
      <c r="E147" s="39" t="s">
        <v>261</v>
      </c>
    </row>
    <row r="148" spans="1:16" ht="12.75">
      <c r="A148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125</v>
      </c>
      <c s="37">
        <v>17.52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90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14.75">
      <c r="A150" s="35" t="s">
        <v>57</v>
      </c>
      <c r="E150" s="40" t="s">
        <v>268</v>
      </c>
    </row>
    <row r="151" spans="1:5" ht="114.75">
      <c r="A151" t="s">
        <v>59</v>
      </c>
      <c r="E15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