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01-11" sheetId="2" r:id="rId2"/>
    <sheet name="SO 98-98" sheetId="3" r:id="rId3"/>
    <sheet name="SO 30-01" sheetId="4" r:id="rId4"/>
    <sheet name="SO 30-02" sheetId="5" r:id="rId5"/>
    <sheet name="SO 53-01" sheetId="6" r:id="rId6"/>
    <sheet name="SO 61-01-01" sheetId="7" r:id="rId7"/>
    <sheet name="SO 61-01-02" sheetId="8" r:id="rId8"/>
    <sheet name="SO 61-01-03" sheetId="9" r:id="rId9"/>
    <sheet name="SO 61-01-04" sheetId="10" r:id="rId10"/>
    <sheet name="SO 61-01-05" sheetId="11" r:id="rId11"/>
    <sheet name="SO 66-01-01" sheetId="12" r:id="rId12"/>
    <sheet name="SO 66-02-01" sheetId="13" r:id="rId13"/>
    <sheet name="SO 90-90" sheetId="14" r:id="rId14"/>
  </sheets>
  <definedNames/>
  <calcPr/>
  <webPublishing/>
</workbook>
</file>

<file path=xl/sharedStrings.xml><?xml version="1.0" encoding="utf-8"?>
<sst xmlns="http://schemas.openxmlformats.org/spreadsheetml/2006/main" count="23826" uniqueCount="5024">
  <si>
    <t>Aspe</t>
  </si>
  <si>
    <t>Rekapitulace ceny</t>
  </si>
  <si>
    <t>zm02-5323530023</t>
  </si>
  <si>
    <t>Rekonstrukce výpravní budovy v žst. Tachov</t>
  </si>
  <si>
    <t>var. 1</t>
  </si>
  <si>
    <t/>
  </si>
  <si>
    <t>Celková cena bez DPH:</t>
  </si>
  <si>
    <t>Celková cena s DPH:</t>
  </si>
  <si>
    <t>Objekt</t>
  </si>
  <si>
    <t>Popis</t>
  </si>
  <si>
    <t>Cena bez DPH</t>
  </si>
  <si>
    <t>DPH</t>
  </si>
  <si>
    <t>Cena s DPH</t>
  </si>
  <si>
    <t>Počet neoceněných položek</t>
  </si>
  <si>
    <t>D.4</t>
  </si>
  <si>
    <t>Ostatní technologická zařízení</t>
  </si>
  <si>
    <t xml:space="preserve">  PS 01-11</t>
  </si>
  <si>
    <t>DOČASNÉ VYMÍSTĚNÍ KOLEJOVÉ DESKY</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</si>
  <si>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</si>
  <si>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</si>
  <si>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</si>
  <si>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</si>
  <si>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</si>
  <si>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</si>
  <si>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</si>
  <si>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</si>
  <si>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</si>
  <si>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</si>
  <si>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</si>
  <si>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</si>
  <si>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</si>
  <si>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</si>
  <si>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</si>
  <si>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</si>
  <si>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</si>
  <si>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</si>
  <si>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</si>
  <si>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</si>
  <si>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</si>
  <si>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</si>
  <si>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</si>
  <si>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</si>
  <si>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</si>
  <si>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</si>
  <si>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</si>
  <si>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</si>
  <si>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01-11</t>
  </si>
  <si>
    <t>SD</t>
  </si>
  <si>
    <t>22-M</t>
  </si>
  <si>
    <t>Montáže technologických zařízení pro dopravní stavby</t>
  </si>
  <si>
    <t>P</t>
  </si>
  <si>
    <t>7</t>
  </si>
  <si>
    <t>220060344</t>
  </si>
  <si>
    <t>Přeměření izolačního stavu a kontinuity kabelu úložného 40 žil</t>
  </si>
  <si>
    <t>KUS</t>
  </si>
  <si>
    <t>CÚ 2020/1</t>
  </si>
  <si>
    <t>PP</t>
  </si>
  <si>
    <t>VV</t>
  </si>
  <si>
    <t>TS</t>
  </si>
  <si>
    <t>8</t>
  </si>
  <si>
    <t>220060345</t>
  </si>
  <si>
    <t>Přeměření izolačního stavu a kontinuity kabelu úložného 60 žil</t>
  </si>
  <si>
    <t>9</t>
  </si>
  <si>
    <t>220061535</t>
  </si>
  <si>
    <t>Montáž kabel návěstn volně uložený s jádrem 1 mm Cu TCEKEZE, TCEKFE, TCEKPFLEY, TCEKPFLEZE 16 P</t>
  </si>
  <si>
    <t>M</t>
  </si>
  <si>
    <t>10</t>
  </si>
  <si>
    <t>220061535-D</t>
  </si>
  <si>
    <t>Demontáž kabel návěstn volně uložený s jádrem 1 mm Cu TCEKEZE, TCEKFE, TCEKPFLEY, TCEKPFLEZE 16 P</t>
  </si>
  <si>
    <t>11</t>
  </si>
  <si>
    <t>1143355-R</t>
  </si>
  <si>
    <t>KABEL TCEKPFLEY 16P1</t>
  </si>
  <si>
    <t>Poznámka k položce: CS ÚRS 2020 01 - Materiály online</t>
  </si>
  <si>
    <t>12</t>
  </si>
  <si>
    <t>220061537</t>
  </si>
  <si>
    <t>Montáž kabel návěstní volně uložený s jádrem 1 mm Cu TCEKEZE, TCEKFE, TCEKPFLEY, TCEKPFLEZE 30 P</t>
  </si>
  <si>
    <t>13</t>
  </si>
  <si>
    <t>220061537-D</t>
  </si>
  <si>
    <t>Demontáž kabel návěstní volně uložený s jádrem 1 mm Cu TCEKEZE, TCEKFE, TCEKPFLEY, TCEKPFLEZE 30 P</t>
  </si>
  <si>
    <t>14</t>
  </si>
  <si>
    <t>1229301-R</t>
  </si>
  <si>
    <t>KABEL TCEKPFLEY 30P1</t>
  </si>
  <si>
    <t>15</t>
  </si>
  <si>
    <t>220061701</t>
  </si>
  <si>
    <t>Zatažení kabelu do objektu do 9 kg/m</t>
  </si>
  <si>
    <t>16</t>
  </si>
  <si>
    <t>220080105</t>
  </si>
  <si>
    <t>Montáž spojky rovné pro kabely párové plastové s jádry 1,0 mm bez pancíře S 1 do 32 žil</t>
  </si>
  <si>
    <t>17</t>
  </si>
  <si>
    <t>220080107</t>
  </si>
  <si>
    <t>Montáž spojky rovné pro kabely párové plastové s jádry 1,0 mm bez pancíře S 2 do 60 žil</t>
  </si>
  <si>
    <t>18</t>
  </si>
  <si>
    <t>1149999-R</t>
  </si>
  <si>
    <t>SPOJKA XAGA 500 43/8-300</t>
  </si>
  <si>
    <t>19</t>
  </si>
  <si>
    <t>220111431</t>
  </si>
  <si>
    <t>Jednosměrné měření na místním kabelu</t>
  </si>
  <si>
    <t>PÁR</t>
  </si>
  <si>
    <t>20</t>
  </si>
  <si>
    <t>220300460</t>
  </si>
  <si>
    <t>Montáž forma pro kabely TCEKPFLE, TCEKPFLEY, TCEKPFLEZE, TCEKPFLEZY do 16 P 1,0</t>
  </si>
  <si>
    <t>21</t>
  </si>
  <si>
    <t>220300462</t>
  </si>
  <si>
    <t>Montáž forma pro kabely TCEKPFLE, TCEKPFLEY, TCEKPFLEZE, TCEKPFLEZY do 30 P 1,0</t>
  </si>
  <si>
    <t>22</t>
  </si>
  <si>
    <t>220300681</t>
  </si>
  <si>
    <t>Zhotovení vodní zábrany</t>
  </si>
  <si>
    <t>23</t>
  </si>
  <si>
    <t>220870121</t>
  </si>
  <si>
    <t>Montáž kolejové desky na stojan na podlahu</t>
  </si>
  <si>
    <t>24</t>
  </si>
  <si>
    <t>220870121-D</t>
  </si>
  <si>
    <t>Demontáž kolejové desky na stojan na podlahu</t>
  </si>
  <si>
    <t>25</t>
  </si>
  <si>
    <t>220890041</t>
  </si>
  <si>
    <t>Přezkoušení vlakových cest (vlakových i posunových) za 1 vlakovou cestu</t>
  </si>
  <si>
    <t>46-M</t>
  </si>
  <si>
    <t>Zemní práce při extr.mont.pracích</t>
  </si>
  <si>
    <t>1</t>
  </si>
  <si>
    <t>220060423</t>
  </si>
  <si>
    <t>Položení ochranné trubky do kabelového lože průměru 110 mm</t>
  </si>
  <si>
    <t>34571355</t>
  </si>
  <si>
    <t>trubka elektroinstalační ohebná dvouplášťová korugovaná (chránička) D 94/110mm, HDPE+LDPE</t>
  </si>
  <si>
    <t>460150164</t>
  </si>
  <si>
    <t>Hloubení kabelových zapažených i nezapažených rýh ručně š 35 cm, hl 80 cm, v hornině tř 4</t>
  </si>
  <si>
    <t>4</t>
  </si>
  <si>
    <t>460421282</t>
  </si>
  <si>
    <t>Lože kabelů z prohozeného výkopku tl 5 cm nad kabel, kryté plastovou folií, š lože do 50 cm</t>
  </si>
  <si>
    <t>5</t>
  </si>
  <si>
    <t>460560164</t>
  </si>
  <si>
    <t>Zásyp rýh ručně šířky 35 cm, hloubky 80 cm, z horniny třídy 4</t>
  </si>
  <si>
    <t>460620014</t>
  </si>
  <si>
    <t>Provizorní úprava terénu se zhutněním, v hornině tř 4</t>
  </si>
  <si>
    <t>M2</t>
  </si>
  <si>
    <t>Ostatní konstrukce a práce, bourání</t>
  </si>
  <si>
    <t>26</t>
  </si>
  <si>
    <t>971033161</t>
  </si>
  <si>
    <t>Vybourání otvorů ve zdivu cihelném D do 60 mm na MVC nebo MV tl do 600 mm</t>
  </si>
  <si>
    <t>HZS</t>
  </si>
  <si>
    <t>Hodinové zúčtovací sazby</t>
  </si>
  <si>
    <t>27</t>
  </si>
  <si>
    <t>HZS4232</t>
  </si>
  <si>
    <t>Hodinová zúčtovací sazba technik odborný</t>
  </si>
  <si>
    <t>HOD</t>
  </si>
  <si>
    <t>2*8 SSZT=16.000 [A] 
2*8 ČD-Telematika=16.000 [B] 
2*8 TÚDC=16.000 [C] 
Celkem: 16+16+16=48.000 [D]</t>
  </si>
  <si>
    <t>Poznámka k položce: Přezkoušení kontroly PZS</t>
  </si>
  <si>
    <t xml:space="preserve">  SO 98-98</t>
  </si>
  <si>
    <t>VŠEOBECNÝ OBJEKT</t>
  </si>
  <si>
    <t>SO 98-98</t>
  </si>
  <si>
    <t>VŠEOB</t>
  </si>
  <si>
    <t>Průzkumné, geodetické a projektové práce</t>
  </si>
  <si>
    <t>VSEOB001</t>
  </si>
  <si>
    <t>Geodetická dokumentace skutečného provedení stavby</t>
  </si>
  <si>
    <t>KPL</t>
  </si>
  <si>
    <t>CS ÚRS 2020 01</t>
  </si>
  <si>
    <t>1=1.000 [A]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</si>
  <si>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</si>
  <si>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</si>
  <si>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</si>
  <si>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[bez vazby na CS]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</si>
  <si>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apodzprávu o nakládání s odpady apod.</t>
  </si>
  <si>
    <t>VSEOB003</t>
  </si>
  <si>
    <t>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</si>
  <si>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</si>
  <si>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</si>
  <si>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</si>
  <si>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</si>
  <si>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</si>
  <si>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</si>
  <si>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</si>
  <si>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</si>
  <si>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</si>
  <si>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</si>
  <si>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VSEOB008</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</si>
  <si>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</si>
  <si>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</si>
  <si>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</si>
  <si>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Nájmy hrazené zhotovitelem stavby</t>
  </si>
  <si>
    <t>Nájmy hrazené zhotovitelem stavby - dočasné zábory</t>
  </si>
  <si>
    <t>E.1.8</t>
  </si>
  <si>
    <t>Pozemní komunikace</t>
  </si>
  <si>
    <t xml:space="preserve">  SO 30-01</t>
  </si>
  <si>
    <t>ZPEVNĚNÉ PLOCHY NA POZEMCÍCH MĚSTA</t>
  </si>
  <si>
    <t>SO 30-01</t>
  </si>
  <si>
    <t>Zemní práce</t>
  </si>
  <si>
    <t>122252203</t>
  </si>
  <si>
    <t>Odkopávky a prokopávky nezapažené pro silnice a dálnice strojně v hornině třídy těžitelnosti I do 100 m3</t>
  </si>
  <si>
    <t>M3</t>
  </si>
  <si>
    <t>pro chodník 32=32.000 [A] 
pojížděná 24=24.000 [B] 
Celkem: 32+24=56.000 [C]</t>
  </si>
  <si>
    <t>1. Ceny jsou určeny pro vykopávky: a) příkopů pro silnice, dálnice a to i tehdy, jsou-li vykopávky příkopů prováděny samostatně, b) v zemnících na suchu, jestliže tyto zemníky přímo souvisejí s odkopávkami nebo prokopávkami pro spodní stavbu silnic a dálnic. 2. V cenách jsou započteny i náklady na přemístění výkopku v příčných profilech na vzdálenost do 15 m nebo naložení na dopravní prostředek.</t>
  </si>
  <si>
    <t>129001101</t>
  </si>
  <si>
    <t>Příplatek k cenám vykopávek za ztížení vykopávky v blízkosti podzemního vedení nebo výbušnin v horninách jakékoliv třídy</t>
  </si>
  <si>
    <t>56* podíl 10% 0.10=5.600 [A] 
Celkem: 5.6=5.600 [B]</t>
  </si>
  <si>
    <t>1. Cena je určena pro: a) podzemní vedení procházející odkopávkou nebo prokopávkou, korytem vodoteče, melioračním kanálem nebo uložené ve stěně výkopu při jakékoliv hloubce vedení pod původním terénem nebo jeho výšce nade dnem výkopu a jakémkoliv jeho směru ke stranám výkopu, b) výbušniny nezaložené dodavatelem. 2. Cenu lze použít i tehdy, narazí-li se na vedení nebo výbušninu až při vykopávce, a to pro objem výkopu, který je projektantem nebo investorem označen, vněmž by toto nebo jiné nepředvídané vedení nebo výbušnina mohlo být uloženo. 3. Cenu nelze použít pro ztížení vykopávky v blízkosti podzemních vedení nebo výbušnin, u nichž je projektem zakázáno použít při vykopávce kovové nástroje nebo nářadí. Tyto práce se ocení individuálně. 4. Množství ztížení vykopávky v blízkosti: a) podzemního vedení, jehož půdorysná a výšková plocha: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v němž je nutno při vykopávce postupovat opatrně, větší prostor, platí cena pro celý objem výkopku v tomto prostoru. - není v projektu uvedena, avšak která podle projektu nebo podle sdělení investora jsou pravděpodobně ve výkopišti uložena, se rovná objemu výkopu, která je projektem nebo investorem takto označen. b) výbušniny určí vždy projektant nebo investor, ať je v projektu uvedeno či neuvedeno. 5. Je-li vedení položeno ve výkopišti tak, že se vykopávka v celém výše popsaném objemu nevykopává, např. blízko stěn nebo dna výkopu, oceňuje se ztížení vykopávky jen pro tu část objemu, v níž se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t>
  </si>
  <si>
    <t>181152302</t>
  </si>
  <si>
    <t>Úprava pláně na stavbách silnic a dálnic strojně v zářezech mimo skalních se zhutněním</t>
  </si>
  <si>
    <t>ŠD21+ŠD23 65+ 139.9=204.900 [A] 
obrubníky 88.18*0.35=30.863 [B] 
Celkem: 204.9+30.863=235.763 [C]</t>
  </si>
  <si>
    <t>1. Ceny 15-2301, 15-2302, 25-2301 a 25-2305 jsou určeny pro urovnání nově zřizovaných ploch vodorovných nebo ve sklonu do 1:5 pod zpevnění ploch jakéhokoliv druhu, pod humusování, drnování a dále předepíše-li projekt urovnání pláně zjiného důvodu. 2. Cena 15-2303 je určena pro vyplnění sypaninou prohlubní zářezů v horninách třídy těžitelnosti II a III, skupiny 5 až 7. 3. Ceny neplatí pro zhutnění podloží pod násypy; toto zhutnění se oceňuje cenou 171 15-2101 Zhutnění podloží pod násypy. 4. Ceny neplatí pro urovnání lavic šířky do 3 m přerušujících svahy, pro urovnání dna příkopů pro jakoukoliv jejich šířku; toto urovnání se oceňuje cenami souboru cen 182 Svahování trvalých svahů do projektovaných profilů. 5. Urovnání ploch ve sklonu přes 1:5 (svahování) se oceňuje cenou 182 20-1101 Svahování trvalých svahů do projektovaných profilů. 6. Vyplnění prohlubní v horninách třídy II a III betonem nebo stabilizací se oceňuje cenami části A 01 katalogu 822-1 Komunikace pozemní a letiště.</t>
  </si>
  <si>
    <t>Komunikace pozemní</t>
  </si>
  <si>
    <t>564861112</t>
  </si>
  <si>
    <t>Podklad ze štěrkodrti ŠD s rozprostřením a zhutněním, po zhutnění tl. 210 mm</t>
  </si>
  <si>
    <t>65=65.000 [A] 
Celkem: 65=65.000 [B]</t>
  </si>
  <si>
    <t>564861114</t>
  </si>
  <si>
    <t>Podklad ze štěrkodrti ŠD s rozprostřením a zhutněním, po zhutnění tl. 230 mm</t>
  </si>
  <si>
    <t>139+0.9=139.900 [A] 
Celkem: 139.9=139.900 [B]</t>
  </si>
  <si>
    <t>564952111</t>
  </si>
  <si>
    <t>Podklad z mechanicky zpevněného kameniva MZK (minerální beton) s rozprostřením a s hutněním, po zhutnění tl. 150 mm</t>
  </si>
  <si>
    <t>1. ČSN 73 6126-1 připouští pro MZK max. tl. 300 mm. 2. V cenách nejsou započteny náklady na: a) ochranu povrchu podkladu filtračním postřikem, který se oceňuje cenami souboru cen 573 11-11, b) spojovací postřik před pokládkou asfaltových směsí, který se oceňuje cenami souboru cen 573 2.-11.</t>
  </si>
  <si>
    <t>565145101</t>
  </si>
  <si>
    <t>Asfaltový beton vrstva podkladní ACP 16 (obalované kamenivo střednězrnné - OKS) s rozprostřením a zhutněním v pruhu šířky do 1,5 m, po zhutnění tl. 60 mm</t>
  </si>
  <si>
    <t>1. Cenami 565 1.-510 lze oceňovat např. chodníky, úzké cesty a vjezdy v pruhu šířky do 1,5 m jakékoliv délky a jednotlivé plochy velikosti do 10 m2. 2. ČSN EN 13108-1 připouští pro ACP 16 pouze tl. 50 až 80 mm.</t>
  </si>
  <si>
    <t>573111112</t>
  </si>
  <si>
    <t>Postřik infiltrační PI z asfaltu silničního s posypem kamenivem, v množství 1,00 kg/m2</t>
  </si>
  <si>
    <t>573211109</t>
  </si>
  <si>
    <t>Postřik spojovací PS bez posypu kamenivem z asfaltu silničního, v množství 0,50 kg/m2</t>
  </si>
  <si>
    <t>577134111</t>
  </si>
  <si>
    <t>Asfaltový beton vrstva obrusná ACO 11 (ABS) s rozprostřením a se zhutněním z nemodifikovaného asfaltu v pruhu šířky do 3 m tř. I, po zhutnění tl. 40 mm</t>
  </si>
  <si>
    <t>1. Cenami 577 1.-40 lze oceňovat např. chodníky, úzké cesty a vjezdy v pruhu šířky do 1,5 m jakékoliv délky a jednotlivé plochy velikosti do 10 m2. 2. ČSN EN 13108-1 připouští pro ACO 11 pouze tl. 35 až 50 mm.</t>
  </si>
  <si>
    <t>596211212</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</si>
  <si>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</si>
  <si>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přes 100 do 300 m2</t>
  </si>
  <si>
    <t>dlažba tl. 8 šedá hladká 139+65=204.000 [A] 
dlažba tl. 8 červená slepecká 0.9=0.900 [B] 
Celkem: 204+0.9=204.900 [C]</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</si>
  <si>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</si>
  <si>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596211214</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</si>
  <si>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Příplatek k cenám za dlažbu z prvků dvou barev</t>
  </si>
  <si>
    <t>dlažba tl. 8 červená slepecká 0.9=0.900 [A] 
Celkem: 0.9=0.900 [B]</t>
  </si>
  <si>
    <t>59245020</t>
  </si>
  <si>
    <t>dlažba tvar obdélník betonová 200x100x80mm přírodní</t>
  </si>
  <si>
    <t>dlažba tl. 8 šedá hladká 139+65+ ztratné 2=206.000 [A] 
Celkem: 206=206.000 [B]</t>
  </si>
  <si>
    <t>59245226</t>
  </si>
  <si>
    <t>dlažba tvar obdélník betonová pro nevidomé 200x100x80mm barevná</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</si>
  <si>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</si>
  <si>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</si>
  <si>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</si>
  <si>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osazení nájezdového  39.5=39.500 [A] 
osazení silničních 42=42.000 [B] 
osazení přechodových (levý+pravý) 1+1=2.000 [C] 
osazení silničního R=0,5 vnější 2*0.78=1.560 [D] 
osazení silničního R=1 vnější 4*0.78=3.120 [E] 
Celkem: 39.5+42+2+1.56+3.12=88.180 [F]</t>
  </si>
  <si>
    <t>1. V cenách silničních obrubníků ležatých i stojatých jsou započteny: a) pro osazení do lože zkameniva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t>
  </si>
  <si>
    <t>59217029</t>
  </si>
  <si>
    <t>obrubník betonový silniční nájezdový 1000x150x150mm</t>
  </si>
  <si>
    <t>39.5+ ztratné 1.5=41.000 [A] 
Celkem: 41=41.000 [B]</t>
  </si>
  <si>
    <t>59217031</t>
  </si>
  <si>
    <t>obrubník betonový silniční 1000x150x250mm</t>
  </si>
  <si>
    <t>42+ ztratné 1=43.000 [A] 
Celkem: 43=43.000 [B]</t>
  </si>
  <si>
    <t>59217030</t>
  </si>
  <si>
    <t>obrubník betonový silniční přechodový 1000x150x150-250mm</t>
  </si>
  <si>
    <t>osazení přechodových (levý+pravý) 1+1=2.000 [A] 
Celkem: 2=2.000 [B]</t>
  </si>
  <si>
    <t>59217035</t>
  </si>
  <si>
    <t>obrubník betonový obloukový vnější 780x150x250mm</t>
  </si>
  <si>
    <t>osazení silničního R=0,5 vnější 2*0.78=1.560 [A] 
osazení silničního R=1 vnější 4*0.78=3.120 [B] 
Celkem: 1.56+3.12=4.680 [C]</t>
  </si>
  <si>
    <t>919732221</t>
  </si>
  <si>
    <t>Styčná pracovní spára při napojení nového živičného povrchu na stávající se zalitím za tepla modifikovanou asfaltovou hmotou s posypem vápenným hydrátem šířky d</t>
  </si>
  <si>
    <t>Styčná pracovní spára při napojení nového živičného povrchu na stávající se zalitím za tepla modifikovanou asfaltovou hmotou s posypem vápenným hydrátem šířky do 15 mm, hloubky do 25 mm bez prořezání spáry</t>
  </si>
  <si>
    <t>zalití spár 68=68.000 [A] 
Celkem: 68=68.000 [B]</t>
  </si>
  <si>
    <t>1. Vcenách jsou započteny i náklady na vyčištění spár, na impregnaci a zalití spár včetně dodání hmot.</t>
  </si>
  <si>
    <t>919735111</t>
  </si>
  <si>
    <t>Řezání stávajícího živičného krytu nebo podkladu hloubky do 50 mm</t>
  </si>
  <si>
    <t>řezání + zalití spár 68=68.000 [A] 
Celkem: 68=68.000 [B]</t>
  </si>
  <si>
    <t>1. V cenách jsou započteny i náklady na spotřebu vody.</t>
  </si>
  <si>
    <t>91</t>
  </si>
  <si>
    <t>Doplňující konstrukce a práce pozemních komunikací, letišť a ploch</t>
  </si>
  <si>
    <t>914111111</t>
  </si>
  <si>
    <t>Montáž svislé dopravní značky základní velikosti do 1 m2 objímkami na sloupky nebo konzoly</t>
  </si>
  <si>
    <t>IP13e 1=1.000 [A] 
Celkem: 1=1.000 [B]</t>
  </si>
  <si>
    <t>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t>
  </si>
  <si>
    <t>40445625</t>
  </si>
  <si>
    <t>informativní značky provozní IP8, IP9, IP11-IP13 500x700mm</t>
  </si>
  <si>
    <t>914511112</t>
  </si>
  <si>
    <t>Montáž sloupku dopravních značek délky do 3,5 m do hliníkové patky</t>
  </si>
  <si>
    <t>počet sloupků pro nové značky 1=1.000 [A] 
Celkem: 1=1.000 [B]</t>
  </si>
  <si>
    <t>1. V cenách jsou započteny i náklady na: a) vykopání jamek s odhozem výkopku na vzdálenost do 3 m, b) osazení sloupku včetně montáže a dodávkyplastového víčka, 2. Vcenách -1111 jsou započteny i náklady na betonový základ. 3. V cenách -1112 jsou započteny i náklady na hliníkovou patku sbetonovým základem. 4. V cenách nejsou započteny náklady na: a) dodání sloupku, tyto se oceňují ve specifikaci b) naložení a odklizení výkopku, tyto se oceňují cenami části A01 katalogu 800-1 Zemní práce.</t>
  </si>
  <si>
    <t>40445230</t>
  </si>
  <si>
    <t>sloupek pro dopravní značku Zn D 70mm v 3,5m</t>
  </si>
  <si>
    <t>915111112</t>
  </si>
  <si>
    <t>Vodorovné dopravní značení stříkané barvou dělící čára šířky 125 mm souvislá bílá retroreflexní</t>
  </si>
  <si>
    <t>V1a 193=193.000 [A] 
Celkem: 193=193.000 [B]</t>
  </si>
  <si>
    <t>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t>
  </si>
  <si>
    <t>915121112</t>
  </si>
  <si>
    <t>Vodorovné dopravní značení stříkané barvou vodící čára bílá šířky 250 mm souvislá retroreflexní</t>
  </si>
  <si>
    <t>V4 386=386.000 [A] 
Celkem: 386=386.000 [B]</t>
  </si>
  <si>
    <t>28</t>
  </si>
  <si>
    <t>915211112</t>
  </si>
  <si>
    <t>Vodorovné dopravní značení stříkaným plastem dělící čára šířky 125 mm souvislá bílá retroreflexní</t>
  </si>
  <si>
    <t>1. Ceny jsou určeny pro dělicí čáry souvislé č. V1a bílé, přerušované č. V2a bílé, vodící č. V4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t>
  </si>
  <si>
    <t>29</t>
  </si>
  <si>
    <t>915221112</t>
  </si>
  <si>
    <t>Vodorovné dopravní značení stříkaným plastem vodící čára bílá šířky 250 mm souvislá retroreflexní</t>
  </si>
  <si>
    <t>30</t>
  </si>
  <si>
    <t>915231112</t>
  </si>
  <si>
    <t>Vodorovné dopravní značení stříkaným plastem přechody pro chodce, šipky, symboly nápisy bílé retroreflexní</t>
  </si>
  <si>
    <t>V10e K+R 0.4=0.400 [A] 
Celkem: 0.4=0.400 [B]</t>
  </si>
  <si>
    <t>31</t>
  </si>
  <si>
    <t>915611111</t>
  </si>
  <si>
    <t>Předznačení pro vodorovné značení stříkané barvou nebo prováděné z nátěrových hmot liniové dělicí čáry, vodicí proužky</t>
  </si>
  <si>
    <t>193+386=579.000 [A] 
Celkem: 579=579.000 [B]</t>
  </si>
  <si>
    <t>1. Množství měrných jednotek se určuje: a) pro cenu -1111 v m délky dělicí čáry nebo vodícího proužku (včetně mezer), b) pro cenu -1112 v m2 natírané nebo stříkané plochy.</t>
  </si>
  <si>
    <t>32</t>
  </si>
  <si>
    <t>915621111</t>
  </si>
  <si>
    <t>Předznačení pro vodorovné značení stříkané barvou nebo prováděné z nátěrových hmot plošné šipky, symboly, nápisy</t>
  </si>
  <si>
    <t>33</t>
  </si>
  <si>
    <t>915630001AD</t>
  </si>
  <si>
    <t>Příprava cementobetonového krytu primerem před stříkáním vodorovného značení</t>
  </si>
  <si>
    <t>plocha primeru pro písmena K+R 2=2.000 [A] 
Celkem: 2=2.000 [B]</t>
  </si>
  <si>
    <t>96</t>
  </si>
  <si>
    <t>Bourání konstrukcí</t>
  </si>
  <si>
    <t>34</t>
  </si>
  <si>
    <t>113106123</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</si>
  <si>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</si>
  <si>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ze zámkové dlažby</t>
  </si>
  <si>
    <t>odstranění dlažby v drti 2.8=2.800 [A] 
Celkem: 2.8=2.800 [B]</t>
  </si>
  <si>
    <t>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t>
  </si>
  <si>
    <t>35</t>
  </si>
  <si>
    <t>113107332</t>
  </si>
  <si>
    <t>Odstranění podkladů nebo krytů strojně plochy jednotlivě do 50 m2 s přemístěním hmot na skládku na vzdálenost do 3 m nebo s naložením na dopravní prostředek z b</t>
  </si>
  <si>
    <t>Odstranění podkladů nebo krytů strojně plochy jednotlivě do 50 m2 s přemístěním hmot na skládku na vzdálenost do 3 m nebo s naložením na dopravní prostředek z betonu prostého, o tl. vrstvy přes 150 do 300 mm</t>
  </si>
  <si>
    <t>odstranění dlažby v betonu 0.2=0.200 [A] 
odstranění betonu 1=1.000 [B] 
Celkem: 0.2+1=1.200 [C]</t>
  </si>
  <si>
    <t>1. Pro volbu cen zhlediska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t>
  </si>
  <si>
    <t>36</t>
  </si>
  <si>
    <t>113154122</t>
  </si>
  <si>
    <t>Frézování živičného podkladu nebo krytu s naložením na dopravní prostředek plochy do 500 m2 bez překážek v trase pruhu šířky přes 0,5 m do 1 m, tloušťky vrstvy</t>
  </si>
  <si>
    <t>Frézování živičného podkladu nebo krytu s naložením na dopravní prostředek plochy do 500 m2 bez překážek v trase pruhu šířky přes 0,5 m do 1 m, tloušťky vrstvy 40 mm</t>
  </si>
  <si>
    <t>frézování 0,04m 303=303.000 [A] 
Celkem: 303=303.000 [B]</t>
  </si>
  <si>
    <t>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t>
  </si>
  <si>
    <t>37</t>
  </si>
  <si>
    <t>113154124</t>
  </si>
  <si>
    <t>Frézování živičného podkladu nebo krytu s naložením na dopravní prostředek plochy do 500 m2 bez překážek v trase pruhu šířky přes 0,5 m do 1 m, tloušťky vrstvy 100 mm</t>
  </si>
  <si>
    <t>frézování 0,06m 286=286.000 [A] 
Celkem: 286=286.000 [B]</t>
  </si>
  <si>
    <t>38</t>
  </si>
  <si>
    <t>113202111</t>
  </si>
  <si>
    <t>Vytrhání obrub s vybouráním lože, s přemístěním hmot na skládku na vzdálenost do 3 m nebo s naložením na dopravní prostředek z krajníků nebo obrubníků stojatých</t>
  </si>
  <si>
    <t>vytrhání stojatých obrubníků 9=9.000 [A] 
Celkem: 9=9.000 [B]</t>
  </si>
  <si>
    <t>1. Ceny jsou určeny: a) pro vytrhání obrub, obrubníků nebo krajníků jakéhokoliv druhu a velikosti uložených v jakémkoliv loži popř. i s opěrami a vyspárovaných jakýmkoliv materiálem, b) pro obruby zdlažebních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zjedné řady kostek. 4. Přemístění vybouraných obrub, krajníků nebo dlažebních kostek včetně materiálu z lože a spár na vzdálenost přes 3 m se oceňuje cenami souborů cen 997 22-1 Vodorovná doprava suti a vybouraných hmot.</t>
  </si>
  <si>
    <t>997</t>
  </si>
  <si>
    <t>Přesun sutě</t>
  </si>
  <si>
    <t>39</t>
  </si>
  <si>
    <t>R015601</t>
  </si>
  <si>
    <t>901</t>
  </si>
  <si>
    <t>Likvidace odpadů z prostého betonu zatříděného do Katalogu odpadů pod kódem 17 01 01 včetně dopravy - evidenční položka</t>
  </si>
  <si>
    <t>T</t>
  </si>
  <si>
    <t>3.323 SO 30-01=3.323 [A] 
Celkem: 3.323=3.323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</si>
  <si>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t>
  </si>
  <si>
    <t>40</t>
  </si>
  <si>
    <t>R015645</t>
  </si>
  <si>
    <t>905</t>
  </si>
  <si>
    <t>Likvidace odpadů asfaltového bez obsahu dehtu zatříděného do Katalogu odpadů pod kódem 17 03 02 včetně dopravy - evidenční položka</t>
  </si>
  <si>
    <t>104.425 SO 30-01=104.425 [A] 
Celkem: 104.425=104.425 [B]</t>
  </si>
  <si>
    <t>41</t>
  </si>
  <si>
    <t>R015655</t>
  </si>
  <si>
    <t>906</t>
  </si>
  <si>
    <t>Likvidace odpadů zeminy a kamení zatříděného do Katalogu odpadů pod kódem 17 05 04 včetně dopravy - evidenční položka</t>
  </si>
  <si>
    <t>100.800 SO 30-01=100.800 [A] 
Celkem: 100.8=100.800 [B]</t>
  </si>
  <si>
    <t>998</t>
  </si>
  <si>
    <t>Přesun hmot</t>
  </si>
  <si>
    <t>42</t>
  </si>
  <si>
    <t>998223011</t>
  </si>
  <si>
    <t>Přesun hmot pro pozemní komunikace s krytem dlážděným dopravní vzdálenost do 200 m jakékoliv délky objektu</t>
  </si>
  <si>
    <t>VRN1</t>
  </si>
  <si>
    <t>43</t>
  </si>
  <si>
    <t>011403000</t>
  </si>
  <si>
    <t>Průzkum výskytu nebezpečných látek bez rozlišení</t>
  </si>
  <si>
    <t>v živičné suti 1=1.000 [A] 
Celkem: 1=1.000 [B]</t>
  </si>
  <si>
    <t>44</t>
  </si>
  <si>
    <t>012203000</t>
  </si>
  <si>
    <t>Geodetické práce při provádění stavby</t>
  </si>
  <si>
    <t>vytyčovací body 30=30.000 [A] 
Celkem: 30=30.000 [B]</t>
  </si>
  <si>
    <t>VRN4</t>
  </si>
  <si>
    <t>Inženýrská činnost</t>
  </si>
  <si>
    <t>45</t>
  </si>
  <si>
    <t>043002000</t>
  </si>
  <si>
    <t>Zkoušky a ostatní měření</t>
  </si>
  <si>
    <t>Statické zkoušky přetvárnosti pláně 2 podkladní vrstvy 2=2.000 [A] 
Celkem: 2=2.000 [B]</t>
  </si>
  <si>
    <t>46</t>
  </si>
  <si>
    <t>075002020AD</t>
  </si>
  <si>
    <t>Vytýčení sítí, zajištění ochrany stávajících inženýrských sítí, dodržení podmínek činností v ochranných pásmech, součinnost se správci sítí, kontrola, dozory sp</t>
  </si>
  <si>
    <t>Vytýčení sítí, zajištění ochrany stávajících inženýrských sítí, dodržení podmínek činností v ochranných pásmech, součinnost se správci sítí, kontrola, dozory správců</t>
  </si>
  <si>
    <t>VRN7</t>
  </si>
  <si>
    <t>Provozní vlivy</t>
  </si>
  <si>
    <t>47</t>
  </si>
  <si>
    <t>072002001AD</t>
  </si>
  <si>
    <t>Silniční provoz - vyřízení přechodné úpravy provozu, vyřízení zvláštního užívání komunikací</t>
  </si>
  <si>
    <t>48</t>
  </si>
  <si>
    <t>913121111</t>
  </si>
  <si>
    <t>Montáž a demontáž dočasných dopravních značek kompletních značek vč. podstavce a sloupku základních</t>
  </si>
  <si>
    <t>ETAPA 1a+1b+2+3+4a 3+3+3+3+3=15.000 [A] 
Celkem: 15=15.000 [B]</t>
  </si>
  <si>
    <t>1. Vcenách jsou započteny náklady na montáž i demontáž dočasné značky, nebo podstavce.</t>
  </si>
  <si>
    <t>49</t>
  </si>
  <si>
    <t>913121211</t>
  </si>
  <si>
    <t>Montáž a demontáž dočasných dopravních značek Příplatek za první a každý další den použití dočasných dopravních značek k ceně 12-1111</t>
  </si>
  <si>
    <t>3*7+ 3*30+ 3*180+ 3*180+ 3*30=1 281.000 [A] 
Celkem: 1281=1 281.000 [B]</t>
  </si>
  <si>
    <t>50</t>
  </si>
  <si>
    <t>913211111</t>
  </si>
  <si>
    <t>Montáž a demontáž dočasných dopravních zábran reflexních, šířky 1,5 m</t>
  </si>
  <si>
    <t>zábradelní Z2 dl. cca 1,5m; ETAPA 1a+1b+2 14+18+14=46.000 [A] 
Celkem: 46=46.000 [B]</t>
  </si>
  <si>
    <t>1. Vcenách jsou započteny náklady na montáž i demontáž dočasné zábrany. 2. V cenách světelných dočasných dopravních zábran 913 22-11 nejsou započteny náklady na akumulátor, které se oceňují cenami souboru cen 913 91-1.</t>
  </si>
  <si>
    <t>51</t>
  </si>
  <si>
    <t>913211211</t>
  </si>
  <si>
    <t>Montáž a demontáž dočasných dopravních zábran Příplatek za první a každý další den použití dočasných dopravních zábran k ceně 21-1111</t>
  </si>
  <si>
    <t>14*7+ 18*30+ 14*180=3 158.000 [A] 
Celkem: 3158=3 158.000 [B]</t>
  </si>
  <si>
    <t>52</t>
  </si>
  <si>
    <t>913321111</t>
  </si>
  <si>
    <t>Montáž a demontáž dočasných dopravních vodících zařízení směrové desky základní</t>
  </si>
  <si>
    <t>ETAPA 1a+1b+2+3+4a 10+ 12+ 8+ 10+ 12=52.000 [A] 
Celkem: 52=52.000 [B]</t>
  </si>
  <si>
    <t>1. Vcenách jsou započteny náklady na montáž i demontáž dočasného vodícího zařízení.</t>
  </si>
  <si>
    <t>53</t>
  </si>
  <si>
    <t>913321211</t>
  </si>
  <si>
    <t>Montáž a demontáž dočasných dopravních vodících zařízení Příplatek za první a každý další den použití dočasných dopravních vodících zařízení k ceně 32-1111</t>
  </si>
  <si>
    <t>10*7+ 12*30+ 8*180+ 10*180+ 12*30=4 030.000 [A] 
Celkem: 4030=4 030.000 [B]</t>
  </si>
  <si>
    <t xml:space="preserve">  SO 30-02</t>
  </si>
  <si>
    <t>ZPEVNĚNÉ PLOCHY V OBVODU DRÁHY</t>
  </si>
  <si>
    <t>SO 30-02</t>
  </si>
  <si>
    <t>113107162</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</si>
  <si>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</si>
  <si>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z kameniva hrubého drceného, o tl. vrstvy přes 100 do 200 mm</t>
  </si>
  <si>
    <t>odstranění kameniva 38+61=99.000 [A] 
Celkem: 99=99.000 [B]</t>
  </si>
  <si>
    <t>1. Pro volbu cen zhlediska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Měrný objem suti upraven na 0,15m3/m2.</t>
  </si>
  <si>
    <t>122252204</t>
  </si>
  <si>
    <t>Odkopávky a prokopávky nezapažené pro silnice a dálnice strojně v hornině třídy těžitelnosti I přes 100 do 500 m3</t>
  </si>
  <si>
    <t>pro chodník 9.5=9.500 [A] 
pojížděná 155=155.000 [B] 
Celkem: 9.5+155=164.500 [C]</t>
  </si>
  <si>
    <t>164.5* podíl 10% 0.10=16.450 [A] 
Celkem: 16.45=16.450 [B]</t>
  </si>
  <si>
    <t>ŠD21+ŠD22+kamenivo 265+56+16=337.000 [A] 
obrubníky 73.8*0.35=25.830 [B] 
Celkem: 337+25.83=362.830 [C]</t>
  </si>
  <si>
    <t>564750211AD</t>
  </si>
  <si>
    <t>Podklad z kameniva hrubého drceného fr. 4/8 mm, s rozprostřením a zhutněním, po zhutnění tl. 150 mm</t>
  </si>
  <si>
    <t>11.5+4.5=16.000 [A] 
Celkem: 16=16.000 [B]</t>
  </si>
  <si>
    <t>254+3+8=265.000 [A] 
Celkem: 265=265.000 [B]</t>
  </si>
  <si>
    <t>564861113</t>
  </si>
  <si>
    <t>Podklad ze štěrkodrti ŠD s rozprostřením a zhutněním, po zhutnění tl. 220 mm</t>
  </si>
  <si>
    <t>47+9=56.000 [A] 
Celkem: 56=56.000 [B]</t>
  </si>
  <si>
    <t>dlažba tl. 8 šedá hladká 47+254=301.000 [A] 
dlažba tl. 8 červená hladká 3=3.000 [B] 
dlažba tl. 8 červená slepecká 17=17.000 [C] 
Celkem: 301+3+17=321.000 [D]</t>
  </si>
  <si>
    <t>dlažba tl. 8 červená hladká 3=3.000 [A] 
dlažba tl. 8 červená slepecká 17=17.000 [B] 
Celkem: 3+17=20.000 [C]</t>
  </si>
  <si>
    <t>dlažba tl. 8 šedá hladká 47+254+ ztratné 3=304.000 [A] 
Celkem: 304=304.000 [B]</t>
  </si>
  <si>
    <t>59245005</t>
  </si>
  <si>
    <t>dlažba tvar obdélník betonová 200x100x80mm barevná</t>
  </si>
  <si>
    <t>dlažba tl. 8 červená hladká 3=3.000 [A] 
Celkem: 3=3.000 [B]</t>
  </si>
  <si>
    <t>dlažba tl. 8 červená slepecká 17=17.000 [A] 
Celkem: 17=17.000 [B]</t>
  </si>
  <si>
    <t>912111126AD</t>
  </si>
  <si>
    <t>Montáž zábrany parkovací plastové, přichycené šrouby do krytu vozovky, včetně veškerého upevňovacího materiálu</t>
  </si>
  <si>
    <t>parkovací dorazy 13=13.000 [A] 
Celkem: 13=13.000 [B]</t>
  </si>
  <si>
    <t>1. V cenách jsou započteny i náklady na: a) montáž sloupku včetně upevňovacího materiálu, b) vykopání jamky a zabetonování u cen -1111, -1112, c) upevňovací patky včetně betonu a upevňovacího materiálu u ceny -1112. 2. V cenách nejsou započteny náklady na dodání zábrany, tyto se oceňují ve specifikaci.</t>
  </si>
  <si>
    <t>74910191AD</t>
  </si>
  <si>
    <t>parkovací doraz pro osobní automobily, recyklovaný plast nebo recyklovaná guma, rozměry 780x80x60mm, určený k přichycení šrouby k podkladu</t>
  </si>
  <si>
    <t>osazení nájezdového  3=3.000 [A] 
osazení silničních 66=66.000 [B] 
osazení přechodových (levý+pravý) 2+1=3.000 [C] 
osazení silničního obrubníku rohového vnějšího 2*0.5=1.000 [D] 
osazení silničního obrubníku rohového vnitřního 1*0.8=0.800 [E] 
Celkem: 3+66+3+1+0.8=73.800 [F]</t>
  </si>
  <si>
    <t>3=3.000 [A] 
Celkem: 3=3.000 [B]</t>
  </si>
  <si>
    <t>66+ ztratné 2=68.000 [A] 
Celkem: 68=68.000 [B]</t>
  </si>
  <si>
    <t>osazení přechodových (levý+pravý) 2+1=3.000 [A] 
Celkem: 3=3.000 [B]</t>
  </si>
  <si>
    <t>59217058AD</t>
  </si>
  <si>
    <t>obrubník betonový silniční roh 90° vnější</t>
  </si>
  <si>
    <t>osazení silničního obrubníku rohového vnějšího 2*0.5=1.000 [A] 
Celkem: 1=1.000 [B]</t>
  </si>
  <si>
    <t>59217059AD</t>
  </si>
  <si>
    <t>obrubník betonový silniční roh 90° vnitřní</t>
  </si>
  <si>
    <t>osazení silničního obrubníku rohového vnitřního 1*0.8=0.800 [A] 
Celkem: 0.8=0.800 [B]</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</si>
  <si>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</si>
  <si>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</si>
  <si>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</si>
  <si>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osazení chodníkových přímých 14=14.000 [A] 
Celkem: 14=14.000 [B]</t>
  </si>
  <si>
    <t>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t>
  </si>
  <si>
    <t>59217016</t>
  </si>
  <si>
    <t>obrubník betonový chodníkový 1000x80x250mm</t>
  </si>
  <si>
    <t>osazení chodníkových přímých 14+ ztratné 1=15.000 [A] 
Celkem: 15=15.000 [B]</t>
  </si>
  <si>
    <t>IP12 invalida 1=1.000 [A] 
Celkem: 1=1.000 [B]</t>
  </si>
  <si>
    <t>V10f 0.7=0.700 [A] 
Celkem: 0.7=0.700 [B]</t>
  </si>
  <si>
    <t>plocha primeru pro invalidu V10f 1.3=1.300 [A] 
Celkem: 1.3=1.300 [B]</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</si>
  <si>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</si>
  <si>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</si>
  <si>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odstranění velkých betonových dlaždic 13=13.000 [A] 
Celkem: 13=13.000 [B]</t>
  </si>
  <si>
    <t>113106192</t>
  </si>
  <si>
    <t>Rozebrání dlažeb a dílců vozovek a ploch s přemístěním hmot na skládku na vzdálenost do 3 m nebo s naložením na dopravní prostředek, s jakoukoliv výplní spár st</t>
  </si>
  <si>
    <t>Rozebrání dlažeb a dílců vozovek a ploch s přemístěním hmot na skládku na vzdálenost do 3 m nebo s naložením na dopravní prostředek, s jakoukoliv výplní spár strojně ze silničních dílců jakýchkoliv rozměrů, s ložem z kameniva nebo živice se spárami zalitými cementovou maltou</t>
  </si>
  <si>
    <t>rozebrání panelů 67+48=115.000 [A] 
Celkem: 115=115.000 [B]</t>
  </si>
  <si>
    <t>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t>
  </si>
  <si>
    <t>3.323 SO 30-02=3.323 [A] 
Celkem: 3.323=3.323 [B]</t>
  </si>
  <si>
    <t>R015602</t>
  </si>
  <si>
    <t>902</t>
  </si>
  <si>
    <t>Likvidace odpadů z armovaného betonu zatříděného do Katalogu odpadů pod kódem 17 01 01 včetně dopravy - evidenční položka</t>
  </si>
  <si>
    <t>48.875 SO 30-02=48.875 [A] 
Celkem: 48.875=48.875 [B]</t>
  </si>
  <si>
    <t>322.830 SO 30-02=322.830 [A] 
Celkem: 322.83=322.830 [B]</t>
  </si>
  <si>
    <t>ve výkopku 1=1.000 [A] 
Celkem: 1=1.000 [B]</t>
  </si>
  <si>
    <t>vytyčovací body 38=38.000 [A] 
Celkem: 38=38.000 [B]</t>
  </si>
  <si>
    <t>Statické zkoušky přetvárnosti pláně 3 podkladní vrstvy 3=3.000 [A] 
Celkem: 3=3.000 [B]</t>
  </si>
  <si>
    <t>E.2</t>
  </si>
  <si>
    <t>Pozemní stavební objekty</t>
  </si>
  <si>
    <t xml:space="preserve">  SO 53-01</t>
  </si>
  <si>
    <t>PŘELOŽENÍ VEDENÍ TANET</t>
  </si>
  <si>
    <t>SO 53-01</t>
  </si>
  <si>
    <t>D1</t>
  </si>
  <si>
    <t>PŘELOŽKA TANET</t>
  </si>
  <si>
    <t>R 001</t>
  </si>
  <si>
    <t>Vytyčení trasy v zastavěném terénu</t>
  </si>
  <si>
    <t>CÚ 2020/01</t>
  </si>
  <si>
    <t>R 002</t>
  </si>
  <si>
    <t>Rýha v trávě 35/70-100 vč. záhozu</t>
  </si>
  <si>
    <t>R 003</t>
  </si>
  <si>
    <t>Rýha v chodníku litý beton 35/50-70</t>
  </si>
  <si>
    <t>R 004</t>
  </si>
  <si>
    <t>Hloubení jámy pro sloup</t>
  </si>
  <si>
    <t>R 005</t>
  </si>
  <si>
    <t>Prostup do objektu vč. utěsnění a zapravení - DODÁVKA + MONTÁŽ</t>
  </si>
  <si>
    <t>KS</t>
  </si>
  <si>
    <t>R 006</t>
  </si>
  <si>
    <t>Ekologická likvidace živičného povrchu</t>
  </si>
  <si>
    <t>R 007</t>
  </si>
  <si>
    <t>Betonový sloup dl. 9m - DODÁVKA + MONTÁŽ</t>
  </si>
  <si>
    <t>R 008</t>
  </si>
  <si>
    <t>Betonový základ pro betonový sloup - DODÁVKA + MONTÁŽ</t>
  </si>
  <si>
    <t>R 009</t>
  </si>
  <si>
    <t>Vystrojení sloupu pro zavěšení kabelu - DODÁVKA + MONTÁŽ</t>
  </si>
  <si>
    <t>R 010</t>
  </si>
  <si>
    <t>Plechový kryt kabelů dl. 3m vč. nerez. pásky Bandimex - DODÁVKA + MONTÁŽ</t>
  </si>
  <si>
    <t>R 011</t>
  </si>
  <si>
    <t>Trubka HDPE 40/33 oranž. - DODÁVKA + MONTÁŽ</t>
  </si>
  <si>
    <t>R 012</t>
  </si>
  <si>
    <t>Chránička PE 110/6,3 dl. 6m - DODÁVKA + MONTÁŽ</t>
  </si>
  <si>
    <t>R 013</t>
  </si>
  <si>
    <t>Spojka chráničky PE 110 - DODÁVKA + MONTÁŽ</t>
  </si>
  <si>
    <t>R 014</t>
  </si>
  <si>
    <t>Výstražná folie 330mm - DODÁVKA + MONTÁŽ</t>
  </si>
  <si>
    <t>R 015</t>
  </si>
  <si>
    <t>Demontáž samonosného optického kabelu, nové ukotvení na sloup</t>
  </si>
  <si>
    <t>R 016</t>
  </si>
  <si>
    <t>Zafukování optického kabelu do chráničky HDPE - DODÁVKA + MONTÁŽ</t>
  </si>
  <si>
    <t>R 017</t>
  </si>
  <si>
    <t>Svaření optických vláken ve stávající optické kazetě vč. ochrany svárů - DODÁVKA + MONTÁŽ</t>
  </si>
  <si>
    <t>R 018</t>
  </si>
  <si>
    <t>Měření oboustranné OTDR (1310, 1550 a 1625 nm)</t>
  </si>
  <si>
    <t>R 019</t>
  </si>
  <si>
    <t>Měření přímou metodou (1310, 1550 a 1625 nm)</t>
  </si>
  <si>
    <t>R 020</t>
  </si>
  <si>
    <t>Geodetické zaměření trasy</t>
  </si>
  <si>
    <t>R 021</t>
  </si>
  <si>
    <t>Geometrický plán pro VBŘ</t>
  </si>
  <si>
    <t>R 022</t>
  </si>
  <si>
    <t>Drobný elektroinstalační materiál - DODÁVKA + MONTÁŽ</t>
  </si>
  <si>
    <t>SADA</t>
  </si>
  <si>
    <t>R 024</t>
  </si>
  <si>
    <t>Autojeřáb</t>
  </si>
  <si>
    <t>DEN</t>
  </si>
  <si>
    <t xml:space="preserve">  SO 61-01-01</t>
  </si>
  <si>
    <t>VÝPRAVNÍ BUDOVA - STAVEBNÍ ČÁST</t>
  </si>
  <si>
    <t>SO 61-01-01</t>
  </si>
  <si>
    <t>119001421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</si>
  <si>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</si>
  <si>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kabelů a kabelových tratí z volně ložených kabelů a to do 3 kabelů</t>
  </si>
  <si>
    <t>1.5*4 vstupy do VB=6.000 [A] 
Celkem: 6=6.000 [B]</t>
  </si>
  <si>
    <t>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t>
  </si>
  <si>
    <t>119002121</t>
  </si>
  <si>
    <t>Pomocné konstrukce při zabezpečení výkopu vodorovné pochozí přechodová lávka délky do 2 m včetně zábradlí zřízení</t>
  </si>
  <si>
    <t>6=6.000 [A] 
Celkem: 6=6.000 [B]</t>
  </si>
  <si>
    <t>1. V ceně zřízení -2121, -2131, -2411, -3211, -3212, -3213, -3215, -3217, -3121, -3223, -3227 jsou započteny i náklady na opotřebení. 2. V ceně zřízení mobilního oplocení -3211, -3213, -3217, -3223, -3227 je zahrnuto i opotřebení betonové patky, vzpěry, spojky. 3. Položku -2411 lze použít pouze pro šířku výkopu do 1,0 m. 4. V položce -3131 jsou započteny i náklady na dřevěný sloupek. 5. U položek -2311, -4111, -4121 je uvažováno se 100% opotřebením. Bezpečný vlez nebo výlez se zpravidla umisťuje po 20 m délky výkopu. 6. Položky tohoto souboru cen jsou určeny k ocenění pomocných konstrukcí sloužících k zabezpečení výkopů (BOZP) na veřejných prostranstvích (v obcích, na komunikacích apod.). Položky nelze užít k ocenění zařízení staveniště, pokud se toto oceňuje pomocí VRN.</t>
  </si>
  <si>
    <t>119002122</t>
  </si>
  <si>
    <t>Pomocné konstrukce při zabezpečení výkopu vodorovné pochozí přechodová lávka délky do 2 m včetně zábradlí odstranění</t>
  </si>
  <si>
    <t>119003131</t>
  </si>
  <si>
    <t>Pomocné konstrukce při zabezpečení výkopu svislé výstražná páska zřízení</t>
  </si>
  <si>
    <t>125 vymezení prostoru=125.000 [A] 
Celkem: 125=125.000 [B]</t>
  </si>
  <si>
    <t>119003132</t>
  </si>
  <si>
    <t>Pomocné konstrukce při zabezpečení výkopu svislé výstražná páska odstranění</t>
  </si>
  <si>
    <t>119003211</t>
  </si>
  <si>
    <t>Pomocné konstrukce při zabezpečení výkopu svislé ocelové mobilní oplocení, výšky do 1,5 m panely s reflexními signalizačními pruhy zřízení</t>
  </si>
  <si>
    <t>172 obvod staveniště=172.000 [A] 
Celkem: 172=172.000 [B]</t>
  </si>
  <si>
    <t>119003212</t>
  </si>
  <si>
    <t>Pomocné konstrukce při zabezpečení výkopu svislé ocelové mobilní oplocení, výšky do 1,5 m panely s reflexními signalizačními pruhy odstranění</t>
  </si>
  <si>
    <t>132211401</t>
  </si>
  <si>
    <t>Hloubená vykopávka pod základy ručně s přehozením výkopku na vzdálenost 3 m nebo s naložením na dopravní prostředek v hornině třídy těžitelnosti I skupiny 3</t>
  </si>
  <si>
    <t>20.75*0.6*0.75=9.338 [A] 
Celkem: 9.338=9.338 [B]</t>
  </si>
  <si>
    <t>1. V cenách jsou započteny náklady na přehození výkopku na vzdálenost 3 m nebo naložení na dopravní prostředek. 2. V ceně nejsou započteny náklady na podchycení základového zdiva.</t>
  </si>
  <si>
    <t>132212112</t>
  </si>
  <si>
    <t>Hloubení rýh šířky do 800 mm ručně zapažených i nezapažených, s urovnáním dna do předepsaného profilu a spádu v hornině třídy těžitelnosti I skupiny 3 nesoudržn</t>
  </si>
  <si>
    <t>Hloubení rýh šířky do 800 mm ručně zapažených i nezapažených, s urovnáním dna do předepsaného profilu a spádu v hornině třídy těžitelnosti I skupiny 3 nesoudržných</t>
  </si>
  <si>
    <t>0.5*10.3*1.25 základ kolostav=6.438 [A] 
(1.705*0.3+1.705*0.35*2+1.705*0.3+9.64*0.3+0.175*0.3*2)*1.15 rampa=5.996 [B] 
Celkem: 6.438+5.996=12.434 [C]</t>
  </si>
  <si>
    <t>1. V cenách jsou započteny i náklady na přehození výkopku na přilehlém terénu na vzdálenost do 3 m od podélné osy rýhy nebo naložení výkopku na dopravní prostředek.</t>
  </si>
  <si>
    <t>132212212</t>
  </si>
  <si>
    <t>Hloubení rýh šířky přes 800 do 2 000 mm ručně zapažených i nezapažených, s urovnáním dna do předepsaného profilu a spádu v hornině třídy těžitelnosti I skupiny</t>
  </si>
  <si>
    <t>Hloubení rýh šířky přes 800 do 2 000 mm ručně zapažených i nezapažených, s urovnáním dna do předepsaného profilu a spádu v hornině třídy těžitelnosti I skupiny 3 nesoudržných</t>
  </si>
  <si>
    <t>(6.5+1.95+6+1.95+6.5+3.97+19.05+10+21.3+3.77+18.95+10.2)*0.85 obkoppání objektu pro zateplení=93.619 [A] 
Celkem: 93.619=93.619 [B]</t>
  </si>
  <si>
    <t>1. V cenách jsou započteny i náklady na: a) přehození výkopku na přilehlém terénu na vzdálenost do 3 m od podélné osy rýhy nebo naložení výkopku na dopravní prostředek,</t>
  </si>
  <si>
    <t>133212011</t>
  </si>
  <si>
    <t>Hloubení šachet ručně zapažených i nezapažených v horninách třídy těžitelnosti I skupiny 3, půdorysná plocha výkopu do 4 m2</t>
  </si>
  <si>
    <t>(1.65*0.45*1.05)+(1.25*0.46*1.05)+(1.25*0.41*1.05)+(3.21*1.3*1.05) venkovní stupně=6.303 [A] 
(0.2*1.05*1.05) 014 N vnitřní stupeň=0.221 [B] 
Celkem: 6.303+0.221=6.524 [C]</t>
  </si>
  <si>
    <t>1. Ceny jsou určeny pro šachty hloubky do 6 m. Šachty větších hloubek se oceňují individuálně. 2. V cenách jsou započteny i náklady na svislé přemístění výkopku, urovnání dna do předepsaného profilu a spádu, přehození výkopku na přilehlém terénu na vzdálenost do 3 m od hrany šachty nebo naložení na dopravní prostředek.</t>
  </si>
  <si>
    <t>139001101</t>
  </si>
  <si>
    <t>Příplatek k cenám hloubených vykopávek za ztížení vykopávky v blízkosti podzemního vedení nebo výbušnin pro jakoukoliv třídu horniny</t>
  </si>
  <si>
    <t>0.5*10.3*1.25 základ kolostav=6.438 [A] 
(1.705*0.3+1.705*0.35*2+1.705*0.3+9.64*0.3+0.175*0.3*2)*1.15 rampa=5.996 [B] 
(6.5+1.95+6+1.95+6.5+3.97+19.05+10+21.3+3.77+18.95+10.2)*0.85 obkoppání objektu pro zateplení=93.619 [C] 
(1.65*0.45*1.05)+(1.25*0.46*1.05)+(1.25*0.41*1.05)+(3.21*1.3*1.05) venkovní stupně=6.303 [D] 
(0.2*1.05*1.05) 014 N vnitřní stupeň=0.221 [E] 
Celkem: 6.438+5.996+93.619+6.303+0.221=112.577 [F]</t>
  </si>
  <si>
    <t>1. Cena je určena: a) pro podzemní vedení procházející hloubenou vykopávkou nebo uložené ve stěně výkopu při jakékoliv hloubce vedení pod původním terénem nebo jeho výšce nade dnem výkopu a jakémkoliv směru vedení ke stranám výkopu; b)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3.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4. Je-li vedení uloženo ve výkopišti tak, že se vykopávka v celém výše popsaném objemu nevykopává, např. blízko stěn nebo dna výkopu, oceňuje se ztížení vykopávky jen pro tu část objemu, v níž se ztížená vykopávka provádí. 5. Jsou-li ve výkopišti dvě vedení položena tak blízko sebe, že se výše uvedené objemy pro obě vedení pronikají, určí se množství ztížení vykopávky tak, aby se pronik započetl jen jednou. 6. Objem ztížení vykopávky se od celkového objemu výkopu neodečítá. 7. Dočasné zajištění různých podzemních vedení ve výkopišti se oceňuje cenami souboru cen 119 00-14 Dočasné zajištění podzemního potrubí nebo vedení ve výkopišti.</t>
  </si>
  <si>
    <t>139751101</t>
  </si>
  <si>
    <t>Vykopávka v uzavřených prostorech ručně v hornině třídy těžitelnosti I skupiny 1 až 3</t>
  </si>
  <si>
    <t>(3.15*0.45*0.5) 008 N=0.709 [A] 
(3.15*0.45*0.5)*2 010 N=1.418 [B] 
Celkem: 0.709+1.418=2.127 [C]</t>
  </si>
  <si>
    <t>1. V cenách jsou započteny náklady na naložení výkopku na dopravní prostředek. 2. V cenách nejsou započteny náklady na podchycení stavebních konstrukcí a případné odvětrávání pracovního prostoru.</t>
  </si>
  <si>
    <t>139911121</t>
  </si>
  <si>
    <t>Bourání konstrukcí v hloubených vykopávkách ručně s přemístěním suti na hromady na vzdálenost do 20 m nebo s naložením na dopravní prostředek z betonu prostého</t>
  </si>
  <si>
    <t>Bourání konstrukcí v hloubených vykopávkách ručně s přemístěním suti na hromady na vzdálenost do 20 m nebo s naložením na dopravní prostředek z betonu prostého neprokládaného</t>
  </si>
  <si>
    <t>1.83*0.26*1.18 101 S schod=0.561 [A] 
1.175*0.37*1.11 110 S schod=0.483 [B] 
1.65*0.5*1.21 114  S schod=0.998 [C] 
5.3*0.5*1.15 schoz uhlí VB=3.048 [D] 
4.1*0.25*1.15 schoz uhlí přístavek=1.179 [E] 
2*(1.25*1.25*1.5) patka po sloupu=4.688 [F] 
Celkem: 0.561+0.483+0.998+3.048+1.179+4.688=10.957 [G]</t>
  </si>
  <si>
    <t>1. Ceny jsou určeny pouze pro bourání konstrukcí ze zdiva nebo z betonu ve výkopišti při provádění zemních prací, jsou-li zdivo nebo beton obklopeny horninou nebo sypaninou tak, že k nim bez vykopávky není přístup. 2. Ceny lze použít i pro bourání konstrukcí při vykopávkách zářezů. 3. Ceny nelze použít pro bourání konstrukcí a) na suchu ze zdiva nebo z betonu jako samostatnou stavební práci, i když jsou bourané konstrukce pod úrovní terénu, jako např. zdi, stropy a klenby v suterénu, b) pod vodou.; toto bourání se oceňuje individuálně. 4. Svislé, příp. vodorovné přemístění materiálu zrozbouraných konstrukcí ve výkopišti se oceňuje jako přemístění výkopku z hornin třídy těžitelnosti III cenami souboru cen 161 Svislé přemístění výkopku, příp. 162 Vodorovné přemístění výkopku se složením, ale bez naložení a rozprostření. 5. Objem vybouraného materiálu pro přemístění se rovná objemu konstrukcí před rozbouráním.</t>
  </si>
  <si>
    <t>161111502</t>
  </si>
  <si>
    <t>Svislé přemístění výkopku nošením bez naložení, avšak s vyprázdněním nádoby na hromady nebo do dopravního prostředku z horniny třídy těžitelnosti I skupiny 1 až</t>
  </si>
  <si>
    <t>Svislé přemístění výkopku nošením bez naložení, avšak s vyprázdněním nádoby na hromady nebo do dopravního prostředku z horniny třídy těžitelnosti I skupiny 1 až 3, při hloubce výkopu přes 3 do 6 m</t>
  </si>
  <si>
    <t>17.67*0.12 010 S=2.120 [A] 
(3.15*0.45*0.5) 008 N=0.709 [B] 
(3.15*0.45*0.5)*2 010 N=1.418 [C] 
Celkem: 2.12+0.709+1.418=4.247 [D]</t>
  </si>
  <si>
    <t>1. Cenu -1522 lze použít i pro svislé přemístění materiálu a stavební suti z konstrukcí ze zdiva cihelného nebo kamenného, z betonu prostého, prokládaného, železového i předpjatého, pokud tyto konstrukce byly vybourány ve výkopišti. 2. Ceny pro hloubku přes 3 do 6 m jsou určeny pro svislé přemístění objemu výkopku od 0 do 6 m. 3. Svislé přemístění výkopku nošením do 3 m je součástí cen ručních výkopů. 4. Svislé přemístění výkopku nošením přes 6 m se oceňuje individuálně.</t>
  </si>
  <si>
    <t>174111101</t>
  </si>
  <si>
    <t>Zásyp sypaninou z jakékoliv horniny ručně s uložením výkopku ve vrstvách se zhutněním jam, šachet, rýh nebo kolem objektů v těchto vykopávkách</t>
  </si>
  <si>
    <t>(6.5+1.95+6+1.95+6.5+3.97+19.05+10+21.3+3.77+18.95+10.2)*0.85 obkoppání objektu pro zateplení=93.619 [A] 
-(6.5+1.95+6+1.95+6.5+3.97+19.05+10+21.3+3.77+18.95+10.2)*1*0.08 obkoppání objektu pro zateplení izolant=-8.811 [B] 
Celkem: 93.619+-8.811=84.808 [C]</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</si>
  <si>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</si>
  <si>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58981122</t>
  </si>
  <si>
    <t>recyklát betonový frakce 0/32</t>
  </si>
  <si>
    <t>(6.5+1.95+6+1.95+6.5+3.97+19.05+10+21.3+3.77+18.95+10.2)*0.85*2 obkoppání objektu pro zateplení=187.238 [A] 
-(6.5+1.95+6+1.95+6.5+3.97+19.05+10+21.3+3.77+18.95+10.2)*1*0.08*2 obkoppání objektu pro zateplení izolant=-17.622 [B] 
Celkem: 187.238+-17.622=169.616 [C]</t>
  </si>
  <si>
    <t>0.5*10.3*1.25 základ kolostav - SO 61-01-01=6.438 [A] 
(1.705*0.3+1.705*0.35*2+1.705*0.3+9.64*0.3+0.175*0.3*2)*1.15 rampa - SO 61-01-01=5.996 [B] 
(6.5+1.95+6+1.95+6.5+3.97+19.05+10+21.3+3.77+18.95+10.2)*0.85 obkoppání objektu pro zateplení - SO 61-01-01=93.619 [C] 
(1.65*0.45*1.05)+(1.25*0.46*1.05)+(1.25*0.41*1.05)+(3.21*1.3*1.05) venkovní stupně - SO 61-01-01=6.303 [D] 
(0.2*1.05*1.05) N vnitřní stupeň=0.221 [E] 
(3.15*0.45*0.5) 008 N - SO 61-01-01=0.709 [F] 
(3.15*0.45*0.5)*2 010 N - SO 61-01-01=1.418 [G] 
Celkem: 6.438+5.996+93.619+6.303+0.221+0.709+1.418=114.704 [H] 
114.704 * 1.8Koeficient množství=206.467 [I]</t>
  </si>
  <si>
    <t>Zakládání</t>
  </si>
  <si>
    <t>213141111</t>
  </si>
  <si>
    <t>Zřízení vrstvy z geotextilie filtrační, separační, odvodňovací, ochranné, výztužné nebo protierozní v rovině nebo ve sklonu do 1:5, šířky do 3 m</t>
  </si>
  <si>
    <t>16.63 010 N=16.630 [A] 
(1.705*0.3*2+1.705*0.35*2+0.175*0.3*2+9.64*0.3) rampa=5.214 [B] 
(3.15*0.45) 008 N=1.418 [C] 
(3.15*0.45)*2 010 N=2.835 [D] 
0.5*10.3 základ kolostav=5.150 [E] 
(0.32*1.25) 116 N schod=0.400 [F] 
(0.29*1.25) 124 N schod=0.363 [G] 
(3.21*1.3) 130 N schod=4.173 [H] 
0.18*0.2 014 N schod=0.036 [I] 
20.22 rampa deska=20.220 [J] 
Celkem: 16.63+5.214+1.418+2.835+5.15+0.4+0.363+4.173+0.036+20.22=56.439 [K]</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</si>
  <si>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</si>
  <si>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69311175</t>
  </si>
  <si>
    <t>geotextilie PP s ÚV stabilizací 500g/m2</t>
  </si>
  <si>
    <t>16.63 010 N=16.630 [A] 
(1.705*0.3*2+1.705*0.35*2+0.175*0.3*2+9.64*0.3) rampa=5.214 [B] 
(3.15*0.45) 008 N=1.418 [C] 
(3.15*0.45)*2 010 N=2.835 [D] 
0.5*10.3 základ kolostav=5.150 [E] 
(0.32*1.25) 116 N schod=0.400 [F] 
(0.29*1.25) 124 N schod=0.363 [G] 
(3.21*1.3) 130 N schod=4.173 [H] 
0.18*0.2 014 N schod=0.036 [I] 
20.22 rampa deska=20.220 [J] 
Celkem: 16.63+5.214+1.418+2.835+5.15+0.4+0.363+4.173+0.036+20.22=56.439 [K] 
56.439 * 1.15Koeficient množství=64.905 [L]</t>
  </si>
  <si>
    <t>213311113</t>
  </si>
  <si>
    <t>Polštáře zhutněné pod základy z kameniva hrubého drceného, frakce 16 - 63 mm</t>
  </si>
  <si>
    <t>16.63*0.15 010 N=2.495 [A] 
(1.705*0.3*2+1.705*0.35*2+0.175*0.3*2+9.64*0.3)*0.15 rampa=0.782 [B] 
(3.15*0.45*0.15) 008 N=0.213 [C] 
(3.15*0.45*0.15)*2 010 N=0.425 [D] 
0.5*10.3*0.15 základ kolostav=0.773 [E] 
(0.32*1.25*0.15) 116 N schod=0.060 [F] 
(0.29*1.25*0.15) 124 N schod=0.054 [G] 
(3.21*1.3*0.15) 130 N schod=0.626 [H] 
0.18*0.2*0.15 014 N schod=0.005 [I] 
20.22*0.15 rampa deska=3.033 [J] 
Celkem: 2.495+0.782+0.213+0.425+0.773+0.06+0.054+0.626+0.005+3.033=8.466 [K]</t>
  </si>
  <si>
    <t>1. Ceny jsou určeny pro jakoukoliv míru zhutnění. 2. V cenách jsou započteny i náklady na urovnání povrchu polštáře.</t>
  </si>
  <si>
    <t>213311131</t>
  </si>
  <si>
    <t>Polštáře zhutněné pod základy z kameniva drobného drceného, frakce 0 - 4 mm</t>
  </si>
  <si>
    <t>16.63*0.05 010 N=0.832 [A] 
(1.705*0.3*2+1.705*0.35*2+0.175*0.3*2+9.64*0.3)*0.05 rampa=0.261 [B] 
(3.15*0.45*0.05) 008 N=0.071 [C] 
(3.15*0.45*0.05)*2 010 N=0.142 [D] 
0.5*10.3*0.05 základ kolostav=0.258 [E] 
(0.32*1.25*0.05) 116 N schod=0.020 [F] 
(0.29*1.25*0.05) 124 N schod=0.018 [G] 
(3.21*1.3*0.05) 130 N schod=0.209 [H] 
0.18*0.2*0.05 014 N schod=0.002 [I] 
20.22*0.05 rampa deska=1.011 [J] 
Celkem: 0.832+0.261+0.071+0.142+0.258+0.02+0.018+0.209+0.002+1.011=2.824 [K]</t>
  </si>
  <si>
    <t>233211115</t>
  </si>
  <si>
    <t>Zemní ocelové vruty pro ploty a dopravní značky průměru 76 mm, délky 800 mm</t>
  </si>
  <si>
    <t>2*4 kotvení Z21=8.000 [A] 
Celkem: 8=8.000 [B]</t>
  </si>
  <si>
    <t>1. Případné předvrtání tvrdého podkladu se oceňuje položkami katalogu 800-2 Zvláštní zakládání objektů.</t>
  </si>
  <si>
    <t>273321411</t>
  </si>
  <si>
    <t>Základy z betonu železového (bez výztuže) desky z betonu bez zvláštních nároků na prostředí tř. C 20/25</t>
  </si>
  <si>
    <t>16.63*0.15 010 N=2.495 [A] 
Celkem: 2.495=2.495 [B] 
2.495 * 1.15Koeficient množství=2.869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</si>
  <si>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  
beton C20/25 - XC2 
beton C20/25 - XC2</t>
  </si>
  <si>
    <t>273322511</t>
  </si>
  <si>
    <t>Základy z betonu železového (bez výztuže) desky z betonu se zvýšenými nároky na prostředí tř. C 25/30</t>
  </si>
  <si>
    <t>(1.56*1.865+1.5*0.28*0.15) rampa deska=2.972 [A] 
Celkem: 2.972=2.972 [B] 
2.972 * 1.15Koeficient množství=3.418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</si>
  <si>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  
Beton C25/30 - XF1 
Beton C25/30 - XF1</t>
  </si>
  <si>
    <t>273351121</t>
  </si>
  <si>
    <t>Bednění základů desek zřízení</t>
  </si>
  <si>
    <t>3.15*0.15*2 010 N=0.945 [A] 
1.79*0.23+1.79*0.86+1.5*0.86 rampa deska=3.241 [B] 
Celkem: 0.945+3.241=4.186 [C]</t>
  </si>
  <si>
    <t>1. Ceny jsou určeny pro bednění ve volném prostranství, ve volných nebo zapažených jamách, rýhách a šachtách. 2. Kruhové nebo obloukové bednění poloměru do 1 m se oceňuje individuálně.</t>
  </si>
  <si>
    <t>273351122</t>
  </si>
  <si>
    <t>Bednění základů desek odstranění</t>
  </si>
  <si>
    <t>273362021</t>
  </si>
  <si>
    <t>Výztuž základů desek ze svařovaných sítí z drátů typu KARI</t>
  </si>
  <si>
    <t>16.63*7.9/1000 010 N=0.131 [A] 
20.22*3.03/1000 rampa deska=0.061 [B] 
Celkem: 0.131+0.061=0.192 [C] 
0.192 * 1.2Koeficient množství=0.230 [D]</t>
  </si>
  <si>
    <t>1. Ceny platí pro desky rovné, snáběhy, hřibové nebo upnuté do žeber včetně výztuže těchto žeber.</t>
  </si>
  <si>
    <t>274321311</t>
  </si>
  <si>
    <t>Základy z betonu železového (bez výztuže) pasy z betonu bez zvláštních nároků na prostředí tř. C 16/20</t>
  </si>
  <si>
    <t>(1.705*0.3*2+1.705*0.35*2+0.175*0.3*2+9.64*0.3)*0.6 rampa=3.128 [A] 
Celkem: 3.128=3.128 [B] 
3.128 * 1.15Koeficient množství=3.597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</si>
  <si>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</si>
  <si>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274321411</t>
  </si>
  <si>
    <t>Základy z betonu železového (bez výztuže) pasy z betonu bez zvláštních nároků na prostředí tř. C 20/25</t>
  </si>
  <si>
    <t>(3.15*0.45*0.5) 008 N=0.709 [A] 
(3.15*0.45*0.5)*2 010 N=1.418 [B] 
Celkem: 0.709+1.418=2.127 [C] 
2.127 * 1.15Koeficient množství=2.446 [D]</t>
  </si>
  <si>
    <t>274322611</t>
  </si>
  <si>
    <t>Základy z betonu železového (bez výztuže) pasy z betonu se zvýšenými nároky na prostředí tř. C 30/37</t>
  </si>
  <si>
    <t>0.5*10.3*0.7 základ kolostav=3.605 [A] 
Celkem: 3.605=3.605 [B] 
3.605 * 1.15Koeficient množství=4.146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</si>
  <si>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  
BETON C 30/37 - XC4, XF1 - Cl 0,4 - Dmax.22 mm - S3 
BETON C 30/37 - XC4, XF1 - Cl 0,4 - Dmax.22 mm - S3</t>
  </si>
  <si>
    <t>274351121</t>
  </si>
  <si>
    <t>Bednění základů pasů rovné zřízení</t>
  </si>
  <si>
    <t>(10.3*2+0.5*2)*0.7 kolostav=15.120 [A] 
(1.705*8+9.64*2+0.3*3+0.3*2+0.175*2+0.48*2)*0.6 rampa=21.438 [B] 
Celkem: 15.12+21.438=36.558 [C]</t>
  </si>
  <si>
    <t>274351122</t>
  </si>
  <si>
    <t>Bednění základů pasů rovné odstranění</t>
  </si>
  <si>
    <t>274361821</t>
  </si>
  <si>
    <t>Výztuž základů pasů z betonářské oceli 10 505 (R) nebo BSt 500</t>
  </si>
  <si>
    <t>(1.705*0.3*2+1.705*0.35*2+0.175*0.3*2+9.64*0.3)*0.6*0.1 rampa=0.313 [A] 
(3.15*0.45*0.5)*0.1 008 N=0.071 [B] 
(3.15*0.45*0.5)*2*0.1 010 N=0.142 [C] 
Celkem: 0.313+0.071+0.142=0.526 [D] 
0.526 * 1.15Koeficient množství=0.605 [E]</t>
  </si>
  <si>
    <t>275321411</t>
  </si>
  <si>
    <t>Základy z betonu železového (bez výztuže) patky z betonu bez zvláštních nároků na prostředí tř. C 20/25</t>
  </si>
  <si>
    <t>0.6*1.5*0.3 101 N schod=0.270 [A] 
0.6*1*0.3 109 N schod=0.180 [B] 
(0.32*1.25*1.25)+(0.61*1*0.3) 116 N schod=0.683 [C] 
(0.29*1.25*1.25)+(0.45*0.95*0.3) 124 N schod=0.581 [D] 
(3.21*1.3*1.25)+(2.47*0.93*0.13)+(1.1*0.6*0.3) 130 N schod=5.713 [E] 
0.18*0.2*1.05 014 N schod=0.038 [F] 
Celkem: 0.27+0.18+0.683+0.581+5.713+0.038=7.465 [G] 
7.465 * 1.2Koeficient množství=8.958 [H]</t>
  </si>
  <si>
    <t>275351121</t>
  </si>
  <si>
    <t>Bednění základů patek zřízení</t>
  </si>
  <si>
    <t>1.5*0.3*2 101 N schod=0.900 [A] 
1*0.3*2 109 N schod=0.600 [B] 
(0.32+1.25)*0.25+(1*0.3*2) 116 N schod=0.993 [C] 
(0.29*2+1.25*1)*0.25+(0.95*0.3*2) 124 N schod=1.028 [D] 
(1.3*2+3.21)*0.25+(0.93*2+2.47)*0.13+(1.88)+(1.1*0.3*2) 130 N schod=4.555 [E] 
1.05*0.25*2 014 N schod=0.525 [F] 
Celkem: 0.9+0.6+0.993+1.028+4.555+0.525=8.601 [G]</t>
  </si>
  <si>
    <t>275351122</t>
  </si>
  <si>
    <t>Bednění základů patek odstranění</t>
  </si>
  <si>
    <t>275361821</t>
  </si>
  <si>
    <t>Výztuž základů patek z betonářské oceli 10 505 (R)</t>
  </si>
  <si>
    <t>(0.32*1.25*1.25)*0.1 116 N schod=0.050 [A] 
(0.29*1.25*1.25)*0.1 124 N schod=0.045 [B] 
((3.21*1.3*1.25)+(2.47*0.93*0.13))*0.1 130 N schod=0.551 [C] 
(0.18*0.2*1.05)*0.1 014 N schod=0.004 [D] 
Celkem: 0.05+0.045+0.551+0.004=0.650 [E] 
0.65 * 1.15Koeficient množství=0.748 [F]</t>
  </si>
  <si>
    <t>275362021</t>
  </si>
  <si>
    <t>Výztuž základů patek ze svařovaných sítí z drátů typu KARI</t>
  </si>
  <si>
    <t>(0.6*1.5)*7.9/1000 101 N schod=0.007 [A] 
(0.6*1)*7.9/1000 109 N schod=0.005 [B] 
(0.61*1)*7.9/1000 116 N schod=0.005 [C] 
(0.45*0.95)*7.9/1000 124 N schod=0.003 [D] 
(1.1*0.6)*7.9/1000 130 N schod=0.005 [E] 
Celkem: 0.007+0.005+0.005+0.003+0.005=0.025 [F] 
0.025 * 1.15Koeficient množství=0.029 [G]</t>
  </si>
  <si>
    <t>279311115</t>
  </si>
  <si>
    <t>Postupné podbetonování základového zdiva jakékoliv tloušťky, bez výkopu, bez zapažení a bednění, prostým betonem tř. C 20/25</t>
  </si>
  <si>
    <t>Svislé a kompletní konstrukce</t>
  </si>
  <si>
    <t>310238411</t>
  </si>
  <si>
    <t>Zazdívka otvorů ve zdivu nadzákladovém cihlami pálenými plochy přes 0,25 m2 do 1 m2 na maltu cementovou</t>
  </si>
  <si>
    <t>0.55*0.7 003 N=0.385 [A] 
0.55*1 005 N=0.550 [B] 
0.55*1 006 N=0.550 [C] 
0.55*1 007 N=0.550 [D] 
0.55*1 008 N=0.550 [E] 
0.55*1 010 N=0.550 [F] 
0.55*1 012 N=0.550 [G] 
(0.6*0.25*1.6+0.2*0.15*1.6) 201 N=0.288 [H] 
(0.55*0.7*0.3) 207 N=0.116 [I] 
(0.6*0.5*1.6)*9 2NP dozdění oken=4.320 [J] 
(0.3*0.3*0.5)*8+(1.15*2+0.25+0.25)*0.15*0.75 221N + 222 N dozdívky pod novou podlahu=0.675 [K] 
Celkem: 0.385+0.55+0.55+0.55+0.55+0.55+0.55+0.288+0.116+4.32+0.675=9.084 [L] 
9.084 * 1.15Koeficient množství=10.447 [M]</t>
  </si>
  <si>
    <t>310239411</t>
  </si>
  <si>
    <t>Zazdívka otvorů ve zdivu nadzákladovém cihlami pálenými plochy přes 1 m2 do 4 m2 na maltu cementovou</t>
  </si>
  <si>
    <t>0.95*0.65*0.6*6 =2.223 [A] 
(1.05*2.05*0.45)+(1.15*0.86*0.2)+(0.95*2.02*0.3)+(0.6*0.75*0.3)+(0.6*2.3*0.15+0.6*2.3*0.21) 101 N=2.374 [B] 
(0.6*1*0.85+0.6*1.65*0.1+0.6*1.65*0.15) 108 N=0.758 [C] 
(0.6*1.65*0.45) 110 N=0.446 [D] 
(1*2.2*0.5) 115 N=1.100 [E] 
(0.9*1.08*0.5+1*0.5*0.35) 120 N=0.661 [F] 
Celkem: 2.223+2.374+0.758+0.446+1.1+0.661=7.562 [G] 
7.562 * 1.15Koeficient množství=8.696 [H]</t>
  </si>
  <si>
    <t>310321111</t>
  </si>
  <si>
    <t>Zabetonování otvorů ve zdivu nadzákladovém včetně bednění, odbednění a výztuže (materiál v ceně) plochy do 1 m2</t>
  </si>
  <si>
    <t>(1.45*0.6+1.05*0.45+1.25*0.45+1.5*0.6+1.45*0.6+0.6*0.3+0.95*0.3+1.15*0.45)*0.1 101 N=0.466 [A] 
 0.15*0.15*8101 N komínový průduch=0.180 [B] 
(1.5*0.6)*0.1 102 N=0.090 [C] 
(1.5*0.6)*0.1 103 N=0.090 [D] 
(1.5*0.6)*0.1 104 N=0.090 [E] 
(1*0.6)*0.1 108 N=0.060 [F] 
(1*0.43+1.13*0.15)*0.15 109 N=0.090 [G] 
(1.45*0.6)*0.1 110 N=0.087 [H] 
(1.45*0.6+0.9*0.6)*0.1 114 N=0.141 [I] 
(1*0.5)*0.1 115 N=0.050 [J] 
(1*0.45+0.9*0.45+1.35*0.5+1*0.45)*0.1 116 N=0.198 [K] 
(1.35*0.5+1.35*0.5+1.2*0.3)*0.1 117 N=0.171 [L] 
(0.9*0.5)*0.1 120 N=0.045 [M] 
(1.3*0.5)*0.1 121 0.065=0.065 [N] 
(1.3*0.5)*0.1 122 0.065=0.065 [O] 
(1.3*0.5)*0.1 123 0.065=0.065 [P] 
(0.95*0.45+1.23*0.3)*0.1 124 0.065=0.080 [Q] 
(0.55*0.5)*0.1 125 0.065=0.028 [R] 
(0.55*0.5)*0.1 126 0.065=0.028 [S] 
(0.55*0.5)*0.1 127 0.065=0.028 [T] 
(1.3*0.5)*0.1 129 0.065=0.065 [U] 
(1.1*0.6)*0.1 130 0.065=0.066 [V] 
(1.4*0.7+1*0.5)*0.1 201 0.065=0.148 [W] 
(0.75*0.6)*0.1 203 0.065=0.045 [X] 
(1.5*0.6)*3*0.1 204 0.065=0.270 [Y] 
(1.5*0.6)*0.1 205 0.065=0.090 [Z] 
(0.55*0.3+1.6*0.6)*0.1 207 0.065=0.113 [AA] 
(1.5*0.6+1*0.45)*0.1 209 0.065=0.135 [AB] 
(1.5*0.6*0.1)*2 210 0.065=0.180 [AC] 
(1.5*0.6)*0.1 211 0.065=0.090 [AD] 
(1.5*0.6)*0.1 212 0.065=0.090 [AE] 
Celkem: 0.466+0.18+0.09+0.09+0.09+0.06+0.09+0.087+0.141+0.05+0.198+0.171+0.045+0.065+0.065+0.065+0.08+0.028+0.028+0.028+0.065+0.066+0.148+0.045+0.27=2.711 [AF] 
3.409 * 1.1Koeficient množství=3.750 [AG]</t>
  </si>
  <si>
    <t>311236111</t>
  </si>
  <si>
    <t>Zdivo jednovrstvé zvukově izolační z cihel děrovaných spojených na pero a drážku na maltu cementovou M10, pevnost cihel do P15, tl. zdiva 200 mm</t>
  </si>
  <si>
    <t>4.38*3.5 121 N=15.330 [A] 
Celkem: 15.33=15.330 [B]</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</si>
  <si>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zrozměrů kótovaných ve výkresech. Při zalomeném ostění oken a balkónových dveří se šířka zmenšuje o 100 mm. c) plocha překladů, obetonovaných hlav ocelových nosníků, věnců a jiných konstrukcí betonových a železobetonových. 4. Vcenách jsou započteny i náklady na doplňkové cihly. 5. Vcenách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t>
  </si>
  <si>
    <t>315321815</t>
  </si>
  <si>
    <t>Nadzákladové zdi z betonu železového (bez výztuže) půdní, štítové, nadstřešní, poprsní pohledového (v přírodní barvě drtí a přísad) tř. C 30/37</t>
  </si>
  <si>
    <t>5.04*0.15+(0.63*0.63*0.15)*2+(0.23*1.865*0.3+0.38*1.865*0.3+0.4*1.5*0.3) rampa=1.396 [A] 
Celkem: 1.396=1.396 [B]</t>
  </si>
  <si>
    <t>1. Při betonování do ztraceného bednění z desek je zohledněna zvýšená opatrnost, aby se předešlo poškození zabudovaných desek. 2. Při stanovení množství měrných jednotek betonu do ztraceného bednění zdesek je třeba zohlednit skutečnou spotřebu betonu vm3 zdiva. 3. Vcenách nejsou započteny náklady na: a) bednění; tyto se oceňují cenami souboru cen: - 31* 35-1 Bednění nadzákladových zdí, - 31* 35-12 Ztracené bednění nadzákladových zdí ze štěpkocementových desek, b) dodání a uložení výztuže; tyto se oceňují cenami souboru cen 31* 36- . . Výztuž nadzákladových zdí. 4. V cenách pohledového betonu -1812 až -1818 jsou započteny i náklady na pečlivé hutnění zejména při líci konstrukce pro docílení neporušeného maltového povrchu bez vzhledových kazů.</t>
  </si>
  <si>
    <t>315351121</t>
  </si>
  <si>
    <t>Bednění nadzákladových zdí půdních, štítových rovné oboustranné za každou stranu zřízení</t>
  </si>
  <si>
    <t>5.04*2+(0.63*0.63)*2+(0.33+0.63+0.6+0.63)*0.15+(0.23+0.38)*1.79+0.38*1.5 rampa stěny=12.864 [A] 
Celkem: 12.864=12.864 [B]</t>
  </si>
  <si>
    <t>1. Ceny jsou určeny pro bednění svislé nebo šikmé (odkloněné), půdorysně přímé nebo zalomené ve volném prostranství, ve volných nebo zapažených jamách a rýhách.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t>
  </si>
  <si>
    <t>315351122</t>
  </si>
  <si>
    <t>Bednění nadzákladových zdí půdních, štítových rovné oboustranné za každou stranu odstranění</t>
  </si>
  <si>
    <t>315361821</t>
  </si>
  <si>
    <t>Výztuž nadzákladových zdí půdních, štítových, poprsních svislých nebo odkloněných od svislice, rovných nebo oblých z betonářské oceli 10 505 (R) nebo BSt 500</t>
  </si>
  <si>
    <t>5.04*0.15+(0.63*0.63*0.15)*2+(0.23*1.865*0.3+0.38*1.865*0.3+0.4*1.5*0.3)*0.15 rampa=0.953 [A] 
Celkem: 0.953=0.953 [B] 
0.953 * 1.15Koeficient množství=1.096 [C]</t>
  </si>
  <si>
    <t>317121151</t>
  </si>
  <si>
    <t>Montáž překladů ze železobetonových prefabrikátů dodatečně do připravených rýh, světlosti otvoru do 1050 mm</t>
  </si>
  <si>
    <t>1 201 N P09 keramický nenosný 150/1000 mm - dodatečně=1.000 [A] 
Celkem: 1=1.000 [B]</t>
  </si>
  <si>
    <t>1. Ceny jsou určeny za 1 kus dílce, neplatí za 1 kus překladu (za sestavu). 2. Pro volbu cen je rozhodující světlost otvoru. 3. V cenách nejsou započteny náklady na prefabrikované dílce; tyto dílce se oceňují ve specifikaci.</t>
  </si>
  <si>
    <t>59640009</t>
  </si>
  <si>
    <t>překlad keramický plochý š 145mm dl 1m</t>
  </si>
  <si>
    <t>317121251</t>
  </si>
  <si>
    <t>Montáž překladů ze železobetonových prefabrikátů dodatečně do připravených rýh, světlosti otvoru přes 1050 do 1800 mm</t>
  </si>
  <si>
    <t>1 002 N P08 keramický nenosný 150/1250 mm - dodatečně=1.000 [A] 
1 109 N P08 keramický nenosný 150/1250 mm - dodatečně=1.000 [B] 
1 124 N P08 keramický nenosný 150/1250 mm - dodatečně=1.000 [C] 
1 130 N P08 keramický nenosný 150/1250 mm - dodatečně=1.000 [D] 
2 201 N P08 keramický nenosný 150/1250 mm - dodatečně=2.000 [E] 
Celkem: 1+1+1+1+2=6.000 [F]</t>
  </si>
  <si>
    <t>59640010</t>
  </si>
  <si>
    <t>překlad keramický plochý š 145mm dl 1,25m</t>
  </si>
  <si>
    <t>1 008 N P08 keramický nenosný 150/1250 mm - dodatečně=1.000 [A] 
1 109 N P08 keramický nenosný 150/1250 mm - dodatečně=1.000 [B] 
1 124 N P08 keramický nenosný 150/1250 mm - dodatečně=1.000 [C] 
1 130 N P08 keramický nenosný 150/1250 mm - dodatečně=1.000 [D] 
2 201 N P08 keramický nenosný 150/1250 mm - dodatečně=2.000 [E] 
Celkem: 1+1+1+1+2=6.000 [F]</t>
  </si>
  <si>
    <t>3171213.1Z</t>
  </si>
  <si>
    <t>Montáž překladů ze železobetonových prefabrikátů dodatečně do připravených rýh, světlosti otvoru přes 2400 mm</t>
  </si>
  <si>
    <t>3 130 N keramický nosný 71/238/3500 mm dodatečně=3.000 [A] 
Celkem: 3=3.000 [B]</t>
  </si>
  <si>
    <t>54</t>
  </si>
  <si>
    <t>59640031</t>
  </si>
  <si>
    <t>překlad keramický nosný š 70mm dl 3,50m</t>
  </si>
  <si>
    <t>55</t>
  </si>
  <si>
    <t>317142422</t>
  </si>
  <si>
    <t>Překlady nenosné z pórobetonu osazené do tenkého maltového lože, výšky do 250 mm, šířky překladu 100 mm, délky překladu přes 1000 do 1250 mm</t>
  </si>
  <si>
    <t>2  103 N porobeton 100/1250 mm=2.000 [A] 
2  107 N porobeton 100/1250 mm=2.000 [B] 
Celkem: 2+2=4.000 [C]</t>
  </si>
  <si>
    <t>1. Vcenách jsou započteny náklady na dodání a uložení překladu, včetně podmazání ložné plochy tenkovrstvou maltou.</t>
  </si>
  <si>
    <t>56</t>
  </si>
  <si>
    <t>317142442</t>
  </si>
  <si>
    <t>Překlady nenosné z pórobetonu osazené do tenkého maltového lože, výšky do 250 mm, šířky překladu 150 mm, délky překladu přes 1000 do 1250 mm</t>
  </si>
  <si>
    <t>4 102 N porobeton 150/1250 mm=4.000 [A] 
2 109 N P10 porobeton 150/1250 mm=2.000 [B] 
1 124 N P10 porobeton 150/1250 mm=1.000 [C] 
1 202 N P10 porobeton 150/1250 mm=1.000 [D] 
3 206 N P10 porobeton 150/1250 mm=3.000 [E] 
1 117 N P10 porobeton 150/1250 mm=1.000 [F] 
Celkem: 4+2+1+1+3+1=12.000 [G]</t>
  </si>
  <si>
    <t>57</t>
  </si>
  <si>
    <t>317168022</t>
  </si>
  <si>
    <t>Překlady keramické ploché osazené do maltového lože, výšky překladu 71 mm šířky 145 mm, délky 1250 mm</t>
  </si>
  <si>
    <t>2 008 N P08 keramický nenosný 150/1250 mm=2.000 [A] 
1 124 N P08 keramický nenosný 150/1250 mm=1.000 [B] 
1 201 N P08 keramický nenosný 150/1250 mm=1.000 [C] 
Celkem: 2+1+1=4.000 [D]</t>
  </si>
  <si>
    <t>1. Vcenách -80.. až – 82.. (překlady ploché, vysoké a roletové) jsou započteny i náklady na: a) očištění podkladu pod překladem a jeho navlhčení vodou, rozprostření malty pod ložnou plochu, osazení překladu do vodorovné polohy a začištění vytlačené malty, b) dodání příslušného překladu předepsané délky, c) dočasné montážní podepření plochých překladů tak, aby vzdálenost mezi podporou a okrajem otvoru nebo mezi podporami byla maximálně 1 m. 2. Vcenách -83.. (překlady složené roletové) jsou započteny i náklady na: a) očištění podkladů pod překladem a jeho navlhčení vodou, rozprostření malty pod ložnou plochu, osazení překladu do vodorovné polohy a začištění vytlačené malty, b) dodání vnitřního keramobetonového překladu a vnějšího tepelněizolačního dílu příslušné délky, včetně izolace z pěnového polystyrénu (u zdiva tl. 400 mm), případně vysokého překladu (u zdiva tl. 440 mm), c) betonáž mezery mezi překladem a tepelněizolačním dílem zbetonu třídy C 16/20; tato betonáž se provádí u překladů dlouhých 2000 mm a více zároveň sbetonáží stropní konstrukce a ztužujícího věnce, d) dočasné montážní podepření zespodu vcelé světlé délce překladu sdvěma podporami ve třetinách šířky otvoru a dvěma podporami po krajích otvoru - platí pouze pro překlady delší než 2000 mm, včetně. 3. Vcenách -84.. (překlady vysoké spřažené) jsou započteny i náklady na: a) očištění podkladů pod překladem a jeho navlhčení vodou, rozprostření malty pod ložnou plochu, osazení překladu do vodorovné polohy a začištění vytlačené malty, b) dodání keramických překladů příslušné délky, c) uložení a dodávku výztuže d) betonáž mezi překlady z betonu třídy C 20/25 e) oboustranné bednění překladu při betonáži f) dočasné montážní podepření zespodu vcelé světlé délce překladu 4. Vcenách -82.. a -83.. (překlady roletové) nejsou započteny náklady na: a) vysoký překlad a svislou izolaci vúrovni stropního věnce u složených roletových překladů; tyto se ocení samostatně, b) dodávku a montáž rolet, případně žaluzií; tyto se ocení samostatně. 5. Vcenách -84.. (překlady vysoké spřažené) nejsou započteny náklady na: a) betonáž a bednění vúrovni stropního věnce; tyto se ocení samostatně, 6. Množství jednotek se určuje vkusech překladu podle jeho celkové délky. Minimální délka uložení je stanovena: a) u plochých překladů na 120 mm na každé straně, b) u vysokých a roletových překladů délky do 1750 mm na 125mm, délky 2000 a 2250 mm na 200 mm a u délky 2500 mm a větší na 250 mm na každé straně překladu. c) u vysokých spřažených překladů 250 mm na každé straně překladu.</t>
  </si>
  <si>
    <t>58</t>
  </si>
  <si>
    <t>317234410</t>
  </si>
  <si>
    <t>Vyzdívka mezi nosníky cihlami pálenými na maltu cementovou</t>
  </si>
  <si>
    <t>1*(1.55*0.45*0.14) 101 N P03 4x IPE 140 dl. 1550 mm dodatečně=0.098 [A] 
1*(1.55*0.45*0.14) 101 N P05 4x IPE 140 dl. 1550 mm dodatečně=0.098 [B] 
1*(0.95*0.5*0.14) 120 N P06 4x IPE 140 dl. 950 mm dodatečně=0.067 [C] 
1*(1.7*0.5*0.14) 122 N P04 4x IPE 140 dl. 1700 mm dodatečně=0.119 [D] 
1*(1.35*0.45*0.14) 124 N P07 4x IPE 140 dl. 1350 mm dodatečně=0.085 [E] 
1*(1.4*0.6*0.14) 130 N 4x IPE 140 dl. 1400 mm + 4x IPE 100 dl. 1400 mm dodatečně=0.118 [F] 
Celkem: 0.098+0.098+0.067+0.119+0.085+0.118=0.585 [G]</t>
  </si>
  <si>
    <t>1. Cenu lze použít i pro nadezdívku nad nosníky pro jejich osazení (uklínování zdiva). 2. Množství jednotek se určuje v m3 objemu vyzdívky jako součin světlosti neomítnutého otvoru; šířky (rovné tloušťce neomítnuté zdi zmenšené o tloušťku svislého plentování přírub) a výšky nosníku. 3. Plentování ocelových válcovaných nosníků jednostranné cihlami se oceňuje cenami 346 24-4381 až -4384, katalogu 801-1 Budovy a haly-zděné a monolitické.</t>
  </si>
  <si>
    <t>59</t>
  </si>
  <si>
    <t>317941121</t>
  </si>
  <si>
    <t>Osazování ocelových válcovaných nosníků na zdivu I nebo IE nebo U nebo UE nebo L do č. 12 nebo výšky do 120 mm</t>
  </si>
  <si>
    <t>(2*(1.1*2*2.96))/1000 111 N P11 2x L profil 50/30/5 dl. 1100 mm=0.013 [A] 
(2*(1.1*2*2.96))/1000 118 N P11 2x L profil 50/30/5 dl. 1100 mm=0.013 [B] 
(1*(1.1*2*2.96))/1000 124 N P11 2x L profil 50/30/5 dl. 1100 mm=0.007 [C] 
(2*(1.1*2*2.96))/1000 125 N P11 2x L profil 50/30/5 dl. 1100 mm=0.013 [D] 
Celkem: 0.013+0.013+0.007+0.013=0.046 [E]</t>
  </si>
  <si>
    <t>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t>
  </si>
  <si>
    <t>60</t>
  </si>
  <si>
    <t>13011052</t>
  </si>
  <si>
    <t>úhelník ocelový nerovnostranný jakost 11 375 50x30x5mm</t>
  </si>
  <si>
    <t>61</t>
  </si>
  <si>
    <t>317944323</t>
  </si>
  <si>
    <t>Válcované nosníky dodatečně osazované do připravených otvorů bez zazdění hlav č. 14 až 22</t>
  </si>
  <si>
    <t>(1*(1.55*4*12.9))/1000 101 N P03 4x IPE 140 dl. 1550 mm dodatečně=0.080 [A] 
(1*(1.55*4*12.9))/1000 101 N P05 4x IPE 140 dl. 1550 mm dodatečně=0.080 [B] 
(1*(0.95*4*12.9))/1000 120 N P06 4x IPE 140 dl. 950 mm dodatečně=0.049 [C] 
(1*(1.7*4*12.9))/1000 122 N P04 4x IPE 140 dl. 1700 mm dodatečně=0.088 [D] 
(1*(1.35*4*12.9))/1000 124 N P07 4x IPE 140 dl. 1350 mm dodatečně=0.070 [E] 
(1*(1.4*3*12.9))/1000 130 N P02 3x IPE 140 dl. 1400 mm dodatečně=0.054 [F] 
(1*(1.4*1*8.1))/1000 130 N P02 1x IPE 100 dl. 1400 mm dodatečně=0.011 [G] 
Celkem: 0.08+0.08+0.049+0.088+0.07+0.054+0.011=0.432 [H]</t>
  </si>
  <si>
    <t>1. Vcenách jsou zahrnuty náklady na dodávku a montáž válcovaných nosníků. 2. Ceny jsou určeny pouze pro ocenění konstrukce překladů nad otvory.</t>
  </si>
  <si>
    <t>62</t>
  </si>
  <si>
    <t>317944325</t>
  </si>
  <si>
    <t>Válcované nosníky dodatečně osazované do připravených otvorů bez zazdění hlav č. 24 a vyšší</t>
  </si>
  <si>
    <t>(1*(5.6*2*44.4))/1000 101 N P01 2x UPE 300 dl. 5600 mm dodatečně=0.497 [A] 
(1*(5.6*2*54.2))/1000 101 N P01 2x I 300 dl. 5600 mm dodatečně=0.607 [B] 
(1*(5.0*2*54.2))/1000 121 N P01 2x I 300 dl. 5000 mm dodatečně=0.542 [C] 
Celkem: 0.497+0.607+0.542=1.646 [D]</t>
  </si>
  <si>
    <t>63</t>
  </si>
  <si>
    <t>317998112</t>
  </si>
  <si>
    <t>Izolace tepelná mezi překlady z pěnového polystyrenu výšky 24 cm, tloušťky přes 50 do 70 mm</t>
  </si>
  <si>
    <t>1.55 101 N P03=1.550 [A] 
0.95 120 N P06=0.950 [B] 
1.7 122 N P04=1.700 [C] 
1.35 124 N P07=1.350 [D] 
1.4 130 N=1.400 [E] 
Celkem: 1.55+0.95+1.7+1.35+1.4=6.950 [F]</t>
  </si>
  <si>
    <t>64</t>
  </si>
  <si>
    <t>319201321</t>
  </si>
  <si>
    <t>Vyrovnání nerovného povrchu vnitřního i vnějšího zdiva bez odsekání vadných cihel, maltou (s dodáním hmot) tl. do 30 mm</t>
  </si>
  <si>
    <t>65</t>
  </si>
  <si>
    <t>319202121</t>
  </si>
  <si>
    <t>Dodatečná izolace zdiva injektáží nízkotlakou metodou křemičitým roztokem, tloušťka zdiva do 150 mm</t>
  </si>
  <si>
    <t>1.18 111 N=1.180 [A] 
Celkem: 1.18=1.180 [B]</t>
  </si>
  <si>
    <t>1. Množství měrných jednotek se určuje v m délky izolovaného zdiva. 2. V cenách jsou započteny i náklady vyvrtání otvorů (8 kusů /m), jejich vyčištění a provedení injektáže včetně dodávky injektážní hmoty. 3. V cenách nejsou započteny náklady na uzavření povrchu zdiva před injektováním - otlučení omítek, spárování, zaplnění dutin, penetraci, stěrku apod.</t>
  </si>
  <si>
    <t>66</t>
  </si>
  <si>
    <t>319202122</t>
  </si>
  <si>
    <t>Dodatečná izolace zdiva injektáží nízkotlakou metodou křemičitým roztokem, tloušťka zdiva přes 150 do 300 mm</t>
  </si>
  <si>
    <t>5.13+3.6+1.525+7.225 1NP=17.480 [A] 
Celkem: 17.48=17.480 [B]</t>
  </si>
  <si>
    <t>67</t>
  </si>
  <si>
    <t>319202123</t>
  </si>
  <si>
    <t>Dodatečná izolace zdiva injektáží nízkotlakou metodou křemičitým roztokem, tloušťka zdiva přes 300 do 450 mm</t>
  </si>
  <si>
    <t>9+3.37+2.12+0.87+3.11+9+4.38+9+0.25+0.25=41.350 [A] 
Celkem: 41.35=41.350 [B]</t>
  </si>
  <si>
    <t>68</t>
  </si>
  <si>
    <t>319202124</t>
  </si>
  <si>
    <t>Dodatečná izolace zdiva injektáží nízkotlakou metodou křemičitým roztokem, tloušťka zdiva přes 300 do 600 mm</t>
  </si>
  <si>
    <t>10.2+6.35+6+6.95+3.25+21.57+19.1+5.73+4.6+0.46+17.8=102.010 [A] 
16.95=16.950 [B] 
Celkem: 102.01+16.95=118.960 [C]</t>
  </si>
  <si>
    <t>69</t>
  </si>
  <si>
    <t>319202125</t>
  </si>
  <si>
    <t>Dodatečná izolace zdiva injektáží nízkotlakou metodou křemičitým roztokem, tloušťka zdiva přes 600 do 900 mm</t>
  </si>
  <si>
    <t>1.65*3 oblouky u schodiště=4.950 [A] 
Celkem: 4.95=4.950 [B]</t>
  </si>
  <si>
    <t>70</t>
  </si>
  <si>
    <t>330321615</t>
  </si>
  <si>
    <t>Sloupy, pilíře, táhla, rámové stojky, vzpěry z betonu železového (bez výztuže) pohledového pro prostředí s mrazovými cykly tř. C 30/37</t>
  </si>
  <si>
    <t>(0.5*0.3*3.42)*3 kolostav=1.539 [A] 
Celkem: 1.539=1.539 [B] 
1.539 * 1.15Koeficient množství=1.770 [C]</t>
  </si>
  <si>
    <t>1. V cenách pro pohledový beton jsou započteny i náklady na pečlivé hutnění zejména při líci konstrukce pro docílení neporušeného maltového povrchu bez vzhledových kazů. 
BETON C 30/37 - XC4, XF1 - Cl 0,4 - Dmax.22 mm - S3 Třída pohledového betonu PB3</t>
  </si>
  <si>
    <t>71</t>
  </si>
  <si>
    <t>331351121</t>
  </si>
  <si>
    <t>Bednění hranatých sloupů a pilířů včetně vzepření průřezu pravoúhlého čtyřúhelníka výšky do 4 m, průřezu přes 0,08 do 0,16 m2 zřízení</t>
  </si>
  <si>
    <t>((0.5*2+0.3*2)*3.42)*3 kolostav=16.416 [A] 
Celkem: 16.416=16.416 [B]</t>
  </si>
  <si>
    <t>1. Cenami lze oceňovat i rámové stojky. 2. Ceny jsou určeny pro bedněné plochy s nízkými požadavky na pohledovost - třída pohledového betonu PB1 dle TP ČSB 03 (garáže, sklepy, apod.) 3. Příplatek k cenám za pohledový beton je určen pro třídu pohledového betonu PB2 (běžné budovy). Vyšší třídy pohledovosti se oceňují individuálně.</t>
  </si>
  <si>
    <t>72</t>
  </si>
  <si>
    <t>331351122</t>
  </si>
  <si>
    <t>Bednění hranatých sloupů a pilířů včetně vzepření průřezu pravoúhlého čtyřúhelníka výšky do 4 m, průřezu přes 0,08 do 0,16 m2 odstranění</t>
  </si>
  <si>
    <t>73</t>
  </si>
  <si>
    <t>331361821</t>
  </si>
  <si>
    <t>Výztuž sloupů, pilířů, rámových stojek, táhel nebo vzpěr hranatých svislých nebo šikmých (odkloněných) z betonářské oceli 10 505 (R) nebo BSt 500</t>
  </si>
  <si>
    <t>228.7/1000 sloupy + základový pas - výkres ASK konstrukční část=0.229 [A] 
Celkem: 0.229=0.229 [B] 
0.229 * 1.15Koeficient množství=0.263 [C]</t>
  </si>
  <si>
    <t>74</t>
  </si>
  <si>
    <t>340239212</t>
  </si>
  <si>
    <t>Zazdívka otvorů v příčkách nebo stěnách cihlami plnými pálenými plochy přes 1 m2 do 4 m2, tloušťky přes 100 mm</t>
  </si>
  <si>
    <t>1.7*1 001 N=1.700 [A] 
1.7*1 009 N=1.700 [B] 
1.7*1 011 N=1.700 [C] 
1.7*1 013 N=1.700 [D] 
1.5*0.75 015 N=1.125 [E] 
(1.5*1)*2 016 N=3.000 [F] 
(1.5*1)*2 017 N=3.000 [G] 
(1.125*2.4)-0.8*1.97 124 N=1.124 [H] 
(1.23*2.9-0.8*1.97) 124 N=1.991 [I] 
(1.4*3.51-0.8*1.97) 130 N=3.338 [J] 
(1.2*3-0.8*2.6)+(1*2.3-0.8*1.97) 201 N=2.244 [K] 
Celkem: 1.7+1.7+1.7+1.7+1.125+3+3+1.124+1.991+3.338+2.244=22.622 [L] 
22.622 * 1.15Koeficient množství=26.015 [M]</t>
  </si>
  <si>
    <t>75</t>
  </si>
  <si>
    <t>342244221</t>
  </si>
  <si>
    <t>Příčky jednoduché z cihel děrovaných broušených, na tenkovrstvou maltu, pevnost cihel do P15, tl. příčky 140 mm</t>
  </si>
  <si>
    <t>3.15*2.1-0.8*1.97 007 N=5.039 [A] 
3.15*2.1+3.15*2.1-0.8*1.97 010 N=11.654 [B] 
(4.32+2.9+1.2)*3.15-0.8*1.97 118 N + 120 N + 128 N + 124 N=24.947 [C] 
(0.75+1.42)*3-0.8*1.97 201 N=4.934 [D] 
Celkem: 5.039+11.654+24.947+4.934=46.574 [E]</t>
  </si>
  <si>
    <t>1. Množství jednotek se určuje v m2 plochy konstrukce.</t>
  </si>
  <si>
    <t>76</t>
  </si>
  <si>
    <t>342272225</t>
  </si>
  <si>
    <t>Příčky z pórobetonových tvárnic hladkých na tenké maltové lože objemová hmotnost do 500 kg/m3, tloušťka příčky 100 mm</t>
  </si>
  <si>
    <t>(2.3+1.35)*2.4-(0.8*2.1)*2 104 N=5.400 [A] 
(2.3+1.35)*2.4-(0.8*2.1)*2 107 N=5.400 [B] 
(1.9)*3.51-(0.7*1.97)*2 111 N=3.911 [C] 
(1.65)*3.51 112 N=5.792 [D] 
(1.9)*3.15-(0.7*1.97)*2 118 N=3.227 [E] 
(1.35+0.9)*3.15 119 N=7.088 [F] 
(1.17)*3.15-0.7*1.97 124 N=2.307 [G] 
(0.9+1.8)*3.15-0.7*1.97-0.7*1.97 125 N=5.747 [H] 
Celkem: 5.4+5.4+3.911+5.792+3.227+7.088+2.307+5.747=38.872 [I]</t>
  </si>
  <si>
    <t>77</t>
  </si>
  <si>
    <t>342272245</t>
  </si>
  <si>
    <t>Příčky z pórobetonových tvárnic hladkých na tenké maltové lože objemová hmotnost do 500 kg/m3, tloušťka příčky 150 mm</t>
  </si>
  <si>
    <t>(1.65+0.9+5.25+1.5)*3.51-0.8*1.97*3-0.9*1.97 102 N=26.142 [A] 
(1.95+1.2)*3.51 103 N=11.057 [B] 
(2.45+1.05)*3.51 104 N=12.285 [C] 
(1.95+1.675)*3.51 105 N=12.724 [D] 
(2.375+1.05)*3.51-0.9*3.51 106 N=8.863 [E] 
(2.3)*3.51 107 N=8.073 [F] 
(3.23+1.15+1.9)*3.51-0.7*1.97 109 N=20.664 [G] 
(0.95)*3.51 111 N=3.335 [H] 
(1.75)*3.51 113 N=6.143 [I] 
(1.17+0.75+3)*3.51-0.7*1.97 117 N=15.890 [J] 
(2.3)*3.15-0.7*1.97 124 N=5.866 [K] 
(1.25+1.8)*3.15-0.7*1.97 125 N=8.229 [L] 
(1.2)*3.15 126 N=3.780 [M] 
(2.73)*3-0.7*1.97 202 6.811=6.811 [N] 
(1.8)*3 203 6.811=5.400 [O] 
(1.6+2.57+1.35)*3-0.7*1.97-0.8*1.97-0.7*1.97 206 6.811=12.226 [P] 
(1.5)*3 208 6.811=4.500 [Q] 
Celkem: 26.142+11.057+12.285+12.724+8.863+8.073+20.664+3.335+6.143+15.89+5.866+8.229+3.78+6.811+5.4+12.226+4.5=171.988 [R]</t>
  </si>
  <si>
    <t>78</t>
  </si>
  <si>
    <t>342291111</t>
  </si>
  <si>
    <t>Ukotvení příček polyuretanovou pěnou, tl. příčky do 100 mm</t>
  </si>
  <si>
    <t>(1.9) 111 N=1.900 [A] 
(1.65) 112 N=1.650 [B] 
(1.9) 118 N=1.900 [C] 
(1.35+0.9) 119 N=2.250 [D] 
(1.17) 124 N=1.170 [E] 
(0.9+1.8) 125 N=2.700 [F] 
Celkem: 1.9+1.65+1.9+2.25+1.17+2.7=11.570 [G]</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</si>
  <si>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</si>
  <si>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79</t>
  </si>
  <si>
    <t>342291112</t>
  </si>
  <si>
    <t>Ukotvení příček polyuretanovou pěnou, tl. příčky přes 100 mm</t>
  </si>
  <si>
    <t>''cihla' 
3.15 007 N=3.150 [A] 
3.15 010 N=3.150 [B] 
(4.32+2.9+1.2) 118 N + 120 N + 128 N + 124 N=8.420 [C] 
(0.75+1.42) 201 N=2.170 [D] 
(1.65+0.9+5.25+1.5) 102 N=9.300 [E] 
(1.95+1.2) 103 N=3.150 [F] 
(2.45+1.05) 104 N=3.500 [G] 
(1.95+1.675) 105 N=3.625 [H] 
(2.375+1.05) 106 N=3.425 [I] 
(2.3) 107 N=2.300 [J] 
(3.23+1.15+1.9) 109 N=6.280 [K] 
(0.95) 111 N=0.950 [L] 
(1.75) 113 N=1.750 [M] 
(1.17+0.75+3) 117 4.92=4.920 [N] 
(2.3) 124 4.92=2.300 [O] 
(1.25+1.8) 125 4.92=3.050 [P] 
(1.2) 126 4.92=1.200 [Q] 
(2.73) 202 4.92=2.730 [R] 
(1.8) 203 4.92=1.800 [S] 
(1.6+2.57+1.35) 206 4.92=5.520 [T] 
(1.5) 208 4.92=1.500 [U] 
Celkem: 3.15+3.15+8.42+2.17+9.3+3.15+3.5+3.625+3.425+2.3+6.28+0.95+1.75+4.92+2.3+3.05+1.2+2.73+1.8+5.52+1.5=74.190 [V]</t>
  </si>
  <si>
    <t>80</t>
  </si>
  <si>
    <t>342291121</t>
  </si>
  <si>
    <t>Ukotvení příček plochými kotvami, do konstrukce cihelné</t>
  </si>
  <si>
    <t>3.51*2 102 N=7.020 [A] 
2.4+3.51 104 N=5.910 [B] 
2.4+3.51 107 N=5.910 [C] 
3.51+3.51 109 N=7.020 [D] 
3.51 111 N=3.510 [E] 
3.51 112 N=3.510 [F] 
3.51 113 N=3.510 [G] 
3.15+3.15 117 N=6.300 [H] 
3.15 118 N=3.150 [I] 
3.15 120 N=3.150 [J] 
3.15*2 121 N=6.300 [K] 
3.15+3.15 124 N=6.300 [L] 
3.15+3.15 125 N=6.300 [M] 
3.51 130 3.51=3.510 [N] 
3+3+3 201 3.51=9.000 [O] 
3 202 3.51=3.000 [P] 
3 203 3.51=3.000 [Q] 
3+3+3 206 3.51=9.000 [R] 
3 208 3.51=3.000 [S] 
Celkem: 7.02+5.91+5.91+7.02+3.51+3.51+3.51+6.3+3.15+3.15+6.3+6.3+6.3+3.51+9+3+3+9+3=98.400 [T]</t>
  </si>
  <si>
    <t>81</t>
  </si>
  <si>
    <t>346244353</t>
  </si>
  <si>
    <t>Obezdívka koupelnových van ploch rovných z přesných pórobetonových tvárnic, na tenké maltové lože, tl. 75 mm</t>
  </si>
  <si>
    <t>1.8*0.6 207 N=1.080 [A] 
Celkem: 1.08=1.080 [B]</t>
  </si>
  <si>
    <t>82</t>
  </si>
  <si>
    <t>346244381</t>
  </si>
  <si>
    <t>Plentování ocelových válcovaných nosníků jednostranné cihlami na maltu, výška stojiny do 200 mm</t>
  </si>
  <si>
    <t>5.1*0.3*2+1.55*0.12*2+1.55*0.12*2 101 N=3.804 [A] 
0.95*0.12*2 120 N=0.228 [B] 
1.7*0.12*2 122 N=0.408 [C] 
1.35*0.12*2 124 N=0.324 [D] 
1.4*0.12*4 130 N=0.672 [E] 
Celkem: 3.804+0.228+0.408+0.324+0.672=5.436 [F]</t>
  </si>
  <si>
    <t>Vodorovné konstrukce</t>
  </si>
  <si>
    <t>83</t>
  </si>
  <si>
    <t>411118324</t>
  </si>
  <si>
    <t>Stropy skládané betonové z jednoduchých železobetonových nosníků a betonových stropních vložek včetně zmonolitnění konstrukce betonem C20/25 bez výztuže výšky s</t>
  </si>
  <si>
    <t>Stropy skládané betonové z jednoduchých železobetonových nosníků a betonových stropních vložek včetně zmonolitnění konstrukce betonem C20/25 bez výztuže výšky stropní vložky přes 210 do 260 mm tloušťky stropní konstrukce do 300 mm při osové vzdálenosti přes 500 do 700 mm, délky nosníků přes 4,8 do 6,6 m</t>
  </si>
  <si>
    <t>173.1 výkres stropu konstrukční část=173.100 [A] 
'''VÝPIS STROPNÍCH NOSNÍKŮ' 
'''NPN 136 DL. 6300 - 8 KUSŮ' 
'''NPN 136 DL. 6100 - 15 KUSŮ' 
'''NPN 136 DL. 5900 - 1 KUSŮ' 
'''NPN 135 DL. 5700 - 2 KUSŮ' 
'''NPN 135 DL. 5300 - 8 KUSŮ' 
'''NPN 135 DL. 5200 - 10 KUSŮ' 
Celkem: 173.1=173.100 [B]</t>
  </si>
  <si>
    <t>1. Vcenách jsou započteny náklady na: a) dodání a osazení stropních nosníků včetně podmazání cementovou maltou b) dodání a osazení betonových stropních vložek c) zalití konstrukce betonem C 20/25 včetně navlhčení a ošetřování betonu až do zatvrdnutí d) provizorní podepření nosníků včetně zavětrování 2. Vcenách nejsou započteny náklady na: a) provedení ztužujících věnců b) výztuž stropu, tyto se oceňují cenami katalogu 801-1 části A03 411 36-.. Výztuž stropů . 3. Množství jednotek se určuje v m2 plochy podhledu. 
NUTNO ZOHLEDNIT VÝKRES STROPU 1NP - NĚKTERÉ POZICE TRÁMEČKŮ JSOU ZDVOJENÉ!!!</t>
  </si>
  <si>
    <t>84</t>
  </si>
  <si>
    <t>411323636</t>
  </si>
  <si>
    <t>Klenby nebo skořepiny z betonu železového (bez výztuže) včetně souvisejících patních a žlabových nosníků, táhel, ztužidel, příčlí, obloukových žeber, čelních (š</t>
  </si>
  <si>
    <t>Klenby nebo skořepiny z betonu železového (bez výztuže) včetně souvisejících patních a žlabových nosníků, táhel, ztužidel, příčlí, obloukových žeber, čelních (štítových) zdí apod. tř. C 30/37</t>
  </si>
  <si>
    <t>16.35*0.12*1.15=2.256 [A]</t>
  </si>
  <si>
    <t>1. V cenách pohledového betonu 411 32-6 jsou započteny i náklady na pečlivé hutnění zejména při líci konstrukce pro docílení neporušeného maltového povrchu bez vzhledových kazů.</t>
  </si>
  <si>
    <t>85</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</si>
  <si>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</si>
  <si>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</si>
  <si>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</si>
  <si>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0.053 strop 1NP - přídavná výztuž viz výkres stropní kce=0.053 [A] 
0.03 strop 1NP - přídavná výztuž viz výkres stropní kce=0.030 [B] 
Celkem: 0.053+0.03=0.083 [C] 
0.083 * 1.2Koeficient množství=0.100 [D]</t>
  </si>
  <si>
    <t>86</t>
  </si>
  <si>
    <t>411362021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</si>
  <si>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</si>
  <si>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173.1*3.03/1000 výkres stropu konstrukční část=0.524 [A] 
Celkem: 0.524=0.524 [B] 
0.524 * 1.2Koeficient množství=0.629 [C]</t>
  </si>
  <si>
    <t>87</t>
  </si>
  <si>
    <t>411363021</t>
  </si>
  <si>
    <t>Výztuž kleneb nebo skořepin kleneb jakékoliv světlosti a tloušťky nebo skořepin žlábkových, zborcených, válcových nebo tvaru vrchlíku včetně výztuže patních nos</t>
  </si>
  <si>
    <t>Výztuž kleneb nebo skořepin kleneb jakékoliv světlosti a tloušťky nebo skořepin žlábkových, zborcených, válcových nebo tvaru vrchlíku včetně výztuže patních nosníků, obloukových žeber, čelních zdí ze svařovaných sítí z drátů typu KARI</t>
  </si>
  <si>
    <t>+16.35*4.44*2/1000= 
Celkem: 0.145=0.145 [B] 
0.145 * 1.15Koeficient množství=0.167 [C]</t>
  </si>
  <si>
    <t>88</t>
  </si>
  <si>
    <t>411388532</t>
  </si>
  <si>
    <t>Zabetonování otvorů ve stropech nebo v klenbách včetně lešení, bednění, odbednění a výztuže (materiál v ceně) v klenbách cihelných, kamenných nebo betonových</t>
  </si>
  <si>
    <t>0.2*0.3*0.5 122 N=0.030 [A] 
Celkem: 0.03=0.030 [B]</t>
  </si>
  <si>
    <t>89</t>
  </si>
  <si>
    <t>413232221</t>
  </si>
  <si>
    <t>Zazdívka zhlaví stropních trámů nebo válcovaných nosníků pálenými cihlami válcovaných nosníků, výšky přes 150 do 300 mm</t>
  </si>
  <si>
    <t>4*2 016 N=8.000 [A] 
Celkem: 8=8.000 [B]</t>
  </si>
  <si>
    <t>90</t>
  </si>
  <si>
    <t>413351111</t>
  </si>
  <si>
    <t>Bednění nosníků a průvlaků - bez podpěrné konstrukce výška nosníku po spodní líc stropní desky do 100 cm zřízení</t>
  </si>
  <si>
    <t>5.13*0.15+5.13*0.1 dobetonávka stropu 1NP VB=1.283 [A] 
Celkem: 1.283=1.283 [B]</t>
  </si>
  <si>
    <t>1. Množství měrných jednotek se určuje v m2 rozvinuté plochy nosníku. Výška nosníku je dána jeho spodní hranou a spodním lícem stropní desky. 2. Ceny jsou určeny pro nosníky, průvlaky, volné trámy, rámové příčle, ztužidla, konzoly, vodorovná táhla, tyčové konstrukce, stěnové i jeřábové dráhy, apod. neproměnného nebo proměnného průřezu, tvaru zalomeného nebo půdorysně zakřiveného.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t>
  </si>
  <si>
    <t>413351112</t>
  </si>
  <si>
    <t>Bednění nosníků a průvlaků - bez podpěrné konstrukce výška nosníku po spodní líc stropní desky do 100 cm odstranění</t>
  </si>
  <si>
    <t>92</t>
  </si>
  <si>
    <t>413352111</t>
  </si>
  <si>
    <t>Podpěrná konstrukce nosníků a průvlaků výšky podepření do 4 m výšky nosníku (po spodní hranu stropní desky) do 100 cm zřízení</t>
  </si>
  <si>
    <t>1. Množství měrných jednotek se určuje v m2 půdorysné plochy nosníku. 2. Výška nosníku je dána jeho spodní hranou a spodním lícem stropní desky.</t>
  </si>
  <si>
    <t>93</t>
  </si>
  <si>
    <t>413352112</t>
  </si>
  <si>
    <t>Podpěrná konstrukce nosníků a průvlaků výšky podepření do 4 m výšky nosníku (po spodní hranu stropní desky) do 100 cm odstranění</t>
  </si>
  <si>
    <t>94</t>
  </si>
  <si>
    <t>413941121</t>
  </si>
  <si>
    <t>Osazování ocelových válcovaných nosníků ve stropech I nebo IE nebo U nebo UE nebo L do č.12 nebo výšky do 120 mm</t>
  </si>
  <si>
    <t>((0.245*2+1.025*2)*1.93)/1000 L 45/25/4 - strop pod technologii=0.005 [A] 
Celkem: 0.005=0.005 [B]</t>
  </si>
  <si>
    <t>1. Ceny jsou určeny pro zednické osazování na cementovou maltu (min. MC-15). 2. Dodávka ocelových nosníků se oceňuje ve specifikaci. 3. Ztratné lze dohodnout ve směrné výši 8 % na krytí nákladů na řezání příslušných délek z hutních délek nosníků a na zbytkový odpad (prořez).</t>
  </si>
  <si>
    <t>95</t>
  </si>
  <si>
    <t>13010504</t>
  </si>
  <si>
    <t>úhelník ocelový nerovnostranný jakost 11 375 45x25x4mm</t>
  </si>
  <si>
    <t>((0.245*2+1.025*2)*1.93)/1000 L 45/25/4 - strop pod technologii=0.005 [A] 
Celkem: 0.005=0.005 [B] 
0.005 * 1.1Koeficient množství=0.006 [C]</t>
  </si>
  <si>
    <t>413941123</t>
  </si>
  <si>
    <t>Osazování ocelových válcovaných nosníků ve stropech I nebo IE nebo U nebo UE nebo L č. 14 až 22 nebo výšky do 220 mm</t>
  </si>
  <si>
    <t>(4.6*4*18.8)/1000 strop pod technologii IPE 180=0.346 [A] 
Celkem: 0.346=0.346 [B]</t>
  </si>
  <si>
    <t>97</t>
  </si>
  <si>
    <t>13010750</t>
  </si>
  <si>
    <t>ocel profilová IPE 180 jakost 11 375</t>
  </si>
  <si>
    <t>(4.6*4*18.8)/1000 strop pod technologii IPE 180=0.346 [A] 
Celkem: 0.346=0.346 [B] 
0.346 * 1.1Koeficient množství=0.381 [C]</t>
  </si>
  <si>
    <t>98</t>
  </si>
  <si>
    <t>417321414</t>
  </si>
  <si>
    <t>Ztužující pásy a věnce z betonu železového (bez výztuže) tř. C 20/25</t>
  </si>
  <si>
    <t>(19.05*0.5+19.1*0.5)*0.2 přístavek=3.815 [A] 
(9*0.45)*0.2 přístavek=0.810 [B] 
(7.22+1.13)*0.3*0.2 přístavek=0.501 [C] 
(4.86*0.4+3.57*0.45+4.6*0.5+9*0.45)*0.2 přístavek=1.980 [D] 
0.5*5.13*0.3 dobetonávka stropu 1.NP VB=0.770 [E] 
(2.3*0.1+1.35*0.1)*0.28*2 V2 WC cestující=0.204 [F] 
(2.3*0.15+4.525*0.15+1.175*0.15+4.4*0.15+1.5*0.15+5.1*0.15+1.8*0.15+3.45*0.15)*0.3 V1 WC cestující=1.091 [G] 
(1.9*0.1+1.65*0.1)*0.28 V2 ČD sociál=0.099 [H] 
(1.9*0.15+3.85*0.15+3.08*0.15)*0.3 V1 ČD sociál=0.397 [I] 
(1.17*0.15+0.75*0.15+3*0.15+1*0.1+1.25*0.1+1.9*0.1+4.32*0.15+1.2*0.15+0.9*0.1+1.05*0.15+3.4*0.15+1.8*0.1+1.17*0.1+3.05*0.15+1.05*0.15)*0.15 0.066+V4=0.548 [J] 
4.38*0.2*0.15 121 N=0.131 [K] 
Celkem: 3.815+0.81+0.501+1.98+0.77+0.204+1.091+0.099+0.397+0.548+0.131=10.346 [L] 
10.346 * 1.15Koeficient množství=11.898 [M]</t>
  </si>
  <si>
    <t>99</t>
  </si>
  <si>
    <t>417351115</t>
  </si>
  <si>
    <t>Bednění bočnic ztužujících pásů a věnců včetně vzpěr zřízení</t>
  </si>
  <si>
    <t>(19.05+4.6+3.6+9.55+4.93+3.57+9+4.6+4.2+3.57+3.77+4.2+19.1+13.55+4.32+10+4.38+7.22+0.3+7.22+1.13+0.3+1.53+4.68+4.38)*0.2 věnce přístavek=30.550 [A] 
(2.3+2.45+2.45+2.3+2.45+2.45)*0.28 V2 WC cestující=4.032 [B] 
(9.35+15.2+9.05+9.15+4.85)*0.3 V1 WC cestující=14.280 [C] 
(6.13+5.78+5.6)*0.3 V1 ČD sociál=5.253 [D] 
(1.9+2.55+2.55)*0.28 V2 ČD sociál=1.960 [E] 
(5.245+6.115+4.3+6.4+3.05+8.84+5+5.27+6+2.7)*0.15 0.066+V4 SŽ + nocležny=7.938 [F] 
Celkem: 30.55+4.032+14.28+5.253+1.96+7.938=64.013 [G]</t>
  </si>
  <si>
    <t>100</t>
  </si>
  <si>
    <t>417351116</t>
  </si>
  <si>
    <t>Bednění bočnic ztužujících pásů a věnců včetně vzpěr odstranění</t>
  </si>
  <si>
    <t>101</t>
  </si>
  <si>
    <t>417361821</t>
  </si>
  <si>
    <t>Výztuž ztužujících pásů a věnců z betonářské oceli 10 505 (R) nebo BSt 500</t>
  </si>
  <si>
    <t>29.6/1000 stužující věnce nenosných příček=0.030 [A] 
364.89/1000 stužující věnce na 1NP=0.365 [B] 
81.7/1000 R 12 přistužení stropu 1NP při okraji uložení=0.082 [C] 
Celkem: 0.03+0.365+0.082=0.477 [D] 
0.477 * 1.15Koeficient množství=0.549 [E]</t>
  </si>
  <si>
    <t>102</t>
  </si>
  <si>
    <t>434121416</t>
  </si>
  <si>
    <t>Osazování schodišťových stupňů železobetonových s vyspárováním styčných spár, s provizorním dřevěným zábradlím a dočasným zakrytím stupnic prkny na schodnice, s</t>
  </si>
  <si>
    <t>Osazování schodišťových stupňů železobetonových s vyspárováním styčných spár, s provizorním dřevěným zábradlím a dočasným zakrytím stupnic prkny na schodnice, stupňů drsných</t>
  </si>
  <si>
    <t>1.62*3 101 N=4.860 [A] 
3.21+2.47+1.3*2+0.93*2+1.723*2 130 N=13.586 [B] 
Celkem: 4.86+13.586=18.446 [C]</t>
  </si>
  <si>
    <t>1. U cen -1441, -1442, -1451, -1452 je započtena podpěrná konstrukce visuté části stupňů. 2. Množství měrných jednotek se určuje v m délky stupňů včetně uložení. 3. Dodávka stupňů se oceňuje ve specifikaci.</t>
  </si>
  <si>
    <t>103</t>
  </si>
  <si>
    <t>593730.1Z</t>
  </si>
  <si>
    <t>Schodišťový obkladový stupeň s vymývaným povrchem</t>
  </si>
  <si>
    <t>104</t>
  </si>
  <si>
    <t>564750111</t>
  </si>
  <si>
    <t>Podklad nebo kryt z kameniva hrubého drceného vel. 16-32 mm s rozprostřením a zhutněním, po zhutnění tl. 150 mm</t>
  </si>
  <si>
    <t>97.51 peron + kolostav=97.510 [A] 
Celkem: 97.51=97.510 [B]</t>
  </si>
  <si>
    <t>105</t>
  </si>
  <si>
    <t>564811111</t>
  </si>
  <si>
    <t>Podklad ze štěrkodrti ŠD s rozprostřením a zhutněním, po zhutnění tl. 50 mm</t>
  </si>
  <si>
    <t>106</t>
  </si>
  <si>
    <t>113106142</t>
  </si>
  <si>
    <t>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 desek nebo tvarovek</t>
  </si>
  <si>
    <t>107</t>
  </si>
  <si>
    <t>108</t>
  </si>
  <si>
    <t>113107170</t>
  </si>
  <si>
    <t>Odstranění podkladů nebo krytů strojně plochy jednotlivě přes 50 m2 do 200 m2 s přemístěním hmot na skládku na vzdálenost do 20 m nebo s naložením na dopravní prostředek z betonu prostého, o tl. vrstvy do 100 mm</t>
  </si>
  <si>
    <t>72.66 peron=72.660 [A] 
Celkem: 72.66=72.660 [B]</t>
  </si>
  <si>
    <t>109</t>
  </si>
  <si>
    <t>596211111</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</si>
  <si>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50 do 100 m2</t>
  </si>
  <si>
    <t>110</t>
  </si>
  <si>
    <t>59245018</t>
  </si>
  <si>
    <t>dlažba tvar obdélník betonová 200x100x60mm přírodní</t>
  </si>
  <si>
    <t>97.51 peron + kolostav=97.510 [A] 
Celkem: 97.51=97.510 [B] 
97.51 * 1.15Koeficient množství=112.137 [C]</t>
  </si>
  <si>
    <t>Úpravy povrchů, podlahy a osazování výplní</t>
  </si>
  <si>
    <t>111</t>
  </si>
  <si>
    <t>611125101</t>
  </si>
  <si>
    <t>Vyplnění spár vnitřních povrchů cementovou maltou, ploch z cihel stropů</t>
  </si>
  <si>
    <t>4.14*1.75 001 S=7.245 [A] 
0.8*0.65 001 S nadpraží=0.520 [B] 
9.70 002 S=9.700 [C] 
1.84 003 S=1.840 [D] 
0.7*0.5 003 S nadpraží=0.350 [E] 
5.04 004 S=5.040 [F] 
14.02 005 S=14.020 [G] 
1*0.35 005 S nadpraží=0.350 [H] 
9.91 006 S=9.910 [I] 
1.1*0.6 006 S napraží=0.660 [J] 
16.77 007 S=16.770 [K] 
1*0.68 007 S nadpraží=0.680 [L] 
13.94 008 S=13.940 [M] 
1*0.68 008 S nadpraží=0.680 [N] 
9.32 009 S=9.320 [O] 
1.09*0.65 009 S nadpraží=0.709 [P] 
15.8 010 S=15.800 [Q] 
1*0.45 010 S nadpraží=0.450 [R] 
14.61 011 14.61=14.610 [S] 
1*0.45 011 14.61 nadpraží=0.450 [T] 
13.22 012 14.61=13.220 [U] 
1*0.45 012 14.61 nadpraží=0.450 [V] 
11.63 013 14.61=11.630 [W] 
1*0.45 013 14.61 nadpraží=0.450 [X] 
3.38 014 14.61=3.380 [Y] 
16.53 015 14.61=16.530 [Z] 
0.75*0.6 015 14.61 nadpraží=0.450 [AA] 
16.35 016 14.61=16.350 [AB] 
(0.89*0.6)*2 016 14.61 nadpraží=1.068 [AC] 
19.57 017 14.61=19.570 [AD] 
(0.89*0.6)*2 017 14.61 nadpraží=1.068 [AE] 
Celkem: 7.245+0.52+9.7+1.84+0.35+5.04+14.02+0.35+9.91+0.66+16.77+0.68+13.94+0.68+9.32+0.709+15.8+0.45+14.61+0.45+13.22+0.45+11.63+0.45+3.38+16.53+0.=168.704 [AF] 
207.21 * 2Koeficient množství=414.420 [AG]</t>
  </si>
  <si>
    <t>1. Ceny jsou určeny pro ocenění vyplnění spár ploch určených komítání, průměrné hloubky výplně spáry do 30 mm.</t>
  </si>
  <si>
    <t>112</t>
  </si>
  <si>
    <t>113</t>
  </si>
  <si>
    <t>611131101</t>
  </si>
  <si>
    <t>Podkladní a spojovací vrstva vnitřních omítaných ploch cementový postřik nanášený ručně celoplošně stropů</t>
  </si>
  <si>
    <t>114</t>
  </si>
  <si>
    <t>611131121</t>
  </si>
  <si>
    <t>Podkladní a spojovací vrstva vnitřních omítaných ploch penetrace akrylát-silikonová nanášená ručně stropů</t>
  </si>
  <si>
    <t>115</t>
  </si>
  <si>
    <t>611142012</t>
  </si>
  <si>
    <t>Potažení vnitřních ploch pletivem v ploše nebo pruzích, na plném podkladu rabicovým provizorním přichycením stropů</t>
  </si>
  <si>
    <t>1. Vcenách -2001 jsou započteny i náklady na tmel.</t>
  </si>
  <si>
    <t>116</t>
  </si>
  <si>
    <t>611311131</t>
  </si>
  <si>
    <t>Potažení vnitřních ploch štukem tloušťky do 3 mm vodorovných konstrukcí stropů rovných</t>
  </si>
  <si>
    <t>5.03 108 N=5.030 [A] 
9.89 109 N=9.890 [B] 
8.04 110 N=8.040 [C] 
8.55 114 N=8.550 [D] 
10.73 130 N=10.730 [E] 
3.51 201 N=3.510 [F] 
6.22 206 N=6.220 [G] 
Celkem: 5.03+9.89+8.04+8.55+10.73+3.51+6.22=51.970 [H]</t>
  </si>
  <si>
    <t>117</t>
  </si>
  <si>
    <t>611311133</t>
  </si>
  <si>
    <t>Potažení vnitřních ploch štukem tloušťky do 3 mm vodorovných konstrukcí kleneb nebo skořepin</t>
  </si>
  <si>
    <t>16.63 010 N=16.630 [A] 
Celkem: 16.63=16.630 [B]</t>
  </si>
  <si>
    <t>118</t>
  </si>
  <si>
    <t>611321121</t>
  </si>
  <si>
    <t>Omítka vápenocementová vnitřních ploch nanášená ručně jednovrstvá, tloušťky do 10 mm hladká vodorovných konstrukcí stropů rovných</t>
  </si>
  <si>
    <t>56.72 101 N=56.720 [A] 
12.12 102 N=12.120 [B] 
7.31 103 N=7.310 [C] 
7.31 104 N=7.310 [D] 
4.77 105 N=4.770 [E] 
4.07 106 N=4.070 [F] 
9.38 107 N=9.380 [G] 
5.03 108 N=5.030 [H] 
9.89 109 N=9.890 [I] 
8.04 110 N=8.040 [J] 
3.78 111 N=3.780 [K] 
1.35 112 N=1.350 [L] 
1.56 113 N=1.560 [M] 
8.55 114 8.55=8.550 [N] 
10.73 130 8.55=10.730 [O] 
3.51 201 8.55=3.510 [P] 
5.01 202 8.55=5.010 [Q] 
4.65 203 8.55=4.650 [R] 
31.91 204 8.55=31.910 [S] 
16.16 205 8.55=16.160 [T] 
6.22 206 8.55=6.220 [U] 
4.40 207 8.55=4.400 [V] 
1.73 208 8.55=1.730 [W] 
15.95 209 8.55=15.950 [X] 
23.47 210 8.55=23.470 [Y] 
14.50 211 8.55=14.500 [Z] 
14.50 212 8.55=14.500 [AA] 
Celkem: 56.72+12.12+7.31+7.31+4.77+4.07+9.38+5.03+9.89+8.04+3.78+1.35+1.56+8.55+10.73+3.51+5.01+4.65+31.91+16.16+6.22+4.4+1.73+15.95+23.47+14.5+14.5=292.620 [AB]</t>
  </si>
  <si>
    <t>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</si>
  <si>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119</t>
  </si>
  <si>
    <t>611321123</t>
  </si>
  <si>
    <t>Omítka vápenocementová vnitřních ploch nanášená ručně jednovrstvá, tloušťky do 10 mm hladká vodorovných konstrukcí kleneb nebo skořepin</t>
  </si>
  <si>
    <t>120</t>
  </si>
  <si>
    <t>612125101</t>
  </si>
  <si>
    <t>Vyplnění spár vnitřních povrchů cementovou maltou, ploch z cihel stěn</t>
  </si>
  <si>
    <t>9.72*2.95+(0.25*0.65)*2-(1.1*2.59) 001 S=26.150 [A] 
19.84*2.1+(2.1*0.6)*2+(2.1*0.6)*2-(1.1*2.59)-(1.09*2.1)-(0.9*1.97)-(1*2.1)-(1.12*2.1)-(1.68*2.1) 002 S=31.813 [B] 
5.74*2.59+(2.4*0.5)*2-(1.09*2.1) 003 S=14.978 [C] 
9.36*2.59-(1.68*2.1)-(2.15*2.1) 004 S=16.199 [D] 
16.38*2.59+(2.59*0.35)*2-(2.15*2.1)-(1.12*2.1)-(1.12*2.1) 005 S=35.018 [E] 
13.14*2.59+(0.6*1.6)*2-(1.12*2.1)-(1.85*2.59)-(1.1*1.6) 006 S=27.049 [F] 
17.56*2.59+(2.59*0.675)*2-(1.85*2.1)-(3.15*2.1)-(3.15*2.1) 007 S=31.862 [G] 
16.01*2.59+(2.59*0.675)*2-(3.15*2.1)-(1.75*2.1) 008 S=34.672 [H] 
12.59*2.59+(2.59*0.65)*2-(1.75*2.59)-(0.8*0.35) 009 S=31.163 [I] 
16.55*2.59+(2.59*0.45)*2-(3.15*2.1)-(3.15*2.1) 010 S=31.966 [J] 
16.31*2.59+(2.59*0.65)-(3.15*2.1)-(1*2.1) 011 S=35.211 [K] 
15.94*2.59+(2.59*0.65)*2-(0.9*1.97)-(3.15*2.1) 012 S=36.264 [L] 
14.74*2.59+(2.59*0.65)*2-(3.15*2.1) 013 S=34.929 [M] 
8.54*2.35-(1.05*1.95) 014 S=18.022 [N] 
16.96*2.05+(2.05*0.6)*2-(1.05*1.95)-(1.05*1.85) 015 S=33.238 [O] 
17.08*2.05+(0.25*0.6)*2*2-(0.6*0.25)*2-(1.05*1.8) 016 S=33.424 [P] 
17.7*2.05+(0.25*0.6)*2+(0.25*0.55)*2-(0.6*0.25)-(0.6*0.25)-(1.05*1.7) 017 S=34.775 [Q] 
Celkem: 26.15+31.813+14.978+16.199+35.018+27.049+31.862+34.672+31.163+31.966+35.211+36.264+34.929+18.022+33.238+33.424+34.775=506.733 [R] 
506.733 * 2Koeficient množství=1 013.466 [S]</t>
  </si>
  <si>
    <t>121</t>
  </si>
  <si>
    <t>122</t>
  </si>
  <si>
    <t>612131101</t>
  </si>
  <si>
    <t>Podkladní a spojovací vrstva vnitřních omítaných ploch cementový postřik nanášený ručně celoplošně stěn</t>
  </si>
  <si>
    <t>123</t>
  </si>
  <si>
    <t>612131121</t>
  </si>
  <si>
    <t>Podkladní a spojovací vrstva vnitřních omítaných ploch penetrace akrylát-silikonová nanášená ručně stěn</t>
  </si>
  <si>
    <t>124</t>
  </si>
  <si>
    <t>612142001</t>
  </si>
  <si>
    <t>Potažení vnitřních ploch pletivem v ploše nebo pruzích, na plném podkladu sklovláknitým vtlačením do tmelu stěn</t>
  </si>
  <si>
    <t>125</t>
  </si>
  <si>
    <t>612311131</t>
  </si>
  <si>
    <t>Potažení vnitřních ploch štukem tloušťky do 3 mm svislých konstrukcí stěn</t>
  </si>
  <si>
    <t>126</t>
  </si>
  <si>
    <t>612321121</t>
  </si>
  <si>
    <t>Omítka vápenocementová vnitřních ploch nanášená ručně jednovrstvá, tloušťky do 10 mm hladká svislých konstrukcí stěn</t>
  </si>
  <si>
    <t>127</t>
  </si>
  <si>
    <t>612325302</t>
  </si>
  <si>
    <t>Vápenocementová omítka ostění nebo nadpraží štuková</t>
  </si>
  <si>
    <t>1. Ceny lze použít jen pro ocenění samostatně upravovaného ostění a nadpraží ( např. při dodatečné výměně oken nebo zárubní ) všířce do 300 mm okolo upravovaného otvoru.</t>
  </si>
  <si>
    <t>128</t>
  </si>
  <si>
    <t>612821012</t>
  </si>
  <si>
    <t>Sanační omítka vnitřních ploch stěn pro vlhké a zasolené zdivo, prováděná ve dvou vrstvách, tl. jádrové omítky do 30 mm ručně štuková</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</si>
  <si>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cenami části A07 katalogu 800-783 Nátěry. 4. Ceny -1031 a -1041 jsou určeny pro vyrovnání nerovností vlhkého nebo zasoleného podkladu ( zdiva ) nebo vpřípadě požadované větší tloušťky omítky.</t>
  </si>
  <si>
    <t>129</t>
  </si>
  <si>
    <t>619996137</t>
  </si>
  <si>
    <t>Ochrana stavebních konstrukcí a samostatných prvků včetně pozdějšího odstranění obedněním z OSB desek samostatných konstrukcí a prvků</t>
  </si>
  <si>
    <t>16.13+16.16*2.8 123 N=61.378 [A] 
Celkem: 61.378=61.378 [B]</t>
  </si>
  <si>
    <t>1. Množství měrných jednotek se určuje v m2 rozvinuté plochy.</t>
  </si>
  <si>
    <t>130</t>
  </si>
  <si>
    <t>622111001</t>
  </si>
  <si>
    <t>Ubroušení výstupků betonu po odbednění neomítaných vnějších ploch ze spár bednicích desek do roviny povrchu stěn</t>
  </si>
  <si>
    <t>5.04+0.87+0.48+5.93*0.25+3.32*0.25 rampa=8.703 [A] 
Celkem: 8.703=8.703 [B]</t>
  </si>
  <si>
    <t>1. Vcenách nejsou započteny náklady na zahlazení povrchu cementovou maltou; tyto se oceňují cenami souboru cen 62. 11-11.. Vyspravení povrchu neomítaných vnějších ploch.</t>
  </si>
  <si>
    <t>131</t>
  </si>
  <si>
    <t>622111111</t>
  </si>
  <si>
    <t>Vyspravení povrchu neomítaných vnějších ploch betonových nebo železobetonových konstrukcí s rozetřením vysprávky do ztracena maltou cementovou celoplošně stěn</t>
  </si>
  <si>
    <t>1. Ceny -1121 jsou určeny pro lokální vyspravení povrchu do 30% z celkové plochy povrchu (např. zahlazení spár po odbednění), plocha větší než 30% se oceňuje cenami pro celoplošné vyspravení povrchu -1111. 2. Ceny jsou určeny pod úpravu povrchu vyžadující rovinný podklad. 3. Ceny nelze použít, je-li předepsána omítka. 4. Měrná jednotka se určuje vm2 celkové plochy betonového povrchu vnějších ploch.</t>
  </si>
  <si>
    <t>132</t>
  </si>
  <si>
    <t>622125101</t>
  </si>
  <si>
    <t>Vyplnění spár vnějších povrchů cementovou maltou, ploch z cihel stěn</t>
  </si>
  <si>
    <t>6.5*7.45-(1.5*1.65*2+1.5*1.6*2) J VB=38.675 [A] 
0.85*7.45 V VB=6.333 [B] 
6*7.45-(1.45*2.6+1.5*1.6) J VB=38.530 [C] 
0.85*7.45 Z VB=6.333 [D] 
6.5*7.45-(1.45*1.65+1*2.6+1.4*1.6*2) J VB=38.953 [E] 
58.76-0.75*0.75 Z VB=58.198 [F] 
19.05*2.75-(1.3*1.45*5) J přístavek=42.963 [G] 
34.85-(0.8*1.97) Z přístavek=33.274 [H] 
19.1*2.75-(0.55*1.2*3+0.8*1.97+1.35*1.45*3) S přístavek=43.097 [I] 
12.64-(0.9*1.25+0.8*1.97) V přístavek=9.939 [J] 
18.95*7.45-(1.45*1.65*2+1*2.5+1.4*2.1+1.5*1.65+1*2.5) S VB=125.978 [K] 
10.2*7.45 V VB=75.990 [L] 
Celkem: 38.675+6.333+38.53+6.333+38.953+58.198+42.963+33.274+43.097+9.939+125.978+75.99=518.263 [M]</t>
  </si>
  <si>
    <t>133</t>
  </si>
  <si>
    <t>622125111</t>
  </si>
  <si>
    <t>Vyplnění spár vnějších povrchů cementovou maltou, ploch z tvárnic nebo kamene stěn</t>
  </si>
  <si>
    <t>6.5*0.65 J VB=4.225 [A] 
0.85*0.65 V VB=0.553 [B] 
6*0.65 J VB=3.900 [C] 
0.85*0.65 Z VB=0.553 [D] 
6.5*0.65 J VB=4.225 [E] 
10.2*0.65 Z VB=6.630 [F] 
19.05*0.65 J přístavek=12.383 [G] 
10.2*0.65 Z přístavek=6.630 [H] 
19.1*0.65 S přístavek=12.415 [I] 
3.77*0.65 V přístavek=2.451 [J] 
18.95*0.65 S VB=12.318 [K] 
10.2*0.65 V VB=6.630 [L] 
Celkem: 4.225+0.553+3.9+0.553+4.225+6.63+12.383+6.63+12.415+2.451+12.318+6.63=72.913 [M]</t>
  </si>
  <si>
    <t>134</t>
  </si>
  <si>
    <t>622131101</t>
  </si>
  <si>
    <t>Podkladní a spojovací vrstva vnějších omítaných ploch cementový postřik nanášený ručně celoplošně stěn</t>
  </si>
  <si>
    <t>6.5*7.45-(1.5*1.65*2+1.5*1.6*2) J VB=38.675 [A] 
0.85*7.45 V VB=6.333 [B] 
6*7.45-(1.34*2.6+1.5*1.55) J VB=38.891 [C] 
0.85*7.45 Z VB=6.333 [D] 
6.5*7.45-(1*1.65+1.1*2.64+1*1.6+1*1.6) J VB=40.671 [E] 
58.76-0.75*0.75 Z VB=58.198 [F] 
19.05*2.75-(1.3*1.45*5) J přístavek=42.963 [G] 
34.85-(0.8*2) Z přístavek=33.250 [H] 
19.1*2.75-(0.55*1.2*4+1.35*1.45*3) S přístavek=44.013 [I] 
12.64-(0.9*1.25+0.8*2) V přístavek=9.915 [J] 
18.95*7.45-(1.45*1.65+1*2.5+1.45*1.65+1.14*2.5+0.75*1.65+0.75*1.65) S VB=128.568 [K] 
10.2*7.45 V VB=75.990 [L] 
Celkem: 38.675+6.333+38.891+6.333+40.671+58.198+42.963+33.25+44.013+9.915+128.568+75.99=523.800 [M]</t>
  </si>
  <si>
    <t>135</t>
  </si>
  <si>
    <t>622131121</t>
  </si>
  <si>
    <t>Podkladní a spojovací vrstva vnějších omítaných ploch penetrace akrylát-silikonová nanášená ručně stěn</t>
  </si>
  <si>
    <t>6.5*7.45-(1.5*1.65*2+1.5*1.6*2) J VB=38.675 [A] 
0.85*7.45 V VB=6.333 [B] 
6*7.45-(1.34*2.6+1.5*1.55) J VB=38.891 [C] 
0.85*7.45 Z VB=6.333 [D] 
6.5*7.45-(1*1.65+1.1*2.64+1*1.6+1*1.6) J VB=40.671 [E] 
58.76-0.75*0.75 Z VB=58.198 [F] 
19.05*2.75-(1.3*1.45*5) J přístavek=42.963 [G] 
34.85-(0.8*2) Z přístavek=33.250 [H] 
19.1*2.75-(0.55*1.2*4+1.35*1.45*3) S přístavek=44.013 [I] 
12.64-(0.9*1.25+0.8*2) V přístavek=9.915 [J] 
18.95*7.45-(1.45*1.65+1*2.5+1.45*1.65+1.14*2.5+0.75*1.65+0.75*1.65) S VB=128.568 [K] 
10.2*7.45 V VB=75.990 [L] 
(6.5+1.95+6+1.95+6.5+3.97+19.05+10+21.3+3.77+18.95+10.2)*1 začištění základu po obkopání=110.140 [M] 
Celkem: 38.675+6.333+38.891+6.333+40.671+58.198+42.963+33.25+44.013+9.915+128.568+75.99+110.14=633.940 [N]</t>
  </si>
  <si>
    <t>136</t>
  </si>
  <si>
    <t>622135002</t>
  </si>
  <si>
    <t>Vyrovnání nerovností podkladu vnějších omítaných ploch maltou, tloušťky do 10 mm cementovou stěn</t>
  </si>
  <si>
    <t>(6.5+1.95+6+1.95+6.5+3.97+19.05+10+21.3+3.77+18.95+10.2)*1 začištění základu po obkopání=110.140 [A] 
Celkem: 110.14=110.140 [B]</t>
  </si>
  <si>
    <t>1. Vcenách nejsou započteny náklady na případné vkládání výztuže do vyrovnávací vrstvy; tyto se ocení cenami souboru cen 62.-14-10.. Potažení vnějších ploch pletivem včásti A04, katalogu 801-1 Budovy a haly - zděné a monolitické. 2. Ceny -5011 nelze použít, je-li předepsáno vkládání výztužné tkaniny; náklady se ocení cenami 62. 14-1001 včásti A04, katalogu 801-1 Budovy a haly - zděné a monolitické. 3. Ceny lze použít i pro ocenění vyrovnání nerovností podkladu ploch určených komítání u novostaveb. 4. Vyrovnáním se rozumí: a) vrstva omítky pro vyrovnání nerovností podkladu (výtluků apod.), b) vrstva omítky pro vyrovnání křivě postavené zdi, vtomto případě se uvádí průměrná tloušťka vrstvy omítky.</t>
  </si>
  <si>
    <t>137</t>
  </si>
  <si>
    <t>622135092</t>
  </si>
  <si>
    <t>Vyrovnání nerovností podkladu vnějších omítaných ploch tmelem, tloušťky do 2 mm Příplatek k ceně za každých dalších 5 mm tloušťky podkladní vrstvy přes 10 mm ma</t>
  </si>
  <si>
    <t>Vyrovnání nerovností podkladu vnějších omítaných ploch tmelem, tloušťky do 2 mm Příplatek k ceně za každých dalších 5 mm tloušťky podkladní vrstvy přes 10 mm maltou cementovou stěn</t>
  </si>
  <si>
    <t>(6.5+1.95+6+1.95+6.5+3.97+19.05+10+21.3+3.77+18.95+10.2)*1 začištění základu po obkopání=110.140 [A] 
Celkem: 110.14=110.140 [B] 
110.14 * 4Koeficient množství=440.560 [C]</t>
  </si>
  <si>
    <t>138</t>
  </si>
  <si>
    <t>622142001</t>
  </si>
  <si>
    <t>Potažení vnějších ploch pletivem v ploše nebo pruzích, na plném podkladu sklovláknitým vtlačením do tmelu stěn</t>
  </si>
  <si>
    <t>''minerální vata' 
6.66*7.35 J VB=48.951 [A] 
-(1.5*1.65*2+1.5*1.6*2) J VB výplně=-9.750 [B] 
0.85*7.33 V VB=6.231 [C] 
(6.32*7.33) J VB=46.326 [D] 
-(1.34*2.6+1.5*1.55) J VB výplně=-5.809 [E] 
0.85*7.33 Z VB=6.231 [F] 
6.66*7.33 J VB=48.818 [G] 
-(1*1.65+1.1*2.64+1*1.6+1*1.6) J VB výplně=-7.754 [H] 
61.93 Z VB=61.930 [I] 
-(0.75*0.75) Z VB výplně=-0.563 [J] 
19.21*3 -0.563 přístavek=57.630 [K] 
-(1.3*1.45*5) -0.563 přístavek výplně=-9.425 [L] 
37.84 Z přístavek=37.840 [M] 
-(0.8*2) Z přístavek výplně=-1.600 [N] 
19.42*3 S přístavek=58.260 [O] 
-(0.55*1.2*4+1.35*1.45*3) S přístavek výplně=-8.513 [P] 
13.92 V přístavek=13.920 [Q] 
-(0.9*1.25+0.8*2) V přístavek výplně=-2.725 [R] 
19.11*7.35 140.459 VB=140.459 [S] 
-(1.45*1.65+1*2.5+1.45*1.65+1.14*2.5+0.75*1.65+0.75*1.65) 140.459 VB výplně=-12.610 [T] 
10.52*7.35 V VB=77.322 [U] 
Celkem: 48.951+-9.75+6.231+46.326+-5.809+6.231+48.818+-7.754+61.93+-0.563+57.63+-9.425+37.84+-1.6+58.26+-8.513+13.92+-2.725+140.459+-12.61+77.322=545.169 [V] 
545.169 * 1.075Koeficient množství=586.057 [W]</t>
  </si>
  <si>
    <t>139</t>
  </si>
  <si>
    <t>622211031</t>
  </si>
  <si>
    <t>Montáž kontaktního zateplení lepením a mechanickým kotvením z polystyrenových desek nebo z kombinovaných desek na vnější stěny, tloušťky desek přes 120 do 160 m</t>
  </si>
  <si>
    <t>Montáž kontaktního zateplení lepením a mechanickým kotvením z polystyrenových desek nebo z kombinovaných desek na vnější stěny, tloušťky desek přes 120 do 160 mm</t>
  </si>
  <si>
    <t>0.35*19.1 PÁS U KROKVÍ=6.685 [A] 
Celkem: 6.685=6.685 [B]</t>
  </si>
  <si>
    <t>1. Vcenách jsou započteny náklady na: a) upevnění desek lepením a talířovými hmoždinkami, b) přestěrkování izolačních desek, c) vložení sklovláknité výztužné tkaniny, d) uzavření otvorů po kotvách lešení. 2. Vcenách nejsou započteny náklady na: a) dodávku desek tepelné izolace; tyto se ocení ve specifikaci, ztratné lze stanovit ve výši 5%,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profilů, tyto se ocení příslušnými cenami této části katalogu. 3. V cenách 621 25-1101 až -1107 jsou započteny náklady na osazení a dodávku tepelněizolačních zátek v počtu 10 ks/m2 pro podhledy. 4. V cenách 622 25-1101 až -1107 jsou započteny náklady na osazení a dodávku tepelněizolačních zátek v počtu 8 ks/m2 pro stěny. 5. Kombinovaná deska je např. sendvičově uspořádaná deska tvořena izolačním jádrem z grafitového polystyrenu a krycí deskou z minerální vlny.</t>
  </si>
  <si>
    <t>140</t>
  </si>
  <si>
    <t>63482221</t>
  </si>
  <si>
    <t>deska tepelně izolační z pěnového skla bez povrchové úpravy ?=0,038-0,039 tl 130mm</t>
  </si>
  <si>
    <t>0.35*19.1 PÁS U KROKVÍ=6.685 [A] 
Celkem: 6.685=6.685 [B] 
6.685 * 1.1Koeficient množství=7.354 [C]</t>
  </si>
  <si>
    <t>141</t>
  </si>
  <si>
    <t>622511111</t>
  </si>
  <si>
    <t>Omítka tenkovrstvá akrylátová vnějších ploch probarvená, včetně penetrace podkladu mozaiková střednězrnná stěn</t>
  </si>
  <si>
    <t>6.5*0.9 J VB=5.850 [A] 
0.85*0.9 V VB=0.765 [B] 
6*0.9 J VB=5.400 [C] 
0.85*0.9 Z VB=0.765 [D] 
6.5*0.9 J VB=5.850 [E] 
3.97*0.9 Z VB=3.573 [F] 
19.05*0.9 J přístavek=17.145 [G] 
10*0.9Z přístavek=9.000 [H] 
19.1*0.9 S přístavek=17.190 [I] 
3.77*0.9 V přístavek=3.393 [J] 
18.95*0.9 S VB=17.055 [K] 
10.2*0.9 V VB=9.180 [L] 
Celkem: 5.85+0.765+5.4+0.765+5.85+3.573+17.145+9+17.19+3.393+17.055+9.18=95.166 [M]</t>
  </si>
  <si>
    <t>142</t>
  </si>
  <si>
    <t>623142001</t>
  </si>
  <si>
    <t>Potažení vnějších ploch pletivem v ploše nebo pruzích, na plném podkladu sklovláknitým vtlačením do tmelu pilířů nebo sloupů</t>
  </si>
  <si>
    <t>(1.5*1+1.65*2)*0.16+(1.5*1+1.6*2)*0.16 J VB špalety=1.520 [A] 
(1.34*1+2.6*2)*0.16+(1.5*1+1.55*2)*0.16 J VB špalety=1.782 [B] 
(1*1+1.65*2)+(1.1*1+2.64*2)*0.16+(1*1+1.6*2)*0.16+(1*1+1.6*2)*0.16 J VB špalety=6.665 [C] 
(0.75*1+0.75*2)*0.16 Z VB špalety=0.360 [D] 
(1.3*1+1.45*2)*0.16*5 J přístavek špalety=3.360 [E] 
(0.8*1+2*2)*0.16 Z přístavek špalety=0.768 [F] 
(0.55*1+1.2*2)*0.16*4+(1.35*1+1.45*2)*0.16*3 S přístavek špalety=3.928 [G] 
(0.9*1+1.25*2)*0.16+(0.8*1+2*2)*0.16 V přístavek špalety=1.312 [H] 
(1.45*1+1.65*2)*0.16+(1*1+2.5*2)*0.16+(1.45*1+1.65*2)*0.16+(1.14*1+2.5*2)*0.16+(0.75*1+1.65*2)*0.16+(0.75*1+1.65*2)*0.16 S VB špalety=4.758 [I] 
18.95*0.06*2 S VB - soklová římsa 1.NP - tl. 60 mm=2.274 [J] 
1.2*0.06*2 V VB - soklová římsa 1.NP - tl. 60 mm=0.144 [K] 
(1.92*0.06*2)*4+(1.92*0.06*2)*1+(1.42*0.06*2)*3 2.274 podokenní římsa=1.663 [L] 
(1.92*0.06*2)*6 S podokenní římsa=1.382 [M] 
'''přístavek' 
2.52*0.03*2*8 přístavek římsa - sloupy=1.210 [N] 
19.05*0.03*2 2.274 přístavek římsa=1.143 [O] 
10*0.03*2 Z přístavek římsa=0.600 [P] 
19.1*0.03*2 S přístavek římsa=1.146 [Q] 
3.77*0.03*2 V přístavek římsa=0.226 [R] 
5.31*0.03*2 Z přístavek šambrána=0.319 [S] 
5.31*0.03*2 V přístavek šambrána=0.319 [T] 
(3.25*0.1*2)*2 V VB sloupy kolostav=1.300 [U] 
Celkem: 1.52+1.782+6.665+0.36+3.36+0.768+3.928+1.312+4.758+2.274+0.144+1.663+1.382+1.21+1.143+0.6+1.146+0.226+0.319+0.319+1.3=36.179 [V] 
36.179 * 1.1Koeficient množství=39.797 [W]</t>
  </si>
  <si>
    <t>143</t>
  </si>
  <si>
    <t>622143005</t>
  </si>
  <si>
    <t>Montáž omítkových profilů plastových, pozinkovaných nebo dřevěných upevněných vtlačením do podkladní vrstvy nebo přibitím omítníků</t>
  </si>
  <si>
    <t>1. Vcenách jsou započteny náklady na montáž profilů včetně úchytného materiálu. 2. Vcenách nejsou započteny náklady na dodávku profilů, tyto se oceňují ve specifikaci, ztratné lze stanovit ve výši 5%. 3. Vceně -3004 nejsou započteny náklady na ochrannou fólii pro okna a dveře; tyto se oceňují cenou 629 99-1012 podle příslušné plochy otvoru.</t>
  </si>
  <si>
    <t>144</t>
  </si>
  <si>
    <t>55343022</t>
  </si>
  <si>
    <t>profil rohový Pz s úzkou kulatou hlavou pro vnitřní omítky tl 12mm</t>
  </si>
  <si>
    <t>145</t>
  </si>
  <si>
    <t>63127464</t>
  </si>
  <si>
    <t>profil rohový Al 15x15mm s výztužnou tkaninou š 100mm pro ETICS</t>
  </si>
  <si>
    <t>3.51*1 102 N P=3.510 [A] 
(3.51*1) 103 N P=3.510 [B] 
2.3+2.45*2 104 N P=7.200 [C] 
3.51*2 106 N P=7.020 [D] 
2.3+2.45*2+3.51*2 107 N P=14.220 [E] 
(3.51*1) 109 N P=3.510 [F] 
2.9*2 117 N P=5.800 [G] 
2.9*2 118 N P=5.800 [H] 
2.9*2 120 N P=5.800 [I] 
2.9 128 N P=2.900 [J] 
Celkem: 3.51+3.51+7.2+7.02+14.22+3.51+5.8+5.8+5.8+2.9=59.270 [K] 
59.27 * 1.05Koeficient množství=62.234 [L]</t>
  </si>
  <si>
    <t>146</t>
  </si>
  <si>
    <t>622211021</t>
  </si>
  <si>
    <t>Montáž kontaktního zateplení lepením a mechanickým kotvením z polystyrenových desek nebo z kombinovaných desek na vnější stěny, tloušťky desek přes 80 do 120 mm</t>
  </si>
  <si>
    <t>6.5*1.55 J VB=10.075 [A] 
0.85*1.55 V VB=1.318 [B] 
6*1.55 J VB=9.300 [C] 
0.85*1.55 Z VB=1.318 [D] 
6.5*1.55 J VB=10.075 [E] 
3.97*1.55 Z VB=6.154 [F] 
19.05*1.55 J přístavek=29.528 [G] 
10*1.55 Z přístavek=15.500 [H] 
19.1*1.55 S přístavek=29.605 [I] 
3.77*1.55 V přístavek=5.844 [J] 
18.95*1.55 S VB=29.373 [K] 
10.2*1.55 V VB=15.810 [L] 
Celkem: 10.075+1.318+9.3+1.318+10.075+6.154+29.528+15.5+29.605+5.844+29.373+15.81=163.900 [M]</t>
  </si>
  <si>
    <t>147</t>
  </si>
  <si>
    <t>28376404</t>
  </si>
  <si>
    <t>deska z polystyrénu XPS, hrana rovná a strukturovaný povrch ?=0,033</t>
  </si>
  <si>
    <t>6.5*1.55*0.12 J VB=1.209 [A] 
0.85*1.55*0.12 V VB=0.158 [B] 
6*1.55*0.12 J VB=1.116 [C] 
0.85*1.55*0.12 Z VB=0.158 [D] 
6.5*1.55*0.12 J VB=1.209 [E] 
3.97*1.55*0.12 Z VB=0.738 [F] 
19.05*1.55*0.12 J přístavek=3.543 [G] 
10*1.55*0.12 Z přístavek=1.860 [H] 
19.1*1.55*0.12 S přístavek=3.553 [I] 
3.77*1.55*0.12 V přístavek=0.701 [J] 
18.95*1.55*0.12 S VB=3.525 [K] 
10.2*1.55*0.12 V VB=1.897 [L] 
Celkem: 1.209+0.158+1.116+0.158+1.209+0.738+3.543+1.86+3.553+0.701+3.525+1.897=19.667 [M] 
19.667 * 1.02Koeficient množství=20.060 [N]</t>
  </si>
  <si>
    <t>148</t>
  </si>
  <si>
    <t>622221001</t>
  </si>
  <si>
    <t>Montáž kontaktního zateplení lepením a mechanickým kotvením z desek z minerální vlny s podélnou orientací vláken na vnější stěny, tloušťky desek do 40 mm</t>
  </si>
  <si>
    <t>149</t>
  </si>
  <si>
    <t>6315151.1Z</t>
  </si>
  <si>
    <t>deska tepelně izolační minerální kontaktních fasád podélné vlákno ?=0,036 tl 30mm</t>
  </si>
  <si>
    <t>150</t>
  </si>
  <si>
    <t>622221011</t>
  </si>
  <si>
    <t>Montáž kontaktního zateplení lepením a mechanickým kotvením z desek z minerální vlny s podélnou orientací vláken na vnější stěny, tloušťky desek přes 40 do 80 m</t>
  </si>
  <si>
    <t>Montáž kontaktního zateplení lepením a mechanickým kotvením z desek z minerální vlny s podélnou orientací vláken na vnější stěny, tloušťky desek přes 40 do 80 mm</t>
  </si>
  <si>
    <t>18.95*(0.15) S VB - soklová římsa 1.NP - tl. 60 mm=2.843 [A] 
1.2*(0.15) V VB - soklová římsa 1.NP - tl. 60 mm=0.180 [B] 
(1.92*0.15)*4+(1.92*0.15)*1+(1.42*0.15)*3 J podokenní římsa=2.079 [C] 
(1.92*0.15)*6 S podokenní římsa=1.728 [D] 
Celkem: 2.843+0.18+2.079+1.728=6.830 [E]</t>
  </si>
  <si>
    <t>151</t>
  </si>
  <si>
    <t>63151520</t>
  </si>
  <si>
    <t>deska tepelně izolační minerální kontaktních fasád podélné vlákno ?=0,036 tl 60mm</t>
  </si>
  <si>
    <t>18.95*(0.15) S VB - soklová římsa 1.NP - tl. 60 mm=2.843 [A] 
1.2*(0.15) V VB - soklová římsa 1.NP - tl. 60 mm=0.180 [B] 
(1.92*0.15)*4+(1.92*0.15)*1+(1.42*0.15)*3 J podokenní římsa=2.079 [C] 
(1.92*0.15)*6 S podokenní římsa=1.728 [D] 
Celkem: 2.843+0.18+2.079+1.728=6.830 [E] 
6.83 * 1.25Koeficient množství=8.538 [F]</t>
  </si>
  <si>
    <t>152</t>
  </si>
  <si>
    <t>622221021</t>
  </si>
  <si>
    <t>Montáž kontaktního zateplení lepením a mechanickým kotvením z desek z minerální vlny s podélnou orientací vláken na vnější stěny, tloušťky desek přes 80 do 120</t>
  </si>
  <si>
    <t>Montáž kontaktního zateplení lepením a mechanickým kotvením z desek z minerální vlny s podélnou orientací vláken na vnější stěny, tloušťky desek přes 80 do 120 mm</t>
  </si>
  <si>
    <t>(0.5*3.25)*2 V VB sloupy kolostav=3.250 [A] 
Celkem: 3.25=3.250 [B]</t>
  </si>
  <si>
    <t>153</t>
  </si>
  <si>
    <t>63151527</t>
  </si>
  <si>
    <t>deska tepelně izolační minerální kontaktních fasád podélné vlákno ?=0,036 tl 100mm</t>
  </si>
  <si>
    <t>(0.5*3.25)*2 V VB sloupy kolostav=3.250 [A] 
Celkem: 3.25=3.250 [B] 
3.25 * 1.02Koeficient množství=3.315 [C]</t>
  </si>
  <si>
    <t>154</t>
  </si>
  <si>
    <t>622221031</t>
  </si>
  <si>
    <t>Montáž kontaktního zateplení lepením a mechanickým kotvením z desek z minerální vlny s podélnou orientací vláken na vnější stěny, tloušťky desek přes 120 do 160</t>
  </si>
  <si>
    <t>Montáž kontaktního zateplení lepením a mechanickým kotvením z desek z minerální vlny s podélnou orientací vláken na vnější stěny, tloušťky desek přes 120 do 160 mm</t>
  </si>
  <si>
    <t>6.66*7.35 J VB=48.951 [A] 
-(1.5*1.65*2+1.5*1.6*2) J VB výplně=-9.750 [B] 
0.85*7.33 V VB=6.231 [C] 
(6.32*7.33) J VB=46.326 [D] 
-(1.34*2.6+1.5*1.55) J VB výplně=-5.809 [E] 
0.85*7.33 Z VB=6.231 [F] 
6.66*7.33 J VB=48.818 [G] 
-(1*1.65+1.1*2.64+1*1.6+1*1.6) J VB výplně=-7.754 [H] 
61.93 Z VB=61.930 [I] 
-(0.75*0.75) Z VB výplně=-0.563 [J] 
19.21*3 -0.563 přístavek=57.630 [K] 
-(1.3*1.45*5) -0.563 přístavek výplně=-9.425 [L] 
37.84 Z přístavek=37.840 [M] 
-(0.8*2) Z přístavek výplně=-1.600 [N] 
19.42*3 S přístavek=58.260 [O] 
-(0.55*1.2*4+1.35*1.45*3) S přístavek výplně=-8.513 [P] 
13.92 V přístavek=13.920 [Q] 
-(0.9*1.25+0.8*2) V přístavek výplně=-2.725 [R] 
19.11*7.35 140.459 VB=140.459 [S] 
-(1.45*1.65+1*2.5+1.45*1.65+1.14*2.5+0.75*1.65+0.75*1.65) 140.459 VB výplně=-12.610 [T] 
10.52*7.35 V VB=77.322 [U] 
Celkem: 48.951+-9.75+6.231+46.326+-5.809+6.231+48.818+-7.754+61.93+-0.563+57.63+-9.425+37.84+-1.6+58.26+-8.513+13.92+-2.725+140.459+-12.61+77.322=545.169 [V]</t>
  </si>
  <si>
    <t>155</t>
  </si>
  <si>
    <t>63151538</t>
  </si>
  <si>
    <t>deska tepelně izolační minerální kontaktních fasád podélné vlákno ?=0,036 tl 160mm</t>
  </si>
  <si>
    <t>6.66*7.35 J VB=48.951 [A] 
-(1.5*1.65*2+1.5*1.6*2) J VB výplně=-9.750 [B] 
0.85*7.33 V VB=6.231 [C] 
(6.32*7.33) J VB=46.326 [D] 
-(1.34*2.6+1.5*1.55) J VB výplně=-5.809 [E] 
0.85*7.33 Z VB=6.231 [F] 
6.66*7.33 J VB=48.818 [G] 
-(1*1.65+1.1*2.64+1*1.6+1*1.6) J VB výplně=-7.754 [H] 
61.93 Z VB=61.930 [I] 
-(0.75*0.75) Z VB výplně=-0.563 [J] 
19.21*3 -0.563 přístavek=57.630 [K] 
-(1.3*1.45*5) -0.563 přístavek výplně=-9.425 [L] 
37.84 Z přístavek=37.840 [M] 
-(0.8*2) Z přístavek výplně=-1.600 [N] 
19.42*3 S přístavek=58.260 [O] 
-(0.55*1.2*4+1.35*1.45*3) S přístavek výplně=-8.513 [P] 
13.92 V přístavek=13.920 [Q] 
-(0.9*1.25+0.8*2) V přístavek výplně=-2.725 [R] 
19.11*7.35 140.459 VB=140.459 [S] 
-(1.45*1.65+1*2.5+1.45*1.65+1.14*2.5+0.75*1.65+0.75*1.65) 140.459 VB výplně=-12.610 [T] 
10.52*7.35 V VB=77.322 [U] 
Celkem: 48.951+-9.75+6.231+46.326+-5.809+6.231+48.818+-7.754+61.93+-0.563+57.63+-9.425+37.84+-1.6+58.26+-8.513+13.92+-2.725+140.459+-12.61+77.322=545.169 [V] 
545.169 * 1.02Koeficient množství=556.072 [W]</t>
  </si>
  <si>
    <t>156</t>
  </si>
  <si>
    <t>622251101</t>
  </si>
  <si>
    <t>Montáž kontaktního zateplení lepením a mechanickým kotvením Příplatek k cenám za zápustnou montáž kotev s použitím tepelněizolačních zátek na vnější stěny z pol</t>
  </si>
  <si>
    <t>Montáž kontaktního zateplení lepením a mechanickým kotvením Příplatek k cenám za zápustnou montáž kotev s použitím tepelněizolačních zátek na vnější stěny z polystyrenu</t>
  </si>
  <si>
    <t>157</t>
  </si>
  <si>
    <t>622251105</t>
  </si>
  <si>
    <t>Montáž kontaktního zateplení lepením a mechanickým kotvením Příplatek k cenám za zápustnou montáž kotev s použitím tepelněizolačních zátek na vnější stěny z min</t>
  </si>
  <si>
    <t>Montáž kontaktního zateplení lepením a mechanickým kotvením Příplatek k cenám za zápustnou montáž kotev s použitím tepelněizolačních zátek na vnější stěny z minerální vlny</t>
  </si>
  <si>
    <t>158</t>
  </si>
  <si>
    <t>622252001</t>
  </si>
  <si>
    <t>Montáž profilů kontaktního zateplení zakládacích soklových připevněných hmoždinkami</t>
  </si>
  <si>
    <t>6.66 J VB=6.660 [A] 
0.85 V VB=0.850 [B] 
6.32 J VB=6.320 [C] 
0.85 Z VB=0.850 [D] 
6.66 J VB=6.660 [E] 
4.13 Z VB=4.130 [F] 
19.21 J přístavek=19.210 [G] 
10.32 Z přístavek=10.320 [H] 
19.42 S přístavek=19.420 [I] 
3.93 V přístavek=3.930 [J] 
19.11 S VB=19.110 [K] 
10.52 V VB=10.520 [L] 
Celkem: 6.66+0.85+6.32+0.85+6.66+4.13+19.21+10.32+19.42+3.93+19.11+10.52=107.980 [M]</t>
  </si>
  <si>
    <t>1. Vcenách jsou započteny náklady na osazení lišt. 2. Vcenách nejsou započteny náklady dodávku lišt; tyto se ocení ve specifikaci. Ztratné lze stanovit ve výši 5%.</t>
  </si>
  <si>
    <t>159</t>
  </si>
  <si>
    <t>590516.1Z</t>
  </si>
  <si>
    <t>PVC zakládací sada ETICS pro izolant tl 160mm</t>
  </si>
  <si>
    <t>6.66 J VB zakládací lišta terasa tl. 160 mm=6.660 [A] 
0.85 V VB zakládací lišta terasa tl. 160 mm=0.850 [B] 
6.32 J VB zakládací lišta terasa tl. 160 mm=6.320 [C] 
0.85 Z VB zakládací lišta terasa tl. 160 mm=0.850 [D] 
6.66 J VB zakládací lišta terasa tl. 160 mm=6.660 [E] 
4.13 Z VB zakládací lišta terasa tl. 160 mm=4.130 [F] 
19.21 J přístavek zakládací lišta terasa tl. 160 mm=19.210 [G] 
10.32 Z přístavek zakládací lišta terasa tl. 160 mm=10.320 [H] 
19.42 S přístavek zakládací lišta terasa tl. 160 mm=19.420 [I] 
3.93 V přístavek zakládací lišta terasa tl. 160 mm=3.930 [J] 
19.11 S VB zakládací lišta terasa tl. 160 mm=19.110 [K] 
10.52 V VB zakládací lišta terasa tl. 160 mm=10.520 [L] 
Celkem: 6.66+0.85+6.32+0.85+6.66+4.13+19.21+10.32+19.42+3.93+19.11+10.52=107.980 [M] 
107.98 * 1.15Koeficient množství=124.177 [N]</t>
  </si>
  <si>
    <t>160</t>
  </si>
  <si>
    <t>622252002</t>
  </si>
  <si>
    <t>Montáž profilů kontaktního zateplení ostatních stěnových, dilatačních apod. lepených do tmelu</t>
  </si>
  <si>
    <t>161</t>
  </si>
  <si>
    <t>590514.2Z</t>
  </si>
  <si>
    <t>okenní lišta LS2-flex 06 - bílá</t>
  </si>
  <si>
    <t>162</t>
  </si>
  <si>
    <t>59051512</t>
  </si>
  <si>
    <t>profil parapetní napojovací se sklovláknitou armovací tkaninou PVC 2m - LX-LPE</t>
  </si>
  <si>
    <t>163</t>
  </si>
  <si>
    <t>59051510</t>
  </si>
  <si>
    <t>profil okenní s nepřiznanou podomítkovou okapnicí PVC 2,0m s tkaninou - profil LTDU</t>
  </si>
  <si>
    <t>164</t>
  </si>
  <si>
    <t>590514.3Z</t>
  </si>
  <si>
    <t>okenní lišta parapetní LX-H</t>
  </si>
  <si>
    <t>(0.16)*2 101 N=0.320 [A] 
(0.16)*2 102 N=0.320 [B] 
(0.16)*2 103 N=0.320 [C] 
(0.16)*2 104 N=0.320 [D] 
(0.16)*2 108 N=0.320 [E] 
(0.16)*2 110 N=0.320 [F] 
(0.16)*2 114 N=0.320 [G] 
(0.16)*2 115 N=0.320 [H] 
(0.16)*2+(0.16)*2 116 N=0.640 [I] 
(0.16)*2*2 117 N=0.640 [J] 
(0.16)*2 120 N=0.320 [K] 
(0.16)*2 121 N=0.320 [L] 
(0.16)*2 122 N=0.320 [M] 
(0.16)*2 123 0.32=0.320 [N] 
(0.16)*2 125 0.32=0.320 [O] 
(0.16)*2 126 0.32=0.320 [P] 
(0.16)*2 127 0.32=0.320 [Q] 
(0.16)*2 129 0.32=0.320 [R] 
(0.16)*2 201 0.32=0.320 [S] 
(0.16)*2 203 0.32=0.320 [T] 
(0.16)*2*3 204 0.32=0.960 [U] 
(0.16)*2 205 0.32=0.320 [V] 
(0.16)*2 207 0.32=0.320 [W] 
(0.16)*2 209 0.32=0.320 [X] 
(0.16)*2*2 210 0.32=0.640 [Y] 
(0.16)*2 211 0.32=0.320 [Z] 
(0.16)*2 212 0.32=0.320 [AA] 
Celkem: 0.32+0.32+0.32+0.32+0.32+0.32+0.32+0.32+0.64+0.64+0.32+0.32+0.32+0.32+0.32+0.32+0.32+0.32+0.32+0.32+0.96+0.32+0.32+0.32+0.64+0.32+0.32=10.240 [AB] 
10.24 * 1.05Koeficient množství=10.752 [AC]</t>
  </si>
  <si>
    <t>165</t>
  </si>
  <si>
    <t>59051480</t>
  </si>
  <si>
    <t>profil rohový Al s tkaninou kontaktního zateplení</t>
  </si>
  <si>
    <t>166</t>
  </si>
  <si>
    <t>6222520.1Z</t>
  </si>
  <si>
    <t>Montáž doplňkových předmětů zateplovacího systému</t>
  </si>
  <si>
    <t>12 montážní deska do zateplení, 120x120 mm, hloubka 200 mm=12.000 [A] 
3 KUZ-VOI KB Krabice univerzální do zateplení s otevíracím víkem=3.000 [B] 
Celkem: 12+3=15.000 [C]</t>
  </si>
  <si>
    <t>1. Vcenách jsou započteny náklady na osazení lišt. 2. Vcenách nejsou započteny náklady dodávku lišt; tyto se ocení ve specifikaci. Ztratné lze stanovit ve výši 5%. 3. Položku -2002 nelze použít vpřípadě montáže lišt kontaktního zateplení ostění nebo nadpraží, kde jsou náklady na osazení rohovníků již započteny.</t>
  </si>
  <si>
    <t>167</t>
  </si>
  <si>
    <t>34571530</t>
  </si>
  <si>
    <t>montážní deska do zateplení, 120x120 mm, hloubka 160 mm</t>
  </si>
  <si>
    <t>12=12.000 [A] 
Celkem: 12=12.000 [B]</t>
  </si>
  <si>
    <t>168</t>
  </si>
  <si>
    <t>345715.1Z</t>
  </si>
  <si>
    <t>KUZ-VOI KB Krabice univerzální do zateplení s otevíracím víkem</t>
  </si>
  <si>
    <t>3 KUZ-VOI KB Krabice univerzální do zateplení s otevíracím víkem=3.000 [A] 
Celkem: 3=3.000 [B]</t>
  </si>
  <si>
    <t>169</t>
  </si>
  <si>
    <t>622321121</t>
  </si>
  <si>
    <t>Omítka vápenocementová vnějších ploch nanášená ručně jednovrstvá, tloušťky do 15 mm hladká stěn</t>
  </si>
  <si>
    <t>1. Pro ocenění nanášení omítky v tloušťce jádrové omítky přes 15 mm se použije příplatek za každých dalších i započatých 5 mm. 2. Podkladní a spojovací vrstvy se oceňují cenami souboru cen 62.13-1... této části katalogu.</t>
  </si>
  <si>
    <t>170</t>
  </si>
  <si>
    <t>622541011</t>
  </si>
  <si>
    <t>Omítka tenkovrstvá silikonsilikátová vnějších ploch hydrofobní, se samočistícím účinkem probarvená, včetně penetrace podkladu zrnitá, tloušťky 1,5 mm stěn</t>
  </si>
  <si>
    <t>6.66*7.35 J VB=48.951 [A] 
-(1.5*1.65*2+1.5*1.6*2) J VB výplně=-9.750 [B] 
0.85*7.33 V VB=6.231 [C] 
(6.32*7.33) J VB=46.326 [D] 
-(1.34*2.6+1.5*1.55) J VB výplně=-5.809 [E] 
0.85*7.33 Z VB=6.231 [F] 
6.66*7.33 J VB=48.818 [G] 
-(1*1.65+1.1*2.64+1*1.6+1*1.6) J VB výplně=-7.754 [H] 
61.93 Z VB=61.930 [I] 
-(0.75*0.75) Z VB výplně=-0.563 [J] 
19.21*3 -0.563 přístavek=57.630 [K] 
-(1.3*1.45*5) -0.563 přístavek výplně=-9.425 [L] 
37.84 Z přístavek=37.840 [M] 
-(0.8*2) Z přístavek výplně=-1.600 [N] 
19.42*3 S přístavek=58.260 [O] 
-(0.55*1.2*4+1.35*1.45*3) S přístavek výplně=-8.513 [P] 
13.92 V přístavek=13.920 [Q] 
-(0.9*1.25+0.8*2) V přístavek výplně=-2.725 [R] 
19.11*7.35 140.459 VB=140.459 [S] 
-(1.45*1.65+1*2.5+1.45*1.65+1.14*2.5+0.75*1.65+0.75*1.65) 140.459 VB výplně=-12.610 [T] 
10.52*7.35 V VB=77.322 [U] 
Celkem: 48.951+-9.75+6.231+46.326+-5.809+6.231+48.818+-7.754+61.93+-0.563+57.63+-9.425+37.84+-1.6+58.26+-8.513+13.92+-2.725+140.459+-12.61+77.322=545.169 [V] 
545.169 * 1.075Koeficient množství=586.057 [W]</t>
  </si>
  <si>
    <t>171</t>
  </si>
  <si>
    <t>172</t>
  </si>
  <si>
    <t>623541011</t>
  </si>
  <si>
    <t>Omítka tenkovrstvá silikonsilikátová vnějších ploch hydrofobní, se samočistícím účinkem probarvená, včetně penetrace podkladu zrnitá, tloušťky 1,5 mm pilířů a s</t>
  </si>
  <si>
    <t>Omítka tenkovrstvá silikonsilikátová vnějších ploch hydrofobní, se samočistícím účinkem probarvená, včetně penetrace podkladu zrnitá, tloušťky 1,5 mm pilířů a sloupů</t>
  </si>
  <si>
    <t>(1.5*1+1.65*2)*0.16+(1.5*1+1.6*2)*0.16 J VB  špalety=1.520 [A] 
(1.34*1+2.6*2)*0.16+(1.5*1+1.55*2)*0.16 J VB  špalety=1.782 [B] 
(1*1+1.65*2)+(1.1*1+2.64*2)*0.16+(1*1+1.6*2)*0.16+(1*1+1.6*2)*0.16 J VB  špalety=6.665 [C] 
(0.75*1+0.75*2)*0.16 Z VB  špalety=0.360 [D] 
(1.3*1+1.45*2)*0.16*5 J přístavek  špalety=3.360 [E] 
(0.8*1+2*2)*0.16 Z přístavek  špalety=0.768 [F] 
(0.55*1+1.2*2)*0.16*4+(1.35*1+1.45*2)*0.16*3 S přístavek špalety=3.928 [G] 
(0.9*1+1.25*2)*0.16+(0.8*1+2*2)*0.16 V přístavek  špalety=1.312 [H] 
(1.45*1+1.65*2)*0.16+(1*1+2.5*2)*0.16+(1.45*1+1.65*2)*0.16+(1.14*1+2.5*2)*0.16+(0.75*1+1.65*2)*0.16+(0.75*1+1.65*2)*0.16 S VB špalety=4.758 [I] 
18.95*0.06*2 S VB - soklová římsa 1.NP - tl. 60 mm=2.274 [J] 
1.2*0.06*2 V VB - soklová římsa 1.NP - tl. 60 mm=0.144 [K] 
(1.92*0.06*2)*4+(1.92*0.06*2)*1+(1.42*0.06*2)*3 2.274 podokenní římsa=1.663 [L] 
(1.92*0.06*2)*6 S podokenní římsa=1.382 [M] 
'''přístavek' 
2.52*0.03*2*8 přístavek římsa - sloupy=1.210 [N] 
19.05*0.03*2 2.274 přístavek římsa=1.143 [O] 
10*0.03*2 Z přístavek římsa=0.600 [P] 
19.1*0.03*2 S přístavek římsa=1.146 [Q] 
3.77*0.03*2 V přístavek římsa=0.226 [R] 
5.31*0.03*2 Z přístavek šambrána=0.319 [S] 
5.31*0.03*2 V přístavek šambrána=0.319 [T] 
(3.25*0.1*2)*2 V VB sloupy kolostav=1.300 [U] 
((0.5*2+0.3*2)*3.42)*3 kolostav=16.416 [V] 
Celkem: 1.52+1.782+6.665+0.36+3.36+0.768+3.928+1.312+4.758+2.274+0.144+1.663+1.382+1.21+1.143+0.6+1.146+0.226+0.319+0.319+1.3+16.416=52.595 [W] 
52.595 * 1.1Koeficient množství=57.855 [X]</t>
  </si>
  <si>
    <t>173</t>
  </si>
  <si>
    <t>629991012</t>
  </si>
  <si>
    <t>Zakrytí vnějších ploch před znečištěním včetně pozdějšího odkrytí výplní otvorů a svislých ploch fólií přilepenou na začišťovací lištu</t>
  </si>
  <si>
    <t>(1.5*1.65*2+1.5*1.6*2) J VB výplně=9.750 [A] 
(1.34*2.6+1.5*1.55) J VB výplně=5.809 [B] 
(1*1.65+1.1*2.64+1*1.6+1*1.6) J VB výplně=7.754 [C] 
(0.75*0.75) Z VB výplně=0.563 [D] 
(1.3*1.45*5) J přístavek výplně=9.425 [E] 
(0.8*2) Z přístavek výplně=1.600 [F] 
(0.55*1.2*4+1.35*1.45*3) S přístavek výplně=8.513 [G] 
(0.9*1.25+0.8*2) V přístavek výplně=2.725 [H] 
(1.45*1.65+1*2.5+1.45*1.65+1.14*2.5+0.75*1.65+0.75*1.65) S VB výplně=12.610 [I] 
Celkem: 9.75+5.809+7.754+0.563+9.425+1.6+8.513+2.725+12.61=58.749 [J] 
58.749 * 2Koeficient množství=117.498 [K]</t>
  </si>
  <si>
    <t>1. Vceně -1012 nejsou započteny náklady na dodávku a montáž začišťovací lišty; tyto se oceňují cenou 622 14-3004 této části katalogu a materiálem ve specifikaci.</t>
  </si>
  <si>
    <t>174</t>
  </si>
  <si>
    <t>629999030</t>
  </si>
  <si>
    <t>Příplatky k cenám úprav vnějších povrchů za zvýšenou pracnost při provádění prací menšího rozsahu omítané plochy do 10 m2</t>
  </si>
  <si>
    <t>1. Cena -9001 je určena pro předepsané vícenásobné kropení např. u pórobetonu. 2. Cenu -9011 lze použít pro ocenění provádění: a) různobarevných ploch omítek, b) přechodů různých struktur omítek, c) pracovní spáry v případě, že nelze provést celou plochu najednou, d) šambrán, e) přechodů různých materiálů. 3. Cena -9022 je určena pro ocenění omítání: a) zaoblených rohů stěn spoloměrem větším než 100 mm jako příplatek kestěnám, b) kulatých sloupů jako příplatek kpilířům nebo sloupům. Měrná jednotka se určuje vm2 rozvinuté plochy zaoblení. 4. Ceny -9031 až -9032 jsou určeny pro omítání ploch svyužitím omítkových profilů, kde úhrnná plocha jednotlivých otvorů v souvisle omítané fasádě je větší než 45 % zcelkové plochy průčelí. Nevztahuje se na průčelí se souvislými pásy oken neohraničených omítkou alespoň ze tří stran. Měrná jednotka se určuje vm2 celkové omítané plochy jednotlivých průčelí (uliční, dvorní, štítové). 5. Ceny -9031 až -9032 nelze použít pro vyspravení, zatření, hydrofobizaci a tenkovrstvé omítky. 6. K cenám úprav vnějších povrchů lze případně použít i ceny příplatků souboru cen 619 99- této části katalogu</t>
  </si>
  <si>
    <t>175</t>
  </si>
  <si>
    <t>631311115</t>
  </si>
  <si>
    <t>Mazanina z betonu prostého bez zvýšených nároků na prostředí tl. přes 50 do 80 mm tř. C 20/25</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</si>
  <si>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MÍSTNOST ČÍSLO 1.21 A 1.22 - BETON C20/25 Dmax. 16 mm</t>
  </si>
  <si>
    <t>176</t>
  </si>
  <si>
    <t>631319011</t>
  </si>
  <si>
    <t>Příplatek k cenám mazanin za úpravu povrchu mazaniny přehlazením, mazanina tl.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</si>
  <si>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</si>
  <si>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177</t>
  </si>
  <si>
    <t>631319021</t>
  </si>
  <si>
    <t>Příplatek k cenám mazanin za úpravu povrchu mazaniny přehlazením s poprášením cementem pro konečnou úpravu, mazanina tl. přes 50 do 80 mm (40 kg/m3)</t>
  </si>
  <si>
    <t>16.63*0.055 010 N=0.915 [A] 
Celkem: 0.915=0.915 [B]</t>
  </si>
  <si>
    <t>178</t>
  </si>
  <si>
    <t>631319171</t>
  </si>
  <si>
    <t>Příplatek k cenám mazanin za stržení povrchu spodní vrstvy mazaniny latí před vložením výztuže nebo pletiva pro tl. obou vrstev mazaniny přes 50 do 80 mm</t>
  </si>
  <si>
    <t>179</t>
  </si>
  <si>
    <t>631319195</t>
  </si>
  <si>
    <t>Příplatek k cenám mazanin za malou plochu do 5 m2 jednotlivě mazanina tl. přes 50 do 80 mm</t>
  </si>
  <si>
    <t>3.38*0.055 014 N=0.186 [A] 
4.77*0.055 105 N=0.262 [B] 
4.07*0.055 106 N=0.224 [C] 
3.78*0.055 111 N=0.208 [D] 
1.35*0.055 112 N=0.074 [E] 
1.56*0.055 113 N=0.086 [F] 
4.13*0.055 118 N=0.227 [G] 
1.06*0.055 119 N=0.058 [H] 
2.93*0.055 120 N=0.161 [I] 
4.32*0.055 125 N=0.238 [J] 
1.06*0.055 126 N=0.058 [K] 
1.69*0.055 127 N=0.093 [L] 
3.83*0.055 128 N=0.211 [M] 
3.51*0.055 201 0.193=0.193 [N] 
4.65*0.055 203 0.193=0.256 [O] 
4.40*0.055 207 0.193=0.242 [P] 
1.73*0.055 208 0.193=0.095 [Q] 
Celkem: 0.186+0.262+0.224+0.208+0.074+0.086+0.227+0.058+0.161+0.238+0.058+0.093+0.211+0.193+0.256+0.242+0.095=2.872 [R]</t>
  </si>
  <si>
    <t>180</t>
  </si>
  <si>
    <t>631362021</t>
  </si>
  <si>
    <t>Výztuž mazanin ze svařovaných sítí z drátů typu KARI</t>
  </si>
  <si>
    <t>1. Betonová podezdívek příček se oceňuje položkou 278 36-1111 souboru cen 278 36-11.1 - Výztuž základu (podezdívky) betonového</t>
  </si>
  <si>
    <t>181</t>
  </si>
  <si>
    <t>633811111</t>
  </si>
  <si>
    <t>Broušení betonových podlah nerovností do 2 mm (stržení šlemu)</t>
  </si>
  <si>
    <t>182</t>
  </si>
  <si>
    <t>633811119</t>
  </si>
  <si>
    <t>Broušení betonových podlah Příplatek k ceně za každý další 1 mm úběru</t>
  </si>
  <si>
    <t>183</t>
  </si>
  <si>
    <t>634111113</t>
  </si>
  <si>
    <t>Obvodová dilatace mezi stěnou a mazaninou nebo potěrem pružnou těsnicí páskou na bázi syntetického kaučuku výšky 80 mm</t>
  </si>
  <si>
    <t>184</t>
  </si>
  <si>
    <t>634911114</t>
  </si>
  <si>
    <t>Řezání dilatačních nebo smršťovacích spár v čerstvé betonové mazanině nebo potěru šířky do 5 mm, hloubky přes 50 do 80 mm</t>
  </si>
  <si>
    <t>5.1+1.25 101 N=6.350 [A] 
Celkem: 6.35=6.350 [B]</t>
  </si>
  <si>
    <t>1. Vcenách jsou započteny i náklady na vyčištění spár po řezání.</t>
  </si>
  <si>
    <t>185</t>
  </si>
  <si>
    <t>642942111</t>
  </si>
  <si>
    <t>Osazování zárubní nebo rámů kovových dveřních lisovaných nebo z úhelníků bez dveřních křídel na cementovou maltu, plochy otvoru do 2,5 m2</t>
  </si>
  <si>
    <t>4+3 Z01 700/1970 - zdivo 100 mm=7.000 [A] 
1+5 Z02 700/1970 - zdivo 150 mm=6.000 [B] 
2+2 Z03 800/2100 - zdivo 100 mm=4.000 [C] 
2+1 Z04 800/2100 - zdivo 150 mm=3.000 [D] 
0+1 Z05 900/2100 - zdivo 150 mm=1.000 [E] 
0+2 Z06 800/1970 - zdivo 150 mm=2.000 [F] 
1+1 Z07 800/1970 - zdivo 170 mm=2.000 [G] 
Celkem: 7+6+4+3+1+2+2=25.000 [H]</t>
  </si>
  <si>
    <t>1. Ceny lze použít i pro osazování zárubní a rámů do stěn zprefabrikovaných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tyto se oceňují ve specifikaci. 6. V ceně -2951 jsou započteny náklady na usazení a vyvážení, včetně kotevního materiálu. 7. V ceně -2951 nejsou započteny náklady na připravenost stavebního otvoru, natažení jádrové a vrchní jemné omítky, tyto náklady se oceňují cenami části A04 Úpravy povrchů.</t>
  </si>
  <si>
    <t>186</t>
  </si>
  <si>
    <t>55331400</t>
  </si>
  <si>
    <t>zárubeň ocelová pro běžné zdění a pórobeton s drážkou 100 levá/pravá 700</t>
  </si>
  <si>
    <t>4+3 Z01 700/1970 - zdivo 100 mm=7.000 [A] 
Celkem: 7=7.000 [B]</t>
  </si>
  <si>
    <t>700/1970 mm</t>
  </si>
  <si>
    <t>187</t>
  </si>
  <si>
    <t>55331413</t>
  </si>
  <si>
    <t>zárubeň ocelová pro běžné zdění a pórobeton s drážkou 150 levá/pravá 700</t>
  </si>
  <si>
    <t>1+5 Z02 700/1970 - zdivo 150 mm=6.000 [A] 
Celkem: 6=6.000 [B]</t>
  </si>
  <si>
    <t>188</t>
  </si>
  <si>
    <t>55331402</t>
  </si>
  <si>
    <t>zárubeň ocelová pro běžné zdění a pórobeton s drážkou 100 levá/pravá 800</t>
  </si>
  <si>
    <t>2+2 Z03 800/2100 - zdivo 100 mm=4.000 [A] 
Celkem: 4=4.000 [B]</t>
  </si>
  <si>
    <t>800/2100 mm</t>
  </si>
  <si>
    <t>189</t>
  </si>
  <si>
    <t>55331414</t>
  </si>
  <si>
    <t>zárubeň ocelová pro běžné zdění a pórobeton s drážkou 150 levá/pravá 800</t>
  </si>
  <si>
    <t>2+1 Z04 800/2100 - zdivo 150 mm=3.000 [A] 
Celkem: 3=3.000 [B]</t>
  </si>
  <si>
    <t>190</t>
  </si>
  <si>
    <t>55331415</t>
  </si>
  <si>
    <t>zárubeň ocelová pro běžné zdění a pórobeton s drážkou 150 levá/pravá 900</t>
  </si>
  <si>
    <t>0+1 Z05 900/2100 - zdivo 150 mm=1.000 [A] 
Celkem: 1=1.000 [B]</t>
  </si>
  <si>
    <t>900/2100 mm</t>
  </si>
  <si>
    <t>191</t>
  </si>
  <si>
    <t>0+2 Z06 800/1970 - zdivo 150 mm=2.000 [A] 
Celkem: 2=2.000 [B]</t>
  </si>
  <si>
    <t>800/1970 mm</t>
  </si>
  <si>
    <t>192</t>
  </si>
  <si>
    <t>553313.1Z</t>
  </si>
  <si>
    <t>zárubeň ocelová pro běžné zdění a pórobeton 170 levá/pravá 800</t>
  </si>
  <si>
    <t>1+1 Z07 800/1970 - zdivo 170 mm=2.000 [A] 
Celkem: 2=2.000 [B]</t>
  </si>
  <si>
    <t>193</t>
  </si>
  <si>
    <t>642945111</t>
  </si>
  <si>
    <t>Osazování ocelových zárubní protipožárních nebo protiplynových dveří do vynechaného otvoru, s obetonováním, dveří jednokřídlových do 2,5 m2</t>
  </si>
  <si>
    <t>1+0 PO01 800/1970 - zdivo 170 mm=1.000 [A] 
1+2 PO02 800/1970 - zdivo 170 mm=3.000 [B] 
0+2 PO03 800/1970 - zdivo 170 mm=2.000 [C] 
1+0 PO04 800/1970 - zdivo 170 mm=1.000 [D] 
0+1 PO05 800/2600 - zdivo 170 mm=1.000 [E] 
Celkem: 1+3+2+1+1=8.000 [F]</t>
  </si>
  <si>
    <t>1. Ceny jsou určeny pro jakýkoliv způsob provedení, např. s uklínováním, s případným přivařením k obnažené výztuži, se zalitím, resp. zabetonováním, včetně bednění. 2. V cenách jsou započteny i náklady na manipulační dopravu, na kotvení zárubně do zdiva. 3. V cenách není započtena dodávka zárubní, která se oceňuje ve specifikaci. 4. Vyvěšení a zavěšení dveřního křídla (křídel) je započteno vcenách za osazení. 5. Ceny lze použít i pro osazení zárubně včetně křídla (křídel), které nelze vyvěsit. 6. Kompletace zárubně s křídlem (křídly) se ocení cenami katalogu PSV 800-767 Konstrukce zámečnické - montáž.</t>
  </si>
  <si>
    <t>194</t>
  </si>
  <si>
    <t>55331384.1Z</t>
  </si>
  <si>
    <t>zárubeň ocelová pro běžné zdění a pórobeton 150 levá/pravá 800 - pro požární uzávěr</t>
  </si>
  <si>
    <t>1+0 PO01 800/1970 - zdivo 170 mm=1.000 [A] 
1+2 PO02 800/1970 - zdivo 170 mm=3.000 [B] 
0+2 PO03 800/1970 - zdivo 170 mm=2.000 [C] 
1+0 PO04 800/1970 - zdivo 170 mm=1.000 [D] 
Celkem: 1+3+2+1=7.000 [E]</t>
  </si>
  <si>
    <t>195</t>
  </si>
  <si>
    <t>55331384.2Z</t>
  </si>
  <si>
    <t>0+1 PO05 800/2600 - zdivo 170 mm=1.000 [A] 
Celkem: 1=1.000 [B]</t>
  </si>
  <si>
    <t>800/2600 mm</t>
  </si>
  <si>
    <t>196</t>
  </si>
  <si>
    <t>6449411.1Z</t>
  </si>
  <si>
    <t>Osazování ventilačních mřížek 500/1000 mm otvíravých uzamykatelných včetně úhelníkové zárubně</t>
  </si>
  <si>
    <t>0+1 Z12 500/1000 - zdivo=1.000 [A] 
Celkem: 1=1.000 [B]</t>
  </si>
  <si>
    <t>1. V cenách nejsou započteny náklady na dodávku průvětrníku nebo mřížky, tyto se oceňují ve specifikaci.</t>
  </si>
  <si>
    <t>197</t>
  </si>
  <si>
    <t>55341413</t>
  </si>
  <si>
    <t>Ventilační mřížka 500/1000 mm otvíravá uzamykatelná včetně úhelníkové zárubně - kompletizované</t>
  </si>
  <si>
    <t>198</t>
  </si>
  <si>
    <t>6449411.2Z</t>
  </si>
  <si>
    <t>Osazování ventilačních mřížek velikosti 700/230 mm včetně rámu</t>
  </si>
  <si>
    <t>1 Z17=1.000 [A] 
Celkem: 1=1.000 [B]</t>
  </si>
  <si>
    <t>199</t>
  </si>
  <si>
    <t>5534142.2Z</t>
  </si>
  <si>
    <t>mřížka větrací nerezová se síťovinou 700/230 mm včetně rámu - kompletizované</t>
  </si>
  <si>
    <t>200</t>
  </si>
  <si>
    <t>6449411.3Z</t>
  </si>
  <si>
    <t>Osazování ventilačních mřížek velikosti 700/190 mm včetně rámu</t>
  </si>
  <si>
    <t>4 Z18=4.000 [A] 
Celkem: 4=4.000 [B]</t>
  </si>
  <si>
    <t>201</t>
  </si>
  <si>
    <t>5534142.3Z</t>
  </si>
  <si>
    <t>mřížka větrací nerezová se síťovinou 700/190 mm včetně rámu - kompletizované</t>
  </si>
  <si>
    <t>202</t>
  </si>
  <si>
    <t>6449411.4Z</t>
  </si>
  <si>
    <t>Osazování ventilačních mřížek velikosti 850/190 mm včetně rámu</t>
  </si>
  <si>
    <t>1 Z19=1.000 [A] 
Celkem: 1=1.000 [B]</t>
  </si>
  <si>
    <t>203</t>
  </si>
  <si>
    <t>5534142.4Z</t>
  </si>
  <si>
    <t>mřížka větrací nerezová se síťovinou 850/190 mm včetně rámu - kompletizované</t>
  </si>
  <si>
    <t>204</t>
  </si>
  <si>
    <t>6449411.5Z</t>
  </si>
  <si>
    <t>Osazování ventilačních mřížek velikosti 900/190 mm včetně rámu</t>
  </si>
  <si>
    <t>1 Z20=1.000 [A] 
Celkem: 1=1.000 [B]</t>
  </si>
  <si>
    <t>205</t>
  </si>
  <si>
    <t>5534142.5Z</t>
  </si>
  <si>
    <t>mřížka větrací nerezová se síťovinou 900/190 mm včetně rámu - kompletizované</t>
  </si>
  <si>
    <t>206</t>
  </si>
  <si>
    <t>6449411.6Z</t>
  </si>
  <si>
    <t>Montáž krytu elektrických stkříní 1300 x 1040 mm otvíravých uzamykatelných včetně úhelníkové zárubně</t>
  </si>
  <si>
    <t>1 Z23=1.000 [A] 
Celkem: 1=1.000 [B]</t>
  </si>
  <si>
    <t>1. V cenách nejsou započteny náklady na dodávku průvětrníku nebo mřížky, tyto se oceňují ve specifikaci. 
ATYP</t>
  </si>
  <si>
    <t>207</t>
  </si>
  <si>
    <t>5534141.6Z</t>
  </si>
  <si>
    <t>Kryt elektrických stkříní 1300 x 1040 mm otvíravých uzamykatelných včetně úhelníkové zárubně - kompletizované</t>
  </si>
  <si>
    <t>atyp</t>
  </si>
  <si>
    <t>208</t>
  </si>
  <si>
    <t>6449411.7Z</t>
  </si>
  <si>
    <t>Montáž krytu elektrických stkříní 1560 x 740 mm otvíravých uzamykatelných včetně úhelníkové zárubně</t>
  </si>
  <si>
    <t>1 20.814=1.000 [A] 
Celkem: 1=1.000 [B]</t>
  </si>
  <si>
    <t>209</t>
  </si>
  <si>
    <t>5534141.7Z</t>
  </si>
  <si>
    <t>Kryt elektrických stkříní 1560 x 740 mm otvíravých uzamykatelných včetně úhelníkové zárubně - kompletizované</t>
  </si>
  <si>
    <t>210</t>
  </si>
  <si>
    <t>HZS1312</t>
  </si>
  <si>
    <t>Hodinové zúčtovací sazby profesí HSV provádění konstrukcí omítkář - štukatér</t>
  </si>
  <si>
    <t>8*3*5 fasáda rozměření, příprava desek=120.000 [A] 
Celkem: 120=120.000 [B]</t>
  </si>
  <si>
    <t>211</t>
  </si>
  <si>
    <t>623111001</t>
  </si>
  <si>
    <t>Ubroušení výstupků betonu po odbednění neomítaných vnějších ploch ze spár bednicích desek do roviny povrchu pilířů nebo sloupů</t>
  </si>
  <si>
    <t>(0.5*2+0.3*2)*3.42*3 sloupy kolostav=16.416 [A] 
Celkem: 16.416=16.416 [B]</t>
  </si>
  <si>
    <t>212</t>
  </si>
  <si>
    <t>623111111</t>
  </si>
  <si>
    <t>Vyspravení povrchu neomítaných vnějších ploch betonových nebo železobetonových konstrukcí s rozetřením vysprávky do ztracena maltou cementovou celoplošně pilířů</t>
  </si>
  <si>
    <t>Vyspravení povrchu neomítaných vnějších ploch betonových nebo železobetonových konstrukcí s rozetřením vysprávky do ztracena maltou cementovou celoplošně pilířů nebo sloupů</t>
  </si>
  <si>
    <t>213</t>
  </si>
  <si>
    <t>629995101</t>
  </si>
  <si>
    <t>Očištění vnějších ploch tlakovou vodou omytím</t>
  </si>
  <si>
    <t>214</t>
  </si>
  <si>
    <t>629995201</t>
  </si>
  <si>
    <t>Očištění vnějších ploch tryskáním křemičitým pískem sušeným</t>
  </si>
  <si>
    <t>0.55*21.45 kamenná obruba nástupiště=11.798 [A] 
Celkem: 11.798=11.798 [B]</t>
  </si>
  <si>
    <t>1. Povrchy z kamene přírodního tvrdého jsou např. ze žuly, z kamene měkkého např. z pískovce, vápence, travertinu apod. 2. Cenu 629 99-5215 lze použít i pro tryskání povrchu z lícových cihel.</t>
  </si>
  <si>
    <t>215</t>
  </si>
  <si>
    <t>635111421</t>
  </si>
  <si>
    <t>Doplnění násypu pod dlažby, podlahy a mazaniny pískem neupraveným (s dodáním hmot), s udusáním a urovnáním povrchu násypu plochy jednotlivě přes 2 m2</t>
  </si>
  <si>
    <t>22.15*0.02 101 S=0.443 [A] 
11.46*0.02 102 S=0.229 [B] 
10.68*0.02 103 S=0.214 [C] 
32.02*0.02 104 S=0.640 [D] 
10.22*0.02 105 S=0.204 [E] 
7.64*0.02 106 S=0.153 [F] 
20.09*0.02 107 S=0.402 [G] 
18.98*0.02 108 S=0.380 [H] 
8.05*0.02 109 S=0.161 [I] 
15.98*0.02 110 S=0.320 [J] 
23.64*0.02 111 S=0.473 [K] 
15.50*0.02 112 S=0.310 [L] 
5.54*0.02 114 S=0.111 [M] 
15.03*0.02 115 S=0.301 [N] 
8.66*0.02 116 S=0.173 [O] 
4.99*0.02 117 S=0.100 [P] 
42.01*0.02 118 S=0.840 [Q] 
1.57*0.02 119 S=0.031 [R] 
1.57*0.02 120 0.031=0.031 [S] 
10.52*0.02 134 0.031=0.210 [T] 
3.90*0.02 201 0.031=0.078 [U] 
1.69*0.02 207 0.031=0.034 [V] 
4.51*0.02 208 0.031=0.090 [W] 
2.65*0.02 214 0.031=0.053 [X] 
Celkem: 0.443+0.229+0.214+0.64+0.204+0.153+0.402+0.38+0.161+0.32+0.473+0.31+0.111+0.301+0.173+0.1+0.84+0.031+0.031+0.21+0.078+0.034+0.09+0.053=5.981 [Y] 
5.981 * 2Koeficient množství=11.962 [Z]</t>
  </si>
  <si>
    <t>216</t>
  </si>
  <si>
    <t>642944121</t>
  </si>
  <si>
    <t>Osazení ocelových dveřních zárubní lisovaných nebo z úhelníků dodatečně s vybetonováním prahu, plochy do 2,5 m2</t>
  </si>
  <si>
    <t>1 012 N Z09 - 800/1970=1.000 [A] 
1 109 N Z08 - 800/1970=1.000 [B] 
1 114 N Z08 - 800/1970=1.000 [C] 
1 124 N Z08 - 800/1970=1.000 [D] 
1 209 N Z08 - 800/1970=1.000 [E] 
Celkem: 1+1+1+1+1=5.000 [F]</t>
  </si>
  <si>
    <t>1. V cenách nejsou započteny náklady na dodání zárubní, tyto se oceňují ve specifikaci.</t>
  </si>
  <si>
    <t>217</t>
  </si>
  <si>
    <t>55331384</t>
  </si>
  <si>
    <t>zárubeň ocelová pro běžné zdění a pórobeton 150 levá/pravá 800</t>
  </si>
  <si>
    <t>1 012 N Z09 - 800/1970=1.000 [A] 
Celkem: 1=1.000 [B]</t>
  </si>
  <si>
    <t>218</t>
  </si>
  <si>
    <t>1 109 N Z08 - 800/1970=1.000 [A] 
1 114 N Z08 - 800/1970=1.000 [B] 
1 124 N Z08 - 800/1970=1.000 [C] 
1 209 N Z08 - 800/1970=1.000 [D] 
Celkem: 1+1+1+1=4.000 [E]</t>
  </si>
  <si>
    <t>711</t>
  </si>
  <si>
    <t>Izolace proti vodě, vlhkosti a plynům</t>
  </si>
  <si>
    <t>219</t>
  </si>
  <si>
    <t>711111001</t>
  </si>
  <si>
    <t>Provedení izolace proti zemní vlhkosti natěradly a tmely za studena na ploše vodorovné V nátěrem penetračním</t>
  </si>
  <si>
    <t>19.05*0.5+9*0.45+4.6*0.5+3.57*0.45+19.1*0.5+9*0.5+7.22*0.3+4.68*0.4+1.13*0.3 přístavek pod krov=35.909 [A] 
Celkem: 35.909=35.909 [B] 
35.909 * 2Koeficient množství=71.818 [C]</t>
  </si>
  <si>
    <t>1. Izolace plochy jednotlivě do 10 m2 se oceňují skladebně cenou příslušné izolace a cenou 711 19-9095 Příplatek za plochu do 10 m2.</t>
  </si>
  <si>
    <t>220</t>
  </si>
  <si>
    <t>11163150</t>
  </si>
  <si>
    <t>lak penetrační asfaltový</t>
  </si>
  <si>
    <t>19.05*0.5+9*0.45+4.6*0.5+3.57*0.45+19.1*0.5+9*0.5+7.22*0.3+4.68*0.4+1.13*0.3 přístavek pod krov=35.909 [A] 
Celkem: 35.909=35.909 [B] 
35.909 * 0.0006Koeficient množství=0.022 [C]</t>
  </si>
  <si>
    <t>221</t>
  </si>
  <si>
    <t>711141559</t>
  </si>
  <si>
    <t>Provedení izolace proti zemní vlhkosti pásy přitavením NAIP na ploše vodorovné V</t>
  </si>
  <si>
    <t>19.05*0.5+9*0.45+4.6*0.5+3.57*0.45+19.1*0.5+9*0.5+7.22*0.3+4.68*0.4+1.13*0.3 přístavek pod krov=35.909 [A] 
Celkem: 35.909=35.909 [B]</t>
  </si>
  <si>
    <t>1. Izolace plochy jednotlivě do 10 m2 se oceňují skladebně cenou příslušné izolace a cenou 711 19-9097 Příplatek za plochu do 10 m2.</t>
  </si>
  <si>
    <t>222</t>
  </si>
  <si>
    <t>62853004</t>
  </si>
  <si>
    <t>pás asfaltový natavitelný modifikovaný SBS tl 4,0mm s vložkou ze skleněné tkaniny a spalitelnou PE fólií nebo jemnozrnný minerálním posypem na horním povrchu</t>
  </si>
  <si>
    <t>19.05*0.5+9*0.45+4.6*0.5+3.57*0.45+19.1*0.5+9*0.5+7.22*0.3+4.68*0.4+1.13*0.3 přístavek pod krov=35.909 [A] 
Celkem: 35.909=35.909 [B] 
35.909 * 1.15Koeficient množství=41.295 [C]</t>
  </si>
  <si>
    <t>223</t>
  </si>
  <si>
    <t>711471051</t>
  </si>
  <si>
    <t>Provedení izolace proti povrchové a podpovrchové tlakové vodě termoplasty na ploše vodorovné V folií PVC lepenou</t>
  </si>
  <si>
    <t>111.08+58.48+119.36+5.76 VB + přístavek plocha=294.680 [A] 
(63+50.81+63.99+12.12)*0.15 VB + přístavek kout=28.488 [B] 
Celkem: 294.68+28.488=323.168 [C]</t>
  </si>
  <si>
    <t>1. Izolace plochy jednotlivě do 10 m2 lze oceňovat cenami příslušných izolací a cenou 711 49-9097 Příplatek za plochy do 10 m2. 2. Cenami lze oceňovat i montáž proti zemní vlhkosti.</t>
  </si>
  <si>
    <t>224</t>
  </si>
  <si>
    <t>711472051</t>
  </si>
  <si>
    <t>Provedení izolace proti povrchové a podpovrchové tlakové vodě termoplasty na ploše svislé S folií PVC lepenou</t>
  </si>
  <si>
    <t>(63+50.81+63.99+12.12)*0.15 VB + přístavek sokl=28.488 [A] 
Celkem: 28.488=28.488 [B]</t>
  </si>
  <si>
    <t>225</t>
  </si>
  <si>
    <t>28322005</t>
  </si>
  <si>
    <t>fólie hydroizolační pro spodní stavbu mPVC tl 2mm</t>
  </si>
  <si>
    <t>111.08+58.48+119.36+5.76 VB + přístavek plocha=294.680 [A] 
(63+50.81+63.99+12.12)*0.15 VB + přístavek kout=28.488 [B] 
(63+50.81+63.99+12.12)*0.15 VB + přístavek sokl=28.488 [C] 
Celkem: 294.68+28.488+28.488=351.656 [D] 
351.656 * 1.15Koeficient množství=404.404 [E]</t>
  </si>
  <si>
    <t>226</t>
  </si>
  <si>
    <t>711491171</t>
  </si>
  <si>
    <t>Provedení izolace proti povrchové a podpovrchové tlakové vodě ostatní na ploše vodorovné V z textilií, vrstva podkladní</t>
  </si>
  <si>
    <t>111.08+58.48+119.36+5.76 VB + přístavek plocha=294.680 [A] 
(63+50.81+63.99+12.12)*0.15 VB + přístavek kout=28.488 [B] 
(63+50.81+63.99+12.12)*0.15 VB + přístavek sokl=28.488 [C] 
Celkem: 294.68+28.488+28.488=351.656 [D]</t>
  </si>
  <si>
    <t>1. Cenami -9095 až -9097 lze oceňovat jen tehdy, nepřesáhne-li součet souvislé plochy vodorovné a svislé izolační vrstvy 10 m2. 2. Cenou -1175 lze oceňovat i připevnění izolace na ploše svislé. 3. Cenami -1171 až -1273 lze oceňovat i izolace proti zemní vlhkosti. 4. V ceně -1177 jsou započteny i náklady na navrtání, osazení hmoždinek a zatmelení.</t>
  </si>
  <si>
    <t>227</t>
  </si>
  <si>
    <t>69311095</t>
  </si>
  <si>
    <t>geotextilie netkaná separační, ochranná, filtrační, drenážní PES 1000g/m2</t>
  </si>
  <si>
    <t>228</t>
  </si>
  <si>
    <t>711491172</t>
  </si>
  <si>
    <t>Provedení izolace proti povrchové a podpovrchové tlakové vodě ostatní na ploše vodorovné V z textilií, vrstva ochranná</t>
  </si>
  <si>
    <t>229</t>
  </si>
  <si>
    <t>69311081</t>
  </si>
  <si>
    <t>geotextilie netkaná separační, ochranná, filtrační, drenážní PES 300g/m2</t>
  </si>
  <si>
    <t>230</t>
  </si>
  <si>
    <t>711491173</t>
  </si>
  <si>
    <t>Provedení izolace proti povrchové a podpovrchové tlakové vodě ostatní na ploše vodorovné V z nopové fólie</t>
  </si>
  <si>
    <t>231</t>
  </si>
  <si>
    <t>28323137</t>
  </si>
  <si>
    <t>fólie profilovaná (nopová) drenážní HDPE s výškou nopů 40mm</t>
  </si>
  <si>
    <t>16.63 010 N=16.630 [A] 
Celkem: 16.63=16.630 [B] 
16.63 * 1.2Koeficient množství=19.956 [C]</t>
  </si>
  <si>
    <t>232</t>
  </si>
  <si>
    <t>711771231</t>
  </si>
  <si>
    <t>Provedení detailů termoplasty koutů nebo hran zesílením folií rš 250 nebo 300 mm přilepenou nebo přivařenou</t>
  </si>
  <si>
    <t>(63+50.81+63.99+12.12) VB + přístavek kout=189.920 [A] 
Celkem: 189.92=189.920 [B]</t>
  </si>
  <si>
    <t>233</t>
  </si>
  <si>
    <t>28322058</t>
  </si>
  <si>
    <t>fólie hydroizolační střešní mPVC nevyztužená, určená na detaily tl 1,5mm</t>
  </si>
  <si>
    <t>(63+50.81+63.99+12.12)*0.15 VB + přístavek kout=28.488 [A] 
Celkem: 28.488=28.488 [B] 
28.488 * 1.2Koeficient množství=34.186 [C]</t>
  </si>
  <si>
    <t>234</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</si>
  <si>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</si>
  <si>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</si>
  <si>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</si>
  <si>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</si>
  <si>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235</t>
  </si>
  <si>
    <t>998711192</t>
  </si>
  <si>
    <t>Přesun hmot pro izolace proti vodě, vlhkosti a plynům stanovený z hmotnosti přesunovaného materiálu Příplatek k cenám za zvětšený přesun přes vymezenou největší</t>
  </si>
  <si>
    <t>Přesun hmot pro izolace proti vodě, vlhkosti a plynům stanovený z hmotnosti přesunovaného materiálu Příplatek k cenám za zvětšený přesun přes vymezenou největší dopravní vzdálenost do 100 m</t>
  </si>
  <si>
    <t>712</t>
  </si>
  <si>
    <t>Povlakové krytiny</t>
  </si>
  <si>
    <t>236</t>
  </si>
  <si>
    <t>712400832</t>
  </si>
  <si>
    <t>Odstranění ze střech šikmých přes 10° do 30° krytiny povlakové dvouvrstvé</t>
  </si>
  <si>
    <t>21.67*4.5 peron=97.515 [A] 
19.7*5.85*2 přístavek=230.490 [B] 
Celkem: 97.515+230.49=328.005 [C]</t>
  </si>
  <si>
    <t>713</t>
  </si>
  <si>
    <t>Izolace tepelné</t>
  </si>
  <si>
    <t>237</t>
  </si>
  <si>
    <t>713111111</t>
  </si>
  <si>
    <t>Montáž tepelné izolace stropů rohožemi, pásy, dílci, deskami, bloky (izolační materiál ve specifikaci) vrchem bez překrytí lepenkou kladenými volně</t>
  </si>
  <si>
    <t>10*18.95 přístavek=189.500 [A] 
Celkem: 189.5=189.500 [B] 
189.5 * 3Koeficient množství=568.500 [C]</t>
  </si>
  <si>
    <t>238</t>
  </si>
  <si>
    <t>63166767</t>
  </si>
  <si>
    <t>pás tepelně izolační mezi krokve ?=0,036-0,037 tl 140mm</t>
  </si>
  <si>
    <t>10*18.95 přístavek=189.500 [A] 
Celkem: 189.5=189.500 [B] 
189.5 * 1.1Koeficient množství=208.450 [C]</t>
  </si>
  <si>
    <t>239</t>
  </si>
  <si>
    <t>63166767.1</t>
  </si>
  <si>
    <t>pás tepelně izolační mezi krokve ?=0,035-0,037 tl 40mm</t>
  </si>
  <si>
    <t>max ?=0,037</t>
  </si>
  <si>
    <t>240</t>
  </si>
  <si>
    <t>63166767.2</t>
  </si>
  <si>
    <t>pás tepelně izolační mezi krokve ?=0,035-0,037 tl 60mm</t>
  </si>
  <si>
    <t>241</t>
  </si>
  <si>
    <t>713121111</t>
  </si>
  <si>
    <t>Montáž tepelné izolace podlah rohožemi, pásy, deskami, dílci, bloky (izolační materiál ve specifikaci) kladenými volně jednovrstvá</t>
  </si>
  <si>
    <t>3.51 201 N=3.510 [A] 
5.01 202 N=5.010 [B] 
4.65 203 N=4.650 [C] 
31.91 204 N=31.910 [D] 
16.16 205 N=16.160 [E] 
6.22 206 N=6.220 [F] 
4.40 207 N=4.400 [G] 
1.73 208 N=1.730 [H] 
15.95 209 N=15.950 [I] 
23.47 210 N=23.470 [J] 
14.50 211 N=14.500 [K] 
14.50 212 N=14.500 [L] 
Celkem: 3.51+5.01+4.65+31.91+16.16+6.22+4.4+1.73+15.95+23.47+14.5+14.5=142.010 [M]</t>
  </si>
  <si>
    <t>1. Množství tepelné izolace podlah okrajovými pásky k ceně -1211 se určuje v m projektované délky obložení (bez přesahů) na obvodu podlahy.</t>
  </si>
  <si>
    <t>242</t>
  </si>
  <si>
    <t>28375673</t>
  </si>
  <si>
    <t>deska pro kročejový útlum tl 30mm</t>
  </si>
  <si>
    <t>3.51 201 N=3.510 [A] 
5.01 202 N=5.010 [B] 
4.65 203 N=4.650 [C] 
31.91 204 N=31.910 [D] 
16.16 205 N=16.160 [E] 
6.22 206 N=6.220 [F] 
4.40 207 N=4.400 [G] 
1.73 208 N=1.730 [H] 
15.95 209 N=15.950 [I] 
23.47 210 N=23.470 [J] 
14.50 211 N=14.500 [K] 
14.50 212 N=14.500 [L] 
Celkem: 3.51+5.01+4.65+31.91+16.16+6.22+4.4+1.73+15.95+23.47+14.5+14.5=142.010 [M] 
142.01 * 1.1Koeficient množství=156.211 [N]</t>
  </si>
  <si>
    <t>243</t>
  </si>
  <si>
    <t>713121121</t>
  </si>
  <si>
    <t>Montáž tepelné izolace podlah rohožemi, pásy, deskami, dílci, bloky (izolační materiál ve specifikaci) kladenými volně dvouvrstvá</t>
  </si>
  <si>
    <t>244</t>
  </si>
  <si>
    <t>28375909</t>
  </si>
  <si>
    <t>deska EPS 150 do plochých střech a podlah ?=0,035 tl 50mm</t>
  </si>
  <si>
    <t>245</t>
  </si>
  <si>
    <t>63166763</t>
  </si>
  <si>
    <t>pás tepelně izolační mezi krokve ?=0,036-0,037 tl 100mm</t>
  </si>
  <si>
    <t>9.29 121 N=9.290 [A] 
8.62 122 N=8.620 [B] 
Celkem: 9.29+8.62=17.910 [C] 
17.91 * 1.1Koeficient množství=19.701 [D]</t>
  </si>
  <si>
    <t>246</t>
  </si>
  <si>
    <t>247</t>
  </si>
  <si>
    <t>713122111</t>
  </si>
  <si>
    <t>Izolace pro pochozí půdy parotěsná vrstva na ploše vodorovné V</t>
  </si>
  <si>
    <t>159.82 302 N=159.820 [A] 
Celkem: 159.82=159.820 [B] 
159.82 * 1.1Koeficient množství=175.802 [C]</t>
  </si>
  <si>
    <t>1. V cenách nejsou započteny náklady na montáž podlahové konstrukce; tyto se oceňují cenami katalogu 762 části A01 např. 762 51-..Podlahové konstrukce podkladové.</t>
  </si>
  <si>
    <t>248</t>
  </si>
  <si>
    <t>713122122</t>
  </si>
  <si>
    <t>Izolace pro pochozí půdy nosný rošt z EPS trámců, osová vzdálenost trámů do 600 mm tloušťky 200 mm</t>
  </si>
  <si>
    <t>159.82 302 N=159.820 [A] 
Celkem: 159.82=159.820 [B] 
159.82 * 1.05Koeficient množství=167.811 [C]</t>
  </si>
  <si>
    <t>249</t>
  </si>
  <si>
    <t>713122132</t>
  </si>
  <si>
    <t>Izolace pro pochozí půdy izolace tepelná vkládaná mezi rošty z EPS dvouvrstvá tloušťky 200 mm</t>
  </si>
  <si>
    <t>250</t>
  </si>
  <si>
    <t>713122141</t>
  </si>
  <si>
    <t>Izolace pro pochozí půdy prkna dřevěná lepená na rošt z EPS trámců pomocí nízkoexpanzní pěny</t>
  </si>
  <si>
    <t>251</t>
  </si>
  <si>
    <t>713122151</t>
  </si>
  <si>
    <t>Izolace pro pochozí půdy Příplatek k cenám za zbroušení roštu z EPS trámců k vyrovnání nerovnosti povrchu</t>
  </si>
  <si>
    <t>159.82 302 N=159.820 [A] 
Celkem: 159.82=159.820 [B]</t>
  </si>
  <si>
    <t>252</t>
  </si>
  <si>
    <t>713191133</t>
  </si>
  <si>
    <t>Montáž tepelné izolace stavebních konstrukcí - doplňky a konstrukční součásti podlah, stropů vrchem nebo střech překrytím fólií položenou volně s přelepením spo</t>
  </si>
  <si>
    <t>Montáž tepelné izolace stavebních konstrukcí - doplňky a konstrukční součásti podlah, stropů vrchem nebo střech překrytím fólií položenou volně s přelepením spojů</t>
  </si>
  <si>
    <t>253</t>
  </si>
  <si>
    <t>28323100</t>
  </si>
  <si>
    <t>fólie LDPE (750 kg/m3) proti zemní vlhkosti nad úrovní terénu tl 0,8mm</t>
  </si>
  <si>
    <t>254</t>
  </si>
  <si>
    <t>998713102</t>
  </si>
  <si>
    <t>Přesun hmot pro izolace tepelné stanovený z hmotnosti přesunovaného materiálu vodorovná dopravní vzdálenost do 50 m v objektech výšky přes 6 m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</si>
  <si>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</si>
  <si>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255</t>
  </si>
  <si>
    <t>998713192</t>
  </si>
  <si>
    <t>Přesun hmot pro izolace tepelné stanovený z hmotnosti přesunovaného materiálu Příplatek k cenám za zvětšený přesun přes vymezenou největší dopravní vzdálenost d</t>
  </si>
  <si>
    <t>Přesun hmot pro izolace tepelné stanovený z hmotnosti přesunovaného materiálu Příplatek k cenám za zvětšený přesun přes vymezenou největší dopravní vzdálenost do 100 m</t>
  </si>
  <si>
    <t>761</t>
  </si>
  <si>
    <t>Konstrukce prosvětlovací</t>
  </si>
  <si>
    <t>256</t>
  </si>
  <si>
    <t>761661011</t>
  </si>
  <si>
    <t>Osazení sklepních světlíků (anglických dvorků) včetně osazení roštu, osazení odvodňovacího prvku a osazení pojistky (proti vloupání ) hloubky do 0,60 m, šířky p</t>
  </si>
  <si>
    <t>Osazení sklepních světlíků (anglických dvorků) včetně osazení roštu, osazení odvodňovacího prvku a osazení pojistky (proti vloupání ) hloubky do 0,60 m, šířky přes 1,0 m</t>
  </si>
  <si>
    <t>2 peron=2.000 [A] 
Celkem: 2=2.000 [B]</t>
  </si>
  <si>
    <t>1. V cenách -1001 až -1081 nejsou započteny náklady na dodávku kompletu světlíku (s roštem, odvodňovacím prvkem a pojistkou proti vloupání), tyto se oceňují ve specifikaci. 2. V ceně -1101 nejsou započteny náklady na dodávku výškově nastavitelné nástavby, tyto se oceňují ve specifikaci. 3. V ceně -1111 nejsou započteny náklady na dodávku výztužného rámu, tyto se oceňují ve specifikaci. 4. V cenách nejsou započteny náklady na připojení na kanalizační potrubí, tyto se ocení cenami části A01 katalogu 800-721 Zdravotně technické instalace budov.</t>
  </si>
  <si>
    <t>257</t>
  </si>
  <si>
    <t>56245251</t>
  </si>
  <si>
    <t>světlík sklepní (anglický dvorek) pochozí včetně odvodňovacího prvku rošt děrovaný plech 1000x600x400mm</t>
  </si>
  <si>
    <t>258</t>
  </si>
  <si>
    <t>998761101</t>
  </si>
  <si>
    <t>Přesun hmot pro konstrukce sklobetonové stanovený z hmotnosti přesunovaného materiálu vodorovná dopravní vzdálenost do 50 m v objektech výšky do 6 m</t>
  </si>
  <si>
    <t>259</t>
  </si>
  <si>
    <t>998761192</t>
  </si>
  <si>
    <t>Přesun hmot pro konstrukce sklobetonové stanovený z hmotnosti přesunovaného materiálu Příplatek k cenám za zvětšený přesun přes vymezenou největší dopravní vzdá</t>
  </si>
  <si>
    <t>Přesun hmot pro konstrukce sklobetonové stanovený z hmotnosti přesunovaného materiálu Příplatek k cenám za zvětšený přesun přes vymezenou největší dopravní vzdálenost do 100 m</t>
  </si>
  <si>
    <t>762</t>
  </si>
  <si>
    <t>Konstrukce tesařské</t>
  </si>
  <si>
    <t>260</t>
  </si>
  <si>
    <t>762083122</t>
  </si>
  <si>
    <t>Práce společné pro tesařské konstrukce impregnace řeziva máčením proti dřevokaznému hmyzu, houbám a plísním, třída ohrožení 3 a 4 (dřevo v exteriéru)</t>
  </si>
  <si>
    <t>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t>
  </si>
  <si>
    <t>261</t>
  </si>
  <si>
    <t>762085103</t>
  </si>
  <si>
    <t>Práce společné pro tesařské konstrukce montáž ocelových spojovacích prostředků (materiál ve specifikaci) kotevních želez příložek, patek, táhel</t>
  </si>
  <si>
    <t>12 úhlová konzola=12.000 [A] 
3 třem vaznice=3.000 [B] 
19*2 kotvení pozednice=38.000 [C] 
Celkem: 12+3+38=53.000 [D]</t>
  </si>
  <si>
    <t>262</t>
  </si>
  <si>
    <t>548251.1Z</t>
  </si>
  <si>
    <t>Úhlová konzola - atypický výrobek</t>
  </si>
  <si>
    <t>CENA ZAHRNUJE I VÝROBU</t>
  </si>
  <si>
    <t>263</t>
  </si>
  <si>
    <t>13010358</t>
  </si>
  <si>
    <t>ocel pásová válcovaná za studena 40x4mm</t>
  </si>
  <si>
    <t>0.75*19*2*1.26/1000 kotvení pozednice páskem=0.036 [A] 
Celkem: 0.036=0.036 [B]</t>
  </si>
  <si>
    <t>264</t>
  </si>
  <si>
    <t>548251.2Z</t>
  </si>
  <si>
    <t>Třmen pro podepření vaznice - atypický výrobek</t>
  </si>
  <si>
    <t>265</t>
  </si>
  <si>
    <t>762085811</t>
  </si>
  <si>
    <t>Demontáž kotevních želez hmotnosti do 5 kg</t>
  </si>
  <si>
    <t>22*2+22 krokve + pozednice přístřešku peronu=66.000 [A] 
21*2+21*2 krokve + pozednice přístavku=84.000 [B] 
Celkem: 66+84=150.000 [C]</t>
  </si>
  <si>
    <t>266</t>
  </si>
  <si>
    <t>762086111</t>
  </si>
  <si>
    <t>Práce společné pro tesařské konstrukce montáž kovových doplňkových konstrukcí (materiál ve specifikaci) hmotnosti prvku do 5 kg</t>
  </si>
  <si>
    <t>KG</t>
  </si>
  <si>
    <t>8*0.15*23 kotvení trámku ve štítu 150/150/10 mm - pozink=27.600 [A] 
Celkem: 27.6=27.600 [B]</t>
  </si>
  <si>
    <t>267</t>
  </si>
  <si>
    <t>13010446</t>
  </si>
  <si>
    <t>úhelník ocelový rovnostranný jakost 11 375 150x150x10mm - pozinkovaný</t>
  </si>
  <si>
    <t>8*0.15*23/1000 kotvení trámku ve štítu 150/150/10 mm - pozink=0.028 [A] 
Celkem: 0.028=0.028 [B]</t>
  </si>
  <si>
    <t>268</t>
  </si>
  <si>
    <t>762132138</t>
  </si>
  <si>
    <t>Montáž bednění stěn z hoblovaných prken tl. do 32 mm na pero a drážku, na polodrážku, na vložené pero</t>
  </si>
  <si>
    <t>6.44 bednění západního štítu - profilovaná prkna hoblovaná 1 strana + boky=6.440 [A] 
8.2 bednění východního štítu - profilovaná prkna hoblovaná 2 strany + boky=8.200 [B] 
Celkem: 6.44+8.2=14.640 [C]</t>
  </si>
  <si>
    <t>1. Vcenách nejsou započteny náklady na vyrovnání podkladu.</t>
  </si>
  <si>
    <t>269</t>
  </si>
  <si>
    <t>60516100</t>
  </si>
  <si>
    <t>řezivo smrkové sušené tl 30mm</t>
  </si>
  <si>
    <t>6.44*0.025 bednění západního štítu - profilovaná prkna hoblovaná 1 strana + boky=0.161 [A] 
8.2*0.025 bednění východního štítu - profilovaná prkna hoblovaná 2 strany + boky=0.205 [B] 
Celkem: 0.161+0.205=0.366 [C] 
0.366 * 1.75Koeficient množství=0.641 [D]</t>
  </si>
  <si>
    <t>270</t>
  </si>
  <si>
    <t>762132811</t>
  </si>
  <si>
    <t>Demontáž bednění svislých stěn a nadstřešních stěn z jednostranně hoblovaných prken</t>
  </si>
  <si>
    <t>9.6 štít=9.600 [A] 
Celkem: 9.6=9.600 [B]</t>
  </si>
  <si>
    <t>271</t>
  </si>
  <si>
    <t>762195000</t>
  </si>
  <si>
    <t>Spojovací prostředky stěn a příček hřebíky, svory, fixační prkna</t>
  </si>
  <si>
    <t>6.44*0.025 bednění západního štítu - profilovaná prkna hoblovaná 1 strana + boky=0.161 [A] 
8.2*0.025 bednění východního štítu - profilovaná prkna hoblovaná 2 strany + boky=0.205 [B] 
Celkem: 0.161+0.205=0.366 [C]</t>
  </si>
  <si>
    <t>1. Cena je určena pouze pro soubory cen: a) 762 11- Montáž stěn a příček na hladko, b) 762 12- Montáž stěn a příček tesařsky vázaných, c) 762 13- Montáž bednění stěn. 2. Ochrana konstrukce se oceňuje samostatně, např. položkami 762 08-3 Impregnace řeziva tohoto katalogu nebo příslušnými položkami katalogu 800-783 Nátěry.</t>
  </si>
  <si>
    <t>272</t>
  </si>
  <si>
    <t>762332131</t>
  </si>
  <si>
    <t>Montáž vázaných konstrukcí krovů střech pultových, sedlových, valbových, stanových čtvercového nebo obdélníkového půdorysu, z řeziva hraněného průřezové plochy</t>
  </si>
  <si>
    <t>Montáž vázaných konstrukcí krovů střech pultových, sedlových, valbových, stanových čtvercového nebo obdélníkového půdorysu, z řeziva hraněného průřezové plochy do 120 cm2</t>
  </si>
  <si>
    <t>10.32*38 kleština 60/120 mm - pozice 3=392.160 [A] 
0.96*9 pásek 100/100 mm - pozice 14=8.640 [B] 
Celkem: 392.16+8.64=400.800 [C]</t>
  </si>
  <si>
    <t>1. V cenách nejsou započteny náklady na montáž kotevních želez spřipojením kdřevěné konstrukci; tyto se ocení příslušnými položkami souboru cen 762 08-5 tohoto katalogu. 2. V cenách 762 33-5 nejsou započteny náklady na podpory (např. vazníky).</t>
  </si>
  <si>
    <t>273</t>
  </si>
  <si>
    <t>60512127</t>
  </si>
  <si>
    <t>hranol stavební řezivo průřezu do 120cm2 přes dl 8m</t>
  </si>
  <si>
    <t>10.32*38*0.06*0.12 kleština 60/120 mm - pozice 3=2.824 [A] 
0.96*9*0.1*0.1 pásek 100/100 mm - pozice 14=0.086 [B] 
Celkem: 2.824+0.086=2.910 [C] 
2.91 * 1.1Koeficient množství=3.201 [D]</t>
  </si>
  <si>
    <t>274</t>
  </si>
  <si>
    <t>762332132</t>
  </si>
  <si>
    <t>Montáž vázaných konstrukcí krovů střech pultových, sedlových, valbových, stanových čtvercového nebo obdélníkového půdorysu, z řeziva hraněného průřezové plochy přes 120 do 224 cm2</t>
  </si>
  <si>
    <t>1.02*6 sloupek 140/140 mm - pozice 13=6.120 [A] 
Celkem: 6.12=6.120 [B]</t>
  </si>
  <si>
    <t>275</t>
  </si>
  <si>
    <t>60512130</t>
  </si>
  <si>
    <t>hranol stavební řezivo průřezu do 224cm2 do dl 6m</t>
  </si>
  <si>
    <t>1.02*6*0.14*0.14 sloupek 140/140 mm - pozice 13=0.120 [A] 
Celkem: 0.12=0.120 [B] 
0.12 * 1.1Koeficient množství=0.132 [C]</t>
  </si>
  <si>
    <t>276</t>
  </si>
  <si>
    <t>762332133</t>
  </si>
  <si>
    <t>Montáž vázaných konstrukcí krovů střech pultových, sedlových, valbových, stanových čtvercového nebo obdélníkového půdorysu, z řeziva hraněného průřezové plochy přes 224 do 288 cm2</t>
  </si>
  <si>
    <t>4.89*1 práh 140/180 mm - pozice 12=4.890 [A] 
Celkem: 4.89=4.890 [B]</t>
  </si>
  <si>
    <t>277</t>
  </si>
  <si>
    <t>60512135</t>
  </si>
  <si>
    <t>hranol stavební řezivo průřezu do 288cm2 do dl 6m</t>
  </si>
  <si>
    <t>4.89*1*0.14*0.18 práh 140/180 mm - pozice 12=0.123 [A] 
Celkem: 0.123=0.123 [B] 
0.123 * 1.1Koeficient množství=0.135 [C]</t>
  </si>
  <si>
    <t>278</t>
  </si>
  <si>
    <t>762332531</t>
  </si>
  <si>
    <t>Montáž vázaných konstrukcí krovů střech pultových, sedlových, valbových, stanových čtvercového nebo obdélníkového půdorysu, z řeziva hoblovaného průřezové ploch</t>
  </si>
  <si>
    <t>Montáž vázaných konstrukcí krovů střech pultových, sedlových, valbových, stanových čtvercového nebo obdélníkového půdorysu, z řeziva hoblovaného průřezové plochy do 120 cm2</t>
  </si>
  <si>
    <t>6.05*4 čelní prkno 30/120 mm - pozice 17=24.200 [A] 
18.95*1 obkladové prkno 30/300 mm - pozice 18=18.950 [B] 
65.26*1 obkladová mezikrokevní prkna 30/220 mm - pozice 19=65.260 [C] 
5.1*2 krycí prkno 30/180 mm - pozice 20=10.200 [D] 
Celkem: 24.2+18.95+65.26+10.2=118.610 [E]</t>
  </si>
  <si>
    <t>279</t>
  </si>
  <si>
    <t>6.05*4*0.03*0.12 čelní prkno 30/120 mm - pozice 17=0.087 [A] 
18.95*1*0.03*0.3 obkladové prkno 30/300 mm - pozice 18=0.171 [B] 
65.26*1*0.03*0.22 obkladová mezikrokevní prkna 30/220 mm - pozice 19=0.431 [C] 
5.1*2*0.03*0.18 krycí prkno 30/180 mm - pozice 20=0.055 [D] 
Celkem: 0.087+0.171+0.431+0.055=0.744 [E] 
0.744 * 1.5Koeficient množství=1.116 [F]</t>
  </si>
  <si>
    <t>280</t>
  </si>
  <si>
    <t>762332532</t>
  </si>
  <si>
    <t>Montáž vázaných konstrukcí krovů střech pultových, sedlových, valbových, stanových čtvercového nebo obdélníkového půdorysu, z řeziva hoblovaného průřezové plochy přes 120 do 224 cm2</t>
  </si>
  <si>
    <t>6.45*52 krokev 120/180 mm - pozice 1=335.400 [A] 
4.79*19 krokev 120/180 mm - pozice 2=91.010 [B] 
18.79*1 krokev 120/180 mm - pozice 10=18.790 [C] 
Celkem: 335.4+91.01+18.79=445.200 [D]</t>
  </si>
  <si>
    <t>281</t>
  </si>
  <si>
    <t>60512132</t>
  </si>
  <si>
    <t>hranol stavební řezivo průřezu do 224cm2 přes dl 8m</t>
  </si>
  <si>
    <t>6.45*52*0.14*0.2 krokev 120/180 mm - pozice 1=9.391 [A] 
4.79*19*0.14*0.2 krokev 120/180 mm - pozice 2=2.548 [B] 
18.79*1*0.14*0.2 krokev 120/180 mm - pozice 10=0.526 [C] 
Celkem: 9.391+2.548+0.526=12.465 [D] 
12.465 * 1.1Koeficient množství=13.712 [E]</t>
  </si>
  <si>
    <t>282</t>
  </si>
  <si>
    <t>762332533</t>
  </si>
  <si>
    <t>Montáž vázaných konstrukcí krovů střech pultových, sedlových, valbových, stanových čtvercového nebo obdélníkového půdorysu, z řeziva hoblovaného průřezové plochy přes 224 do 288 cm2</t>
  </si>
  <si>
    <t>43.17*1 pozednice 140/180 mm - pozice 4=43.170 [A] 
1.5*5 podložení pozednice 140/180 mm - pozice 5=7.500 [B] 
19.61*1 podložení pozednice 140/180 mm - pozice 6=19.610 [C] 
4.335*1 pozednice 140/180 mm - pozice 7=4.335 [D] 
19.785*1 vrcholová vaznice 140/180 mm - pozice 8=19.785 [E] 
4.385*1 vrcholová vaznice 140/180 mm - pozice 9=4.385 [F] 
14.45*1 práh 140/180 mm - pozice 11=14.450 [G] 
5.42*2 práh 140/180 mm - pozice 15=10.840 [H] 
9.74*2 práh 140/180 mm - pozice 16=19.480 [I] 
Celkem: 43.17+7.5+19.61+4.335+19.785+4.385+14.45+10.84+19.48=143.555 [J]</t>
  </si>
  <si>
    <t>283</t>
  </si>
  <si>
    <t>60512137</t>
  </si>
  <si>
    <t>hranol stavební řezivo průřezu do 288cm2 přes dl 8m</t>
  </si>
  <si>
    <t>43.17*1*0.16*0.2 pozednice 140/180 mm - pozice 4=1.381 [A] 
1.5*5*0.16*0.2 podložení pozednice 140/180 mm - pozice 5=0.240 [B] 
19.61*1*0.16*0.2 pozednice 140/180 mm - pozice 6=0.628 [C] 
4.335*1*0.16*0.2 pozednice 140/180 mm - pozice 7=0.139 [D] 
19.785*1*0.16*0.2 vrcholová vaznice 140/180 mm - pozice 8=0.633 [E] 
4.385*1*0.16*0.2 vrcholová vaznice 140/180 mm - pozice 9=0.140 [F] 
14.45*1*0.16*0.2 práh 140/180 mm - pozice 11=0.462 [G] 
5.42*2*0.16*0.2 práh 140/180 mm - pozice 15=0.347 [H] 
9.74*2*0.16*0.2 práh 140/180 mm - pozice 16=0.623 [I] 
Celkem: 1.381+0.24+0.628+0.139+0.633+0.14+0.462+0.347+0.623=4.593 [J]</t>
  </si>
  <si>
    <t>284</t>
  </si>
  <si>
    <t>762341250</t>
  </si>
  <si>
    <t>Bednění a laťování montáž bednění střech rovných a šikmých sklonu do 60° s vyřezáním otvorů z prken hoblovaných</t>
  </si>
  <si>
    <t>182.263 pozice 21=182.263 [A] 
Celkem: 182.263=182.263 [B]</t>
  </si>
  <si>
    <t>1. Vcenách -1011 až -1149 bednění střech zdesek dřevoštěpkových a cementotřískových jsou započteny i náklady na dodávku spojovacích prostředků, na tyto položky se nevztahuje ocenění dodávky spojovacích prostředků položka 762 39-5000.</t>
  </si>
  <si>
    <t>285</t>
  </si>
  <si>
    <t>182.263*0.025 pozice 21=4.557 [A] 
Celkem: 4.557=4.557 [B] 
4.557 * 1.25Koeficient množství=5.696 [C]</t>
  </si>
  <si>
    <t>286</t>
  </si>
  <si>
    <t>762341275</t>
  </si>
  <si>
    <t>Bednění a laťování montáž bednění střech rovných a šikmých sklonu do 60° s vyřezáním otvorů z desek dřevotřískových nebo dřevoštěpkových na pero a drážku</t>
  </si>
  <si>
    <t>192.78 pozice 22=192.780 [A] 
13.913 bednění odvětrání střechy OSB tl. 25=13.913 [B] 
12.346 bednění odvětrání střechy OSB tl. 18=12.346 [C] 
Celkem: 192.78+13.913+12.346=219.039 [D]</t>
  </si>
  <si>
    <t>287</t>
  </si>
  <si>
    <t>60722234</t>
  </si>
  <si>
    <t>deska dřevotřísková surová 925x2050mm tl 25mm – vodovzdorná, P+D</t>
  </si>
  <si>
    <t>192.78 pozice 22=192.780 [A] 
13.913 bednění odvětrání střechy OSB tl. 25=13.913 [B] 
Celkem: 192.78+13.913=206.693 [C] 
206.693 * 1.15Koeficient množství=237.697 [D]</t>
  </si>
  <si>
    <t>288</t>
  </si>
  <si>
    <t>60722232</t>
  </si>
  <si>
    <t>deska dřevotřísková surová 925x2050mm tl 19mm – vodovzdorná, P+D</t>
  </si>
  <si>
    <t>12.346 bednění odvětrání střechy OSB tl. 18=12.346 [A] 
Celkem: 12.346=12.346 [B] 
12.346 * 1.15Koeficient množství=14.198 [C]</t>
  </si>
  <si>
    <t>289</t>
  </si>
  <si>
    <t>762342441</t>
  </si>
  <si>
    <t>Bednění a laťování montáž lišt trojúhelníkových nebo kontralatí</t>
  </si>
  <si>
    <t>6.45*2 lať 40/50 mm kotvení pohledového bednění=12.900 [A] 
10*1 lať 40/50 mm kotvení pohledového bednění=10.000 [B] 
6.45*2 okrasná lišta  40/50 mm kotvení pohledového bednění=12.900 [C] 
Celkem: 12.9+10+12.9=35.800 [D]</t>
  </si>
  <si>
    <t>290</t>
  </si>
  <si>
    <t>60514114</t>
  </si>
  <si>
    <t>řezivo jehličnaté lať impregnovaná dl 4 m</t>
  </si>
  <si>
    <t>6.45*2*0.04*0.05 lať 40/50 mm kotvení pohledového bednění=0.026 [A] 
10*1*0.04*0.05 lať 40/50 mm kotvení pohledového bednění=0.020 [B] 
6.45*2*0.04*0.05 okrasná lišta  40/50 mm kotvení pohledového bednění=0.026 [C] 
Celkem: 0.026+0.02+0.026=0.072 [D] 
0.072 * 1.1Koeficient množství=0.079 [E]</t>
  </si>
  <si>
    <t>291</t>
  </si>
  <si>
    <t>762351110</t>
  </si>
  <si>
    <t>Montáž nadstřešních konstrukcí světlíků, větráků, dýmníků z hraněného řeziva průřezové plochy do 100 cm2</t>
  </si>
  <si>
    <t>18.95*2 fošna 105/40 mm odvětrání střechy=37.900 [A] 
0.31*21 fošna 100/40 mm odvětrání střechy=6.510 [B] 
0.42*21 fošna 100/40 mm odvětrání střechy=8.820 [C] 
Celkem: 37.9+6.51+8.82=53.230 [D]</t>
  </si>
  <si>
    <t>292</t>
  </si>
  <si>
    <t>60516101</t>
  </si>
  <si>
    <t>řezivo smrkové sušené tl 50mm</t>
  </si>
  <si>
    <t>18.95*2*0.105*0.04 fošna 105/40 mm odvětrání střechy=0.159 [A] 
0.31*21*0.1*0.04 fošna 100/40 mm odvětrání střechy=0.026 [B] 
0.42*21*0.1*0.04 fošna 100/40 mm odvětrání střechy=0.035 [C] 
Celkem: 0.159+0.026+0.035=0.220 [D] 
0.22 * 1.1Koeficient množství=0.242 [E]</t>
  </si>
  <si>
    <t>293</t>
  </si>
  <si>
    <t>762395000</t>
  </si>
  <si>
    <t>Spojovací prostředky krovů, bednění a laťování, nadstřešních konstrukcí svory, prkna, hřebíky, pásová ocel, vruty</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</si>
  <si>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</si>
  <si>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294</t>
  </si>
  <si>
    <t>762511277</t>
  </si>
  <si>
    <t>Podlahové konstrukce podkladové z dřevoštěpkových desek OSB jednovrstvých šroubovaných na pero a drážku broušených, tloušťky desky 25 mm</t>
  </si>
  <si>
    <t>1. Vcenách -1123 až -2225 Podlahové konstrukce podkladové zdesek dřevoštěpkových a cementotřískových jsou započteny i náklady na dodávku spojovacích prostředků, na tyto položky se nevztahuje ocenění dodávky spojovacích prostředků.</t>
  </si>
  <si>
    <t>295</t>
  </si>
  <si>
    <t>762595001</t>
  </si>
  <si>
    <t>Spojovací prostředky podlah a podkladových konstrukcí hřebíky, vruty</t>
  </si>
  <si>
    <t>1. Cena -5001 je určena pro montážní ceny souborů cen : 762 51- Podlahové konstrukce podkladové, ceny -2235 až - 2255, 762 52- Položení podlah, 762 59- Zakrytí kanálů a výkopů 2. Ochrana konstrukce se oceňuje samostatně, např. položkami 762 08-3 Impregnace řeziva, tohoto katalogu, nebo příslušnými položkami katalogu 800-783 Nátěry.</t>
  </si>
  <si>
    <t>296</t>
  </si>
  <si>
    <t>HZS2122</t>
  </si>
  <si>
    <t>Hodinové zúčtovací sazby profesí PSV provádění stavebních konstrukcí truhlář odborný</t>
  </si>
  <si>
    <t>8*2*15 příprava řeziva krovu včetně obkladu štítů 240 nadstřešních konstrukcí včetně okrasných lišt=240.000 [A] 
Celkem: 240=240.000 [B]</t>
  </si>
  <si>
    <t>297</t>
  </si>
  <si>
    <t>762331811</t>
  </si>
  <si>
    <t>Demontáž vázaných konstrukcí krovů sklonu do 60° z hranolů, hranolků, fošen, průřezové plochy do 120 cm2</t>
  </si>
  <si>
    <t>1*8 přístavek pásek=8.000 [A] 
Celkem: 8=8.000 [B]</t>
  </si>
  <si>
    <t>298</t>
  </si>
  <si>
    <t>762331812</t>
  </si>
  <si>
    <t>Demontáž vázaných konstrukcí krovů sklonu do 60° z hranolů, hranolků, fošen, průřezové plochy přes 120 do 224 cm2</t>
  </si>
  <si>
    <t>4.5*22 peron krokve=99.000 [A] 
21*2*5.85 přístavek krokve=245.700 [B] 
19.65*1 přístavek vaznice=19.650 [C] 
19.65*2 přístavek pozednice=39.300 [D] 
0.9*5 přístavek sloupek=4.500 [E] 
1.6*5*2 přístavek vzpěra=16.000 [F] 
Celkem: 99+245.7+19.65+39.3+4.5+16=424.150 [G]</t>
  </si>
  <si>
    <t>299</t>
  </si>
  <si>
    <t>762331813</t>
  </si>
  <si>
    <t>Demontáž vázaných konstrukcí krovů sklonu do 60° z hranolů, hranolků, fošen, průřezové plochy přes 224 do 288 cm2</t>
  </si>
  <si>
    <t>22.55*2 peron vaznice=45.100 [A] 
Celkem: 45.1=45.100 [B]</t>
  </si>
  <si>
    <t>300</t>
  </si>
  <si>
    <t>762341811</t>
  </si>
  <si>
    <t>Demontáž bednění a laťování bednění střech rovných, obloukových, sklonu do 60° se všemi nadstřešními konstrukcemi z prken hrubých, hoblovaných tl. do 32 mm</t>
  </si>
  <si>
    <t>301</t>
  </si>
  <si>
    <t>762522812</t>
  </si>
  <si>
    <t>Demontáž podlah s polštáři z prken nebo fošen tl. přes 32 mm</t>
  </si>
  <si>
    <t>3.55 202 S=3.550 [A] 
9.82 203 S=9.820 [B] 
24.50 204 S=24.500 [C] 
16.16 205 S=16.160 [D] 
3.39 206 S=3.390 [E] 
1.85 208 S=1.850 [F] 
15.53 209 S=15.530 [G] 
23.03 210 S=23.030 [H] 
18.5 211 S=18.500 [I] 
10.83 212 S=10.830 [J] 
3.48 213 S=3.480 [K] 
Celkem: 3.55+9.82+24.5+16.16+3.39+1.85+15.53+23.03+18.5+10.83+3.48=130.640 [L]</t>
  </si>
  <si>
    <t>302</t>
  </si>
  <si>
    <t>762811811</t>
  </si>
  <si>
    <t>Demontáž záklopů stropů vrchních a zapuštěných z hrubých prken, tl. do 32 mm</t>
  </si>
  <si>
    <t>190.69 přístavek=190.690 [A] 
Celkem: 190.69=190.690 [B]</t>
  </si>
  <si>
    <t>303</t>
  </si>
  <si>
    <t>762822820</t>
  </si>
  <si>
    <t>Demontáž stropních trámů z hraněného řeziva, průřezové plochy přes 144 do 288 cm2</t>
  </si>
  <si>
    <t>11*18.35 VB podlaha 1NP nosná část=201.850 [A] 
Celkem: 201.85=201.850 [B]</t>
  </si>
  <si>
    <t>304</t>
  </si>
  <si>
    <t>762822830</t>
  </si>
  <si>
    <t>Demontáž stropních trámů z hraněného řeziva, průřezové plochy přes 288 do 450 cm2</t>
  </si>
  <si>
    <t>21*10.1 přístavek=212.100 [A] 
Celkem: 212.1=212.100 [B]</t>
  </si>
  <si>
    <t>305</t>
  </si>
  <si>
    <t>762822840</t>
  </si>
  <si>
    <t>Demontáž stropních trámů z hraněného řeziva, průřezové plochy přes 450 do 540 cm2</t>
  </si>
  <si>
    <t>11*18.35 VB strop 1NP nosná část=201.850 [A] 
Celkem: 201.85=201.850 [B]</t>
  </si>
  <si>
    <t>306</t>
  </si>
  <si>
    <t>762841811</t>
  </si>
  <si>
    <t>Demontáž podbíjení obkladů stropů a střech sklonu do 60° z hrubých prken tl. do 35 mm bez omítky</t>
  </si>
  <si>
    <t>22.15 101 S=22.150 [A] 
11.46 102 S=11.460 [B] 
10.68 103 S=10.680 [C] 
32.02 104 S=32.020 [D] 
10.22 105 S=10.220 [E] 
7.64 106 S=7.640 [F] 
20.09 107 S=20.090 [G] 
18.98 108 S=18.980 [H] 
15.98 110 S=15.980 [I] 
23.64 111 S=23.640 [J] 
15.50 112 S=15.500 [K] 
5.54 114 S=5.540 [L] 
15.03 115 S=15.030 [M] 
8.66 116 S=8.660 [N] 
4.99 117 S=4.990 [O] 
42.01 118 S=42.010 [P] 
1.57 119 S=1.570 [Q] 
1.57 120 S=1.570 [R] 
Celkem: 22.15+11.46+10.68+32.02+10.22+7.64+20.09+18.98+15.98+23.64+15.5+5.54+15.03+8.66+4.99+42.01+1.57+1.57=267.730 [S]</t>
  </si>
  <si>
    <t>307</t>
  </si>
  <si>
    <t>998762102</t>
  </si>
  <si>
    <t>Přesun hmot pro konstrukce tesařské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</si>
  <si>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</si>
  <si>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763</t>
  </si>
  <si>
    <t>Konstrukce suché výstavby</t>
  </si>
  <si>
    <t>308</t>
  </si>
  <si>
    <t>763111411</t>
  </si>
  <si>
    <t>Příčka ze sádrokartonových desek s nosnou konstrukcí z jednoduchých ocelových profilů UW, CW dvojitě opláštěná deskami standardními A tl. 2 x 12,5 mm s izolací,</t>
  </si>
  <si>
    <t>Příčka ze sádrokartonových desek s nosnou konstrukcí z jednoduchých ocelových profilů UW, CW dvojitě opláštěná deskami standardními A tl. 2 x 12,5 mm s izolací, EI 60, příčka tl. 100 mm, profil 50, Rw do 51 dB</t>
  </si>
  <si>
    <t>(1.8+2.63)*3-(0.8*1.97) 202 N=11.714 [A] 
(5.13*3)-0.8*1.97 204 N=13.814 [B] 
(5.9*3)-(0.8*1.97)*2 210 N=14.548 [C] 
(5*3) 211 N=15.000 [D] 
Celkem: 11.714+13.814+14.548+15=55.076 [E]</t>
  </si>
  <si>
    <t>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</si>
  <si>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309</t>
  </si>
  <si>
    <t>763111712</t>
  </si>
  <si>
    <t>Příčka ze sádrokartonových desek ostatní konstrukce a práce na příčkách ze sádrokartonových desek kluzné napojení příčky ke stropu</t>
  </si>
  <si>
    <t>''SDK 100 mm' 
(1.8+2.63) 202 N=4.430 [A] 
(5.13) 204 N=5.130 [B] 
(5.9) 210 N=5.900 [C] 
(5) 211 N=5.000 [D] 
(4.38+1.355+1) 121 N=6.735 [E] 
(1.1)*2 104 N=2.200 [F] 
(1.8) 105 N=1.800 [G] 
(1.1)*2 107 N=2.200 [H] 
0.9 112 N=0.900 [I] 
0.9 119 N=0.900 [J] 
0.9 126 N=0.900 [K] 
(0.15) 203 N=0.150 [L] 
1.2 208 N=1.200 [M] 
Celkem: 4.43+5.13+5.9+5+6.735+2.2+1.8+2.2+0.9+0.9+0.9+0.15+1.2=37.445 [N]</t>
  </si>
  <si>
    <t>310</t>
  </si>
  <si>
    <t>763111713</t>
  </si>
  <si>
    <t>Příčka ze sádrokartonových desek ostatní konstrukce a práce na příčkách ze sádrokartonových desek ukončení příčky ve volném prostoru</t>
  </si>
  <si>
    <t>0.9 203 N=0.900 [A] 
Celkem: 0.9=0.900 [B]</t>
  </si>
  <si>
    <t>311</t>
  </si>
  <si>
    <t>763111714</t>
  </si>
  <si>
    <t>Příčka ze sádrokartonových desek ostatní konstrukce a práce na příčkách ze sádrokartonových desek zalomení příčky</t>
  </si>
  <si>
    <t>3.51 104 N=3.510 [A] 
3.51 107 N=3.510 [B] 
2.9*2 122 N=5.800 [C] 
3 202 N=3.000 [D] 
3 211 N=3.000 [E] 
Celkem: 3.51+3.51+5.8+3+3=18.820 [F]</t>
  </si>
  <si>
    <t>312</t>
  </si>
  <si>
    <t>763111718</t>
  </si>
  <si>
    <t>Příčka ze sádrokartonových desek ostatní konstrukce a práce na příčkách ze sádrokartonových desek úprava styku příčky a podhledu (oboustranně) separační páskou</t>
  </si>
  <si>
    <t>Příčka ze sádrokartonových desek ostatní konstrukce a práce na příčkách ze sádrokartonových desek úprava styku příčky a podhledu (oboustranně) separační páskou s akrylátem</t>
  </si>
  <si>
    <t>''SDK 100 mm' 
(1.8+2.63)*2 202 N=8.860 [A] 
(5.13)*2 204 N=10.260 [B] 
(5.9)*2 210 N=11.800 [C] 
(5)*2 211 N=10.000 [D] 
(1.1)*2 104 N=2.200 [E] 
(1.8) 105 N=1.800 [F] 
(1.1)*2 107 N=2.200 [G] 
0.9 112 N=0.900 [H] 
0.9 119 N=0.900 [I] 
0.9 126 N=0.900 [J] 
(0.15) 203 N=0.150 [K] 
1.2 208 N=1.200 [L] 
Celkem: 8.86+10.26+11.8+10+2.2+1.8+2.2+0.9+0.9+0.9+0.15+1.2=51.170 [M]</t>
  </si>
  <si>
    <t>313</t>
  </si>
  <si>
    <t>763111722</t>
  </si>
  <si>
    <t>Příčka ze sádrokartonových desek ostatní konstrukce a práce na příčkách ze sádrokartonových desek ochrana rohů úhelníky pozinkované</t>
  </si>
  <si>
    <t>2.9 122 N=2.900 [A] 
3 204 N=3.000 [B] 
0.9+1.7 203 N=2.600 [C] 
Celkem: 2.9+3+2.6=8.500 [D]</t>
  </si>
  <si>
    <t>314</t>
  </si>
  <si>
    <t>763111761</t>
  </si>
  <si>
    <t>Příčka ze sádrokartonových desek Příplatek k cenám za zahuštění profilů u příček s nosnou konstrukcí z jednoduchých profilů na vzdálenost 31 cm</t>
  </si>
  <si>
    <t>(1.1*3.51)*2 104 N=7.722 [A] 
(1.8*3.51) 105 N=6.318 [B] 
(1.1*3.51)*2 107 N=7.722 [C] 
0.9*3.51 112 N=3.159 [D] 
0.9*2.9 119 N=2.610 [E] 
0.9*2.9 126 N=2.610 [F] 
0.9*1.5+(0.15+0.15)*3 203 N=2.250 [G] 
1.2*3 208 N=3.600 [H] 
Celkem: 7.722+6.318+7.722+3.159+2.61+2.61+2.25+3.6=35.991 [I]</t>
  </si>
  <si>
    <t>315</t>
  </si>
  <si>
    <t>763112312</t>
  </si>
  <si>
    <t>Příčka mezibytová ze sádrokartonových desek s nosnou konstrukcí ze zdvojených ocelových profilů UW, CW dvojitě opláštěná deskami standardními A tl. 2 x 12,5 mm</t>
  </si>
  <si>
    <t>Příčka mezibytová ze sádrokartonových desek s nosnou konstrukcí ze zdvojených ocelových profilů UW, CW dvojitě opláštěná deskami standardními A tl. 2 x 12,5 mm s dvojitou izolací, EI 60, příčka tl. 155 mm, profil 50, Rw do 62 dB</t>
  </si>
  <si>
    <t>(4.38+1.355+1)*2.9 121 N=19.532 [A] 
Celkem: 19.532=19.532 [B]</t>
  </si>
  <si>
    <t>1. Vcenách jsou započteny i náklady na tmelení a výztužnou pásku. 2. Vcenách nejsou započteny náklady na základní penetrační nátěr; tyto se oceňují cenou 763 11-1717. 3. Cena -2611 Montáž nosné konstrukce je stanovena pro m2 plochy mezibytové příčky. 4. Ceny -2621 a -2624 Montáž desek jsou stanoveny pro obě strany mezibytové příčky. 5. Vceně -2611 nejsou započteny náklady na profily; tyto se oceňují ve specifikaci. 6. V cenách -2621 a -2624 nejsou započteny náklady na desky; tato dodávka se oceňuje ve specifikaci. 7. Ostatní konstrukce a práce a příplatky u mezibytových příček se oceňují cenami 763 11-17.. pro příčky ze sádrokartonových desek.</t>
  </si>
  <si>
    <t>316</t>
  </si>
  <si>
    <t>763121.1Z</t>
  </si>
  <si>
    <t>Stěna předsazená ze sádrokartonových desek s nosnou konstrukcí z ocelových profilů CW, UW dvojitě opláštěná deskamii impregnovanými H2 tl. 2 x 12,5 mm bez izola</t>
  </si>
  <si>
    <t>Stěna předsazená ze sádrokartonových desek s nosnou konstrukcí z ocelových profilů CW, UW dvojitě opláštěná deskamii impregnovanými H2 tl. 2 x 12,5 mm bez izolace, stěna tl. 75 mm, profil 50</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</si>
  <si>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Ostatní konstrukce a práce a příplatky, neuvedené vtomto souboru cen, se oceňují cenami 763 11-17.. pro příčky ze sádrokartonových desek.</t>
  </si>
  <si>
    <t>317</t>
  </si>
  <si>
    <t>763121751</t>
  </si>
  <si>
    <t>Stěna předsazená ze sádrokartonových desek Příplatek k cenám za plochu do 6 m2 jednotlivě</t>
  </si>
  <si>
    <t>318</t>
  </si>
  <si>
    <t>763122404</t>
  </si>
  <si>
    <t>Stěna šachtová ze sádrokartonových desek s nosnou konstrukcí z ocelových profilů CW, UW jednoduše opláštěná deskou protipožární DF tl. 15 mm s izolací, EI 30, s</t>
  </si>
  <si>
    <t>Stěna šachtová ze sádrokartonových desek s nosnou konstrukcí z ocelových profilů CW, UW jednoduše opláštěná deskou protipožární DF tl. 15 mm s izolací, EI 30, stěna tl. 65 mm, profil 50</t>
  </si>
  <si>
    <t>1.15*(0.14*2+0.45) 101 N truhlík okna -1.238=0.840 [A] 
Celkem: 0.84=0.840 [B]</t>
  </si>
  <si>
    <t>1. Vcenách jsou započteny i náklady na tmelení a výztužnou pásku. 2. Vcenách nejsou započteny náklady na základní penetrační nátěr; tyto se oceňují cenou 763 12-1714. 3. Ceny -2611 a -2612 Montáž nosné konstrukce je stanoveny pro m2 plochy šachtové stěny. 4. Vcenách -2611 a -2612 nejsou započteny náklady na profily; tyto se oceňují ve specifikaci. 5. Vcenách -2621 až -2625 Montáž desek nejsou započteny náklady na desky; tato dodávka se oceňuje ve specifikaci. 6. Ostatní konstrukce a práce a příplatky u šachtových stěn se oceňují cenami 763 12-17 pro předsazené stěny ze sádrokartonových desek nebo 763 11-17.. pro příčky ze sádrokartonových desek. 
TRUHLÍK NADPRAŽÍ PŘEDOKENNÍ ROLETY</t>
  </si>
  <si>
    <t>319</t>
  </si>
  <si>
    <t>763131411</t>
  </si>
  <si>
    <t>Podhled ze sádrokartonových desek dvouvrstvá zavěšená spodní konstrukce z ocelových profilů CD, UD jednoduše opláštěná deskou standardní A, tl. 12,5 mm, bez izo</t>
  </si>
  <si>
    <t>Podhled ze sádrokartonových desek dvouvrstvá zavěšená spodní konstrukce z ocelových profilů CD, UD jednoduše opláštěná deskou standardní A, tl. 12,5 mm, bez izolace</t>
  </si>
  <si>
    <t>8.04 110 N=8.040 [A] 
23.35 115 N=23.350 [B] 
15.66 116 N=15.660 [C] 
30.31 117 N=30.310 [D] 
1.06 119 N=1.060 [E] 
5.22 124 N=5.220 [F] 
3.83 128 N=3.830 [G] 
20.99 129 N=20.990 [H] 
5.01 202 N=5.010 [I] 
31.91 204 N=31.910 [J] 
16.16 205 N=16.160 [K] 
6.22 206 N=6.220 [L] 
15.95 209 N=15.950 [M] 
23.47 210 23.47=23.470 [N] 
14.50 211 23.47=14.500 [O] 
14.50 212 23.47=14.500 [P] 
Celkem: 8.04+23.35+15.66+30.31+1.06+5.22+3.83+20.99+5.01+31.91+16.16+6.22+15.95+23.47+14.5+14.5=236.180 [Q]</t>
  </si>
  <si>
    <t>1. Vcenách jsou započteny i náklady na tmelení a výztužnou pásku. 2. Vcenách nejsou započteny náklady na základní penetrační nátěr; tyto se oceňují cenou -1714. 3. Ceny -1612 až -1613 Montáž nosné konstrukce je stanoveny pro m2 plochy podhledu. 4. Vcenách -2612 a -2613 nejsou započteny náklady na profily; tyto se oceňují ve specifikaci. 5. Vcenách -1621 až -1624 Montáž desek nejsou započteny náklady na desky; tato dodávka se oceňuje ve specifikaci. 6. Vceně -1763 Příplatek za průhyb nosného stropu přes 20 mm je započtena pouze montáž, atypický profil se oceňuje individuálně ve specifikaci.</t>
  </si>
  <si>
    <t>320</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</si>
  <si>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</si>
  <si>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</si>
  <si>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</si>
  <si>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7.31 103 N=7.310 [A] 
7.31 104 N=7.310 [B] 
4.77 105 N=4.770 [C] 
4.07 106 N=4.070 [D] 
9.38 107 N=9.380 [E] 
3.78 111 N=3.780 [F] 
1.35 112 N=1.350 [G] 
1.56 113 N=1.560 [H] 
4.13 118 N=4.130 [I] 
2.93 120 N=2.930 [J] 
4.32 125 N=4.320 [K] 
1.06 126 N=1.060 [L] 
1.69 127 N=1.690 [M] 
4.65 203 4.65=4.650 [N] 
4.40 207 4.65=4.400 [O] 
1.73 208 4.65=1.730 [P] 
Celkem: 7.31+7.31+4.77+4.07+9.38+3.78+1.35+1.56+4.13+2.93+4.32+1.06+1.69+4.65+4.4+1.73=64.440 [Q]</t>
  </si>
  <si>
    <t>321</t>
  </si>
  <si>
    <t>763131481</t>
  </si>
  <si>
    <t>Podhled ze sádrokartonových desek dvouvrstvá zavěšená spodní konstrukce z ocelových profilů CD, UD dvojitě opláštěná deskami impregnovanými protipožárními DFH2,</t>
  </si>
  <si>
    <t>Podhled ze sádrokartonových desek dvouvrstvá zavěšená spodní konstrukce z ocelových profilů CD, UD dvojitě opláštěná deskami impregnovanými protipožárními DFH2, tl. 2 x 12,5 mm, bez izolace, REI do 120</t>
  </si>
  <si>
    <t>3.38 014 N=3.380 [A] 
Celkem: 3.38=3.380 [B]</t>
  </si>
  <si>
    <t>1. Vcenách jsou započteny i náklady na tmelení a výztužnou pásku. 2. Vcenách nejsou započteny náklady na základní penetrační nátěr; tyto se oceňují cenou -1714. 3. Ceny -1612 až -1613 Montáž nosné konstrukce je stanoveny pro m2 plochy podhledu. 4. Vcenách -2612 a -2613 nejsou započteny náklady na profily; tyto se oceňují ve specifikaci. 5. Vcenách -1621 až -1624 Montáž desek nejsou započteny náklady na desky; tato dodávka se oceňuje ve specifikaci. 6. Vceně -1763 Příplatek za průhyb nosného stropu přes 20 mm je započtena pouze montáž, atypický profil se oceňuje individuálně ve specifikaci. 
MINIMÁLNĚ POŽÁRNÍ ODOLNOST EI 45</t>
  </si>
  <si>
    <t>322</t>
  </si>
  <si>
    <t>763131715</t>
  </si>
  <si>
    <t>Podhled ze sádrokartonových desek ostatní práce a konstrukce na podhledech ze sádrokartonových desek stínová spára</t>
  </si>
  <si>
    <t>323</t>
  </si>
  <si>
    <t>763131751</t>
  </si>
  <si>
    <t>Podhled ze sádrokartonových desek ostatní práce a konstrukce na podhledech ze sádrokartonových desek montáž parotěsné zábrany</t>
  </si>
  <si>
    <t>324</t>
  </si>
  <si>
    <t>28329276</t>
  </si>
  <si>
    <t>fólie PE vyztužená pro parotěsnou vrstvu (reakce na oheň - třída E) 140g/m2</t>
  </si>
  <si>
    <t>325</t>
  </si>
  <si>
    <t>763131761</t>
  </si>
  <si>
    <t>Podhled ze sádrokartonových desek Příplatek k cenám za plochu do 3 m2 jednotlivě</t>
  </si>
  <si>
    <t>1.35 112 N=1.350 [A] 
1.56 113 N=1.560 [B] 
1.06 119 N=1.060 [C] 
2.93 120 N=2.930 [D] 
1.06 126 N=1.060 [E] 
1.69 127 N=1.690 [F] 
1.73 208 N=1.730 [G] 
Celkem: 1.35+1.56+1.06+2.93+1.06+1.69+1.73=11.380 [H]</t>
  </si>
  <si>
    <t>326</t>
  </si>
  <si>
    <t>763135102</t>
  </si>
  <si>
    <t>Montáž sádrokartonového podhledu kazetového demontovatelného, velikosti kazet 600x600 mm včetně zavěšené nosné konstrukce polozapuštěné</t>
  </si>
  <si>
    <t>56.72 101 N=56.720 [A] 
12.12 102 N=12.120 [B] 
Celkem: 56.72+12.12=68.840 [C]</t>
  </si>
  <si>
    <t>1. Vcenách montáže podhledu -5001 až -5201 jsou započteny náklady na montáž a dodávku nosné konstrukce. 2. Vcenách nejsou započteny náklady na dodávku desek, kazet, lamel; jejich dodávka se oceňuje ve specifikaci. 3. Ostatní práce a konstrukce na sádrokartonových podhledech lze ocenit cenami 763 13-17. . .</t>
  </si>
  <si>
    <t>327</t>
  </si>
  <si>
    <t>59030571</t>
  </si>
  <si>
    <t>podhled kazetový bez děrování polozapuštěná hrana tl 10mm 600x600mm</t>
  </si>
  <si>
    <t>56.72 101 N=56.720 [A] 
12.12 102 N=12.120 [B] 
Celkem: 56.72+12.12=68.840 [C] 
68.84 * 1.05Koeficient množství=72.282 [D]</t>
  </si>
  <si>
    <t>328</t>
  </si>
  <si>
    <t>763181311</t>
  </si>
  <si>
    <t>Výplně otvorů konstrukcí ze sádrokartonových desek montáž zárubně kovové s konstrukcí jednokřídlové</t>
  </si>
  <si>
    <t>3+1 Z10 800/1970 - SDK 100 mm=4.000 [A] 
1+1 Z11 800/1970 - SDK 150 mm=2.000 [B] 
Celkem: 4+2=6.000 [C]</t>
  </si>
  <si>
    <t>1. V cenách montáže zárubní -1311 a -1312 nejsou započteny náklady na dodávku zárubní; tato dodávka se oceňuje ve specifikaci. 2. Ceny montáže zárubní nelze použít pro dodatečnou montáž zárubně. 3. V ceně ztužující výplně otvoru pro dveře -1411 jsou započteny náklady na montáž a dodávku CW profilů pro obě svislé strany dveřního otvoru a UW profilů pro nadpraží. 4. V cenách ztužující výplně otvoru pro dveře -1421 až -1424 jsou započteny náklady na montáž a dodávku UA profilů pro obě svislé strany dveřního otvoru, UW profilů pro nadpraží a patek. a) pro příčku výšky do 2,75 m takto: - délka profilu CW = 2x konstrukční výška příčky - délka profilu UW = 2x konstrukční výška příčky + šířka dveří + 300 mm, b) pro příčku výšky přes 2,75 do 4,25 m takto: - délka profilu UW = šířka dveří + 300 mm, - délka profilu UA = 2x konstrukční výška příčky, - patka UA = 4 kusy. 5. Vceně -1325 jsou započteny náklady na usazení, vyvážení a přetmelení, včetně kotevního materiálu. 6. Montáž zárubní dřevěných a obložkových lze oceňovat cenami katalogu 800-766 Konstrukce truhlářské. 7. Vcenách -2313 a -2314 ostění oken jsou započteny i náklady na ochranné úhelníky. 8. Vceně -2411 opláštění střešního okna jsou započteny i náklady na CD a UD profily. 9. Vcenách -3111 až -3222 jsou započteny i náklady na sestavení stavebního pouzdra. 10. Vcenách -3111 až -3222 nejsou započteny náklady na opláštění stavebního pouzdra sádrokartonovými deskami a jejich povrchové úpravy. Tyto práce se oceňují příslušnými položkami souboru cen 763 11-1 Příčka ze sádrokartonových desek.</t>
  </si>
  <si>
    <t>329</t>
  </si>
  <si>
    <t>55331326</t>
  </si>
  <si>
    <t>zárubeň ocelová pro sádrokarton s drážkou 150 levá/pravá 800</t>
  </si>
  <si>
    <t>1+1 Z11 800/1970 - SDK 150 mm=2.000 [A] 
Celkem: 2=2.000 [B]</t>
  </si>
  <si>
    <t>330</t>
  </si>
  <si>
    <t>55331303</t>
  </si>
  <si>
    <t>zárubeň ocelová pro sádrokarton s drážkou 100 levá/pravá 800</t>
  </si>
  <si>
    <t>3+1 Z10 800/1970 - SDK 100 mm=4.000 [A] 
Celkem: 4=4.000 [B]</t>
  </si>
  <si>
    <t>331</t>
  </si>
  <si>
    <t>763181411</t>
  </si>
  <si>
    <t>Výplně otvorů konstrukcí ze sádrokartonových desek ztužující výplň otvoru pro dveře s CW a UW profilem, výšky příčky do 2,75 m nebo zátěže dveřního křídla do 25</t>
  </si>
  <si>
    <t>Výplně otvorů konstrukcí ze sádrokartonových desek ztužující výplň otvoru pro dveře s CW a UW profilem, výšky příčky do 2,75 m nebo zátěže dveřního křídla do 25 kg</t>
  </si>
  <si>
    <t>332</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</si>
  <si>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</si>
  <si>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</si>
  <si>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</si>
  <si>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</si>
  <si>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333</t>
  </si>
  <si>
    <t>998763391</t>
  </si>
  <si>
    <t>Přesun hmot pro konstrukce montované z desek sádrokartonových, sádrovláknitých, cementovláknitých nebo cementových Příplatek k cenám za zvětšený přesun přes vym</t>
  </si>
  <si>
    <t>Přesun hmot pro konstrukce montované z desek sádrokartonových, sádrovláknitých, cementovláknitých nebo cementových Příplatek k cenám za zvětšený přesun přes vymezenou dopravní vzdálenost do 100 m</t>
  </si>
  <si>
    <t>764</t>
  </si>
  <si>
    <t>Konstrukce klempířské</t>
  </si>
  <si>
    <t>334</t>
  </si>
  <si>
    <t>764001801</t>
  </si>
  <si>
    <t>Demontáž klempířských konstrukcí podkladního plechu do suti</t>
  </si>
  <si>
    <t>41.36+19.5 přístavek=60.860 [A] 
Celkem: 60.86=60.860 [B]</t>
  </si>
  <si>
    <t>335</t>
  </si>
  <si>
    <t>764001821</t>
  </si>
  <si>
    <t>Demontáž klempířských konstrukcí krytiny ze svitků nebo tabulí do suti</t>
  </si>
  <si>
    <t>4.6*21.72 peron=99.912 [A] 
19.65*5.9*2 přístavek=231.870 [B] 
Celkem: 99.912+231.87=331.782 [C]</t>
  </si>
  <si>
    <t>336</t>
  </si>
  <si>
    <t>764001851</t>
  </si>
  <si>
    <t>Demontáž klempířských konstrukcí oplechování hřebene s větrací mřížkou nebo podkladním plechem do suti</t>
  </si>
  <si>
    <t>19.65 přístavek=19.650 [A] 
Celkem: 19.65=19.650 [B]</t>
  </si>
  <si>
    <t>337</t>
  </si>
  <si>
    <t>764002801</t>
  </si>
  <si>
    <t>Demontáž klempířských konstrukcí závětrné lišty do suti</t>
  </si>
  <si>
    <t>5.9*2 přístavek=11.800 [A] 
Celkem: 11.8=11.800 [B]</t>
  </si>
  <si>
    <t>338</t>
  </si>
  <si>
    <t>764002851</t>
  </si>
  <si>
    <t>Demontáž klempířských konstrukcí oplechování parapetů do suti</t>
  </si>
  <si>
    <t>1.5 103 S=1.500 [A] 
1.5 104 S=1.500 [B] 
1.5 105 S=1.500 [C] 
1.45 107 S=1.450 [D] 
1.45 107 S=1.450 [E] 
1.45 108 S=1.450 [F] 
1.45 109 S=1.450 [G] 
1.35+0.9 110 S=2.250 [H] 
1.3 111 S=1.300 [I] 
1.35 112 S=1.350 [J] 
1.3 113 S=1.300 [K] 
1.35 115 S=1.350 [L] 
0.55 116 S=0.550 [M] 
1.3*2 118 S=2.600 [N] 
0.55 119 S=0.550 [O] 
0.55 120 S=0.550 [P] 
1.4 201 S=1.400 [Q] 
1.5 203 S=1.500 [R] 
1.5*2 204 3=3.000 [S] 
1.5*1 205 3=1.500 [T] 
1.5*1 205 3=1.500 [U] 
0.75 206 3=0.750 [V] 
1.4 207 3=1.400 [W] 
1.5 209 3=1.500 [X] 
1.5*2 210 3=3.000 [Y] 
1.5 211 3=1.500 [Z] 
1.5 212 3=1.500 [AA] 
Celkem: 1.5+1.5+1.5+1.45+1.45+1.45+1.45+2.25+1.3+1.35+1.3+1.35+0.55+2.6+0.55+0.55+1.4+1.5+3+1.5+1.5+0.75+1.4+1.5+3+1.5+1.5=40.650 [AB]</t>
  </si>
  <si>
    <t>339</t>
  </si>
  <si>
    <t>764002861</t>
  </si>
  <si>
    <t>Demontáž klempířských konstrukcí oplechování říms do suti</t>
  </si>
  <si>
    <t>62.08*2 VB=124.160 [A] 
Celkem: 124.16=124.160 [B]</t>
  </si>
  <si>
    <t>340</t>
  </si>
  <si>
    <t>764002871</t>
  </si>
  <si>
    <t>Demontáž klempířských konstrukcí lemování zdí do suti</t>
  </si>
  <si>
    <t>19.95 peron=19.950 [A] 
5.9*2 přístavek=11.800 [B] 
Celkem: 19.95+11.8=31.750 [C]</t>
  </si>
  <si>
    <t>341</t>
  </si>
  <si>
    <t>764002881</t>
  </si>
  <si>
    <t>Demontáž klempířských konstrukcí lemování střešních prostupů do suti</t>
  </si>
  <si>
    <t>0.35*(0.65*2+0.95*2) komín=1.120 [A] 
1.5 prostupy=1.500 [B] 
Celkem: 1.12+1.5=2.620 [C]</t>
  </si>
  <si>
    <t>342</t>
  </si>
  <si>
    <t>764004801</t>
  </si>
  <si>
    <t>Demontáž klempířských konstrukcí žlabu podokapního do suti</t>
  </si>
  <si>
    <t>343</t>
  </si>
  <si>
    <t>764004861</t>
  </si>
  <si>
    <t>Demontáž klempířských konstrukcí svodu do suti</t>
  </si>
  <si>
    <t>9.5*4+4.5*5=60.500 [A] 
Celkem: 60.5=60.500 [B]</t>
  </si>
  <si>
    <t>344</t>
  </si>
  <si>
    <t>764011614</t>
  </si>
  <si>
    <t>Podkladní plech z pozinkovaného plechu s povrchovou úpravou rš 330 mm</t>
  </si>
  <si>
    <t>67.12 K15=67.120 [A] 
Celkem: 67.12=67.120 [B] 
67.12 * 1.05Koeficient množství=70.476 [C]</t>
  </si>
  <si>
    <t>1. Rozvinutá šířka podkladního plechu se určuje z rš střešního prvku.</t>
  </si>
  <si>
    <t>345</t>
  </si>
  <si>
    <t>764111641</t>
  </si>
  <si>
    <t>Krytina ze svitků nebo z taškových tabulí z pozinkovaného plechu s povrchovou úpravou s úpravou u okapů, prostupů a výčnělků střechy rovné drážkováním ze svitků</t>
  </si>
  <si>
    <t>Krytina ze svitků nebo z taškových tabulí z pozinkovaného plechu s povrchovou úpravou s úpravou u okapů, prostupů a výčnělků střechy rovné drážkováním ze svitků do rš 670 mm, sklon střechy do 30°</t>
  </si>
  <si>
    <t>6.1*4.25*2 kolostav=51.850 [A] 
19.35*4.85 peron=93.848 [B] 
6.15*19.7*2 přístavek=242.310 [C] 
Celkem: 51.85+93.848+242.31=388.008 [D]</t>
  </si>
  <si>
    <t>346</t>
  </si>
  <si>
    <t>764212664</t>
  </si>
  <si>
    <t>Oplechování střešních prvků z pozinkovaného plechu s povrchovou úpravou okapu okapovým plechem střechy rovné rš 330 mm</t>
  </si>
  <si>
    <t>4.25+43.22+19.65=67.120 [A] 
Celkem: 67.12=67.120 [B]</t>
  </si>
  <si>
    <t>1. V cenách 764 21-1605 až - 3642 nejsou započteny náklady na podkladní plech, tento se oceňuje cenami souboru cen 764 01-16.. Podkladní plech z pozinkovaného plechu s upraveným povrchem v rozvinuté šířce dle rš střešního prvku.</t>
  </si>
  <si>
    <t>347</t>
  </si>
  <si>
    <t>764214607</t>
  </si>
  <si>
    <t>Oplechování horních ploch zdí a nadezdívek (atik) z pozinkovaného plechu s povrchovou úpravou mechanicky kotvené rš 670 mm</t>
  </si>
  <si>
    <t>19.65 K19=19.650 [A] 
Celkem: 19.65=19.650 [B] 
19.65 * 1.05Koeficient množství=20.633 [C]</t>
  </si>
  <si>
    <t>348</t>
  </si>
  <si>
    <t>764216.1Z</t>
  </si>
  <si>
    <t>Oplechování parapetů z pozinkovaného plechu s povrchovou úpravou rovných mechanicky kotvené, bez rohů rš 270 mm</t>
  </si>
  <si>
    <t>1.35*3 K05=4.050 [A] 
1.3*5 K06=6.500 [B] 
0.9*1 K07=0.900 [C] 
0.75*1 K08=0.750 [D] 
0.55*4 K09=2.200 [E] 
Celkem: 4.05+6.5+0.9+0.75+2.2=14.400 [F]</t>
  </si>
  <si>
    <t>349</t>
  </si>
  <si>
    <t>764216604</t>
  </si>
  <si>
    <t>Oplechování parapetů z pozinkovaného plechu s povrchovou úpravou rovných mechanicky kotvené, bez rohů rš 330 mm</t>
  </si>
  <si>
    <t>1.95*11 K01=21.450 [A] 
1.45*2 K02=2.900 [B] 
1.45*3 K03=4.350 [C] 
0.75*2 K04=1.500 [D] 
Celkem: 21.45+2.9+4.35+1.5=30.200 [E] 
30.2 * 1.05Koeficient množství=31.710 [F]</t>
  </si>
  <si>
    <t>350</t>
  </si>
  <si>
    <t>764218.1Z</t>
  </si>
  <si>
    <t>Oplechování říms a ozdobných prvků z pozinkovaného plechu s povrchovou úpravou rovných, bez rohů mechanicky kotvené rš 230 mm</t>
  </si>
  <si>
    <t>35.6 0.675=35.600 [A] 
Celkem: 35.6=35.600 [B] 
35.6 * 1.05Koeficient množství=37.380 [C]</t>
  </si>
  <si>
    <t>1. Ceny lze použít pro ocenění oplechování římsy pod nadřímsovým žlabem.</t>
  </si>
  <si>
    <t>351</t>
  </si>
  <si>
    <t>764218.2Z</t>
  </si>
  <si>
    <t>Oplechování říms a ozdobných prvků z pozinkovaného plechu s povrchovou úpravou rovných, bez rohů mechanicky kotvené rš 410 mm</t>
  </si>
  <si>
    <t>63 K22=63.000 [A] 
Celkem: 63=63.000 [B] 
63 * 1.05Koeficient množství=66.150 [C]</t>
  </si>
  <si>
    <t>352</t>
  </si>
  <si>
    <t>764311.1Z</t>
  </si>
  <si>
    <t>Lemování zdí z pozinkovaného plechu s povrchovou úpravou rš 435 mm</t>
  </si>
  <si>
    <t>19.32 K16=19.320 [A] 
Celkem: 19.32=19.320 [B]</t>
  </si>
  <si>
    <t>353</t>
  </si>
  <si>
    <t>764311.2Z</t>
  </si>
  <si>
    <t>Lemování hřebene z pozinkovaného plechu s povrchovou úpravou rš 440 mm</t>
  </si>
  <si>
    <t>39.3 K17=39.300 [A] 
Celkem: 39.3=39.300 [B]</t>
  </si>
  <si>
    <t>354</t>
  </si>
  <si>
    <t>764311.3Z</t>
  </si>
  <si>
    <t>Krycí lišta z pozinkovaného plechu s povrchovou úpravou rš 440 mm</t>
  </si>
  <si>
    <t>19.32 K18 =19.320 [A] 
Celkem: 19.32=19.320 [B]</t>
  </si>
  <si>
    <t>355</t>
  </si>
  <si>
    <t>764311.4Z</t>
  </si>
  <si>
    <t>Boční lemování z pozinkovaného plechu s povrchovou úpravou rš 350 mm</t>
  </si>
  <si>
    <t>15.1 K20=15.100 [A] 
Celkem: 15.1=15.100 [B]</t>
  </si>
  <si>
    <t>356</t>
  </si>
  <si>
    <t>764311.5Z</t>
  </si>
  <si>
    <t>Štítové lemování z pozinkovaného plechu s povrchovou úpravou rš 220 mm</t>
  </si>
  <si>
    <t>24.4 K21=24.400 [A] 
Celkem: 24.4=24.400 [B]</t>
  </si>
  <si>
    <t>357</t>
  </si>
  <si>
    <t>764311.6Z</t>
  </si>
  <si>
    <t>Větrací pás / ochranné pletivo hřebene rš 200 mm</t>
  </si>
  <si>
    <t>39.3 -2.475=39.300 [A] 
Celkem: 39.3=39.300 [B] 
39.3 * 1.05Koeficient množství=41.265 [C]</t>
  </si>
  <si>
    <t>TAHOKOV TiZn 
TAHOKOV TiZn</t>
  </si>
  <si>
    <t>358</t>
  </si>
  <si>
    <t>764314612</t>
  </si>
  <si>
    <t>Lemování prostupů z pozinkovaného plechu s povrchovou úpravou bez lišty, střech s krytinou skládanou nebo z plechu</t>
  </si>
  <si>
    <t>1.25*3 prostup kompletizovaný=3.750 [A] 
Celkem: 3.75=3.750 [B]</t>
  </si>
  <si>
    <t>1. V cenách nesjou započteny náklady na připojovací dilatační lištu, tyto lze ocenit cenami souboru cen 764 01 - 162. Dilatační lišta z pozinkovaného plechu s upravený povrchem.  
ODVĚTRÁNÍ KANALIZACE ODVĚTRÁNÍ SOCIÁLNÍCH ZAŘÍZENÍ OCELOVÁ TYČ PRO TV ANTÉNU 
ODVĚTRÁNÍ KANALIZACE  ODVĚTRÁNÍ SOCIÁLNÍCH ZAŘÍZENÍ  OCELOVÁ TYČ PRO TV ANTÉNU</t>
  </si>
  <si>
    <t>359</t>
  </si>
  <si>
    <t>764315621</t>
  </si>
  <si>
    <t>Lemování trub, konzol, držáků a ostatních kusových prvků z pozinkovaného plechu s povrchovou úpravou střech s krytinou skládanou mimo prejzovou nebo z plechu, p</t>
  </si>
  <si>
    <t>Lemování trub, konzol, držáků a ostatních kusových prvků z pozinkovaného plechu s povrchovou úpravou střech s krytinou skládanou mimo prejzovou nebo z plechu, průměr do 75 mm</t>
  </si>
  <si>
    <t>1 ocelová tyč pro TV anténu=1.000 [A] 
Celkem: 1=1.000 [B]</t>
  </si>
  <si>
    <t>360</t>
  </si>
  <si>
    <t>764315624</t>
  </si>
  <si>
    <t>Lemování trub, konzol, držáků a ostatních kusových prvků z pozinkovaného plechu s povrchovou úpravou střech s krytinou skládanou mimo prejzovou nebo z plechu, průměr přes 150 do 200 mm</t>
  </si>
  <si>
    <t>1 odvětrání kanalizace=1.000 [A] 
1 odvětrání sociálního zařízení=1.000 [B] 
Celkem: 1+1=2.000 [C]</t>
  </si>
  <si>
    <t>361</t>
  </si>
  <si>
    <t>764315631</t>
  </si>
  <si>
    <t>Lemování trub, konzol, držáků a ostatních kusových prvků z pozinkovaného plechu s povrchovou úpravou střech s krytinou prostupovou manžetou do 75 mm</t>
  </si>
  <si>
    <t>1 tyč TV=1.000 [A] 
Celkem: 1=1.000 [B]</t>
  </si>
  <si>
    <t>362</t>
  </si>
  <si>
    <t>764315634</t>
  </si>
  <si>
    <t>Lemování trub, konzol, držáků a ostatních kusových prvků z pozinkovaného plechu s povrchovou úpravou střech s krytinou prostupovou manžetou přes 150 do 200 mm</t>
  </si>
  <si>
    <t>1+1 kanalizace + sociální zařízení=2.000 [A] 
Celkem: 2=2.000 [B]</t>
  </si>
  <si>
    <t>363</t>
  </si>
  <si>
    <t>764511603</t>
  </si>
  <si>
    <t>Žlab podokapní z pozinkovaného plechu s povrchovou úpravou včetně háků a čel půlkruhový rš 400 mm</t>
  </si>
  <si>
    <t>67.12 K10 + K11=67.120 [A] 
Celkem: 67.12=67.120 [B] 
67.12 * 1.05Koeficient množství=70.476 [C]</t>
  </si>
  <si>
    <t>364</t>
  </si>
  <si>
    <t>7645116.1Z</t>
  </si>
  <si>
    <t>Žlab podokapní z pozinkovaného plechu s povrchovou úpravou včetně háků a čel kotlík oválný (trychtýřový), rš žlabu/průměr svodu 400/120 mm</t>
  </si>
  <si>
    <t>6 K12=6.000 [A] 
Celkem: 6=6.000 [B]</t>
  </si>
  <si>
    <t>365</t>
  </si>
  <si>
    <t>764518623</t>
  </si>
  <si>
    <t>Svod z pozinkovaného plechu s upraveným povrchem včetně objímek, kolen a odskoků kruhový, průměru 120 mm</t>
  </si>
  <si>
    <t>39.8 K13=39.800 [A] 
8.3 K14=8.300 [B] 
Celkem: 39.8+8.3=48.100 [C] 
48.1 * 1.05Koeficient množství=50.505 [D]</t>
  </si>
  <si>
    <t>366</t>
  </si>
  <si>
    <t>998764102</t>
  </si>
  <si>
    <t>Přesun hmot pro konstrukce klempířské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</si>
  <si>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</si>
  <si>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367</t>
  </si>
  <si>
    <t>998764192</t>
  </si>
  <si>
    <t>Přesun hmot pro konstrukce klempířské stanovený z hmotnosti přesunovaného materiálu Příplatek k cenám za zvětšený přesun přes vymezenou největší dopravní vzdále</t>
  </si>
  <si>
    <t>Přesun hmot pro konstrukce klempířské stanovený z hmotnosti přesunovaného materiálu Příplatek k cenám za zvětšený přesun přes vymezenou největší dopravní vzdálenost do 100 m</t>
  </si>
  <si>
    <t>765</t>
  </si>
  <si>
    <t>Krytina skládaná</t>
  </si>
  <si>
    <t>368</t>
  </si>
  <si>
    <t>765111.1Z</t>
  </si>
  <si>
    <t>Montáž krytiny - okapní jednoduchá větrací mřížka</t>
  </si>
  <si>
    <t>67.12 provětrávací mřížka u okapu=67.120 [A] 
Celkem: 67.12=67.120 [B]</t>
  </si>
  <si>
    <t>1. Vcenách jsou započteny i náklady na přiřezání tašek. 2. Oplechování štítových hran, úžlabí a prostupů se oceňuje cenami katalogu 800–764 Konstrukce klempířské. 3. Montáž střešních doplňků (větracích, protisněhových, prostupových tašek apod.) se oceňuje cenami části A02.</t>
  </si>
  <si>
    <t>369</t>
  </si>
  <si>
    <t>596602.1Z</t>
  </si>
  <si>
    <t>Okapová mřížka - děrovaný FeZn plech tl. 0,55 mm, šíře 200 mm</t>
  </si>
  <si>
    <t>67.12 =67.120 [A] 
Celkem: 67.12=67.120 [B]</t>
  </si>
  <si>
    <t>370</t>
  </si>
  <si>
    <t>765191013</t>
  </si>
  <si>
    <t>Montáž pojistné hydroizolační nebo parotěsné fólie kladené ve sklonu přes 20° volně na bednění nebo tepelnou izolaci</t>
  </si>
  <si>
    <t>9.06 štít=9.060 [A] 
Celkem: 9.06=9.060 [B]</t>
  </si>
  <si>
    <t>1. V cenách nejsou započteny náklady na dodávku fólie, tyto se oceňují ve specifikaci. Ztratné lze dohodnout ve směrné výši 5 až 15%. 2. Vceně -1071 nejsou započteny náklady na dodávku okapnice, tyto se oceňují položkami ceníku 800-764 Konstrukce klempířské.</t>
  </si>
  <si>
    <t>371</t>
  </si>
  <si>
    <t>28329035</t>
  </si>
  <si>
    <t>fólie kontaktní difuzně propustná pro doplňkovou hydroizolační vrstvu, třívrstvá mikroporézní PP 130-135g/m2 s integrovanou samolepící páskou</t>
  </si>
  <si>
    <t>9.06 štít=9.060 [A] 
Celkem: 9.06=9.060 [B] 
9.06 * 1.1Koeficient množství=9.966 [C]</t>
  </si>
  <si>
    <t>372</t>
  </si>
  <si>
    <t>765191023</t>
  </si>
  <si>
    <t>Montáž pojistné hydroizolační nebo parotěsné fólie kladené ve sklonu přes 20° s lepenými přesahy na bednění nebo tepelnou izolaci</t>
  </si>
  <si>
    <t>373</t>
  </si>
  <si>
    <t>28329031</t>
  </si>
  <si>
    <t>fólie kontaktní difuzně propustná pro doplňkovou hydroizolační vrstvu, monolitická dvouvrstvá PES/PR 270g/m2, integrovaná samolepící páska</t>
  </si>
  <si>
    <t>6.1*4.25*2 kolostav=51.850 [A] 
19.35*4.85 peron=93.848 [B] 
6.15*19.7*2 přístavek=242.310 [C] 
Celkem: 51.85+93.848+242.31=388.008 [D] 
388.008 * 1.1Koeficient množství=426.809 [E]</t>
  </si>
  <si>
    <t>374</t>
  </si>
  <si>
    <t>765192001</t>
  </si>
  <si>
    <t>Nouzové zakrytí střechy plachtou</t>
  </si>
  <si>
    <t>(6.15*19.7*2)*2 přístavek=484.620 [A] 
Celkem: 484.62=484.620 [B]</t>
  </si>
  <si>
    <t>1. Cenu lze použít pro přechodné zakrytí střechy nebo krovu. 2. V ceně 765 19-2001 jsou započteny náklady i na: a) montáž a demontáž plachty, b) opotřebení plachty.</t>
  </si>
  <si>
    <t>375</t>
  </si>
  <si>
    <t>998765101</t>
  </si>
  <si>
    <t>Přesun hmot pro krytiny skládané stanovený z hmotnosti přesunovaného materiálu vodorovná dopravní vzdálenost do 50 m na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</si>
  <si>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</si>
  <si>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376</t>
  </si>
  <si>
    <t>998765192</t>
  </si>
  <si>
    <t>Přesun hmot pro krytiny skládané stanovený z hmotnosti přesunovaného materiálu Příplatek k cenám za zvětšený přesun přes vymezenou největší dopravní vzdálenost</t>
  </si>
  <si>
    <t>Přesun hmot pro krytiny skládané stanovený z hmotnosti přesunovaného materiálu Příplatek k cenám za zvětšený přesun přes vymezenou největší dopravní vzdálenost do 100 m</t>
  </si>
  <si>
    <t>766</t>
  </si>
  <si>
    <t>Konstrukce truhlářské</t>
  </si>
  <si>
    <t>377</t>
  </si>
  <si>
    <t>766111820</t>
  </si>
  <si>
    <t>Demontáž dřevěných stěn plných</t>
  </si>
  <si>
    <t>1.75*2.59 008 S=4.533 [A] 
1.25*3 201 S=3.750 [B] 
Celkem: 4.533+3.75=8.283 [C]</t>
  </si>
  <si>
    <t>1. Demontáž stěn záchodových se oceňuje cenou -1820. 2. V cenách je započtena demontáž lišt i vysklení.</t>
  </si>
  <si>
    <t>378</t>
  </si>
  <si>
    <t>766441812</t>
  </si>
  <si>
    <t>Demontáž parapetních desek dřevěných nebo plastových šířky přes 300 mm délky do 1 m</t>
  </si>
  <si>
    <t>1 110 S=1.000 [A] 
1 116 S=1.000 [B] 
1 119 S=1.000 [C] 
1 120 S=1.000 [D] 
1 206 S=1.000 [E] 
Celkem: 1+1+1+1+1=5.000 [F]</t>
  </si>
  <si>
    <t>379</t>
  </si>
  <si>
    <t>766441822</t>
  </si>
  <si>
    <t>Demontáž parapetních desek dřevěných nebo plastových šířky přes 300 mm délky přes 1 m</t>
  </si>
  <si>
    <t>1 103 S=1.000 [A] 
1 104 S=1.000 [B] 
1 105 S=1.000 [C] 
1 107 S=1.000 [D] 
1 107 S=1.000 [E] 
1 108 S=1.000 [F] 
1 109 S=1.000 [G] 
1 110 S=1.000 [H] 
1 111 S=1.000 [I] 
1 112 S=1.000 [J] 
1 113 S=1.000 [K] 
1 115 S=1.000 [L] 
1*2 118 S=2.000 [M] 
1 201 S=1.000 [N] 
1 203 S=1.000 [O] 
1*2 204 S=2.000 [P] 
1*1 205 S=1.000 [Q] 
1*1 205 S=1.000 [R] 
1 207 1=1.000 [S] 
1 209 1=1.000 [T] 
1*2 210 1=2.000 [U] 
1 211 1=1.000 [V] 
1 212 1=1.000 [W] 
Celkem: 1+1+1+1+1+1+1+1+1+1+1+1+2+1+1+2+1+1+1+1+2+1+1=26.000 [X]</t>
  </si>
  <si>
    <t>380</t>
  </si>
  <si>
    <t>766622131</t>
  </si>
  <si>
    <t>Montáž oken plastových včetně montáže rámu plochy přes 1 m2 otevíravých do zdiva, výšky do 1,5 m</t>
  </si>
  <si>
    <t>(1.35*1.45)*2 o12=3.915 [A] 
(1.35*1.45)*1 O13=1.958 [B] 
(1.3*1.45)*4 O14=7.540 [C] 
(1.3*1.45)*1 O15=1.885 [D] 
(0.9*1.25)*1 O16=1.125 [E] 
Celkem: 3.915+1.958+7.54+1.885+1.125=16.423 [F]</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</si>
  <si>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Tepelnou izolaci mezi ostěním a rámem okna je možné ocenit položkami 766 62 - 9 . . Příplatek k cenám za tepelnou izolaci mezi ostěním a rámem okna jsou započteny náklady na izolaci vnější i vnitřní. 4. Délka izolace se určuje v metrech délky rámu okna.</t>
  </si>
  <si>
    <t>381</t>
  </si>
  <si>
    <t>611400.12Z</t>
  </si>
  <si>
    <t>okno plastové otevíravé/sklopné trojsklo přes plochu 1m2 do v 1,5m - O12</t>
  </si>
  <si>
    <t>(1.35*1.45)*2 o12=3.915 [A] 
Celkem: 3.915=3.915 [B]</t>
  </si>
  <si>
    <t>SPECIFIKACE VIZ PD SPECIFIKACE VÝROBKŮ</t>
  </si>
  <si>
    <t>382</t>
  </si>
  <si>
    <t>611400.13Z</t>
  </si>
  <si>
    <t>okno plastové otevíravé/sklopné trojsklo přes plochu 1m2 do v 1,5m - O13</t>
  </si>
  <si>
    <t>(1.35*1.45)*1 O13=1.958 [A] 
Celkem: 1.958=1.958 [B]</t>
  </si>
  <si>
    <t>383</t>
  </si>
  <si>
    <t>611400.14Z</t>
  </si>
  <si>
    <t>okno plastové otevíravé/sklopné trojsklo přes plochu 1m2 do v 1,5m - O14</t>
  </si>
  <si>
    <t>(1.3*1.45)*4 O14=7.540 [A] 
Celkem: 7.54=7.540 [B]</t>
  </si>
  <si>
    <t>384</t>
  </si>
  <si>
    <t>611400.15Z</t>
  </si>
  <si>
    <t>okno plastové otevíravé/sklopné trojsklo přes plochu 1m2 do v 1,5m - O15</t>
  </si>
  <si>
    <t>(1.3*1.45)*1 O15=1.885 [A] 
Celkem: 1.885=1.885 [B]</t>
  </si>
  <si>
    <t>385</t>
  </si>
  <si>
    <t>611400.16Z</t>
  </si>
  <si>
    <t>okno plastové otevíravé/sklopné trojsklo přes plochu 1m2 do v 1,5m - O16</t>
  </si>
  <si>
    <t>(0.9*1.25)*1 O16=1.125 [A] 
Celkem: 1.125=1.125 [B]</t>
  </si>
  <si>
    <t>386</t>
  </si>
  <si>
    <t>766622132</t>
  </si>
  <si>
    <t>Montáž oken plastových včetně montáže rámu plochy přes 1 m2 otevíravých do zdiva, výšky přes 1,5 do 2,5 m</t>
  </si>
  <si>
    <t>(1.5*1.65)*2 O01=4.950 [A] 
(1.5*1.6)*6 O02=14.400 [B] 
(1.5*1.6)*2 O03=4.800 [C] 
(1.5*1.55)*1 O04=2.325 [D] 
(1.45*1.65)*2 O05=4.785 [E] 
(1.45*1.65)*1 O06=2.393 [F] 
(1.45*1.65)*1 O07=2.393 [G] 
(1*1.6)*1 O08=1.600 [H] 
(1*1.6)*1 O09=1.600 [I] 
(0.75*1.65)*1 O10=1.238 [J] 
Celkem: 4.95+14.4+4.8+2.325+4.785+2.393+2.393+1.6+1.6+1.238=40.484 [K]</t>
  </si>
  <si>
    <t>387</t>
  </si>
  <si>
    <t>611400.1Z</t>
  </si>
  <si>
    <t>okno plastové otevíravé/sklopné trojsklo přes plochu 1m2 v 1,5-2,5m - O01</t>
  </si>
  <si>
    <t>(1.5*1.65)*2 O01=4.950 [A] 
Celkem: 4.95=4.950 [B]</t>
  </si>
  <si>
    <t>388</t>
  </si>
  <si>
    <t>611400.2Z</t>
  </si>
  <si>
    <t>okno plastové otevíravé/sklopné trojsklo přes plochu 1m2 v 1,5-2,5m - O02</t>
  </si>
  <si>
    <t>(1.5*1.6)*6 O02=14.400 [A] 
Celkem: 14.4=14.400 [B]</t>
  </si>
  <si>
    <t>389</t>
  </si>
  <si>
    <t>611400.3Z</t>
  </si>
  <si>
    <t>okno plastové otevíravé/sklopné trojsklo přes plochu 1m2 v 1,5-2,5m - O03</t>
  </si>
  <si>
    <t>(1.5*1.6)*2 O03=4.800 [A] 
Celkem: 4.8=4.800 [B]</t>
  </si>
  <si>
    <t>390</t>
  </si>
  <si>
    <t>611400.4Z</t>
  </si>
  <si>
    <t>okno plastové otevíravé/sklopné trojsklo přes plochu 1m2 v 1,5-2,5m - O04</t>
  </si>
  <si>
    <t>(1.5*1.55)*1 O04=2.325 [A] 
Celkem: 2.325=2.325 [B]</t>
  </si>
  <si>
    <t>391</t>
  </si>
  <si>
    <t>611400.5Z</t>
  </si>
  <si>
    <t>okno plastové otevíravé/sklopné trojsklo přes plochu 1m2 v 1,5-2,5m - O05</t>
  </si>
  <si>
    <t>(1.45*1.65)*2 O05=4.785 [A] 
Celkem: 4.785=4.785 [B]</t>
  </si>
  <si>
    <t>392</t>
  </si>
  <si>
    <t>611400.6Z</t>
  </si>
  <si>
    <t>okno plastové otevíravé/sklopné trojsklo přes plochu 1m2 v 1,5-2,5m - O06</t>
  </si>
  <si>
    <t>(1.45*1.65)*1 O06=2.393 [A] 
Celkem: 2.393=2.393 [B]</t>
  </si>
  <si>
    <t>393</t>
  </si>
  <si>
    <t>611400.7Z</t>
  </si>
  <si>
    <t>okno plastové otevíravé/sklopné trojsklo přes plochu 1m2 v 1,5-2,5m - O07</t>
  </si>
  <si>
    <t>(1.45*1.65)*1 O07=2.393 [A] 
Celkem: 2.393=2.393 [B]</t>
  </si>
  <si>
    <t>394</t>
  </si>
  <si>
    <t>611400.8Z</t>
  </si>
  <si>
    <t>okno plastové otevíravé/sklopné trojsklo přes plochu 1m2 v 1,5-2,5m - O08</t>
  </si>
  <si>
    <t>(1*1.6)*1 O08=1.600 [A] 
Celkem: 1.6=1.600 [B]</t>
  </si>
  <si>
    <t>395</t>
  </si>
  <si>
    <t>611400.9Z</t>
  </si>
  <si>
    <t>okno plastové otevíravé/sklopné trojsklo přes plochu 1m2 v 1,5-2,5m - O09</t>
  </si>
  <si>
    <t>(1*1.6)*1 O09=1.600 [A] 
Celkem: 1.6=1.600 [B]</t>
  </si>
  <si>
    <t>396</t>
  </si>
  <si>
    <t>611400.10Z</t>
  </si>
  <si>
    <t>okno plastové otevíravé/sklopné trojsklo přes plochu 1m2 v 1,5-2,5m - O10</t>
  </si>
  <si>
    <t>(0.75*1.65)*1 O10=1.238 [A] 
Celkem: 1.238=1.238 [B]</t>
  </si>
  <si>
    <t>397</t>
  </si>
  <si>
    <t>766622216</t>
  </si>
  <si>
    <t>Montáž oken plastových plochy do 1 m2 včetně montáže rámu otevíravých do zdiva</t>
  </si>
  <si>
    <t>1 o11 (0.75*0.75)=1.000 [A] 
4 O17 (0.55*1.2)=4.000 [B] 
Celkem: 1+4=5.000 [C]</t>
  </si>
  <si>
    <t>398</t>
  </si>
  <si>
    <t>611400.11Z</t>
  </si>
  <si>
    <t>okno plastové otevíravé/sklopné trojsklo do plochy 1m2 - O11</t>
  </si>
  <si>
    <t>(0.75*0.75)*1 o11=0.563 [A] 
Celkem: 0.563=0.563 [B]</t>
  </si>
  <si>
    <t>399</t>
  </si>
  <si>
    <t>611400.17Z</t>
  </si>
  <si>
    <t>okno plastové otevíravé/sklopné trojsklo do plochy 1m2 - O17</t>
  </si>
  <si>
    <t>(0.55*1.2)*4 O17=2.640 [A] 
Celkem: 2.64=2.640 [B]</t>
  </si>
  <si>
    <t>400</t>
  </si>
  <si>
    <t>766629214</t>
  </si>
  <si>
    <t>Montáž oken dřevěných Příplatek k cenám za tepelnou izolaci mezi ostěním a rámem okna při rovném ostění, připojovací spára tl. do 15 mm, páska</t>
  </si>
  <si>
    <t>(1.35*1.45)*2 o12=3.915 [A] 
(1.35*1.45)*1 O13=1.958 [B] 
(1.3*1.45)*4 O14=7.540 [C] 
(1.3*1.45)*1 O15=1.885 [D] 
(0.9*1.25)*1 O16=1.125 [E] 
(1.5*1.65)*2 O01=4.950 [F] 
(1.5*1.6)*6 O02=14.400 [G] 
(1.5*1.6)*2 O03=4.800 [H] 
(1.5*1.55)*1 O04=2.325 [I] 
(1.45*1.65)*2 O05=4.785 [J] 
(1.45*1.65)*1 O06=2.393 [K] 
(1.45*1.65)*1 O07=2.393 [L] 
(1*1.6)*1 O08=1.600 [M] 
(1*1.6)*1 O09=1.600 [N] 
(0.75*1.65)*1 O10=1.238 [O] 
(0.75*0.75)*1 o11=0.563 [P] 
(0.55*1.2)*4 O17=2.640 [Q] 
Celkem: 3.915+1.958+7.54+1.885+1.125+4.95+14.4+4.8+2.325+4.785+2.393+2.393+1.6+1.6+1.238+0.563+2.64=60.110 [R]</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</si>
  <si>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t>
  </si>
  <si>
    <t>401</t>
  </si>
  <si>
    <t>766660001</t>
  </si>
  <si>
    <t>Montáž dveřních křídel dřevěných nebo plastových otevíravých do ocelové zárubně povrchově upravených jednokřídlových, šířky do 800 mm</t>
  </si>
  <si>
    <t>0+2 D01 700/1970 mm=2.000 [A] 
0+1 D02 700/1970 mm=1.000 [B] 
1+0 D03 700/1970 mm=1.000 [C] 
4+5 D04 700/1970 mm=9.000 [D] 
2+1 D05 800/1970 mm=3.000 [E] 
0+1 D06 800/2100 mm=1.000 [F] 
2+0 D07 800/2100 mm=2.000 [G] 
2+2 D09 800/2100 mm=4.000 [H] 
1+2 0.23 800/1970 mm=3.000 [I] 
3+3 1 800/1970 mm=6.000 [J] 
Celkem: 2+1+1+9+3+1+2+4+3+6=32.000 [K]</t>
  </si>
  <si>
    <t>1. Cenami -0021 až -0031, -0161 až -0163, -0181 až -0183, se oceňují dveře s protipožární odolností do 30 min. 2. V cenách -0201 až -0272 je započtena i montáž okopného plechu, stavěče křídel a držadel kyvných dveří. 3. V cenách -0351 až -0384 jsou započtené i náklady na osazení kování, vodícího trnu, seřízení pojezdů na stěnu a následné vyrovnání a seřízení dveřních křídel. 4.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</si>
  <si>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402</t>
  </si>
  <si>
    <t>611601.1Z</t>
  </si>
  <si>
    <t>dveře jednokřídlé D01 - kompletizované</t>
  </si>
  <si>
    <t>0+2 D01 700/1970 mm=2.000 [A] 
Celkem: 2=2.000 [B]</t>
  </si>
  <si>
    <t>SPECIFIKACE VIZ PD SPECIFIKACE INTERIÉROVÝCH DVEŘÍ</t>
  </si>
  <si>
    <t>403</t>
  </si>
  <si>
    <t>611601.2Z</t>
  </si>
  <si>
    <t>dveře jednokřídlé D02 - kompletizované</t>
  </si>
  <si>
    <t>0+1 D02 700/1970 mm=1.000 [A] 
Celkem: 1=1.000 [B]</t>
  </si>
  <si>
    <t>404</t>
  </si>
  <si>
    <t>611601.3Z</t>
  </si>
  <si>
    <t>dveře jednokřídlé D03 - kompletizované</t>
  </si>
  <si>
    <t>1+0 D03 700/1970 mm=1.000 [A] 
Celkem: 1=1.000 [B]</t>
  </si>
  <si>
    <t>405</t>
  </si>
  <si>
    <t>611601.4Z</t>
  </si>
  <si>
    <t>dveře jednokřídlé D04 - kompletizované</t>
  </si>
  <si>
    <t>4+5 D04 700/1970 mm=9.000 [A] 
Celkem: 9=9.000 [B]</t>
  </si>
  <si>
    <t>406</t>
  </si>
  <si>
    <t>611601.5Z</t>
  </si>
  <si>
    <t>dveře jednokřídlé D05 - kompletizované</t>
  </si>
  <si>
    <t>2+1 D05 800/1970 mm=3.000 [A] 
Celkem: 3=3.000 [B]</t>
  </si>
  <si>
    <t>407</t>
  </si>
  <si>
    <t>611601.6Z</t>
  </si>
  <si>
    <t>dveře jednokřídlé D06 - kompletizované</t>
  </si>
  <si>
    <t>0+1 D06 800/2100 mm=1.000 [A] 
Celkem: 1=1.000 [B]</t>
  </si>
  <si>
    <t>408</t>
  </si>
  <si>
    <t>611601.7Z</t>
  </si>
  <si>
    <t>dveře jednokřídlé D07 - kompletizované</t>
  </si>
  <si>
    <t>2+0 D07 800/2100 mm=2.000 [A] 
Celkem: 2=2.000 [B]</t>
  </si>
  <si>
    <t>409</t>
  </si>
  <si>
    <t>611601.9Z</t>
  </si>
  <si>
    <t>dveře jednokřídlé D09 - kompletizované</t>
  </si>
  <si>
    <t>2+2 D09 800/2100 mm=4.000 [A] 
Celkem: 4=4.000 [B]</t>
  </si>
  <si>
    <t>410</t>
  </si>
  <si>
    <t>611601.10Z</t>
  </si>
  <si>
    <t>dveře jednokřídlé D10 - kompletizované</t>
  </si>
  <si>
    <t>1+2 0.23 800/1970 mm=3.000 [A] 
Celkem: 3=3.000 [B]</t>
  </si>
  <si>
    <t>411</t>
  </si>
  <si>
    <t>611601.11Z</t>
  </si>
  <si>
    <t>dveře jednokřídlé D11 - kompletizované</t>
  </si>
  <si>
    <t>3+3 1 800/1970 mm=6.000 [A] 
Celkem: 6=6.000 [B]</t>
  </si>
  <si>
    <t>412</t>
  </si>
  <si>
    <t>766660002</t>
  </si>
  <si>
    <t>Montáž dveřních křídel dřevěných nebo plastových otevíravých do ocelové zárubně povrchově upravených jednokřídlových, šířky přes 800 mm</t>
  </si>
  <si>
    <t>0+1 D08 900/2100 mm=1.000 [A] 
Celkem: 1=1.000 [B]</t>
  </si>
  <si>
    <t>413</t>
  </si>
  <si>
    <t>611601.8Z</t>
  </si>
  <si>
    <t>dveře jednokřídlé D08 - kompletizované</t>
  </si>
  <si>
    <t>414</t>
  </si>
  <si>
    <t>766660021</t>
  </si>
  <si>
    <t>Montáž dveřních křídel dřevěných nebo plastových otevíravých do ocelové zárubně protipožárních jednokřídlových, šířky do 800 mm</t>
  </si>
  <si>
    <t>415</t>
  </si>
  <si>
    <t>611609.1Z</t>
  </si>
  <si>
    <t>dveře jednokřídlé s požární odolností - PO01 - kompletizované</t>
  </si>
  <si>
    <t>1+0 PO01 800/1970 - zdivo 170 mm=1.000 [A] 
Celkem: 1=1.000 [B]</t>
  </si>
  <si>
    <t>SPECIFIKACE VIZ PD SPECIFIKACE POŽÁRNÍCH UZÁVĚRŮ</t>
  </si>
  <si>
    <t>416</t>
  </si>
  <si>
    <t>611609.2Z</t>
  </si>
  <si>
    <t>dveře jednokřídlé s požární odolností - PO02 - kompletizované</t>
  </si>
  <si>
    <t>1+2 PO02 800/1970 - zdivo 170 mm=3.000 [A] 
Celkem: 3=3.000 [B]</t>
  </si>
  <si>
    <t>417</t>
  </si>
  <si>
    <t>611609.3Z</t>
  </si>
  <si>
    <t>dveře jednokřídlé s požární odolností - PO03 - kompletizované</t>
  </si>
  <si>
    <t>0+2 PO03 800/1970 - zdivo 170 mm=2.000 [A] 
Celkem: 2=2.000 [B]</t>
  </si>
  <si>
    <t>418</t>
  </si>
  <si>
    <t>611609.4Z</t>
  </si>
  <si>
    <t>dveře jednokřídlé s požární odolností - PO04 - kompletizované</t>
  </si>
  <si>
    <t>1+0 PO04 800/1970 - zdivo 170 mm=1.000 [A] 
Celkem: 1=1.000 [B]</t>
  </si>
  <si>
    <t>419</t>
  </si>
  <si>
    <t>611609.5Z</t>
  </si>
  <si>
    <t>dveře jednokřídlé s požární odolností - PO05 - kompletizované</t>
  </si>
  <si>
    <t>420</t>
  </si>
  <si>
    <t>766660411</t>
  </si>
  <si>
    <t>Montáž dveřních křídel dřevěných nebo plastových vchodových dveří včetně rámu do zdiva jednokřídlových bez nadsvětlíku</t>
  </si>
  <si>
    <t>0+1 O22 950/2175 mm=1.000 [A] 
0+1 O23 1000/2150 mm=1.000 [B] 
Celkem: 1+1=2.000 [C]</t>
  </si>
  <si>
    <t>421</t>
  </si>
  <si>
    <t>611441.1Z</t>
  </si>
  <si>
    <t>dveře plastové vchodové jednokřídlé otvíravé O22 - kompletizované</t>
  </si>
  <si>
    <t>0+1 O22 950/2175 mm=1.000 [A] 
Celkem: 1=1.000 [B]</t>
  </si>
  <si>
    <t>SPECIFIKAC VIZ SPECIFIKACE VNĚJŠÍCH VÝPLNÍ</t>
  </si>
  <si>
    <t>422</t>
  </si>
  <si>
    <t>611441.2Z</t>
  </si>
  <si>
    <t>dveře plastové vchodové jednokřídlé otvíravé O23 - kompletizované</t>
  </si>
  <si>
    <t>0+1 O23 1000/2150 mm=1.000 [A] 
Celkem: 1=1.000 [B]</t>
  </si>
  <si>
    <t>423</t>
  </si>
  <si>
    <t>766694121</t>
  </si>
  <si>
    <t>Montáž ostatních truhlářských konstrukcí parapetních desek dřevěných nebo plastových šířky přes 300 mm, délky do 1000 mm</t>
  </si>
  <si>
    <t>2 T03=2.000 [A] 
2 T04=2.000 [B] 
1 T07=1.000 [C] 
1 T08=1.000 [D] 
Celkem: 2+2+1+1=6.000 [E]</t>
  </si>
  <si>
    <t>1. Vcenách 766 69 - 3421 a 3422 jsou započteny i náklady na zaměření zřizovaných otvorů. 2. V cenách 766 69 - 4111 až 4124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</si>
  <si>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424</t>
  </si>
  <si>
    <t>60794108</t>
  </si>
  <si>
    <t>deska parapetní dřevotřísková vnitřní 550x1000mm</t>
  </si>
  <si>
    <t>2*1 T03=2.000 [A] 
2*0.75 T04=1.500 [B] 
Celkem: 2+1.5=3.500 [C]</t>
  </si>
  <si>
    <t>425</t>
  </si>
  <si>
    <t>60794106</t>
  </si>
  <si>
    <t>deska parapetní dřevotřísková vnitřní 450x1000mm</t>
  </si>
  <si>
    <t>1*0.9 T07=0.900 [A] 
1*0.55 T08=0.550 [B] 
Celkem: 0.9+0.55=1.450 [C]</t>
  </si>
  <si>
    <t>426</t>
  </si>
  <si>
    <t>766694122</t>
  </si>
  <si>
    <t>Montáž ostatních truhlářských konstrukcí parapetních desek dřevěných nebo plastových šířky přes 300 mm, délky přes 1000 do 1600 mm</t>
  </si>
  <si>
    <t>9 T01=9.000 [A] 
2 T02=2.000 [B] 
3 T05=3.000 [C] 
5 T06=5.000 [D] 
Celkem: 9+2+3+5=19.000 [E]</t>
  </si>
  <si>
    <t>427</t>
  </si>
  <si>
    <t>9*1.5 T01=13.500 [A] 
2*1.45 T02=2.900 [B] 
Celkem: 13.5+2.9=16.400 [C]</t>
  </si>
  <si>
    <t>428</t>
  </si>
  <si>
    <t>3*1.35 T05=4.050 [A] 
5*1.3 T06=6.500 [B] 
Celkem: 4.05+6.5=10.550 [C]</t>
  </si>
  <si>
    <t>429</t>
  </si>
  <si>
    <t>60794003</t>
  </si>
  <si>
    <t>deska parapetní dřevotřísková vnitřní, zažehlené hrany</t>
  </si>
  <si>
    <t>6+19=25.000 [A] 
Celkem: 25=25.000 [B]</t>
  </si>
  <si>
    <t>430</t>
  </si>
  <si>
    <t>766812840</t>
  </si>
  <si>
    <t>Demontáž kuchyňských linek dřevěných nebo kovových včetně skříněk uchycených na stěně, délky přes 1800 do 2100 mm</t>
  </si>
  <si>
    <t>1+1+1=3.000 [A] 
Celkem: 3=3.000 [B]</t>
  </si>
  <si>
    <t>1. Pro volbu ceny demontáže kuchyňských linek je rozhodující délka horních skříněk.</t>
  </si>
  <si>
    <t>431</t>
  </si>
  <si>
    <t>998766102</t>
  </si>
  <si>
    <t>Přesun hmot pro konstrukce truhlářské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</si>
  <si>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</si>
  <si>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432</t>
  </si>
  <si>
    <t>998766192</t>
  </si>
  <si>
    <t>Přesun hmot pro konstrukce truhlářské stanovený z hmotnosti přesunovaného materiálu Příplatek k ceně za zvětšený přesun přes vymezenou největší dopravní vzdálen</t>
  </si>
  <si>
    <t>Přesun hmot pro konstrukce truhlářské stanovený z hmotnosti přesunovaného materiálu Příplatek k ceně za zvětšený přesun přes vymezenou největší dopravní vzdálenost do 100 m</t>
  </si>
  <si>
    <t>767</t>
  </si>
  <si>
    <t>Konstrukce zámečnické</t>
  </si>
  <si>
    <t>433</t>
  </si>
  <si>
    <t>767161111</t>
  </si>
  <si>
    <t>Montáž zábradlí rovného z trubek nebo tenkostěnných profilů do zdiva, hmotnosti 1 m zábradlí do 20 kg</t>
  </si>
  <si>
    <t>0.72 Z13=0.720 [A] 
Celkem: 0.72=0.720 [B]</t>
  </si>
  <si>
    <t>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ostatních zámečnických konstrukcí, c) montáž výplně tvarovaným plechem.</t>
  </si>
  <si>
    <t>434</t>
  </si>
  <si>
    <t>631260.1Z</t>
  </si>
  <si>
    <t>zábradlí trubkové madlo - zakázková výroba pozice Z13 včetně kotvení a nátěru kompletizované</t>
  </si>
  <si>
    <t>SPECIFIKACE ZÁMEČNICKÝCH VÝROBKŮ</t>
  </si>
  <si>
    <t>435</t>
  </si>
  <si>
    <t>767161114</t>
  </si>
  <si>
    <t>Montáž zábradlí rovného z trubek nebo tenkostěnných profilů do zdiva, hmotnosti 1 m zábradlí přes 20 do 30 kg</t>
  </si>
  <si>
    <t>7.03 Z14=7.030 [A] 
Celkem: 7.03=7.030 [B]</t>
  </si>
  <si>
    <t>436</t>
  </si>
  <si>
    <t>631260.2Z</t>
  </si>
  <si>
    <t>zábradlí trubkové madlo - zakázková výroba pozice Z14 včetně kotvení a nátěru kompletizované</t>
  </si>
  <si>
    <t>437</t>
  </si>
  <si>
    <t>767163121</t>
  </si>
  <si>
    <t>Montáž kompletního kovového zábradlí přímého z dílců v rovině (na rovné ploše) kotveného do betonu</t>
  </si>
  <si>
    <t>3.43 Z15=3.430 [A] 
6.04 Z16=6.040 [B] 
1*4 Z21=4.000 [C] 
Celkem: 3.43+6.04+4=13.470 [D]</t>
  </si>
  <si>
    <t>1. Ceny nelze použít pro montáž zábradlí svařovaného na místě. Tyto práce se oceňují cenami souboru cen 767 22 - Montáž zábradlí.</t>
  </si>
  <si>
    <t>438</t>
  </si>
  <si>
    <t>631260.3Z</t>
  </si>
  <si>
    <t>zábradlí trubkové - zakázková výroba pozice Z15 včetně kotvení a nátěru kompletizované</t>
  </si>
  <si>
    <t>3.43 Z15=3.430 [A] 
Celkem: 3.43=3.430 [B]</t>
  </si>
  <si>
    <t>439</t>
  </si>
  <si>
    <t>631260.4Z</t>
  </si>
  <si>
    <t>zábradlí trubkové - zakázková výroba pozice Z16 včetně kotvení a nátěru kompletizované</t>
  </si>
  <si>
    <t>6.04 Z16=6.040 [A] 
Celkem: 6.04=6.040 [B]</t>
  </si>
  <si>
    <t>440</t>
  </si>
  <si>
    <t>749106.1Z</t>
  </si>
  <si>
    <t>Opěrný oblouk pozice Z21</t>
  </si>
  <si>
    <t>4 Z21=4.000 [A] 
Celkem: 4=4.000 [B]</t>
  </si>
  <si>
    <t>441</t>
  </si>
  <si>
    <t>767531111</t>
  </si>
  <si>
    <t>Montáž vstupních čistících zón z rohoží kovových nebo plastových</t>
  </si>
  <si>
    <t>(1.8*1.65)+(1.95*1.75) 101 N=6.383 [A] 
Celkem: 6.383=6.383 [B]</t>
  </si>
  <si>
    <t>1. Cena -1111 je určena pro všechny typy rohoží kromě textilních, tj. hliníkové nebo plastové vkombinaci srůznými typy kartáčů, kovové - škrabáky, pryžové, zvláken zplastických hmot, apod. 2. Textilní rohože se oceňují souborem cen 776 57-3 Montáž textilních čistících zón katalogu 800-776 Podlahy povlakové.</t>
  </si>
  <si>
    <t>442</t>
  </si>
  <si>
    <t>69752121</t>
  </si>
  <si>
    <t>koberec čistící zóna, střižená smyčka, vlákno PA Econyl, 920g/m2, zátěž 33, Bfl-S1, záda vinyl</t>
  </si>
  <si>
    <t>(1.8*1.65)+(1.95*1.75) 101 N=6.383 [A] 
Celkem: 6.383=6.383 [B] 
6.383 * 1.1Koeficient množství=7.021 [C]</t>
  </si>
  <si>
    <t>443</t>
  </si>
  <si>
    <t>767531121</t>
  </si>
  <si>
    <t>Montáž vstupních čistících zón z rohoží osazení rámu mosazného nebo hliníkového zapuštěného z L profilů</t>
  </si>
  <si>
    <t>(1.8*2+1.65*2)+(1.95*2+1.75*2) 101 N=14.300 [A] 
Celkem: 14.3=14.300 [B]</t>
  </si>
  <si>
    <t>444</t>
  </si>
  <si>
    <t>69752160</t>
  </si>
  <si>
    <t>rám pro zapuštění profil L-30/30 25/25 20/30 15/30-Al</t>
  </si>
  <si>
    <t>(1.8*2+1.65*2)+(1.95*2+1.75*2) 101 N=14.300 [A] 
Celkem: 14.3=14.300 [B] 
14.3 * 1.1Koeficient množství=15.730 [C]</t>
  </si>
  <si>
    <t>445</t>
  </si>
  <si>
    <t>767610.1Z</t>
  </si>
  <si>
    <t>Montáž oken kovových podávacích - pozice "O24" kompletizované včetně předokenní rolety</t>
  </si>
  <si>
    <t>1*1.15*1.16 -1.238=1.334 [A] 
Celkem: 1.334=1.334 [B]</t>
  </si>
  <si>
    <t>1. V cenách montáže oken jsou započteny i náklady na zaměření, vyklínování, horizontální i vertikální vyrovnání okenního rámu, ukotvení a vyplnění spáry mezi rámem a ostěním polyuretanovou pěnou. 2. Cenami montáže oken otevíravých lze ocenit i montáž oken kyvných, otočných, výklopných. 3. V cenách nejsou započteny náklady na: a) montáž hliníkových krycích lišt; tyto práce se oceňují cenami 767 89-6110 až -6115 Montáž částí zhliníkových a jiných slitin, b) montáž těsnění oken; tyto práce se oceňují cenami 767 62-61 Montáž těsnění oken, c) montáž oboustranných krycích lišt; tyto práce se oceňují cenami 767 62-71 Montáž krycích ocelových lišt oboustranně.</t>
  </si>
  <si>
    <t>446</t>
  </si>
  <si>
    <t>611409.2Z</t>
  </si>
  <si>
    <t>okno kovové 1150/2150  mm - pozice O24 - kompletizované</t>
  </si>
  <si>
    <t>1 -1.238=1.000 [A] 
Celkem: 1=1.000 [B]</t>
  </si>
  <si>
    <t>SPECIFIKACE INTERIÉROVÝCH OKEN</t>
  </si>
  <si>
    <t>447</t>
  </si>
  <si>
    <t>611409.3Z</t>
  </si>
  <si>
    <t>předokenní roleta 1150/2150 mm k oknu pozice O24 - kompletizované</t>
  </si>
  <si>
    <t>448</t>
  </si>
  <si>
    <t>767610218</t>
  </si>
  <si>
    <t>Montáž oken jednoduchých z hliníkových nebo ocelových profilů na polyuretanovou pěnu podávacích vertikálně posuvných s horním dílem s protizávažím</t>
  </si>
  <si>
    <t>1.3*1.45 provizorní pokladna=1.885 [A] 
Celkem: 1.885=1.885 [B]</t>
  </si>
  <si>
    <t>449</t>
  </si>
  <si>
    <t>611409.1Z</t>
  </si>
  <si>
    <t>okno kovové 1300/1450 mm, horní polovina fix, spodní polovina výsuvné - kompletizované včetně protizávaží - uzamykatelné</t>
  </si>
  <si>
    <t>450</t>
  </si>
  <si>
    <t>767640112</t>
  </si>
  <si>
    <t>Montáž dveří ocelových vchodových jednokřídlových s nadsvětlíkem</t>
  </si>
  <si>
    <t>1+0 O20 1100/2640 mm=1.000 [A] 
1+0 O21 1000/2500 mm=1.000 [B] 
Celkem: 1+1=2.000 [C]</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</si>
  <si>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</si>
  <si>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451</t>
  </si>
  <si>
    <t>611441.3Z</t>
  </si>
  <si>
    <t>dveře kovové vchodové jednokřídlé otvíravé O20 - kompletizované</t>
  </si>
  <si>
    <t>1+0 O20 1100/2640 mm=1.000 [A] 
Celkem: 1=1.000 [B]</t>
  </si>
  <si>
    <t>452</t>
  </si>
  <si>
    <t>611441.4Z</t>
  </si>
  <si>
    <t>dveře kovové vchodové jednokřídlé otvíravé O21 - kompletizované</t>
  </si>
  <si>
    <t>1+0 O21 1000/2500 mm=1.000 [A] 
Celkem: 1=1.000 [B]</t>
  </si>
  <si>
    <t>453</t>
  </si>
  <si>
    <t>767640311</t>
  </si>
  <si>
    <t>Montáž dveří ocelových vnitřních jednokřídlových</t>
  </si>
  <si>
    <t>1+2 D13 800/1970 mm=3.000 [A] 
Celkem: 3=3.000 [B]</t>
  </si>
  <si>
    <t>454</t>
  </si>
  <si>
    <t>553411.1Z</t>
  </si>
  <si>
    <t>dveře kovové vnitřní jednokřídlé otvíravé D13 - kompletizované</t>
  </si>
  <si>
    <t>SPECIFIKAC VIZ SPECIFIKACE INTERIÉROVÝCH DVEŘÍ</t>
  </si>
  <si>
    <t>455</t>
  </si>
  <si>
    <t>767642111</t>
  </si>
  <si>
    <t>Montáž automatických dveří posuvných, výšky přes 2200 do 3000 mm lineárních, šířky do 1000 mm</t>
  </si>
  <si>
    <t>1 O18=1.000 [A] 
Celkem: 1=1.000 [B]</t>
  </si>
  <si>
    <t>1. Panikové dveře se v případě nebezpečí po zatlačení na křídla otevřou včetně pevných křídel.</t>
  </si>
  <si>
    <t>456</t>
  </si>
  <si>
    <t>553291.1Z</t>
  </si>
  <si>
    <t>dveře automatické vnitřní posuvné - pozice O18 - kompletizované včetně doplňků</t>
  </si>
  <si>
    <t>SPECIFIKACE VIZ PD SPECIFIKACE VNĚJŠÍCH VÝPLNÍ'</t>
  </si>
  <si>
    <t>457</t>
  </si>
  <si>
    <t>767642112</t>
  </si>
  <si>
    <t>Montáž automatických dveří posuvných, výšky přes 2200 do 3000 mm lineárních, šířky přes 1000 do 1800 mm</t>
  </si>
  <si>
    <t>1 O19=1.000 [A] 
Celkem: 1=1.000 [B]</t>
  </si>
  <si>
    <t>458</t>
  </si>
  <si>
    <t>553291.2Z</t>
  </si>
  <si>
    <t>dveře automatické vnitřní posuvné - pozice O19 - kompletizované včetně doplňků</t>
  </si>
  <si>
    <t>459</t>
  </si>
  <si>
    <t>767661811</t>
  </si>
  <si>
    <t>Demontáž mříží pevných nebo otevíravých</t>
  </si>
  <si>
    <t>1.5*1.65*2=4.950 [A] 
1.45*1.65=2.393 [B] 
1.3*1.45*5=9.425 [C] 
0.9*1.25=1.125 [D] 
1.45*1.65*1=2.393 [E] 
1.35*2.1+1.4*2.1=5.775 [F] 
Celkem: 4.95+2.393+9.425+1.125+2.393+5.775=26.061 [G]</t>
  </si>
  <si>
    <t>460</t>
  </si>
  <si>
    <t>767810811</t>
  </si>
  <si>
    <t>Demontáž větracích mřížek ocelových čtyřhranných neho kruhových</t>
  </si>
  <si>
    <t>4 fasáda=4.000 [A] 
Celkem: 4=4.000 [B]</t>
  </si>
  <si>
    <t>461</t>
  </si>
  <si>
    <t>767821117</t>
  </si>
  <si>
    <t>Montáž poštovních schránek sestav zazděných do 24 kusů</t>
  </si>
  <si>
    <t>1. Ceny jsou kalkulovány pro osazení schránek na předem připravené konstrukce. 2. Množství měrných jednotek u sestav se určuje v počtu kusů jednotlivých schránek.</t>
  </si>
  <si>
    <t>462</t>
  </si>
  <si>
    <t>55348225</t>
  </si>
  <si>
    <t>schránka listovní ležatá se sklapkou 300x110x385mm</t>
  </si>
  <si>
    <t>2=2.000 [A] 
Celkem: 2=2.000 [B]</t>
  </si>
  <si>
    <t>463</t>
  </si>
  <si>
    <t>767832802</t>
  </si>
  <si>
    <t>Demontáž venkovních požárních žebříků bez ochranného koše</t>
  </si>
  <si>
    <t>5.5=5.500 [A] 
Celkem: 5.5=5.500 [B]</t>
  </si>
  <si>
    <t>464</t>
  </si>
  <si>
    <t>767991911</t>
  </si>
  <si>
    <t>Ostatní opravy svařováním</t>
  </si>
  <si>
    <t>11.5*2 1PP kovové zábradlí schodiště=23.000 [A] 
10.4*2 1NP kovové zábradlí schodiště=20.800 [B] 
10.85*2 2NP kovové zábradlí schodiště=21.700 [C] 
Celkem: 23+20.8+21.7=65.500 [D] 
65.5 * 0.3Koeficient množství=19.650 [E]</t>
  </si>
  <si>
    <t>1. Cenou -1911 lze oceňovat sváry koutové, lemové do průřezu svaru 5 mm. 2. Cenou -1912 lze oceňovat řezání materiálů tloušťky do 10 mm. 3. Délky svarů do 100 mm jednotlivě se zaokrouhlují na 100 mm.</t>
  </si>
  <si>
    <t>465</t>
  </si>
  <si>
    <t>767995112</t>
  </si>
  <si>
    <t>Montáž ostatních atypických zámečnických konstrukcí hmotnosti přes 5 do 10 kg</t>
  </si>
  <si>
    <t>4*6 Z22=24.000 [A] 
Celkem: 24=24.000 [B]</t>
  </si>
  <si>
    <t>1. Určení cen se řídí hmotností jednotlivě montovaného dílu konstrukce.</t>
  </si>
  <si>
    <t>466</t>
  </si>
  <si>
    <t>749106.2Z</t>
  </si>
  <si>
    <t>Držkák na kola - pozice Z22</t>
  </si>
  <si>
    <t>4 Z22=4.000 [A] 
Celkem: 4=4.000 [B]</t>
  </si>
  <si>
    <t>467</t>
  </si>
  <si>
    <t>767995113</t>
  </si>
  <si>
    <t>Montáž ostatních atypických zámečnických konstrukcí hmotnosti přes 10 do 20 kg</t>
  </si>
  <si>
    <t>20 tyč pro TV anténu=20.000 [A] 
Celkem: 20=20.000 [B]</t>
  </si>
  <si>
    <t>1. Určení cen se řídí hmotností jednotlivě montovaného dílu konstrukce. 
VČETNĚ UKOTVENÍ KE KONSTRUKCI KROVU - POZNÁMKA PD Č. 17</t>
  </si>
  <si>
    <t>468</t>
  </si>
  <si>
    <t>14011028</t>
  </si>
  <si>
    <t>trubka ocelová bezešvá hladká jakost 11 353 51x5,0mm</t>
  </si>
  <si>
    <t>3.5 STOŽÁR TV=3.500 [A] 
Celkem: 3.5=3.500 [B]</t>
  </si>
  <si>
    <t>VČETNĚ UKOTVENÍ KE KONSTRUKCI KROVU + ZÁTKA</t>
  </si>
  <si>
    <t>469</t>
  </si>
  <si>
    <t>767995115</t>
  </si>
  <si>
    <t>Montáž ostatních atypických zámečnických konstrukcí hmotnosti přes 50 do 100 kg</t>
  </si>
  <si>
    <t>75*5 zpětná montáž litinový sloupů peron=375.000 [A] 
Celkem: 375=375.000 [B]</t>
  </si>
  <si>
    <t>470</t>
  </si>
  <si>
    <t>749101.2Z</t>
  </si>
  <si>
    <t>lavička s opěradlem se čtyřmi oddělenými sedadly s nosností min. 130 kg/osoba konstrukce - kov, sedák - dřevo</t>
  </si>
  <si>
    <t>4=4.000 [A] 
Celkem: 4=4.000 [B]</t>
  </si>
  <si>
    <t>TYP A dle PO-20/2019-GŘ - možnost sestavení lavic do sestav</t>
  </si>
  <si>
    <t>471</t>
  </si>
  <si>
    <t>998767102</t>
  </si>
  <si>
    <t>Přesun hmot pro zámečnické konstrukce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</si>
  <si>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</si>
  <si>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472</t>
  </si>
  <si>
    <t>998767192</t>
  </si>
  <si>
    <t>Přesun hmot pro zámečnické konstrukce stanovený z hmotnosti přesunovaného materiálu Příplatek k cenám za zvětšený přesun přes vymezenou největší dopravní vzdále</t>
  </si>
  <si>
    <t>Přesun hmot pro zámečnické konstrukce stanovený z hmotnosti přesunovaného materiálu Příplatek k cenám za zvětšený přesun přes vymezenou největší dopravní vzdálenost do 100 m</t>
  </si>
  <si>
    <t>771</t>
  </si>
  <si>
    <t>Podlahy z dlaždic</t>
  </si>
  <si>
    <t>473</t>
  </si>
  <si>
    <t>771111011</t>
  </si>
  <si>
    <t>Příprava podkladu před provedením dlažby vysátí podlah</t>
  </si>
  <si>
    <t>56.72 101 N=56.720 [A] 
12.12 102 N=12.120 [B] 
7.31 103 N=7.310 [C] 
7.31 104 N=7.310 [D] 
4.77 105 N=4.770 [E] 
4.07 106 N=4.070 [F] 
9.38 107 N=9.380 [G] 
5.03 108 N=5.030 [H] 
9.89 109 N=9.890 [I] 
3.78 111 N=3.780 [J] 
1.35 112 N=1.350 [K] 
1.56 113 N=1.560 [L] 
4.13 118 N=4.130 [M] 
1.06 119 1.06=1.060 [N] 
2.93 120 1.06=2.930 [O] 
5.22 124 1.06=5.220 [P] 
4.32 125 1.06=4.320 [Q] 
1.06 126 1.06=1.060 [R] 
1.69 127 1.06=1.690 [S] 
3.83 128 1.06=3.830 [T] 
10.73 130 1.06=10.730 [U] 
3.51 201 1.06=3.510 [V] 
5.01 202 1.06=5.010 [W] 
4.65 203 1.06=4.650 [X] 
6.22 206 1.06=6.220 [Y] 
4.40 207 1.06=4.400 [Z] 
1.73 208 1.06=1.730 [AA] 
Celkem: 56.72+12.12+7.31+7.31+4.77+4.07+9.38+5.03+9.89+3.78+1.35+1.56+4.13+1.06+2.93+5.22+4.32+1.06+1.69+3.83+10.73+3.51+5.01+4.65+6.22+4.4+1.73=183.780 [AB]</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</si>
  <si>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</si>
  <si>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474</t>
  </si>
  <si>
    <t>771121011</t>
  </si>
  <si>
    <t>Příprava podkladu před provedením dlažby nátěr penetrační na podlahu</t>
  </si>
  <si>
    <t>56.72 101 N=56.720 [A] 
12.12 102 N=12.120 [B] 
7.31 103 N=7.310 [C] 
7.31 104 N=7.310 [D] 
4.77 105 N=4.770 [E] 
4.07 106 N=4.070 [F] 
9.38 107 N=9.380 [G] 
5.03 108 N=5.030 [H] 
9.89 109 N=9.890 [I] 
3.78 111 N=3.780 [J] 
1.35 112 N=1.350 [K] 
1.56 113 N=1.560 [L] 
4.13 118 N=4.130 [M] 
1.06 119 1.06=1.060 [N] 
2.93 120 1.06=2.930 [O] 
5.22 124 1.06=5.220 [P] 
4.32 125 1.06=4.320 [Q] 
1.06 126 1.06=1.060 [R] 
1.69 127 1.06=1.690 [S] 
3.83 128 1.06=3.830 [T] 
10.73 130 1.06=10.730 [U] 
3.51 201 1.06=3.510 [V] 
5.01 202 1.06=5.010 [W] 
4.65 203 1.06=4.650 [X] 
6.22 206 1.06=6.220 [Y] 
4.40 207 1.06=4.400 [Z] 
1.73 208 1.06=1.730 [AA] 
Celkem: 56.72+12.12+7.31+7.31+4.77+4.07+9.38+5.03+9.89+3.78+1.35+1.56+4.13+1.06+2.93+5.22+4.32+1.06+1.69+3.83+10.73+3.51+5.01+4.65+6.22+4.4+1.73=183.780 [AB] 
183.78 * 2Koeficient množství=367.560 [AC]</t>
  </si>
  <si>
    <t>475</t>
  </si>
  <si>
    <t>771161011</t>
  </si>
  <si>
    <t>Příprava podkladu před provedením dlažby montáž profilu dilatační spáry v rovině dlažby</t>
  </si>
  <si>
    <t>476</t>
  </si>
  <si>
    <t>59054164</t>
  </si>
  <si>
    <t>profil dilatační s bočními díly z PVC/CPE tl 10mm</t>
  </si>
  <si>
    <t>5.1+1.25 101 N=6.350 [A] 
Celkem: 6.35=6.350 [B] 
6.35 * 1.1Koeficient množství=6.985 [C]</t>
  </si>
  <si>
    <t>477</t>
  </si>
  <si>
    <t>771161021</t>
  </si>
  <si>
    <t>Příprava podkladu před provedením dlažby montáž profilu ukončujícího profilu pro plynulý přechod (dlažba-koberec apod.)</t>
  </si>
  <si>
    <t>0.8+0.8 109 N=1.600 [A] 
0.7+0.8+0.8 117 N=2.300 [B] 
0.8 124 N=0.800 [C] 
0.8 202 N=0.800 [D] 
0.8 209 N=0.800 [E] 
Celkem: 1.6+2.3+0.8+0.8+0.8=6.300 [F]</t>
  </si>
  <si>
    <t>478</t>
  </si>
  <si>
    <t>59054101</t>
  </si>
  <si>
    <t>profil přechodový Al s pohyblivým ramenem 10x20mm</t>
  </si>
  <si>
    <t>0.8+0.8 109 N=1.600 [A] 
0.7+0.8+0.8 117 N=2.300 [B] 
0.8 124 N=0.800 [C] 
0.8 202 N=0.800 [D] 
0.8 209 N=0.800 [E] 
Celkem: 1.6+2.3+0.8+0.8+0.8=6.300 [F] 
6.3 * 1.1Koeficient množství=6.930 [G]</t>
  </si>
  <si>
    <t>479</t>
  </si>
  <si>
    <t>771474113</t>
  </si>
  <si>
    <t>Montáž soklů z dlaždic keramických lepených flexibilním lepidlem rovných, výšky přes 90 do 120 mm</t>
  </si>
  <si>
    <t>33.8 101 N=33.800 [A] 
19.65 102 N=19.650 [B] 
9.7 108 N=9.700 [C] 
15.97 109 N=15.970 [D] 
7.9 111 N=7.900 [E] 
8.49 118 N=8.490 [F] 
10.55 124 N=10.550 [G] 
6 125 N=6.000 [H] 
8.84 128 N=8.840 [I] 
12.12 130 N=12.120 [J] 
8.04 201 N=8.040 [K] 
9.86 202 N=9.860 [L] 
12.24 206 N=12.240 [M] 
Celkem: 33.8+19.65+9.7+15.97+7.9+8.49+10.55+6+8.84+12.12+8.04+9.86+12.24=163.160 [N]</t>
  </si>
  <si>
    <t>480</t>
  </si>
  <si>
    <t>771574241</t>
  </si>
  <si>
    <t>Montáž podlah z dlaždic keramických lepených flexibilním lepidlem velkoformátových pro vysoké mechanické zatížení hladkých přes 2 do 4 ks/m2</t>
  </si>
  <si>
    <t>56.72 101 N=56.720 [A] 
12.12 102 N=12.120 [B] 
7.31 103 N=7.310 [C] 
7.31 104 N=7.310 [D] 
4.77 105 N=4.770 [E] 
4.07 106 N=4.070 [F] 
9.38 107 N=9.380 [G] 
5.03 108 N=5.030 [H] 
Celkem: 56.72+12.12+7.31+7.31+4.77+4.07+9.38+5.03=106.710 [I]</t>
  </si>
  <si>
    <t>1. Položky jsou učeny pro všechy druhy povrchových úprav.</t>
  </si>
  <si>
    <t>481</t>
  </si>
  <si>
    <t>59761440</t>
  </si>
  <si>
    <t>dlažba velkoformátová keramická slinutá hladká do interiéru i exteriéru pro vysoké mechanické namáhání přes 2 do 4ks/m2</t>
  </si>
  <si>
    <t>56.72 101 N=56.720 [A] 
12.12 102 N=12.120 [B] 
7.31 103 N=7.310 [C] 
7.31 104 N=7.310 [D] 
4.77 105 N=4.770 [E] 
4.07 106 N=4.070 [F] 
9.38 107 N=9.380 [G] 
5.03 108 N=5.030 [H] 
'''sokl' 
33.8*0.095 101 N=3.211 [I] 
19.65*0.095 102 N=1.867 [J] 
9.7*0.09 108 N=0.873 [K] 
Celkem: 56.72+12.12+7.31+7.31+4.77+4.07+9.38+5.03+3.211+1.867+0.873=112.661 [L] 
112.661 * 1.25Koeficient množství=140.826 [M]</t>
  </si>
  <si>
    <t>482</t>
  </si>
  <si>
    <t>771574243</t>
  </si>
  <si>
    <t>Montáž podlah z dlaždic keramických lepených flexibilním lepidlem maloformátových pro vysoké mechanické zatížení hladkých přes 9 do 12 ks/m2</t>
  </si>
  <si>
    <t>9.89 109 N=9.890 [A] 
3.78 111 N=3.780 [B] 
1.35 112 N=1.350 [C] 
1.56 113 N=1.560 [D] 
4.13 118 N=4.130 [E] 
1.06 119 N=1.060 [F] 
2.93 120 N=2.930 [G] 
5.22 124 N=5.220 [H] 
4.32 125 N=4.320 [I] 
1.06 126 N=1.060 [J] 
1.69 127 N=1.690 [K] 
3.83 128 N=3.830 [L] 
10.73 130 N=10.730 [M] 
3.51 201 3.51=3.510 [N] 
5.01 202 3.51=5.010 [O] 
4.65 203 3.51=4.650 [P] 
6.22 206 3.51=6.220 [Q] 
4.40 207 3.51=4.400 [R] 
1.73 208 3.51=1.730 [S] 
Celkem: 9.89+3.78+1.35+1.56+4.13+1.06+2.93+5.22+4.32+1.06+1.69+3.83+10.73+3.51+5.01+4.65+6.22+4.4+1.73=77.070 [T]</t>
  </si>
  <si>
    <t>483</t>
  </si>
  <si>
    <t>59761434</t>
  </si>
  <si>
    <t>dlažba keramická slinutá hladká do interiéru i exteriéru pro vysoké mechanické namáhání přes 9 do 12ks/m2</t>
  </si>
  <si>
    <t>484</t>
  </si>
  <si>
    <t>771577111</t>
  </si>
  <si>
    <t>Montáž podlah z dlaždic keramických lepených flexibilním lepidlem Příplatek k cenám za plochu do 5 m2 jednotlivě</t>
  </si>
  <si>
    <t>4.77 105 N=4.770 [A] 
4.07 106 N=4.070 [B] 
3.78 111 N=3.780 [C] 
1.35 112 N=1.350 [D] 
1.56 113 N=1.560 [E] 
4.13 118 N=4.130 [F] 
1.06 119 N=1.060 [G] 
2.93 120 N=2.930 [H] 
4.32 125 N=4.320 [I] 
1.06 126 N=1.060 [J] 
1.69 127 N=1.690 [K] 
3.83 128 N=3.830 [L] 
3.51 201 N=3.510 [M] 
4.65 203 4.65=4.650 [N] 
4.40 207 4.65=4.400 [O] 
1.73 208 4.65=1.730 [P] 
Celkem: 4.77+4.07+3.78+1.35+1.56+4.13+1.06+2.93+4.32+1.06+1.69+3.83+3.51+4.65+4.4+1.73=48.840 [Q]</t>
  </si>
  <si>
    <t>485</t>
  </si>
  <si>
    <t>771577114</t>
  </si>
  <si>
    <t>Montáž podlah z dlaždic keramických lepených flexibilním lepidlem Příplatek k cenám za dvousložkový spárovací tmel</t>
  </si>
  <si>
    <t>486</t>
  </si>
  <si>
    <t>771577115</t>
  </si>
  <si>
    <t>Montáž podlah z dlaždic keramických lepených flexibilním lepidlem Příplatek k cenám za dvousložkové lepidlo</t>
  </si>
  <si>
    <t>487</t>
  </si>
  <si>
    <t>771591112</t>
  </si>
  <si>
    <t>Izolace podlahy pod dlažbu nátěrem nebo stěrkou ve dvou vrstvách</t>
  </si>
  <si>
    <t>1.56 113 N=1.560 [A] 
2.93 120 N=2.930 [B] 
1.69 127 N=1.690 [C] 
3.83 128 N=3.830 [D] 
4.65 203 N=4.650 [E] 
4.40 207 N=4.400 [F] 
Celkem: 1.56+2.93+1.69+3.83+4.65+4.4=19.060 [G]</t>
  </si>
  <si>
    <t>1. V ceně 771 59-1112 jsou započteny i náklady na materiál. 2. Položka 771 59-1112 se použije pro izolaci podlah zatížené přechodnou vlhkostí. 3. V ceně 771 59-1112 až -1212 jsou započteny i náklady na materiál. 4. V cenách 77159-1227, 77159-1217, 77159-1237, 77159-1247, 77159-1257 nejsou započteny náklady na materiál, tyto se oceňují ve specifikaci.</t>
  </si>
  <si>
    <t>488</t>
  </si>
  <si>
    <t>771591264</t>
  </si>
  <si>
    <t>Izolace podlahy pod dlažbu těsnícími izolačními pásy mezi podlahou a stěnu</t>
  </si>
  <si>
    <t>5.3 113 N=5.300 [A] 
8.3 120 N=8.300 [B] 
5.6 127 N=5.600 [C] 
8.84 128 N=8.840 [D] 
8.76 203 N=8.760 [E] 
8.6 207 N=8.600 [F] 
Celkem: 5.3+8.3+5.6+8.84+8.76+8.6=45.400 [G]</t>
  </si>
  <si>
    <t>489</t>
  </si>
  <si>
    <t>771592011</t>
  </si>
  <si>
    <t>Čištění vnitřních ploch po položení dlažby podlah nebo schodišť chemickými prostředky</t>
  </si>
  <si>
    <t>490</t>
  </si>
  <si>
    <t>998771102</t>
  </si>
  <si>
    <t>Přesun hmot pro podlahy z dlaždic stanovený z hmotnosti přesunovaného materiálu vodorovná dopravní vzdálenost do 50 m v objektech výšky přes 6 do 12 m</t>
  </si>
  <si>
    <t>491</t>
  </si>
  <si>
    <t>998771181</t>
  </si>
  <si>
    <t>Přesun hmot pro podlahy z dlaždic stanovený z hmotnosti přesunovaného materiálu Příplatek k ceně za přesun prováděný bez použití mechanizace pro jakoukoliv výšk</t>
  </si>
  <si>
    <t>Přesun hmot pro podlahy z dlaždic stanovený z hmotnosti přesunovaného materiálu Příplatek k ceně za přesun prováděný bez použití mechanizace pro jakoukoliv výšku objektu</t>
  </si>
  <si>
    <t>492</t>
  </si>
  <si>
    <t>998771192</t>
  </si>
  <si>
    <t>Přesun hmot pro podlahy z dlaždic stanovený z hmotnosti přesunovaného materiálu Příplatek k ceně za zvětšený přesun přes vymezenou největší dopravní vzdálenost</t>
  </si>
  <si>
    <t>Přesun hmot pro podlahy z dlaždic stanovený z hmotnosti přesunovaného materiálu Příplatek k ceně za zvětšený přesun přes vymezenou největší dopravní vzdálenost do 100 m</t>
  </si>
  <si>
    <t>776</t>
  </si>
  <si>
    <t>Podlahy povlakové</t>
  </si>
  <si>
    <t>493</t>
  </si>
  <si>
    <t>776111112</t>
  </si>
  <si>
    <t>Příprava podkladu broušení podlah nového podkladu betonového</t>
  </si>
  <si>
    <t>8.04 110 N koberec=8.040 [A] 
8.55 114 N PVC=8.550 [B] 
23.35 115 N PVC=23.350 [C] 
15.66 116 N PVC=15.660 [D] 
30.31 117 N PVC=30.310 [E] 
9.29 121 N KOBEREC=9.290 [F] 
8.62 122 N koberec=8.620 [G] 
20.99 129 N koberec=20.990 [H] 
31.91 204 N PVC=31.910 [I] 
16.16 205 N PVC=16.160 [J] 
15.95 209 N PVC=15.950 [K] 
23.47 210 N PVC=23.470 [L] 
14.50 211 N PVC=14.500 [M] 
14.50 212 14.5 PVC=14.500 [N] 
Celkem: 8.04+8.55+23.35+15.66+30.31+9.29+8.62+20.99+31.91+16.16+15.95+23.47+14.5+14.5=241.300 [O]</t>
  </si>
  <si>
    <t>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t>
  </si>
  <si>
    <t>494</t>
  </si>
  <si>
    <t>776111311</t>
  </si>
  <si>
    <t>Příprava podkladu vysátí podlah</t>
  </si>
  <si>
    <t>495</t>
  </si>
  <si>
    <t>776121321</t>
  </si>
  <si>
    <t>Příprava podkladu penetrace neředěná podlah</t>
  </si>
  <si>
    <t>496</t>
  </si>
  <si>
    <t>776141112</t>
  </si>
  <si>
    <t>Příprava podkladu vyrovnání samonivelační stěrkou podlah min.pevnosti 20 MPa, tloušťky přes 3 do 5 mm</t>
  </si>
  <si>
    <t>497</t>
  </si>
  <si>
    <t>776201811</t>
  </si>
  <si>
    <t>Demontáž povlakových podlahovin lepených ručně bez podložky</t>
  </si>
  <si>
    <t>498</t>
  </si>
  <si>
    <t>776211111</t>
  </si>
  <si>
    <t>Montáž textilních podlahovin lepením pásů standardních</t>
  </si>
  <si>
    <t>8.04 110 N koberec=8.040 [A] 
9.29 121 N KOBEREC=9.290 [B] 
8.62 122 N koberec=8.620 [C] 
20.99 129 N koberec=20.990 [D] 
Celkem: 8.04+9.29+8.62+20.99=46.940 [E]</t>
  </si>
  <si>
    <t>1. V cenách 776 21-2111 a 776 21-2121 montáž volným položením jsou započteny i náklady na dodávku pásky.</t>
  </si>
  <si>
    <t>499</t>
  </si>
  <si>
    <t>69751086</t>
  </si>
  <si>
    <t>koberec 500x500mm, střižená všívaná smyčka, vlákno 100% PA, hm 950g/m2, zátěž 33, útlum 24dB, hořlavost Bfl S1</t>
  </si>
  <si>
    <t>8.04 110 N koberec=8.040 [A] 
9.29 121 N KOBEREC=9.290 [B] 
8.62 122 N koberec=8.620 [C] 
20.99 129 N koberec=20.990 [D] 
11.74*0.055  110 N koberec=0.646 [E] 
13*0.055 121 N KOBEREC=0.715 [F] 
13.41*0.055 122 N koberec=0.738 [G] 
18.56*0.055 129 N koberec=1.021 [H] 
Celkem: 8.04+9.29+8.62+20.99+0.646+0.715+0.738+1.021=50.060 [I] 
50.06 * 1.1Koeficient množství=55.066 [J]</t>
  </si>
  <si>
    <t>500</t>
  </si>
  <si>
    <t>776221111</t>
  </si>
  <si>
    <t>Montáž podlahovin z PVC lepením standardním lepidlem z pásů standardních</t>
  </si>
  <si>
    <t>8.55 114 N PVC=8.550 [A] 
23.35 115 N PVC=23.350 [B] 
15.66 116 N PVC=15.660 [C] 
30.31 117 N PVC=30.310 [D] 
31.91 204 N PVC=31.910 [E] 
16.16 205 N PVC=16.160 [F] 
15.95 209 N PVC=15.950 [G] 
23.47 210 N PVC=23.470 [H] 
14.50 211 N PVC=14.500 [I] 
14.50 212 N PVC=14.500 [J] 
Celkem: 8.55+23.35+15.66+30.31+31.91+16.16+15.95+23.47+14.5+14.5=194.360 [K]</t>
  </si>
  <si>
    <t>SPOJ ZA TEPLA VČETNĚ FRÉZOVÁNÍ V CENĚ POKLÁDKY PODLAHOVINY</t>
  </si>
  <si>
    <t>501</t>
  </si>
  <si>
    <t>28411018</t>
  </si>
  <si>
    <t>PVC heterogenní zátěžové akustická tl 2,60mm, nášlapná vrstva 0,70mm, zátěž 34/42, otlak do 0,07mm, útlum 15dB, R10, hořlavost Bfl S1</t>
  </si>
  <si>
    <t>8.55 114 N PVC=8.550 [A] 
23.35 115 N PVC=23.350 [B] 
15.66 116 N PVC=15.660 [C] 
30.31 117 N PVC=30.310 [D] 
31.91 204 N PVC=31.910 [E] 
16.16 205 N PVC=16.160 [F] 
15.95 209 N PVC=15.950 [G] 
23.47 210 N PVC=23.470 [H] 
14.50 211 N PVC=14.500 [I] 
14.50 212 N PVC=14.500 [J] 
12.16*0.055 114 N PVC=0.669 [K] 
20.56*0.055 115 N PVC=1.131 [L] 
16.97*0.055 116 N PVC=0.933 [M] 
26.7*0.0551 117 1.471 PVC=1.471 [N] 
26.86*0.055 204 1.471 PVC=1.477 [O] 
16.56*0.055 205 1.471 PVC=0.911 [P] 
16.24*0.055 209 1.471 PVC=0.893 [Q] 
20.60*0.055 210 1.471 PVC=1.133 [R] 
15.80*0.055 211 1.471 PVC=0.869 [S] 
15.80*0.055 212 1.471 PVC=0.869 [T] 
Celkem: 8.55+23.35+15.66+30.31+31.91+16.16+15.95+23.47+14.5+14.5+0.669+1.131+0.933+1.471+1.477+0.911+0.893+1.133+0.869+0.869=204.716 [U] 
204.716 * 1.1Koeficient množství=225.188 [V]</t>
  </si>
  <si>
    <t>502</t>
  </si>
  <si>
    <t>776421111</t>
  </si>
  <si>
    <t>Montáž lišt obvodových lepených</t>
  </si>
  <si>
    <t>11.74 110 N koberec=11.740 [A] 
12.16 114 N PVC=12.160 [B] 
20.56 115 N PVC=20.560 [C] 
16.97 116 N PVC=16.970 [D] 
26.71 117 N PVC=26.710 [E] 
13 121 N KOBEREC=13.000 [F] 
13.41 122 N koberec=13.410 [G] 
18.56 129 N koberec=18.560 [H] 
26.86 204 N PVC=26.860 [I] 
16.56 205 N PVC=16.560 [J] 
16.24 209 N PVC=16.240 [K] 
20.60 210 N PVC=20.600 [L] 
15.80 211 N PVC=15.800 [M] 
15.80 212 15.8 PVC=15.800 [N] 
Celkem: 11.74+12.16+20.56+16.97+26.71+13+13.41+18.56+26.86+16.56+16.24+20.6+15.8+15.8=244.970 [O]</t>
  </si>
  <si>
    <t>503</t>
  </si>
  <si>
    <t>697512.1Z</t>
  </si>
  <si>
    <t>Soklový kobercový profil z PVC bílý 55/8 mm</t>
  </si>
  <si>
    <t>11.74 110 N koberec=11.740 [A] 
12.16 114 N PVC=12.160 [B] 
20.56 115 N PVC=20.560 [C] 
16.97 116 N PVC=16.970 [D] 
26.71 117 N PVC=26.710 [E] 
13 121 N KOBEREC=13.000 [F] 
13.41 122 N koberec=13.410 [G] 
18.56 129 N koberec=18.560 [H] 
26.86 204 N PVC=26.860 [I] 
16.56 205 N PVC=16.560 [J] 
16.24 209 N PVC=16.240 [K] 
20.60 210 N PVC=20.600 [L] 
15.80 211 N PVC=15.800 [M] 
15.80 212 15.8 PVC=15.800 [N] 
Celkem: 11.74+12.16+20.56+16.97+26.71+13+13.41+18.56+26.86+16.56+16.24+20.6+15.8+15.8=244.970 [O] 
244.97 * 1.1Koeficient množství=269.467 [P]</t>
  </si>
  <si>
    <t>504</t>
  </si>
  <si>
    <t>776991121</t>
  </si>
  <si>
    <t>Ostatní práce údržba nových podlahovin po pokládce čištění základní</t>
  </si>
  <si>
    <t>1. V ceně 776 99-1121 jsou započteny náklady na vysátí podlahy a setření vlhkým mopem. 2. V ceně 776 99-1141 jsou započteny i náklady na dodání pasty.</t>
  </si>
  <si>
    <t>505</t>
  </si>
  <si>
    <t>998776102</t>
  </si>
  <si>
    <t>Přesun hmot pro podlahy povlakové stanovený z hmotnosti přesunovaného materiálu vodorovná dopravní vzdálenost do 50 m v objektech výšky přes 6 do 12 m</t>
  </si>
  <si>
    <t>506</t>
  </si>
  <si>
    <t>998776181</t>
  </si>
  <si>
    <t>Přesun hmot pro podlahy povlakové stanovený z hmotnosti přesunovaného materiálu Příplatek k cenám za přesun prováděný bez použití mechanizace pro jakoukoliv výš</t>
  </si>
  <si>
    <t>Přesun hmot pro podlahy povlakové stanovený z hmotnosti přesunovaného materiálu Příplatek k cenám za přesun prováděný bez použití mechanizace pro jakoukoliv výšku objektu</t>
  </si>
  <si>
    <t>507</t>
  </si>
  <si>
    <t>998776192</t>
  </si>
  <si>
    <t>Přesun hmot pro podlahy povlakové stanovený z hmotnosti přesunovaného materiálu Příplatek k cenám za zvětšený přesun přes vymezenou největší dopravní vzdálenost</t>
  </si>
  <si>
    <t>Přesun hmot pro podlahy povlakové stanovený z hmotnosti přesunovaného materiálu Příplatek k cenám za zvětšený přesun přes vymezenou největší dopravní vzdálenost do 100 m</t>
  </si>
  <si>
    <t>781</t>
  </si>
  <si>
    <t>Dokončovací práce - obklady</t>
  </si>
  <si>
    <t>508</t>
  </si>
  <si>
    <t>781111011</t>
  </si>
  <si>
    <t>Příprava podkladu před provedením obkladu oprášení (ometení) stěny</t>
  </si>
  <si>
    <t>(11.25*2.4-0.9*2.4-0.8*2.1-1.5*1.45+(1.5*1+1.45*2)*0.6) 103 N obklad=23.625 [A] 
((11.05*2.4-0.9*2.4-1.5*1.45+(1.5*1+1.45*2)*0.6)+(2.3*2.4-0.8*2.1*2)+(2.45*2.4-0.8*2.1)+(2.45*2.4-0.8*2.1)) 104 obklad=35.385 [B] 
(9.05*2.4-0.9*2.1) 105 obklad=19.830 [C] 
(8.2*2.4-0.8*1.97-0.9*2.4) 106 N obklad=15.944 [D] 
((12.85*2.4-0.9*2.4)+(2.3*2.4-0.8*2.1*2)+(2.45*2.4-0.8*2.1)+(2.45*2.4-0.8*2.1)) 107 N obklad=39.240 [E] 
(2.69*2.4) 108 N obklad=6.456 [F] 
(3.05*2.1) 111 N obklad=6.405 [G] 
(4.8*2.1-0.7*1.97) 112 N obklad=8.701 [H] 
(5.3*2.1-0.7*1.97) 113 N obklad=9.751 [I] 
(4.2*0.55) 117 N obklad=2.310 [J] 
(4.15*2.1) 118 N obklad=8.715 [K] 
(4.2*2.1-0.7*1.97) 119 N obklad=7.441 [L] 
(8.3*2.1-0.7*1.97-0.55*1.2+(0.55*2+1.2*2)*0.5) 120 N obklad=17.141 [M] 
(2.45*2.1) 125 5.145 obklad=5.145 [N] 
(4.2*2.1-0.7*1.97-0.55*1.2+(0.55*2+1.2*2)*0.5) 126 5.145 obklad=8.531 [O] 
(5.6*2.1-0.7*1.97-0.55*1.2+(0.55*2+1.2*2)*0.5) 127 5.145 obklad=11.471 [P] 
(8.76*2.1-0.7*1.97-0.75*0.6+(0.75*1+0.6*2)*0.6) 203 5.145 obklad=17.737 [Q] 
(8.6*2.1-0.7*1.9-1*1.3+(1*1+1.3*2)*0.6) 207 5.145 obklad=17.590 [R] 
(5.4*2.1-0.7*1.97) 208 5.145 obklad=9.961 [S] 
Celkem: 23.625+35.385+19.83+15.944+39.24+6.456+6.405+8.701+9.751+2.31+8.715+7.441+17.141+5.145+8.531+11.471+17.737+17.59+9.961=271.379 [T]</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</si>
  <si>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</si>
  <si>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509</t>
  </si>
  <si>
    <t>781121011</t>
  </si>
  <si>
    <t>Příprava podkladu před provedením obkladu nátěr penetrační na stěnu</t>
  </si>
  <si>
    <t>510</t>
  </si>
  <si>
    <t>781131112</t>
  </si>
  <si>
    <t>Izolace stěny pod obklad izolace nátěrem nebo stěrkou ve dvou vrstvách</t>
  </si>
  <si>
    <t>(0.9*1*2.1)+(1.1*2*2.1) 113 N obklad=6.510 [A] 
(0.9+1+1)*2.1 120 N obklad=6.090 [B] 
(0.9+1+1)*2.1 127 N obklad=6.090 [C] 
(1+1)*2.1 203 N obklad=4.200 [D] 
(1.8+1+1)*2.1 207 N obklad=7.980 [E] 
Celkem: 6.51+6.09+6.09+4.2+7.98=30.870 [F]</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</si>
  <si>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</si>
  <si>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511</t>
  </si>
  <si>
    <t>781473810</t>
  </si>
  <si>
    <t>Demontáž obkladů z dlaždic keramických lepených</t>
  </si>
  <si>
    <t>1.25*1.35 108 s=1.688 [A] 
1.2*1.2 111 S=1.440 [B] 
14.44*1.8-0.6*1.8*2 116 S=23.832 [C] 
5.4*1.8-0.6*1.8 119 S=8.640 [D] 
7.4*1.5-0.6*1.5 206 S=10.200 [E] 
3.15*0.6 209 S=1.890 [F] 
8.23*1.5-0.6*1.5 213 S=11.445 [G] 
6.74*1.3-0.6*1.3 214 S=7.982 [H] 
Celkem: 1.688+1.44+23.832+8.64+10.2+1.89+11.445+7.982=67.117 [I]</t>
  </si>
  <si>
    <t>512</t>
  </si>
  <si>
    <t>781474154</t>
  </si>
  <si>
    <t>Montáž obkladů vnitřních stěn z dlaždic keramických lepených flexibilním lepidlem velkoformátových hladkých přes 4 do 6 ks/m2</t>
  </si>
  <si>
    <t>1. Položky jsou určeny pro všechny druhy povrchových úprav.</t>
  </si>
  <si>
    <t>513</t>
  </si>
  <si>
    <t>59761001</t>
  </si>
  <si>
    <t>obklad velkoformátový keramický hladký přes 4 do 6ks/m2</t>
  </si>
  <si>
    <t>(11.25*2.4-0.9*2.4-0.8*2.1-1.5*1.45+(1.5*1+1.45*2)*0.6) 103 N obklad=23.625 [A] 
((11.05*2.4-0.9*2.4-1.5*1.45+(1.5*1+1.45*2)*0.6)+(2.3*2.4-0.8*2.1*2)+(2.45*2.4-0.8*2.1)+(2.45*2.4-0.8*2.1)) 104 obklad=35.385 [B] 
(9.05*2.4-0.9*2.1) 105 obklad=19.830 [C] 
(8.2*2.4-0.8*1.97-0.9*2.4) 106 N obklad=15.944 [D] 
((12.85*2.4-0.9*2.4)+(2.3*2.4-0.8*2.1*2)+(2.45*2.4-0.8*2.1)+(2.45*2.4-0.8*2.1)) 107 N obklad=39.240 [E] 
(2.69*2.4) 108 N obklad=6.456 [F] 
(3.05*2.1) 111 N obklad=6.405 [G] 
(4.8*2.1-0.7*1.97) 112 N obklad=8.701 [H] 
(5.3*2.1-0.7*1.97) 113 N obklad=9.751 [I] 
(4.2*0.55) 117 N obklad=2.310 [J] 
(4.15*2.1) 118 N obklad=8.715 [K] 
(4.2*2.1-0.7*1.97) 119 N obklad=7.441 [L] 
(8.3*2.1-0.7*1.97-0.55*1.2+(0.55*2+1.2*2)*0.5) 120 N obklad=17.141 [M] 
(2.45*2.1) 125 5.145 obklad=5.145 [N] 
(4.2*2.1-0.7*1.97-0.55*1.2+(0.55*2+1.2*2)*0.5) 126 5.145 obklad=8.531 [O] 
(5.6*2.1-0.7*1.97-0.55*1.2+(0.55*2+1.2*2)*0.5) 127 5.145 obklad=11.471 [P] 
(8.76*2.1-0.7*1.97-0.75*0.6+(0.75*1+0.6*2)*0.6) 203 5.145 obklad=17.737 [Q] 
(8.6*2.1-0.7*1.9-1*1.3+(1*1+1.3*2)*0.6) 207 5.145 obklad=17.590 [R] 
(5.4*2.1-0.7*1.97) 208 5.145 obklad=9.961 [S] 
Celkem: 23.625+35.385+19.83+15.944+39.24+6.456+6.405+8.701+9.751+2.31+8.715+7.441+17.141+5.145+8.531+11.471+17.737+17.59+9.961=271.379 [T] 
271.379 * 1.25Koeficient množství=339.224 [U]</t>
  </si>
  <si>
    <t>514</t>
  </si>
  <si>
    <t>7814771.1Z</t>
  </si>
  <si>
    <t>Montáž obkladů vnitřních stěn z dlaždic keramických Příplatek k cenám jolly řez</t>
  </si>
  <si>
    <t>2.4+1.5+1.65*2 103 N obklad=7.200 [A] 
2.4+1.5+1.65*2 104 obklad=7.200 [B] 
2.4*2 106 N obklad=4.800 [C] 
2.4*2 107 N obklad=4.800 [D] 
2.1 118 N obklad=2.100 [E] 
2.1+0.55+1.2*2 120 N obklad=5.050 [F] 
0.55+1.2*2 125 N obklad=2.950 [G] 
0.55+1.2*2 126 N obklad=2.950 [H] 
0.55+1.2*2 127 N obklad=2.950 [I] 
0.75*4 203 N obklad=3.000 [J] 
2.1+(1*1+1.3*2) 207 N obklad=5.700 [K] 
Celkem: 7.2+7.2+4.8+4.8+2.1+5.05+2.95+2.95+2.95+3+5.7=48.700 [L]</t>
  </si>
  <si>
    <t>515</t>
  </si>
  <si>
    <t>781477111</t>
  </si>
  <si>
    <t>Montáž obkladů vnitřních stěn z dlaždic keramických Příplatek k cenám za plochu do 10 m2 jednotlivě</t>
  </si>
  <si>
    <t>516</t>
  </si>
  <si>
    <t>781477114</t>
  </si>
  <si>
    <t>Montáž obkladů vnitřních stěn z dlaždic keramických Příplatek k cenám za dvousložkový spárovací tmel</t>
  </si>
  <si>
    <t>517</t>
  </si>
  <si>
    <t>781477115</t>
  </si>
  <si>
    <t>Montáž obkladů vnitřních stěn z dlaždic keramických Příplatek k cenám za dvousložkové lepidlo</t>
  </si>
  <si>
    <t>518</t>
  </si>
  <si>
    <t>781491022</t>
  </si>
  <si>
    <t>Montáž zrcadel lepených silikonovým tmelem na keramický obklad, plochy přes 1 m2</t>
  </si>
  <si>
    <t>1.6*0.8 103 N=1.280 [A] 
1.6*0.8 106 N=1.280 [B] 
0.6*0.8 111 N=0.480 [C] 
0.6*0.8 118 N=0.480 [D] 
0.6*0.8 125 N=0.480 [E] 
Celkem: 1.28+1.28+0.48+0.48+0.48=4.000 [F]</t>
  </si>
  <si>
    <t>519</t>
  </si>
  <si>
    <t>63465124</t>
  </si>
  <si>
    <t>zrcadlo nemontované čiré tl 4mm max rozměr 3210x2250mm</t>
  </si>
  <si>
    <t>1.6*0.8 103 N=1.280 [A] 
1.6*0.8 106 N=1.280 [B] 
0.6*0.8 111 N=0.480 [C] 
0.6*0.8 118 N=0.480 [D] 
0.6*0.8 125 N=0.480 [E] 
Celkem: 1.28+1.28+0.48+0.48+0.48=4.000 [F] 
4 * 1.1Koeficient množství=4.400 [G]</t>
  </si>
  <si>
    <t>ZAČIŠTĚNÉ HRANY</t>
  </si>
  <si>
    <t>520</t>
  </si>
  <si>
    <t>781495211</t>
  </si>
  <si>
    <t>Čištění vnitřních ploch po provedení obkladu stěn chemickými prostředky</t>
  </si>
  <si>
    <t>521</t>
  </si>
  <si>
    <t>998781102</t>
  </si>
  <si>
    <t>Přesun hmot pro obklady keramické stanovený z hmotnosti přesunovaného materiálu vodorovná dopravní vzdálenost do 50 m v objektech výšky přes 6 do 12 m</t>
  </si>
  <si>
    <t>522</t>
  </si>
  <si>
    <t>998781181</t>
  </si>
  <si>
    <t>Přesun hmot pro obklady keramické stanovený z hmotnosti přesunovaného materiálu Příplatek k cenám za přesun prováděný bez použití mechanizace pro jakoukoliv výš</t>
  </si>
  <si>
    <t>Přesun hmot pro obklady keramické stanovený z hmotnosti přesunovaného materiálu Příplatek k cenám za přesun prováděný bez použití mechanizace pro jakoukoliv výšku objektu</t>
  </si>
  <si>
    <t>523</t>
  </si>
  <si>
    <t>998781192</t>
  </si>
  <si>
    <t>Přesun hmot pro obklady keramické stanovený z hmotnosti přesunovaného materiálu Příplatek k cenám za zvětšený přesun přes vymezenou největší dopravní vzdálenost</t>
  </si>
  <si>
    <t>Přesun hmot pro obklady keramické stanovený z hmotnosti přesunovaného materiálu Příplatek k cenám za zvětšený přesun přes vymezenou největší dopravní vzdálenost do 100 m</t>
  </si>
  <si>
    <t>783</t>
  </si>
  <si>
    <t>Dokončovací práce - nátěry</t>
  </si>
  <si>
    <t>524</t>
  </si>
  <si>
    <t>783201401</t>
  </si>
  <si>
    <t>Příprava podkladu tesařských konstrukcí před provedením nátěru ometení</t>
  </si>
  <si>
    <t>(6.15*4.41*2+(0.18*2+0.12)*6.15*6+(0.18*2+0.14)*4.41*3+10.86*2)*1.15 kolostav=115.334 [A] 
(4.8*19.1+4.8*(0.18*2+0.12)*19+(0.14*2+0.18*2)*19.1+(0.18*2+0.2*2)*1.5*5+23.2*(0.03*2+0.22*2)*2+(0.3*2+0.04*2)*18.95)*1.15 peron=217.886 [B] 
(0.95*20.02+0.6*6.15*2+19.65*0.95+(0.12+0.18*2)*0.95*20*2+(0.12+0.18*2)*6.15*2+9.06+(0.14*2+0.18*2)*3*0.6)*1.15 přístavek=91.336 [C] 
Celkem: 115.334+217.886+91.336=424.556 [D]</t>
  </si>
  <si>
    <t>525</t>
  </si>
  <si>
    <t>783214101</t>
  </si>
  <si>
    <t>Základní nátěr tesařských konstrukcí jednonásobný syntetický</t>
  </si>
  <si>
    <t>(6.15*4.41*2+(0.18*2+0.12)*6.15*6+(0.18*2+0.14)*4.41*3+10.86*2)*1.15 kolostav=115.334 [A] 
(4.8*19.1+4.8*(0.18*2+0.12)*19+(0.14*2+0.18*2)*19.1+(0.18*2+0.2*2)*1.5*5+23.2*(0.03*2+0.22*2)*2+(0.3*2+0.04*2)*18.95)*1.15 peron=217.886 [B] 
(0.95*20.02+0.6*6.15*2+19.65*0.95+(0.12+0.18*2)*0.95*20*2+(0.12+0.18*2)*6.15*2+9.06+(0.14*2+0.18*2)*3*0.6)*1.15 přístavek=91.336 [C] 
Celkem: 115.334+217.886+91.336=424.556 [D] 
424.556 * 2Koeficient množství=849.112 [E]</t>
  </si>
  <si>
    <t>526</t>
  </si>
  <si>
    <t>783217101</t>
  </si>
  <si>
    <t>Krycí nátěr tesařských konstrukcí jednonásobný syntetický</t>
  </si>
  <si>
    <t>527</t>
  </si>
  <si>
    <t>783301313</t>
  </si>
  <si>
    <t>Příprava podkladu zámečnických konstrukcí před provedením nátěru odmaštění odmašťovačem ředidlovým</t>
  </si>
  <si>
    <t>(1.15*2+8.38*0.18)*5 sloupy=19.042 [A] 
Celkem: 19.042=19.042 [B]</t>
  </si>
  <si>
    <t>528</t>
  </si>
  <si>
    <t>783306805</t>
  </si>
  <si>
    <t>Odstranění nátěrů ze zámečnických konstrukcí opálením s obroušením</t>
  </si>
  <si>
    <t>529</t>
  </si>
  <si>
    <t>783306809</t>
  </si>
  <si>
    <t>Odstranění nátěrů ze zámečnických konstrukcí okartáčováním</t>
  </si>
  <si>
    <t>530</t>
  </si>
  <si>
    <t>783314101</t>
  </si>
  <si>
    <t>Základní nátěr zámečnických konstrukcí jednonásobný syntetický</t>
  </si>
  <si>
    <t>(1.15*2+8.38*0.18)*5 sloupy=19.042 [A] 
(4+3)*0.25*(0.7+1.97*2) Z01 700/1970 - zdivo 100 mm=8.120 [B] 
(1+5)*0.30*(0.7+1.97*2) Z02 700/1970 - zdivo 150 mm=8.352 [C] 
(2+2)*0.25*(0.8+2.1*2) Z03 800/2100 - zdivo 100 mm=5.000 [D] 
(2+1)*0.3*(0.8*2.1*2) Z04 800/2100 - zdivo 150 mm=3.024 [E] 
(0+1)*0.3*(0.9+2.1*2) Z05 900/2100 - zdivo 150 mm=1.530 [F] 
(0+2)*0.3*(0.8+1.97*2) Z06 800/1970 - zdivo 150 mm=2.844 [G] 
(1+1)*0.35*(0.8+1.97*2) Z07 800/1970 - zdivo 170 mm=3.318 [H] 
(1+0)*0.35*(0.8+1.97*2) PO01 800/1970 - zdivo 170 mm=1.659 [I] 
(1+2)*0.35*(0.8+1.97*2) PO02 800/1970 - zdivo 170 mm=4.977 [J] 
(0+2)*0.35*(0.8+1.97*2) PO03 800/1970 - zdivo 170 mm=3.318 [K] 
(1+0)*0.35*(0.8+1.97*2) PO04 800/1970 - zdivo 170 mm=1.659 [L] 
(0+1)*0.35*(0.8+1.97*2) PO05 800/2600 - zdivo 170 mm=1.659 [M] 
1*0.3*(0.8+1.97*2) 012 1.422 Z09 - 800/1970=1.422 [N] 
1*0.3*(0.8+1.97*2) 109 1.422 Z08 - 800/1970=1.422 [O] 
1*0.3*(0.8+1.97*2) 114 1.422 Z08 - 800/1970=1.422 [P] 
1*0.3*(0.8+1.97*2) 124 1.422 Z08 - 800/1970=1.422 [Q] 
1*0.3*(0.8+1.97*2) 209 1.422 Z08 - 800/1970=1.422 [R] 
(3+1)*0.25*(0.8+1.97*2) Z10 800/1970 - SDK 100 mm=4.740 [S] 
(1+1)*0.3*(0.8+1.97*2) Z11 800/1970 - SDK 150 mm=2.844 [T] 
4.85+2.74+7.1+0.9 zábradlí=15.590 [U] 
11.5*2*0.15 1PP kovové zábradlí schodiště=3.450 [V] 
10.4*2*0.15 1NP kovové zábradlí schodiště=3.120 [W] 
10.85*2*0.15 2NP kovové zábradlí schodiště=3.255 [X] 
15.25 drobné kotevní prvky=15.250 [Y] 
Celkem: 19.042+8.12+8.352+5+3.024+1.53+2.844+3.318+1.659+4.977+3.318+1.659+1.659+1.422+1.422+1.422+1.422+1.422+4.74+2.844+15.59+3.45+3.12+3.255+15.2=119.811 [Z] 
119.861 * 2Koeficient množství=239.722 [AA]</t>
  </si>
  <si>
    <t>531</t>
  </si>
  <si>
    <t>783315101</t>
  </si>
  <si>
    <t>Mezinátěr zámečnických konstrukcí jednonásobný syntetický standardní</t>
  </si>
  <si>
    <t>532</t>
  </si>
  <si>
    <t>783317101</t>
  </si>
  <si>
    <t>Krycí nátěr (email) zámečnických konstrukcí jednonásobný syntetický standardní</t>
  </si>
  <si>
    <t>533</t>
  </si>
  <si>
    <t>783352101</t>
  </si>
  <si>
    <t>Tmelení zámečnických konstrukcí včetně přebroušení tmelených míst, tmelem polyesterovým</t>
  </si>
  <si>
    <t>534</t>
  </si>
  <si>
    <t>783846523</t>
  </si>
  <si>
    <t>Antigraffiti preventivní nátěr omítek hladkých omítek hladkých, zrnitých tenkovrstvých nebo štukových trvalý pro opakované odstraňování graffiti v počtu do 100</t>
  </si>
  <si>
    <t>Antigraffiti preventivní nátěr omítek hladkých omítek hladkých, zrnitých tenkovrstvých nebo štukových trvalý pro opakované odstraňování graffiti v počtu do 100 cyklů</t>
  </si>
  <si>
    <t>''strop' 
56.72 101 N=56.720 [A] 
12.12 102 N=12.120 [B] 
7.31 103 N=7.310 [C] 
7.31 104 N=7.310 [D] 
4.77 105 N=4.770 [E] 
4.07 106 N=4.070 [F] 
9.38 107 N=9.380 [G] 
'''stěny' 
33.80*3.51 101 N=118.638 [H] 
19.65*3.51 102 N=68.972 [I] 
11.25*3.51 103 N=39.488 [J] 
14.55*3.51+(2.3*2.4+2.45*2.4*2) 104 N=68.351 [K] 
9.05*3.51 105 N=31.766 [L] 
8.20*3.51 106 N=28.782 [M] 
16.35*3.51+(2.3*2.4+2.45*2.4*2) 107 74.669=74.669 [N] 
4.8*54.66 VB=262.368 [O] 
3.35*52.56 přístavek=176.076 [P] 
(0.5*2+0.3*2)*3.5*2 kolostav=11.200 [Q] 
Celkem: 56.72+12.12+7.31+7.31+4.77+4.07+9.38+118.638+68.972+39.488+68.351+31.766+28.782+74.669+262.368+176.076+11.2=981.990 [R]</t>
  </si>
  <si>
    <t>535</t>
  </si>
  <si>
    <t>783906.1Z</t>
  </si>
  <si>
    <t>Odstranění nátěrů z kamenných ploch schodiště kartáči</t>
  </si>
  <si>
    <t>17*(0.17+0.24)*1.2*2=16.728 [A] 
14*(0.18+0.2)*1.05*2=11.172 [B] 
24*(0.165+0.275)*1.2*2=25.344 [C] 
Celkem: 16.728+11.172+25.344=53.244 [D]</t>
  </si>
  <si>
    <t>POZNÁMKA V PD ČÍSLO 7</t>
  </si>
  <si>
    <t>536</t>
  </si>
  <si>
    <t>783943.1Z</t>
  </si>
  <si>
    <t>Penetrační nátěr ploch kamenného schodiště gely esterů kyseliny křemičité</t>
  </si>
  <si>
    <t>17*(0.17+0.24)*1.2*2=16.728 [A] 
14*(0.18+0.2)*1.05*2=11.172 [B] 
24*(0.165+0.275)*1.2*2=25.344 [C] 
Celkem: 16.728+11.172+25.344=53.244 [D] 
53.244 * 2Koeficient množství=106.488 [E]</t>
  </si>
  <si>
    <t>537</t>
  </si>
  <si>
    <t>783947.1Z</t>
  </si>
  <si>
    <t>Krycí nátěr ploch kamenného schodiště hydrofobním organokřemičitým prostředkem s biocidní přísadou</t>
  </si>
  <si>
    <t>784</t>
  </si>
  <si>
    <t>Dokončovací práce - malby a tapety</t>
  </si>
  <si>
    <t>538</t>
  </si>
  <si>
    <t>784111001</t>
  </si>
  <si>
    <t>Oprášení (ometení) podkladu v místnostech výšky do 3,80 m</t>
  </si>
  <si>
    <t>539</t>
  </si>
  <si>
    <t>784181121</t>
  </si>
  <si>
    <t>Penetrace podkladu jednonásobná hloubková v místnostech výšky do 3,80 m</t>
  </si>
  <si>
    <t>540</t>
  </si>
  <si>
    <t>784221101</t>
  </si>
  <si>
    <t>Malby z malířských směsí otěruvzdorných za sucha dvojnásobné, bílé za sucha otěruvzdorné dobře v místnostech výšky do 3,80 m</t>
  </si>
  <si>
    <t>541</t>
  </si>
  <si>
    <t>13 před okénka 1PP=13.000 [A] 
Celkem: 13=13.000 [B]</t>
  </si>
  <si>
    <t>542</t>
  </si>
  <si>
    <t>59217017</t>
  </si>
  <si>
    <t>obrubník betonový chodníkový 1000x100x250mm</t>
  </si>
  <si>
    <t>543</t>
  </si>
  <si>
    <t>941111121</t>
  </si>
  <si>
    <t>Montáž lešení řadového trubkového lehkého pracovního s podlahami s provozním zatížením tř. 3 do 200 kg/m2 šířky tř. W09 přes 0,9 do 1,2 m, výšky do 10 m</t>
  </si>
  <si>
    <t>15.86*8+10.05*8+14.4*8+4*8 demolice=354.480 [A] 
Celkem: 354.48=354.480 [B]</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</si>
  <si>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</si>
  <si>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544</t>
  </si>
  <si>
    <t>941111131</t>
  </si>
  <si>
    <t>Montáž lešení řadového trubkového lehkého pracovního s podlahami s provozním zatížením tř. 3 do 200 kg/m2 šířky tř. W12 přes 1,2 do 1,5 m, výšky do 10 m</t>
  </si>
  <si>
    <t>20.55*4+10.32*4+22.42*4+3.75*4 přístavek=228.160 [A] 
(6.5+2.35+6.32+2.35+6.5+10.52+22.32+10.52)*8 VB=539.040 [B] 
(5.75+11.92+26.2+0.8)*4 přístřešky=178.680 [C] 
Celkem: 228.16+539.04+178.68=945.880 [D]</t>
  </si>
  <si>
    <t>545</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</si>
  <si>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</si>
  <si>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</si>
  <si>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</si>
  <si>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15.86*8+10.05*8+14.4*8+4*8 demolice=354.480 [A] 
Celkem: 354.48=354.480 [B] 
354.48 * 30Koeficient množství=10 634.400 [C]</t>
  </si>
  <si>
    <t>546</t>
  </si>
  <si>
    <t>941111231</t>
  </si>
  <si>
    <t>Montáž lešení řadového trubkového lehkého pracovního s podlahami s provozním zatížením tř. 3 do 200 kg/m2 Příplatek za první a každý další den použití lešení k ceně -1131</t>
  </si>
  <si>
    <t>20.55*4+10.32*4+22.42*4+3.75*4 přístavek=228.160 [A] 
(6.5+2.35+6.32+2.35+6.5+10.52+22.32+10.52)*8 VB=539.040 [B] 
(5.75+11.92+26.2+0.8)*4 přístřešky=178.680 [C] 
Celkem: 228.16+539.04+178.68=945.880 [D] 
945.88 * 120Koeficient množství=113 505.600 [E]</t>
  </si>
  <si>
    <t>547</t>
  </si>
  <si>
    <t>941111821</t>
  </si>
  <si>
    <t>Demontáž lešení řadového trubkového lehkého pracovního s podlahami s provozním zatížením tř. 3 do 200 kg/m2 šířky tř. W09 přes 0,9 do 1,2 m, výšky do 10 m</t>
  </si>
  <si>
    <t>1. Demontáž lešení řadového trubkového lehkého výšky přes 25 m se oceňuje individuálně.</t>
  </si>
  <si>
    <t>548</t>
  </si>
  <si>
    <t>941111831</t>
  </si>
  <si>
    <t>Demontáž lešení řadového trubkového lehkého pracovního s podlahami s provozním zatížením tř. 3 do 200 kg/m2 šířky tř. W12 přes 1,2 do 1,5 m, výšky do 10 m</t>
  </si>
  <si>
    <t>549</t>
  </si>
  <si>
    <t>944511111</t>
  </si>
  <si>
    <t>Montáž ochranné sítě zavěšené na konstrukci lešení z textilie z umělých vláken</t>
  </si>
  <si>
    <t>15.86*8+10.05*8+14.4*8+4*8 demolice=354.480 [A] 
20.55*4+10.32*4+22.42*4+3.75*4 přístavek=228.160 [B] 
(6.5+2.35+6.32+2.35+6.5+10.52+22.32+10.52)*8 VB=539.040 [C] 
(5.75+11.92+26.2+0.8)*4 přístřešky=178.680 [D] 
Celkem: 354.48+228.16+539.04+178.68=1 300.360 [E]</t>
  </si>
  <si>
    <t>1. Vcenách nejsou započteny náklady na lešení potřebné pro zavěšení sítí; toto lešení se oceňuje příslušnými cenami lešení.</t>
  </si>
  <si>
    <t>550</t>
  </si>
  <si>
    <t>944511211</t>
  </si>
  <si>
    <t>Montáž ochranné sítě Příplatek za první a každý další den použití sítě k ceně -1111</t>
  </si>
  <si>
    <t>(15.86*8+10.05*8+14.4*8+4*8)*30 demolice=10 634.400 [A] 
(20.55*4+10.32*4+22.42*4+3.75*4)*90 přístavek=20 534.400 [B] 
((6.5+2.35+6.32+2.35+6.5+10.52+22.32+10.52)*8)*90 VB=48 513.600 [C] 
((5.75+11.92+26.2+0.8)*4)*90 přístřešky=16 081.200 [D] 
Celkem: 10634.4+20534.4+48513.6+16081.2=95 763.600 [E]</t>
  </si>
  <si>
    <t>551</t>
  </si>
  <si>
    <t>944511811</t>
  </si>
  <si>
    <t>Demontáž ochranné sítě zavěšené na konstrukci lešení z textilie z umělých vláken</t>
  </si>
  <si>
    <t>552</t>
  </si>
  <si>
    <t>944611111</t>
  </si>
  <si>
    <t>Montáž ochranné plachty zavěšené na konstrukci lešení z textilie z umělých vláken</t>
  </si>
  <si>
    <t>1. Vcenách nejsou započteny náklady na lešení potřebné pro zavěšení plachty; toto lešení se oceňuje příslušnými cenami lešení.</t>
  </si>
  <si>
    <t>553</t>
  </si>
  <si>
    <t>944611211</t>
  </si>
  <si>
    <t>Montáž ochranné plachty Příplatek za první a každý další den použití plachty k ceně -1111</t>
  </si>
  <si>
    <t>20.55*4+10.32*4+22.42*4+3.75*4 přístavek=228.160 [A] 
(6.5+2.35+6.32+2.35+6.5+10.52+22.32+10.52)*8 VB=539.040 [B] 
(5.75+11.92+26.2+0.8)*4 přístřešky=178.680 [C] 
Celkem: 228.16+539.04+178.68=945.880 [D] 
945.88 * 30Koeficient množství=28 376.400 [E]</t>
  </si>
  <si>
    <t>554</t>
  </si>
  <si>
    <t>944611811</t>
  </si>
  <si>
    <t>Demontáž ochranné plachty zavěšené na konstrukci lešení z textilie z umělých vláken</t>
  </si>
  <si>
    <t>555</t>
  </si>
  <si>
    <t>944711112</t>
  </si>
  <si>
    <t>Montáž záchytné stříšky zřizované současně s lehkým nebo těžkým lešením, šířky přes 1,5 do 2,0 m</t>
  </si>
  <si>
    <t>2.5+7+8+2.5=20.000 [A] 
Celkem: 20=20.000 [B]</t>
  </si>
  <si>
    <t>1. Ceny nelze použít pro samostatnou záchytnou stříšku či jiné ochranné konstrukce, které mají za účel chránit chodce před padající omítkou či zchátralými římsami apod. 2. Množství měrných jednotek se určuje v m délky lešení, ke kterému se záchytná stříška zřizuje.</t>
  </si>
  <si>
    <t>556</t>
  </si>
  <si>
    <t>944711212</t>
  </si>
  <si>
    <t>Montáž záchytné stříšky Příplatek za první a každý další den použití záchytné stříšky k ceně -1112</t>
  </si>
  <si>
    <t>2.5+7+8+2.5=20.000 [A] 
Celkem: 20=20.000 [B] 
20 * 120Koeficient množství=2 400.000 [C]</t>
  </si>
  <si>
    <t>557</t>
  </si>
  <si>
    <t>944711812</t>
  </si>
  <si>
    <t>Demontáž záchytné stříšky zřizované současně s lehkým nebo těžkým lešením, šířky přes 1,5 do 2,0 m</t>
  </si>
  <si>
    <t>1. Ceny nelze použít pro samostatnou záchytnou stříšku či jiné ochranné konstrukce, které mají za účel chránit chodce před padající omítkou či zchátralými římsami apod.</t>
  </si>
  <si>
    <t>558</t>
  </si>
  <si>
    <t>945412111</t>
  </si>
  <si>
    <t>Teleskopická hydraulická montážní plošina na samohybném podvozku, s otočným košem výšky zdvihu do 8 m</t>
  </si>
  <si>
    <t>10=10.000 [A] 
Celkem: 10=10.000 [B]</t>
  </si>
  <si>
    <t>559</t>
  </si>
  <si>
    <t>949101111</t>
  </si>
  <si>
    <t>Lešení pomocné pracovní pro objekty pozemních staveb pro zatížení do 150 kg/m2, o výšce lešeňové podlahy do 1,9 m</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</si>
  <si>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</si>
  <si>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560</t>
  </si>
  <si>
    <t>952901111</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</si>
  <si>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</si>
  <si>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</si>
  <si>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561</t>
  </si>
  <si>
    <t>953942.1Z</t>
  </si>
  <si>
    <t>Osazování hlásičů požáru a kouře</t>
  </si>
  <si>
    <t>4+2=6.000 [A] 
Celkem: 6=6.000 [B]</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</si>
  <si>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</si>
  <si>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562</t>
  </si>
  <si>
    <t>449321.2Z</t>
  </si>
  <si>
    <t>Hlásič požáru a kouře</t>
  </si>
  <si>
    <t>563</t>
  </si>
  <si>
    <t>953942.2Z</t>
  </si>
  <si>
    <t>Fotoluminiscenční tabulka</t>
  </si>
  <si>
    <t>3+1+13+1=18.000 [A] 
Celkem: 18=18.000 [B]</t>
  </si>
  <si>
    <t>564</t>
  </si>
  <si>
    <t>449321.1Z</t>
  </si>
  <si>
    <t>18=18.000 [A] 
Celkem: 18=18.000 [B]</t>
  </si>
  <si>
    <t>565</t>
  </si>
  <si>
    <t>9539621.1Z</t>
  </si>
  <si>
    <t>Kotvy chemické s vyvrtáním otvoru do zdiva z plných cihel tmel, hloubka 300 mm, velikost M 8 - včetně nerezové kotvy</t>
  </si>
  <si>
    <t>10 kotvení přístřešku=10.000 [A] 
Celkem: 10=10.000 [B]</t>
  </si>
  <si>
    <t>1. Vcenách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Vcenách 953 96-51.. jsou započteny i náklady na dodání a zasunutí kotevního šroubu do otvoru vyplněného chemickým tmelem nebo patronou a dotažení matice.</t>
  </si>
  <si>
    <t>566</t>
  </si>
  <si>
    <t>953962112</t>
  </si>
  <si>
    <t>Kotvy chemické s vyvrtáním otvoru do zdiva z plných cihel tmel, hloubka 240 mm, velikost M 10 - včetně nerezové kotvy</t>
  </si>
  <si>
    <t>12*4 kotvení přístřešku=48.000 [A] 
4*3 kotvení přístřešku=12.000 [B] 
Celkem: 48+12=60.000 [C]</t>
  </si>
  <si>
    <t>567</t>
  </si>
  <si>
    <t>953965144</t>
  </si>
  <si>
    <t>Kotvy chemické s vyvrtáním otvoru kotevní šrouby pro chemické kotvy, velikost M 20, délka 350 mm</t>
  </si>
  <si>
    <t>5*2 kotvení pozednice=10.000 [A] 
Celkem: 10=10.000 [B]</t>
  </si>
  <si>
    <t>568</t>
  </si>
  <si>
    <t>961044111</t>
  </si>
  <si>
    <t>Bourání základů z betonu prostého</t>
  </si>
  <si>
    <t>17.67*0.15 010 S základová deska=2.651 [A] 
22.15*0.1 101 S základová deska=2.215 [B] 
11.46*0.1 102 S základová deska=1.146 [C] 
10.68*0.1 103 S základová deska=1.068 [D] 
32.02*0.1 104 S základová deska=3.202 [E] 
10.22*0.1 105 S základová deska=1.022 [F] 
7.64*0.1 106 S základová deska=0.764 [G] 
20.09*0.1 107 S základová deska=2.009 [H] 
18.98*0.1 108 S základová deska=1.898 [I] 
8.05*0.1 109 S základová deska=0.805 [J] 
15.98*0.1 110 S základová deska=1.598 [K] 
23.64*0.1 111 S základová deska=2.364 [L] 
15.50*0.1 112 S základová deska=1.550 [M] 
5.1*0.5*0.2 101 S vnitřní pas=0.510 [N] 
1.25*0.45*0.2 102 S vnitřní pas=0.113 [O] 
0.9*0.5*0.2 108 S vnitřní pas=0.090 [P] 
0.9*0.3*0.75 112 S stávající vnitřní schod=0.203 [Q] 
4.32*0.25*0.2 112 S vnitří pas=0.216 [R] 
(4.32*0.15*0.2)*2+0.5*0.5*0.2 115 0.309 vnitřní pas=0.309 [S] 
1.2*0.3*0.2 115 0.309 vnitřní pas=0.072 [T] 
4.32*0.15*0.2 116 0.309 vnitřní pas=0.130 [U] 
1.1*0.3*0.2 117 0.309 vnitřní pas=0.066 [V] 
1.85*0.26*0.75 0.309 venkovní schod 101 0.309=0.361 [W] 
1.65*0.45*0.75 0.309 venkovní schod 114 0.309=0.557 [X] 
1.175*0.37*0.75 0.309 venkovní schod 110 0.309=0.326 [Y] 
'Celkem: '2.651+2.215+1.146+1.068+3.202+1.022+0.764+2.009+1.898+0.805+1.598+2.364+1.55+0.51+0.113+0.09+0.203+0.216+0.309+0.072+0.13+0.066+0.361+0.557+ 
25.245 * 1.1Koeficient množství=27.770 [Z]</t>
  </si>
  <si>
    <t>569</t>
  </si>
  <si>
    <t>962031132</t>
  </si>
  <si>
    <t>Bourání příček z cihel, tvárnic nebo příčkovek z cihel pálených, plných nebo dutých na maltu vápennou nebo vápenocementovou, tl. do 100 mm</t>
  </si>
  <si>
    <t>(0.92+0.15)*3.15 111 S=3.371 [A] 
(0.9+2.8)*3.15 116 S=11.655 [B] 
(1.8*3.15)-(0.6*1.97+0.6*1.97) 117 S=3.306 [C] 
1.85*3.15 119 S=5.828 [D] 
(1.47*3)-(0.8*1.97)+(1.45*3)-(0.6*1.97) 202 S=6.002 [E] 
(1.58*3) 203 S=4.740 [F] 
Celkem: 3.371+11.655+3.306+5.828+6.002+4.74=34.902 [G]</t>
  </si>
  <si>
    <t>570</t>
  </si>
  <si>
    <t>962031133</t>
  </si>
  <si>
    <t>Bourání příček z cihel, tvárnic nebo příčkovek z cihel pálených, plných nebo dutých na maltu vápennou nebo vápenocementovou, tl. do 150 mm</t>
  </si>
  <si>
    <t>5.13*3.35 102 S=17.186 [A] 
(5.9*3.35)-(0.6*1.97) 104 S=18.583 [B] 
(4.32*3.15)-(0.8*1.97)+(4.32*3.15)-(0.6*1.97) 114 S=24.458 [C] 
(4.32*3.15)-(0.6*1.97+0.8*1.97) 116 S=10.850 [D] 
(1.25*3.35)-(1*2.1) 134 S=2.088 [E] 
(1.18*3)-(0.9*1.97)+(1.25*3)-(0.8*1.97)+(1.42*3)-(0.8*1.97)+(0.85*3)-(0.6*1.97) 201 S=7.993 [F] 
(5.13*3)-(0.8*1.97)+(5.13*3)-(0.8*1.97) 204 S=27.628 [G] 
(2.35*3) 207 S=7.050 [H] 
(1.35*3)-(0.6*1.97)+(1.3*3)-(0.6*1.97)+(1.42*3)-(0.8*1.97) 208 S=8.270 [I] 
(2.8*3) 209 S=8.400 [J] 
(6.05*3.75)*2 302 S=45.375 [K] 
Celkem: 17.186+18.583+24.458+10.85+2.088+7.993+27.628+7.05+8.27+8.4+45.375=177.881 [L]</t>
  </si>
  <si>
    <t>571</t>
  </si>
  <si>
    <t>962032230</t>
  </si>
  <si>
    <t>Bourání zdiva nadzákladového z cihel nebo tvárnic z cihel pálených nebo vápenopískových, na maltu vápennou nebo vápenocementovou, objemu do 1 m3</t>
  </si>
  <si>
    <t>5.13*0.3*0.45 204 S=0.693 [A] 
0.7*3*0.2 206 S=0.420 [B] 
1*0.45*0.45 209 S=0.203 [C] 
(1.35*0.45*2.75)-(0.9*1.97)+(1*0.28*2.75) 302 S=0.668 [D] 
Celkem: 0.693+0.42+0.203+0.668=1.984 [E]</t>
  </si>
  <si>
    <t>1. Bourání pilířů o průřezu přes 0,36 m2 se oceňuje příslušnými cenami -2230, -2231, -2240, -2241,-2253 a -2254 jako bourání zdiva nadzákladového cihelného.</t>
  </si>
  <si>
    <t>572</t>
  </si>
  <si>
    <t>962032231</t>
  </si>
  <si>
    <t>Bourání zdiva nadzákladového z cihel nebo tvárnic z cihel pálených nebo vápenopískových, na maltu vápennou nebo vápenocementovou, objemu přes 1 m3</t>
  </si>
  <si>
    <t>(5.1*4*0.5+0.4*0.5*0.5*2)-(1.45*2.78*0.5+1.2*1.1*0.5) 101 S=7.725 [A] 
4.32*0.25*3.15 112 S=3.402 [B] 
(5.9*3*0.2)-(0.8*1.97*0.2) 210 S=3.225 [C] 
Celkem: 7.725+3.402+3.225=14.352 [D]</t>
  </si>
  <si>
    <t>573</t>
  </si>
  <si>
    <t>962032641</t>
  </si>
  <si>
    <t>Bourání zdiva nadzákladového z cihel nebo tvárnic komínového z cihel pálených, šamotových nebo vápenopískových nad střechou na maltu cementovou</t>
  </si>
  <si>
    <t>0.45*0.55*5.5 114 S=1.361 [A] 
Celkem: 1.361=1.361 [B]</t>
  </si>
  <si>
    <t>574</t>
  </si>
  <si>
    <t>962071711</t>
  </si>
  <si>
    <t>Vybourání kovových sloupů s patkou a hlavicí včetně snesení bez podchycení nosné konstrukce a bez odvozu sloupů litinových nebo nýtovaných</t>
  </si>
  <si>
    <t>75*5/1000 demontáž sloupů peron=0.375 [A] 
Celkem: 0.375=0.375 [B]</t>
  </si>
  <si>
    <t>575</t>
  </si>
  <si>
    <t>962081131</t>
  </si>
  <si>
    <t>Bourání zdiva příček nebo vybourání otvorů ze skleněných tvárnic, tl. do 100 mm</t>
  </si>
  <si>
    <t>1.45*0.5 101 S=0.725 [A] 
1*0.5 104 S=0.500 [B] 
1*0.5 106 S=0.500 [C] 
1*0.5 134 S=0.500 [D] 
1.4*1.6 201 S=2.240 [E] 
0.75*0.75 206 S=0.563 [F] 
1.4*1.6 207 S=2.240 [G] 
Celkem: 0.725+0.5+0.5+0.5+2.24+0.563+2.24=7.268 [H]</t>
  </si>
  <si>
    <t>576</t>
  </si>
  <si>
    <t>962084121</t>
  </si>
  <si>
    <t>Bourání zdiva příček nebo vybourání otvorů deskových a sádrových potažených rabicovým pletivem nebo bez pletiva sádrokartonových bez kovové konstrukce, umakarto</t>
  </si>
  <si>
    <t>Bourání zdiva příček nebo vybourání otvorů deskových a sádrových potažených rabicovým pletivem nebo bez pletiva sádrokartonových bez kovové konstrukce, umakartových, sololitových, tl. do 50 mm</t>
  </si>
  <si>
    <t>1.68*2.4 004 S=4.032 [A] 
3.5*3.35 103 S=11.725 [B] 
(5.13*3.35)-(0.8*1.97) 106 S=15.610 [C] 
(5*3)-(0.8*1.97) 211 S=13.424 [D] 
Celkem: 4.032+11.725+15.61+13.424=44.791 [E]</t>
  </si>
  <si>
    <t>577</t>
  </si>
  <si>
    <t>963023711</t>
  </si>
  <si>
    <t>Vybourání schodišťových stupňů oblých, rovných nebo kosých ze zdi cihelné jednostranně</t>
  </si>
  <si>
    <t>1.83 101 S=1.830 [A] 
1.175 110 S=1.175 [B] 
1.51 134 S=1.510 [C] 
Celkem: 1.83+1.175+1.51=4.515 [D]</t>
  </si>
  <si>
    <t>578</t>
  </si>
  <si>
    <t>965041341</t>
  </si>
  <si>
    <t>Bourání mazanin škvárobetonových tl. do 100 mm, plochy přes 4 m2</t>
  </si>
  <si>
    <t>3.55*0.05 202 S=0.178 [A] 
9.82*0.05 203 S=0.491 [B] 
24.50*0.05 204 S=1.225 [C] 
16.16*0.05 205 S=0.808 [D] 
3.39*0.05 206 S=0.170 [E] 
1.85*0.05 208 S=0.093 [F] 
15.53*0.05 209 S=0.777 [G] 
23.03*0.05 210 S=1.152 [H] 
18.5*0.05 211 S=0.925 [I] 
10.83*0.05 212 S=0.542 [J] 
3.48*0.05 213 S=0.174 [K] 
Celkem: 0.178+0.491+1.225+0.808+0.17+0.093+0.777+1.152+0.925+0.542+0.174=6.535 [L]</t>
  </si>
  <si>
    <t>579</t>
  </si>
  <si>
    <t>965042131</t>
  </si>
  <si>
    <t>Bourání mazanin betonových nebo z litého asfaltu tl. do 100 mm, plochy do 4 m2</t>
  </si>
  <si>
    <t>1.57*0.08 119 S=0.126 [A] 
1.57*0.08 120 S=0.126 [B] 
3.90*0.08 201 S=0.312 [C] 
1.69*0.08 207 S=0.135 [D] 
4.51*0.08 208 S=0.361 [E] 
2.65*0.08 214 S=0.212 [F] 
Celkem: 0.126+0.126+0.312+0.135+0.361+0.212=1.272 [G]</t>
  </si>
  <si>
    <t>580</t>
  </si>
  <si>
    <t>965042141</t>
  </si>
  <si>
    <t>Bourání mazanin betonových nebo z litého asfaltu tl. do 100 mm, plochy přes 4 m2</t>
  </si>
  <si>
    <t>22.15*0.08 101 S=1.772 [A] 
11.46*0.08 102 S=0.917 [B] 
10.68*0.08 103 S=0.854 [C] 
32.02*0.08 104 S=2.562 [D] 
10.22*0.08 105 S=0.818 [E] 
7.64*0.08 106 S=0.611 [F] 
20.09*0.08 107 S=1.607 [G] 
18.98*0.08 108 S=1.518 [H] 
8.05*0.08 109 S=0.644 [I] 
15.98*0.08 110 S=1.278 [J] 
23.64*0.08 111 S=1.891 [K] 
15.50*0.08 112 S=1.240 [L] 
5.54*0.08 114 S=0.443 [M] 
15.03*0.08 115 S=1.202 [N] 
8.66*0.08 116 S=0.693 [O] 
4.99*0.08 117 S=0.399 [P] 
42.01*0.08 118 S=3.361 [Q] 
10.52*0.08 134 S=0.842 [R] 
19.23*0.08 303 1.538=1.538 [S] 
Celkem: 1.772+0.917+0.854+2.562+0.818+0.611+1.607+1.518+0.644+1.278+1.891+1.24+0.443+1.202+0.693+0.399+3.361+0.842+1.538=24.190 [T]</t>
  </si>
  <si>
    <t>581</t>
  </si>
  <si>
    <t>965081213</t>
  </si>
  <si>
    <t>Bourání podlah z dlaždic bez podkladního lože nebo mazaniny, s jakoukoliv výplní spár keramických nebo xylolitových tl. do 10 mm, plochy přes 1 m2</t>
  </si>
  <si>
    <t>7.64 106 S=7.640 [A] 
5.54 114 S=5.540 [B] 
15.03 115 S=15.030 [C] 
8.66 116 S=8.660 [D] 
4.99 117 S=4.990 [E] 
1.57 119 S=1.570 [F] 
1.57 120 S=1.570 [G] 
2.56 122 S=2.560 [H] 
9.30 123 S=9.300 [I] 
1.14 124 S=1.140 [J] 
2.56 125 S=2.560 [K] 
5.74 126 S=5.740 [L] 
3.24 131 S=3.240 [M] 
1.24 132 S=1.240 [N] 
8.91 133 S=8.910 [O] 
10.52 134 S=10.520 [P] 
3.39 206 S=3.390 [Q] 
4.51 208 S=4.510 [R] 
3.48 213 3.48=3.480 [S] 
2.65 214 3.48=2.650 [T] 
18.51 215 3.48=18.510 [U] 
2.62 218 3.48=2.620 [V] 
14.34 219 3.48=14.340 [W] 
21.49 220 3.48=21.490 [X] 
10.65 221 3.48=10.650 [Y] 
8.74 222 3.48=8.740 [Z] 
Celkem: 7.64+5.54+15.03+8.66+4.99+1.57+1.57+2.56+9.3+1.14+2.56+5.74+3.24+1.24+8.91+10.52+3.39+4.51+3.48+2.65+18.51+2.62+14.34+21.49+10.65+8.74=180.590 [AA]</t>
  </si>
  <si>
    <t>1. Odsekání soklíků se oceňuje cenami souboru cen 965 08.</t>
  </si>
  <si>
    <t>582</t>
  </si>
  <si>
    <t>965081313</t>
  </si>
  <si>
    <t>Bourání podlah z dlaždic bez podkladního lože nebo mazaniny, s jakoukoliv výplní spár betonových, teracových nebo čedičových tl. do 20 mm, plochy přes 1 m2</t>
  </si>
  <si>
    <t>22.15 101 S=22.150 [A] 
11.46 102 S=11.460 [B] 
7.78 127 S=7.780 [C] 
Celkem: 22.15+11.46+7.78=41.390 [D]</t>
  </si>
  <si>
    <t>583</t>
  </si>
  <si>
    <t>965082923</t>
  </si>
  <si>
    <t>Odstranění násypu pod podlahami nebo ochranného násypu na střechách tl. do 100 mm, plochy přes 2 m2</t>
  </si>
  <si>
    <t>19.18*0.1 118 S=1.918 [A] 
3.90*0.05 201 S=0.195 [B] 
1.69*0.05 207 S=0.085 [C] 
4.51*0.05 208 S=0.226 [D] 
3.48*0.05 213 S=0.174 [E] 
2.65*0.05 214 S=0.133 [F] 
Celkem: 1.918+0.195+0.085+0.226+0.174+0.133=2.731 [G]</t>
  </si>
  <si>
    <t>584</t>
  </si>
  <si>
    <t>965082933</t>
  </si>
  <si>
    <t>Odstranění násypu pod podlahami nebo ochranného násypu na střechách tl. do 200 mm, plochy přes 2 m2</t>
  </si>
  <si>
    <t>17.67*0.12 010 S=2.120 [A] 
15.98*0.2 110 S=3.196 [B] 
23.64*0.2 111 S=4.728 [C] 
19.23*0.2 303 S=3.846 [D] 
Celkem: 2.12+3.196+4.728+3.846=13.890 [E]</t>
  </si>
  <si>
    <t>585</t>
  </si>
  <si>
    <t>965083131</t>
  </si>
  <si>
    <t>Odstranění násypu mezi stropními trámy tl. přes 200 mm jakékoliv plochy</t>
  </si>
  <si>
    <t>15.98*0.25 110 S=3.995 [A] 
23.64*0.25 111 S=5.910 [B] 
15.50*0.25 112 S=3.875 [C] 
16.13*0.25 113 S=4.033 [D] 
5.54*0.25 114 S=1.385 [E] 
15.03*0.25 115 S=3.758 [F] 
8.66*0.25 116 S=2.165 [G] 
4.99*0.25 117 S=1.248 [H] 
42.01*0.25 118 S=10.503 [I] 
1.57*0.25 119 S=0.393 [J] 
1.57*0.25 120 S=0.393 [K] 
3.55*0.5 202 S=1.775 [L] 
9.82*0.5 203 S=4.910 [M] 
24.50*0.5 204 S=12.250 [N] 
16.16*0.5 205 S=8.080 [O] 
3.39*0.5 206 S=1.695 [P] 
1.85*0.5 208 S=0.925 [Q] 
15.53*0.5 209 S=7.765 [R] 
23.03*0.5 210 11.515=11.515 [S] 
18.5*0.5 211 11.515=9.250 [T] 
10.83*0.5 212 11.515=5.415 [U] 
3.48*0.5 213 11.515=1.740 [V] 
Celkem: 3.995+5.91+3.875+4.033+1.385+3.758+2.165+1.248+10.503+0.393+0.393+1.775+4.91+12.25+8.08+1.695+0.925+7.765+11.515+9.25+5.415+1.74=102.978 [W]</t>
  </si>
  <si>
    <t>586</t>
  </si>
  <si>
    <t>966031314</t>
  </si>
  <si>
    <t>Vybourání částí říms z cihel vyložených do 250 mm tl. přes 300 mm</t>
  </si>
  <si>
    <t>(60.1*2)-6.23-1.65 VB římsy=112.320 [A] 
Celkem: 112.32=112.320 [B]</t>
  </si>
  <si>
    <t>587</t>
  </si>
  <si>
    <t>966032911</t>
  </si>
  <si>
    <t>Odsekání říms podokenních nebo nadokenních předsazených přes líc zdiva do 80 mm</t>
  </si>
  <si>
    <t>1.76+1.71*2+1.61*3+0.81+1.76 S 1NP=12.580 [A] 
1.76*6 S 2NP=10.560 [B] 
1.76*2+1.71*1+1.56*4 J 1NP=11.470 [C] 
1.76*3+1.66*2 J 2NP=8.600 [D] 
Celkem: 12.58+10.56+11.47+8.6=43.210 [E]</t>
  </si>
  <si>
    <t>588</t>
  </si>
  <si>
    <t>967031132</t>
  </si>
  <si>
    <t>Přisekání (špicování) plošné nebo rovných ostění zdiva z cihel pálených rovných ostění, bez odstupu, po hrubém vybourání otvorů, na maltu vápennou nebo vápenoce</t>
  </si>
  <si>
    <t>Přisekání (špicování) plošné nebo rovných ostění zdiva z cihel pálených rovných ostění, bez odstupu, po hrubém vybourání otvorů, na maltu vápennou nebo vápenocementovou</t>
  </si>
  <si>
    <t>(1.15*2+1.34*2)*0.45+(5.1*1+3.35*2)*0.5 101 S=8.141 [A] 
(1.25*1+2.5*2)*0.45 102 S=2.813 [B] 
(0.9*1+2.1*2)*0.5 108 S=2.550 [C] 
0.1*3.15 111 S=0.315 [D] 
3.15*0.25*2 112 S=1.575 [E] 
(3.15*0.15*2)*2 114 S=1.890 [F] 
(1.2*1+3.15*2)*0.3 115 S=2.250 [G] 
(3.15*0.15) 116 S=0.473 [H] 
(3.15*0.15)+(3.15*0.1) 117 S=0.788 [I] 
(1.3*2+1.45*2)*0.5 118 S=2.750 [J] 
3.15*0.1 119 S=0.315 [K] 
(0.5+0.5)*7.56+6.05*0.39+6.84 V =16.760 [L] 
(1.25*1+3*2)*0.1+(1.185*1+3*2)*0.135+(1.42*1+3*2)*0.15+(0.85*1+3*2)*0.15 201 S=3.835 [M] 
(1.45*1+3*1)*0.1+(0.6*1+3*1)*0.2 202 S=1.165 [N] 
(3.25*1+3*2)*0.1 203 S=0.925 [O] 
(5.13*1+3*2)*0.15*2 204 S=3.339 [P] 
(2.2*1+3*2)*0.15 207 S=1.230 [Q] 
(1.35*1+3*2)*0.15+(1.3*1+3*2)*0.15 208 S=2.198 [R] 
(4.22*1+3*2)*0.15 209 1.533=1.533 [S] 
(5.9*1+3*2)*0.2 210 1.533=2.380 [T] 
(5*1+3*1)*0.05 211 1.533=0.400 [U] 
(2.75*2)*0.15+(2.75*0.45)+(2.75*1)*0.15 302 1.533=2.475 [V] 
(6.5+1.95+6+1.95+6.5+3.97+19.05+10+21.3+3.77+18.95+10.2)*1 začištění základu po obkopání=110.140 [W] 
Celkem: 8.141+2.813+2.55+0.315+1.575+1.89+2.25+0.473+0.788+2.75+0.315+16.76+3.835+1.165+0.925+3.339+1.23+2.198+1.533+2.38+0.4+2.475+110.14=170.240 [X]</t>
  </si>
  <si>
    <t>589</t>
  </si>
  <si>
    <t>968062374</t>
  </si>
  <si>
    <t>Vybourání dřevěných rámů oken s křídly, dveřních zárubní, vrat, stěn, ostění nebo obkladů rámů oken s křídly zdvojených, plochy do 1 m2</t>
  </si>
  <si>
    <t>0.8*0.25 001S=0.200 [A] 
0.55*1.2 120S=0.660 [B] 
0.55*1.2 119 S=0.660 [C] 
0.55*1.2 116 S=0.660 [D] 
0.6*0.75 106 S=0.450 [E] 
0.55*0.7 213 S=0.385 [F] 
Celkem: 0.2+0.66+0.66+0.66+0.45+0.385=3.015 [G]</t>
  </si>
  <si>
    <t>1. V cenách -2244 až -2747 jsou započteny i náklady na vyvěšení křídel.</t>
  </si>
  <si>
    <t>590</t>
  </si>
  <si>
    <t>968062375</t>
  </si>
  <si>
    <t>Vybourání dřevěných rámů oken s křídly, dveřních zárubní, vrat, stěn, ostění nebo obkladů rámů oken s křídly zdvojených, plochy do 2 m2</t>
  </si>
  <si>
    <t>1.15*1.65 105 S=1.898 [A] 
1.15*1.65 103 S=1.898 [B] 
1.3*1.45 111 S=1.885 [C] 
1.3*1.45 113 S=1.885 [D] 
(1.3*1.45)*2+(1.3*1.45) 118 S + provizorní pokladna=5.655 [E] 
1.35*1.45 115 S=1.958 [F] 
1.35*1.45 112 S=1.958 [G] 
(1.35*1.45)+(0.9*1.25) 110 S=3.083 [H] 
(1.15*1.25)+(1.2*1.1) 101 S vnitřní=2.758 [I] 
Celkem: 1.898+1.898+1.885+1.885+5.655+1.958+1.958+3.083+2.758=22.978 [J]</t>
  </si>
  <si>
    <t>591</t>
  </si>
  <si>
    <t>968062376</t>
  </si>
  <si>
    <t>Vybourání dřevěných rámů oken s křídly, dveřních zárubní, vrat, stěn, ostění nebo obkladů rámů oken s křídly zdvojených, plochy do 4 m2</t>
  </si>
  <si>
    <t>1.45*1.65 109 S=2.393 [A] 
1.45*1.65 108 S=2.393 [B] 
1.45*1.65 107 S=2.393 [C] 
1.5*1.65 104 S=2.475 [D] 
(1.5*1.6)*2 210 S=4.800 [E] 
(1.5*1.6) 209 S=2.400 [F] 
(1.5*1.6) 203 S=2.400 [G] 
(1.5*1.6)*2 204 S=4.800 [H] 
(1.5*1.6) 205 S=2.400 [I] 
(1.5*1.6) 212 S=2.400 [J] 
(1.5*1.6) 211 S=2.400 [K] 
Celkem: 2.393+2.393+2.393+2.475+4.8+2.4+2.4+4.8+2.4+2.4+2.4=31.254 [L]</t>
  </si>
  <si>
    <t>592</t>
  </si>
  <si>
    <t>968072244</t>
  </si>
  <si>
    <t>Vybourání kovových rámů oken s křídly, dveřních zárubní, vrat, stěn, ostění nebo obkladů okenních rámů s křídly jednoduchých, plochy do 1 m2</t>
  </si>
  <si>
    <t>0.8*0.35 009 S=0.280 [A] 
0.8*0.35 006 S=0.280 [B] 
0.8*0.35 005 S=0.280 [C] 
0.8*0.35 003 S=0.280 [D] 
0.8*0.35 001 S=0.280 [E] 
0.8*0.35 013 S=0.280 [F] 
0.8*0.35 012 S=0.280 [G] 
0.8*0.35 011 S=0.280 [H] 
0.8*0.35 010 S=0.280 [I] 
0.8*0.35 017 S=0.280 [J] 
0.8*0.35 007 S=0.280 [K] 
0.8*0.35 008 S=0.280 [L] 
(0.6*0.25)*2 016 S=0.300 [M] 
(0.6*0.25)*2 016 S=0.300 [N] 
Celkem: 0.28+0.28+0.28+0.28+0.28+0.28+0.28+0.28+0.28+0.28+0.28+0.28+0.3+0.3=3.960 [O]</t>
  </si>
  <si>
    <t>1. V cenách -2244 až -2559 jsou započteny i náklady na vyvěšení křídel. 2. Cenou -2641 se oceňuje i vybourání nosné ocelové konstrukce pro sádrokartonové příčky.</t>
  </si>
  <si>
    <t>593</t>
  </si>
  <si>
    <t>968072455</t>
  </si>
  <si>
    <t>Vybourání kovových rámů oken s křídly, dveřních zárubní, vrat, stěn, ostění nebo obkladů dveřních zárubní, plochy do 2 m2</t>
  </si>
  <si>
    <t>0.9*1.97 012 S=1.773 [A] 
0.9*1.7 017 S=1.530 [B] 
0.9*1.97 101 S=1.773 [C] 
(0.8*1.97)+(0.6*1.97) 104 S=2.758 [D] 
(0.8*1.97)*4 106 S=6.304 [E] 
(0.8*1.97)*3 110 S=4.728 [F] 
0.8*1.97 113 S=1.576 [G] 
(0.8*1.97)*2+(0.6*1.97)*1 114 S=4.334 [H] 
0.6*1.97 116 S=1.182 [I] 
(0.6*1.97)*2+(0.8*1.97)*2+(0.9*1.97)*1 117 S=7.289 [J] 
(0.8*1.97)*1 134 S=1.576 [K] 
(0.6*1.97)*1+(0.8*1.97)*2+(0.8*2.1)*1+(0.9*1.97)*1 201 S=7.787 [L] 
(0.6*1.97)+(0.8*1.97) 202 S=2.758 [M] 
0.8*1.97 203 S=1.576 [N] 
0.8*1.97 204 S=1.576 [O] 
(0.6*1.97)*2+(0.8*1.97) 208 S=3.940 [P] 
(0.8*1.97) 209 S=1.576 [Q] 
(0.8*1.97) 210 S=1.576 [R] 
(0.8*1.97) 211 1.576=1.576 [S] 
(0.9*1.97)*1 302 1.576=1.773 [T] 
Celkem: 1.773+1.53+1.773+2.758+6.304+4.728+1.576+4.334+1.182+7.289+1.576+7.787+2.758+1.576+1.576+3.94+1.576+1.576+1.576+1.773=58.961 [U]</t>
  </si>
  <si>
    <t>594</t>
  </si>
  <si>
    <t>968072456</t>
  </si>
  <si>
    <t>Vybourání kovových rámů oken s křídly, dveřních zárubní, vrat, stěn, ostění nebo obkladů dveřních zárubní, plochy přes 2 m2</t>
  </si>
  <si>
    <t>1.3*2.1 101 S=2.730 [A] 
1.4*2.1 102 S=2.940 [B] 
Celkem: 2.73+2.94=5.670 [C]</t>
  </si>
  <si>
    <t>595</t>
  </si>
  <si>
    <t>971028451</t>
  </si>
  <si>
    <t>Vybourání otvorů ve zdivu základovém nebo nadzákladovém kamenném, smíšeném smíšeném, plochy do 0,25 m2, tl. do 450 mm</t>
  </si>
  <si>
    <t>1 015 S kabelovod=1.000 [A] 
Celkem: 1=1.000 [B]</t>
  </si>
  <si>
    <t>596</t>
  </si>
  <si>
    <t>971028461</t>
  </si>
  <si>
    <t>Vybourání otvorů ve zdivu základovém nebo nadzákladovém kamenném, smíšeném smíšeném, plochy do 0,25 m2, tl. do 600 mm</t>
  </si>
  <si>
    <t>1 015 S kabelovod=1.000 [A] 
1 208 S VZT=1.000 [B] 
Celkem: 1+1=2.000 [C]</t>
  </si>
  <si>
    <t>597</t>
  </si>
  <si>
    <t>971028561</t>
  </si>
  <si>
    <t>Vybourání otvorů ve zdivu základovém nebo nadzákladovém kamenném, smíšeném smíšeném, plochy do 1 m2, tl. do 600 mm</t>
  </si>
  <si>
    <t>(0.15*2.6*0.6+1.4*0.6*0.2) 134 S=0.402 [A] 
Celkem: 0.402=0.402 [B]</t>
  </si>
  <si>
    <t>598</t>
  </si>
  <si>
    <t>971028661</t>
  </si>
  <si>
    <t>Vybourání otvorů ve zdivu základovém nebo nadzákladovém kamenném, smíšeném smíšeném, plochy do 4 m2, tl. do 600 mm</t>
  </si>
  <si>
    <t>(1.25*2.5*0.45+1.55*0.2*0.45)+(1.05*1.15*0.45) 101 S=2.089 [A] 
(1.2*3.15*0.3) 115 S=1.134 [B] 
(1.3*1.45*0.5+1.7*0.5*0.2) 118 S=1.113 [C] 
Celkem: 2.089+1.134+1.113=4.336 [D]</t>
  </si>
  <si>
    <t>599</t>
  </si>
  <si>
    <t>971033331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</si>
  <si>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</si>
  <si>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150 mm</t>
  </si>
  <si>
    <t>4 VZT=4.000 [A] 
Celkem: 4=4.000 [B]</t>
  </si>
  <si>
    <t>600</t>
  </si>
  <si>
    <t>971033361</t>
  </si>
  <si>
    <t>Vybourání otvorů ve zdivu základovém nebo nadzákladovém z cihel, tvárnic, příčkovek z cihel pálených na maltu vápennou nebo vápenocementovou plochy do 0,09 m2, tl. do 600 mm</t>
  </si>
  <si>
    <t>7 101 S podchycení stěny=7.000 [A] 
Celkem: 7=7.000 [B]</t>
  </si>
  <si>
    <t>601</t>
  </si>
  <si>
    <t>971033621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</si>
  <si>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</si>
  <si>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100 mm</t>
  </si>
  <si>
    <t>0.9*2.1 108 S=1.890 [A] 
Celkem: 1.89=1.890 [B]</t>
  </si>
  <si>
    <t>602</t>
  </si>
  <si>
    <t>972033241</t>
  </si>
  <si>
    <t>Vybourání otvorů v klenbách z cihel bez odstranění podlahy a násypu, plochy do 0,09 m2, tl. do 150 mm</t>
  </si>
  <si>
    <t>1 016 S=1.000 [A] 
Celkem: 1=1.000 [B]</t>
  </si>
  <si>
    <t>603</t>
  </si>
  <si>
    <t>973031151</t>
  </si>
  <si>
    <t>Vysekání výklenků nebo kapes ve zdivu z cihel na maltu vápennou nebo vápenocementovou výklenků, pohledové plochy přes 0,25 m2</t>
  </si>
  <si>
    <t>(0.75*1.55*0.3+1.3*1.1*0.3) ESI=0.778 [A] 
(0.5*1*0.22) 201 S plynoměr=0.110 [B] 
Celkem: 0.778+0.11=0.888 [C]</t>
  </si>
  <si>
    <t>604</t>
  </si>
  <si>
    <t>974031257</t>
  </si>
  <si>
    <t>Vysekání rýh ve zdivu cihelném na maltu vápennou nebo vápenocementovou v prostoru přilehlém ke stropní konstrukci do hl. 100 mm a šířky do 300 mm</t>
  </si>
  <si>
    <t>6.1*2+5.3*1+6.4*2+5.2*2 uložení stropu 1NP=40.700 [A] 
Celkem: 40.7=40.700 [B]</t>
  </si>
  <si>
    <t>605</t>
  </si>
  <si>
    <t>974031287</t>
  </si>
  <si>
    <t>Vysekání rýh ve zdivu cihelném na maltu vápennou nebo vápenocementovou v prostoru přilehlém ke stropní konstrukci do hl. 300 mm a šířky do 300 mm</t>
  </si>
  <si>
    <t>9.08+9.08+9.9+4.3+5.2+5.2+5.2 uloženístropu 1NP=47.960 [A] 
Celkem: 47.96=47.960 [B]</t>
  </si>
  <si>
    <t>606</t>
  </si>
  <si>
    <t>974031289</t>
  </si>
  <si>
    <t>Vysekání rýh ve zdivu cihelném na maltu vápennou nebo vápenocementovou v prostoru přilehlém ke stropní konstrukci Příplatek k ceně -1287 za každých dalších 100</t>
  </si>
  <si>
    <t>Vysekání rýh ve zdivu cihelném na maltu vápennou nebo vápenocementovou v prostoru přilehlém ke stropní konstrukci Příplatek k ceně -1287 za každých dalších 100 mm šířky rýhy hl. do 300 mm</t>
  </si>
  <si>
    <t>607</t>
  </si>
  <si>
    <t>974031668</t>
  </si>
  <si>
    <t>Vysekání rýh ve zdivu cihelném na maltu vápennou nebo vápenocementovou pro vtahování nosníků do zdí, před vybouráním otvoru do hl. 150 mm, při v. nosníku do 350</t>
  </si>
  <si>
    <t>Vysekání rýh ve zdivu cihelném na maltu vápennou nebo vápenocementovou pro vtahování nosníků do zdí, před vybouráním otvoru do hl. 150 mm, při v. nosníku do 350 mm</t>
  </si>
  <si>
    <t>5.6*3 101 S podepření stěny ve 3 etapách=16.800 [A] 
Celkem: 16.8=16.800 [B]</t>
  </si>
  <si>
    <t>608</t>
  </si>
  <si>
    <t>975022371</t>
  </si>
  <si>
    <t>Podchycení nadzákladového zdiva dřevěnou výztuhou v. podchycení do 3 m, při tl. zdiva přes 450 do 600 mm a délce podchycení přes 5 m</t>
  </si>
  <si>
    <t>5.1 101 S=5.100 [A] 
Celkem: 5.1=5.100 [B]</t>
  </si>
  <si>
    <t>1. V cenách jsou započteny i náklady na: a) vybourání otvorů pro provlékání vynášecích trámů a kapes pro vzpěry, b) vynesení podchycené konstrukce.</t>
  </si>
  <si>
    <t>609</t>
  </si>
  <si>
    <t>975022771</t>
  </si>
  <si>
    <t>Podchycení nadzákladového zdiva dřevěnou výztuhou v. podchycení do 3 m, při tl. zdiva Příplatek k cenám za každý další 1 m výšky přes 3 m, při tl. zdiva přes 45</t>
  </si>
  <si>
    <t>Podchycení nadzákladového zdiva dřevěnou výztuhou v. podchycení do 3 m, při tl. zdiva Příplatek k cenám za každý další 1 m výšky přes 3 m, při tl. zdiva přes 450 do 600 mm a délce podchycení přes 5 m</t>
  </si>
  <si>
    <t>610</t>
  </si>
  <si>
    <t>975043111</t>
  </si>
  <si>
    <t>Jednořadové podchycení stropů pro osazení nosníků dřevěnou výztuhou v. podchycení do 3,5 m, a při zatížení hmotností do 750 kg/m</t>
  </si>
  <si>
    <t>16 113 S=16.000 [A] 
Celkem: 16=16.000 [B]</t>
  </si>
  <si>
    <t>611</t>
  </si>
  <si>
    <t>975043121</t>
  </si>
  <si>
    <t>Jednořadové podchycení stropů pro osazení nosníků dřevěnou výztuhou v. podchycení do 3,5 m, a při zatížení hmotností přes 750 do 1000 kg/m</t>
  </si>
  <si>
    <t>5.1*2 101 S - strop 2NP=10.200 [A] 
Celkem: 10.2=10.200 [B]</t>
  </si>
  <si>
    <t>612</t>
  </si>
  <si>
    <t>975048121</t>
  </si>
  <si>
    <t>Jednořadové podchycení stropů pro osazení nosníků dřevěnou výztuhou Příplatek k cenám za každý další 1 m výšky přes 3,50 m a při zatížení hmotností přes 750 do</t>
  </si>
  <si>
    <t>Jednořadové podchycení stropů pro osazení nosníků dřevěnou výztuhou Příplatek k cenám za každý další 1 m výšky přes 3,50 m a při zatížení hmotností přes 750 do 1000 kg/m</t>
  </si>
  <si>
    <t>(5.1*2)*4 101 S - strop 2NP=40.800 [A] 
Celkem: 40.8=40.800 [B]</t>
  </si>
  <si>
    <t>613</t>
  </si>
  <si>
    <t>975053131</t>
  </si>
  <si>
    <t>Víceřadové podchycení stropů pro osazení nosníků dřevěnou výztuhou v. podchycení do 3,5 m a při zatížení hmotností do 800 kg/m2</t>
  </si>
  <si>
    <t>22.15*2+7.5*2 podchycení střechy peronu pod lešení=59.300 [A] 
8.05*2 podchycení lešení u VB v přístavku=16.100 [B] 
Celkem: 59.3+16.1=75.400 [C]</t>
  </si>
  <si>
    <t>1. U víceřadového podchycení stropů se každá řada podchycení oceňuje zvlášť.</t>
  </si>
  <si>
    <t>614</t>
  </si>
  <si>
    <t>976074121</t>
  </si>
  <si>
    <t>Vybourání kovových madel, zábradlí, dvířek, zděří, kotevních želez kotevních želez zapuštěných do 300 mm, ve zdivu nebo dlažbě z cihel na maltu vápennou nebo vá</t>
  </si>
  <si>
    <t>Vybourání kovových madel, zábradlí, dvířek, zděří, kotevních želez kotevních želez zapuštěných do 300 mm, ve zdivu nebo dlažbě z cihel na maltu vápennou nebo vápenocementovou</t>
  </si>
  <si>
    <t>27+21*2 kotvení pozednic=69.000 [A] 
Celkem: 69=69.000 [B]</t>
  </si>
  <si>
    <t>615</t>
  </si>
  <si>
    <t>977151111</t>
  </si>
  <si>
    <t>Jádrové vrty diamantovými korunkami do stavebních materiálů (železobetonu, betonu, cihel, obkladů, dlažeb, kamene) průměru do 35 mm</t>
  </si>
  <si>
    <t>0.6*13+0.6*4+0.5*4=12.200 [A] 
Celkem: 12.2=12.200 [B]</t>
  </si>
  <si>
    <t>1. Vcenách jsou započteny i náklady na rozměření, ukotvení vrtacího stroje, vrtání, opotřebení diamantových vrtacích korunek a spotřebu vody. 2. Vcenách -1211 až -1233 pro dovrchní vrty jsou započteny i náklady na odsátí výplachové vody zvrtu.</t>
  </si>
  <si>
    <t>616</t>
  </si>
  <si>
    <t>977211125</t>
  </si>
  <si>
    <t>Řezání konstrukcí stěnovou pilou z cihel nebo tvárnic hloubka řezu přes 520 do 680 mm</t>
  </si>
  <si>
    <t>7.9*2 oddělení kcí=15.800 [A] 
Celkem: 15.8=15.800 [B]</t>
  </si>
  <si>
    <t>1. Množství měrných jednotek se určuje: a) u řezů v m délky řezu v závislosti na jeho hloubce, b) u příplatku za řezy do výztuže průměru přes 16 mm v cm2 plochy řezané výztuže. 2. Vcenách jsou započteny i náklady na spotřebu vody. 3. V cenách nejsou započteny náklady na vybourání konstrukce; tyto náklady se oceňují cenami katalogu 801-3 Budovy a haly - bourání konstrukcí.</t>
  </si>
  <si>
    <t>617</t>
  </si>
  <si>
    <t>977311112</t>
  </si>
  <si>
    <t>Řezání stávajících betonových mazanin bez vyztužení hloubky přes 50 do 100 mm</t>
  </si>
  <si>
    <t>17.74 010 S=17.740 [A] 
19.58 101 S=19.580 [B] 
15.66 102 S=15.660 [C] 
13.59 103 S=13.590 [D] 
23.11 104 S=23.110 [E] 
13.04 105 S=13.040 [F] 
14.76 106 S=14.760 [G] 
18.26 107 S=18.260 [H] 
17.66 108 S=17.660 [I] 
11.74 109 S=11.740 [J] 
17.74 110 S=17.740 [K] 
23.5 111 S=23.500 [L] 
16.14 112 S=16.140 [M] 
11.54 114 S=11.540 [N] 
15.84 115 S=15.840 [O] 
14.44 116 S=14.440 [P] 
10.14 117 S=10.140 [Q] 
28.16 118 S=28.160 [R] 
5.4 119 5.4=5.400 [S] 
5.4 120 5.4=5.400 [T] 
12.73 134 5.4=12.730 [U] 
8.65 201 5.4=8.650 [V] 
5.74 207 5.4=5.740 [W] 
9.4 208 5.4=9.400 [X] 
6.74 214 5.4=6.740 [Y] 
Celkem: 17.74+19.58+15.66+13.59+23.11+13.04+14.76+18.26+17.66+11.74+17.74+23.5+16.14+11.54+15.84+14.44+10.14+28.16+5.4+5.4+12.73+8.65+5.74+9.4+6.74=356.700 [Z]</t>
  </si>
  <si>
    <t>618</t>
  </si>
  <si>
    <t>977341115</t>
  </si>
  <si>
    <t>Zvětšení komínového průduchu frézováním zdiva betonového nebo ze šamotových vložek maximální hloubky frézování přes 30 do 50 mm</t>
  </si>
  <si>
    <t>15.5*4=62.000 [A] 
Celkem: 62=62.000 [B]</t>
  </si>
  <si>
    <t>1. Vcenách jsou započteny i náklady na vysátí sutě.</t>
  </si>
  <si>
    <t>619</t>
  </si>
  <si>
    <t>978011191</t>
  </si>
  <si>
    <t>Otlučení vápenných nebo vápenocementových omítek vnitřních ploch stropů, v rozsahu přes 50 do 100 %</t>
  </si>
  <si>
    <t>1. Položky lze použít i pro ocenění otlučení sádrových, hliněných apod. vnitřních omítek.</t>
  </si>
  <si>
    <t>620</t>
  </si>
  <si>
    <t>621</t>
  </si>
  <si>
    <t>978012191</t>
  </si>
  <si>
    <t>Otlučení vápenných nebo vápenocementových omítek vnitřních ploch stropů rákosovaných, v rozsahu přes 50 do 100 %</t>
  </si>
  <si>
    <t>622</t>
  </si>
  <si>
    <t>978013191</t>
  </si>
  <si>
    <t>Otlučení vápenných nebo vápenocementových omítek vnitřních ploch stěn s vyškrabáním spar, s očištěním zdiva, v rozsahu přes 50 do 100 %</t>
  </si>
  <si>
    <t>9.72*2.95+(0.25*0.65)*2-(1.1*2.59) 001 S=26.150 [A] 
19.84*2.1+(2.1*0.6)*2+(2.1*0.6)*2-(1.1*2.59)-(1.09*2.1)-(0.9*1.97)-(1*2.1)-(1.12*2.1)-(1.68*2.1) 002 S=31.813 [B] 
5.74*2.59+(2.4*0.5)*2-(1.09*2.1) 003 S=14.978 [C] 
9.36*2.59-(1.68*2.1)-(2.15*2.1) 004 S=16.199 [D] 
16.38*2.59+(2.59*0.35)*2-(2.15*2.1)-(1.12*2.1)-(1.12*2.1) 005 S=35.018 [E] 
13.14*2.59+(0.6*1.6)*2-(1.12*2.1)-(1.85*2.59)-(1.1*1.6) 006 S=27.049 [F] 
17.56*2.59+(2.59*0.675)*2-(1.85*2.1)-(3.15*2.1)-(3.15*2.1) 007 S=31.862 [G] 
16.01*2.59+(2.59*0.675)*2-(3.15*2.1)-(1.75*2.1) 008 S=34.672 [H] 
12.59*2.59+(2.59*0.65)*2-(1.75*2.59)-(0.8*0.35) 009 S=31.163 [I] 
16.55*2.59+(2.59*0.45)*2-(3.15*2.1)-(3.15*2.1) 010 S=31.966 [J] 
16.31*2.59+(2.59*0.65)-(3.15*2.1)-(1*2.1) 011 S=35.211 [K] 
15.94*2.59+(2.59*0.65)*2-(0.9*1.97)-(3.15*2.1) 012 S=36.264 [L] 
14.74*2.59+(2.59*0.65)*2-(3.15*2.1) 013 S=34.929 [M] 
8.54*2.35-(1.05*1.95) 014 S=18.022 [N] 
16.96*2.05+(2.05*0.6)*2-(1.05*1.95)-(1.05*1.85) 015 S=33.238 [O] 
17.08*2.05+(0.25*0.6)*2*2-(0.6*0.25)*2-(1.05*1.8) 016 S=33.424 [P] 
17.7*2.05+(0.25*0.6)*2+(0.25*0.55)*2-(0.6*0.25)-(0.6*0.25)-(1.05*1.7) 017 S=34.775 [Q] 
Celkem: 26.15+31.813+14.978+16.199+35.018+27.049+31.862+34.672+31.163+31.966+35.211+36.264+34.929+18.022+33.238+33.424+34.775=506.733 [R]</t>
  </si>
  <si>
    <t>623</t>
  </si>
  <si>
    <t>624</t>
  </si>
  <si>
    <t>978015391</t>
  </si>
  <si>
    <t>Otlučení vápenných nebo vápenocementových omítek vnějších ploch s vyškrabáním spar a s očištěním zdiva stupně členitosti 1 a 2, v rozsahu přes 80 do 100 %</t>
  </si>
  <si>
    <t>625</t>
  </si>
  <si>
    <t>978023261</t>
  </si>
  <si>
    <t>Vyškrabání cementové malty ze spár zdiva kamenného kyklopského a ostatního</t>
  </si>
  <si>
    <t>626</t>
  </si>
  <si>
    <t>978023411</t>
  </si>
  <si>
    <t>Vyškrabání cementové malty ze spár zdiva cihelného mimo komínového</t>
  </si>
  <si>
    <t>hloubkové proškrábání degradované spárové malty v 1PP</t>
  </si>
  <si>
    <t>627</t>
  </si>
  <si>
    <t>981011416</t>
  </si>
  <si>
    <t>Demolice budov postupným rozebíráním z cihel, kamene, tvárnic na maltu cementovou nebo z betonu prostého s podílem konstrukcí přes 30 do 35 %</t>
  </si>
  <si>
    <t>137.26*7.46=1 023.960 [A] 
(5.21*0.3*2.95+9.2*0.45*2.95)+(5.26*0.3*3.1+9.2*0.45*3.1) J stěny=34.550 [B] 
-(1*1.97*0.3+0.7*1.5*0.45+0.7*1.5*0.45+1.35*1.5*0.45)-(1.51*1.45*0.3+2.1*1.45*0.45+2.1*1.45*0.45) J výplně=-5.845 [C] 
(0.5*0.15*2.95+2.7*0.3*2.95+7.35*0.45*2.95+0.5*0.15*2.95)+(0.45*0.15*3.1+2.7*0.3*3.1+7.3*0.45*3.1+0.45*0.15*3.1) V stěny=25.702 [D] 
-(2.1*1.45*0.45*2)-(2.1*1.45*0.45*2+1.5*4.8*0.3) V výplně=-7.641 [E] 
(11.6*2.95*0.45)+(11.6*3.1*0.45) S stěny=31.581 [F] 
-(0.9*0.9*0.45*5)-(0.9*0.9*5) S výplně=-5.873 [G] 
(0.45*0.15*2.95+4*0.45*2.95)+(0.45*0.15*3.1+3.95*0.45*3.1) Z stěny=11.229 [H] 
-(0.8*1.97*0.45+0.8*1.97*0.45)-(0.9*0.9*0.45) Z výplně=-1.783 [I] 
(2.66*0.5*2.95)+(2.71*0.45*3.1) S stěny=7.704 [J] 
-(0.8*1.97*0.5) S výplně=-0.788 [K] 
(2.46*0.5+5.05*0.5+3.58*0.37+3.5*0.5+1.46*0.1+1.08*0.25+3.1*0.15+0.6*0.1+1.35*0.1+1.35*0.1+9.1*0.5+6.85*0.15+3.5*0.3+2.6*0.1+0.9*0.45)*2.95 vnitřn=45.233 [L] 
(1.35*0.1+2.1*0.1+0.9*0.1)*2.2 vnitřní=0.957 [M] 
(1.31*0.15+1.31*0.15)*2.95 vnitřní=1.159 [N] 
(9.1*0.5+9.1*0.45+6.55*0.15+1.5*0.18+3.85*0.15+1.85*0.1+1.6*0.18+3.63*0.18+3.65*0.3+2.6*0.1+0.9*0.45+1.31*0.1)*3.1 vnitřní=41.826 [O] 
(3.59*0.1+1.81*0.3+0.6*0.45+0.75*0.1+1.46*0.1)*3.1+(0.72*0.1+0.72*0.1+0.59*0.1+0.59*0.1)*2.2 vnitřní=4.895 [P] 
-(1.4*0.8*0.1+0.8*1.97*0.5*2+0.6*1.97*0.1+1.1*0.85*0.1+1.05*0.85*0.1+0.6*1.97*0.1*2+0.6*1.97*0.1+0.9*1.97*0.1+0.6*1.97*0.1*2) vnitřní výplně=-2.757 [Q] 
-(0.85*1.45*0.15+0.8*1.97*0.15+0.8*1.97*0.1)-(0.8*1.97*0.18*2+0.6*1.97*0.1+0.8*1.97*0.18*2+0.8*1.97*0.1) vnitřní výplně=-1.989 [R] 
-(0.6*1.97*0.3+0.6*1.97*0.1+0.6*1.97*0.1) vnitřní výplně=-0.591 [S] 
137.26*0.39 1NP strop=53.531 [T] 
137.26*0.25 2NP strop=34.315 [U] 
4.34*11.6+2.17*2.66 střecha=56.116 [V] 
10.9*0.77*0.2+4.4*0.2*0.77+2.71*0.2*0.77 atiky=2.774 [W] 
Celkem: 1023.96=1 023.960 [X]</t>
  </si>
  <si>
    <t>1. Ceny jsou stanoveny na měrnou jednotku m3 obestavěného prostoru. 2. Procentuální podíl konstrukcí se stanoví podle článku 3503 Všeobecných podmínek části B01.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 4. Pro volbu cen je rozhodující objemově převažující druh zdiva svislých nosných konstrukcí demolovaného objektu. 5. Ceny jsou určeny pro demolice budov výšky do 35 m. Tato výška je určena svislou vzdáleností nejvyšší hrany římsy, popř. atiky a nejnižšího bodu přilehlého terénu.</t>
  </si>
  <si>
    <t>628</t>
  </si>
  <si>
    <t>981511114</t>
  </si>
  <si>
    <t>Demolice konstrukcí objektů postupným rozebíráním konstrukcí ze železobetonu</t>
  </si>
  <si>
    <t>137.26*0.2 1NP podlaha=27.452 [A] 
(14.61*0.6+4.76*0.5+2*0.46+8.85*0.6+2.41*0.75+8.9*0.6+3.53*0.45+3.53*0.35+4.5*0.575+3.35*0.6+12*0.6+0.45*0.25*3)*1 základové pasy=39.483 [B] 
(4*0.25+8*0.25*1)*2 stávající nádrže=6.000 [C] 
Celkem: 27.452+39.483+6=72.935 [D]</t>
  </si>
  <si>
    <t>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t>
  </si>
  <si>
    <t>629</t>
  </si>
  <si>
    <t>981511116</t>
  </si>
  <si>
    <t>Demolice konstrukcí objektů postupným rozebíráním konstrukcí z betonu prostého</t>
  </si>
  <si>
    <t>(2.4*0.15*1+0.715*0.15)*6 anglický dvorek=2.804 [A] 
(4.1*0.15*1+2*0.15)*1 anglický dvorek=0.915 [B] 
(5.3*0.45+3.3*0.15)*1 anglický dvorek=2.880 [C] 
Celkem: 2.804+0.915+2.88=6.599 [D]</t>
  </si>
  <si>
    <t>630</t>
  </si>
  <si>
    <t>985142111</t>
  </si>
  <si>
    <t>Vysekání spojovací hmoty ze spár zdiva včetně vyčištění hloubky spáry do 40 mm délky spáry na 1 m2 upravované plochy do 6 m</t>
  </si>
  <si>
    <t>1. Ceny lze použít pro vysekání spojovací hmoty ze spár cihelného nebo kamenného zdiva. 2. Ceny se nepoužijí v případě, jestliže se provádí otlučení omítek oceňované cenami souboru cen 985 11-1 Otlučení a odsekání vrstev. 3. Délce spáry na 1 m2 upravované plochy odpovídají tyto počty kamenů: a) do 6 m - do 10 kusů na 1 m2, b) přes 6 do 12 m - přes 10 do 35 kusů na 1 m2, c) přes 12 m - přes 35 kusů na 1 m2.</t>
  </si>
  <si>
    <t>631</t>
  </si>
  <si>
    <t>985211111</t>
  </si>
  <si>
    <t>Vyklínování uvolněných kamenů zdiva úlomky kamene, popřípadě cihel délky spáry na 1 m2 upravované plochy do 6 m</t>
  </si>
  <si>
    <t>1. Množství měrných jednotek se určuje v m2 pohledové plochy skutečně vyklínovaného zdiva. 2. V cenách nejsou započteny náklady vyčištění trhlin a dutin ve zdivu, které se oceňují cenami souboru cen 985 14-1. 3. Délce spáry na 1 m2 upravované plochy odpovídají tyto počty kamenů: a) do 6 m - do 10 kusů na 1 m2, b) přes 6 do 12 m - přes 10 do 35 kusů na 1 m2, c) do 12 m - přes 35 kusů na 1 m2.</t>
  </si>
  <si>
    <t>632</t>
  </si>
  <si>
    <t>985231111</t>
  </si>
  <si>
    <t>Spárování zdiva hloubky do 40 mm aktivovanou maltou délky spáry na 1 m2 upravované plochy do 6 m</t>
  </si>
  <si>
    <t>1. Ceny jsou určeny pro spárování cihelného nebo kamenného zdiva. 2. V cenách jsou započteny i náklady na: a) dodání potřebných hmot, b) vypláchnutí spár vodou před spárováním a očištění okolního zdiva po spárování. 3. V cenách nejsou započteny náklady na: a) vysekání a vyčištění spár; tyto práce se oceňují cenami souboru cen 985 14-2 Vysekání spojovací hmoty za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t>
  </si>
  <si>
    <t>633</t>
  </si>
  <si>
    <t>985231191</t>
  </si>
  <si>
    <t>Spárování zdiva hloubky do 40 mm aktivovanou maltou Příplatek k cenám za práci ve stísněném prostoru</t>
  </si>
  <si>
    <t>634</t>
  </si>
  <si>
    <t>985441112</t>
  </si>
  <si>
    <t>Přídavná šroubovitá nerezová výztuž pro sanaci trhlin v drážce včetně vyfrézování a zalití kotevní maltou v cihelném nebo kamenném zdivu hloubky do 70 mm 1 táhl</t>
  </si>
  <si>
    <t>Přídavná šroubovitá nerezová výztuž pro sanaci trhlin v drážce včetně vyfrézování a zalití kotevní maltou v cihelném nebo kamenném zdivu hloubky do 70 mm 1 táhlo průměru 6 mm</t>
  </si>
  <si>
    <t>8*0.75*17=102.000 [A] 
Celkem: 102=102.000 [B]</t>
  </si>
  <si>
    <t>1. V cenách jsou započteny i náklady na vytvoření drážky nebo vrtu, jejich vyčištění, vložení táhla do drážky nebo kotvy do vrtu včetně dodávky materiálu, zalití drážky nebo vrtu zálivkovou maltou včetně dodávky materiálu a úpravy povrchu pod omítku (bez úpravy omítky). 2. V cenách nejsou započteny náklady na zatmelení vertikálních trhlin.</t>
  </si>
  <si>
    <t>635</t>
  </si>
  <si>
    <t>985622221</t>
  </si>
  <si>
    <t>Spínání objektů táhly vložení a dodání táhla z betonářské oceli spojované napínacími maticemi, průměru do 20 mm</t>
  </si>
  <si>
    <t>10.2+10.2+11.05+10.2+10.2+6.95+12.5+19+15+15=120.300 [A] 
Celkem: 120.3=120.300 [B]</t>
  </si>
  <si>
    <t>1. Množství měrných jednotek drážky se určuje v m délky drážky. 2. Množství měrných jednotek táhla se určuje v m délky táhla (délka drážky a tlouštka zdí, kterými táhlo prostupuje). 3. V cenách nejsou započteny náklady rozebrání a následnou montáž nášlapné vrstvy podlah v případech, kdy se táhlo vede v podlaze. 4. Prostup táhla přes zeď se oceňuje cenou 985 62-1211 Prostup lana přes zeď souboru cen 985 62-1 Spínání objektů lany.</t>
  </si>
  <si>
    <t>636</t>
  </si>
  <si>
    <t>985622411</t>
  </si>
  <si>
    <t>Spínání objektů táhly kotevní oblast včetně jejího vysekání, vyčištění a zapravení po vložení táhla s kotevní deskou rozměru do 300x300x25 mm</t>
  </si>
  <si>
    <t>16+12=28.000 [A] 
Celkem: 28=28.000 [B]</t>
  </si>
  <si>
    <t>637</t>
  </si>
  <si>
    <t>985671113</t>
  </si>
  <si>
    <t>Ztužující věnce ze železobetonu obrubní nebo příčné tř. C 20/25</t>
  </si>
  <si>
    <t>(9.08+9.08+9.9+4.3+5.2+5.2+5.2)*0.4*0.3 uložení stropu 1NP=5.755 [A] 
(6.1*2+5.3*1+6.4*2+5.2*2)*0.1*0.3 uložení stropu 1NP=1.221 [B] 
Celkem: 5.755+1.221=6.976 [C] 
6.976 * 1.2Koeficient množství=8.371 [D]</t>
  </si>
  <si>
    <t>1. V cenách nejsou započteny náklady na: a) bednění; toto bednění se oceňuje cenami souboru cen 985 65-51 Bednění ztužujících věnců, b) výztuž; tato výztuž se oceňuje cenami souboru cen 985 65-61 Výztuž ztužujících věnců. 
ULOŽENÍ STROPU 1.NP</t>
  </si>
  <si>
    <t>638</t>
  </si>
  <si>
    <t>997013151</t>
  </si>
  <si>
    <t>Vnitrostaveništní doprava suti a vybouraných hmot vodorovně do 50 m svisle s omezením mechanizace pro budovy a haly výšky do 6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</si>
  <si>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3151 a -3211 pro budovy a haly výšky do 6 m. 3. Montáž, demontáž a pronájem shozu se ocení cenami souboru cen 997 01-33 Shoz suti. 4. Ceny -3151 až -3162 lze použít vpřípadě, kdy dochází ke ztížení dopravy suti např. tím, že není možné instalovat jeřáb.</t>
  </si>
  <si>
    <t>639</t>
  </si>
  <si>
    <t>997013211</t>
  </si>
  <si>
    <t>Vnitrostaveništní doprava suti a vybouraných hmot vodorovně do 50 m svisle ručně pro budovy a haly výšky do 6 m</t>
  </si>
  <si>
    <t>10.361+23.31+7.094+5=45.765 [A] 
Celkem: 45.765=45.765 [B]</t>
  </si>
  <si>
    <t>640</t>
  </si>
  <si>
    <t>997013219</t>
  </si>
  <si>
    <t>Vnitrostaveništní doprava suti a vybouraných hmot vodorovně do 50 m Příplatek k cenám -3111 až -3217 za zvětšenou vodorovnou dopravu přes vymezenou dopravní vzd</t>
  </si>
  <si>
    <t>Vnitrostaveništní doprava suti a vybouraných hmot vodorovně do 50 m Příplatek k cenám -3111 až -3217 za zvětšenou vodorovnou dopravu přes vymezenou dopravní vzdálenost za každých dalších i započatých 10 m</t>
  </si>
  <si>
    <t>641</t>
  </si>
  <si>
    <t>997013311</t>
  </si>
  <si>
    <t>Doprava suti shozem montáž a demontáž shozu výšky do 10 m</t>
  </si>
  <si>
    <t>1. Shozy vyšší než 75 m se oceňují individuálně. 2. Výškou se rozumí vzdálenost od vyústění shozu do úrovně plnícího trychtýře. 3. Náklady na vodorovnou dopravu suti se oceňují cenami 977 01-3111, -3151 a -3211 pro budovy a haly výšky do 6 m souboru cen 977 01-3 Vnitrostaveništní doprava suti a vybouraných hmot.</t>
  </si>
  <si>
    <t>642</t>
  </si>
  <si>
    <t>997013321</t>
  </si>
  <si>
    <t>Doprava suti shozem montáž a demontáž shozu výšky Příplatek za první a každý další den použití shozu k ceně -3311</t>
  </si>
  <si>
    <t>10=10.000 [A] 
Celkem: 10=10.000 [B] 
10 * 60Koeficient množství=600.000 [C]</t>
  </si>
  <si>
    <t>643</t>
  </si>
  <si>
    <t>111.498 SO 61-01-01=111.498 [A] 
Celkem: 111.498=111.498 [B]</t>
  </si>
  <si>
    <t>644</t>
  </si>
  <si>
    <t>231.313 SO 61-01-01=231.313 [A] 
Celkem: 231.313=231.313 [B]</t>
  </si>
  <si>
    <t>645</t>
  </si>
  <si>
    <t>R015603</t>
  </si>
  <si>
    <t>903</t>
  </si>
  <si>
    <t>Likvidace odpadů cihelného zatříděného do Katalogu odpadů pod kódem 17 01 02 včetně dopravy - evidenční položka</t>
  </si>
  <si>
    <t>306.079 SO 61-01-01=306.079 [A] 
Celkem: 306.079=306.079 [B]</t>
  </si>
  <si>
    <t>646</t>
  </si>
  <si>
    <t>R015631</t>
  </si>
  <si>
    <t>904</t>
  </si>
  <si>
    <t>Likvidace odpadů směsného stavebního a demoličního zatříděného do Katalogu odpadů pod kódem 17 09 04 včetně dopravy - evidenční položka</t>
  </si>
  <si>
    <t>696.576+167.438+10.011 SO 61-01-01=874.025 [A] 
Celkem: 874.025=874.025 [B]</t>
  </si>
  <si>
    <t>647</t>
  </si>
  <si>
    <t>3.28 SO 61-01-01=3.280 [A] 
Celkem: 3.28=3.280 [B]</t>
  </si>
  <si>
    <t>648</t>
  </si>
  <si>
    <t>45.716 SO 61-01-01=45.716 [A] 
Celkem: 45.716=45.716 [B]</t>
  </si>
  <si>
    <t>649</t>
  </si>
  <si>
    <t>R015811</t>
  </si>
  <si>
    <t>907</t>
  </si>
  <si>
    <t>Likvidace odpadů dřevěného zatříděného do Katalogu odpadů pod kódem 17 02 01 včetně dopravi - evidenční položka</t>
  </si>
  <si>
    <t>42.374 SO 61-01-01=42.374 [A] 
Celkem: 42.374=42.374 [B]</t>
  </si>
  <si>
    <t>650</t>
  </si>
  <si>
    <t>R015813</t>
  </si>
  <si>
    <t>908</t>
  </si>
  <si>
    <t>Likvidace odpadů z plastických hmot zatříděného do Katalogu odpadů pod kódem 17 02 03 včetně dopravy - evidenční položka</t>
  </si>
  <si>
    <t>1.026 SO 61-01-01=1.026 [A] 
Celkem: 1.026=1.026 [B]</t>
  </si>
  <si>
    <t>651</t>
  </si>
  <si>
    <t>998017002</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</si>
  <si>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</si>
  <si>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6 do 12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</si>
  <si>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</si>
  <si>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652</t>
  </si>
  <si>
    <t>998018011</t>
  </si>
  <si>
    <t>Přesun hmot pro budovy občanské výstavby, bydlení, výrobu a služby ruční - bez užití mechanizace Příplatek k cenám za ruční zvětšený přesun přes vymezenou nejvě</t>
  </si>
  <si>
    <t>Přesun hmot pro budovy občanské výstavby, bydlení, výrobu a služby ruční - bez užití mechanizace Příplatek k cenám za ruční zvětšený přesun přes vymezenou největší dopravní vzdálenost za každých dalších i započatých 100 m</t>
  </si>
  <si>
    <t>653</t>
  </si>
  <si>
    <t>HZS2131</t>
  </si>
  <si>
    <t>Hodinové zúčtovací sazby profesí PSV provádění stavebních konstrukcí zámečník</t>
  </si>
  <si>
    <t>15*2 ORIENTAČNÍ SYSTÉM=30.000 [A] 
Celkem: 30=30.000 [B]</t>
  </si>
  <si>
    <t>654</t>
  </si>
  <si>
    <t>404456.1Z</t>
  </si>
  <si>
    <t>Orientační systém pozice T1 - kompletizováno</t>
  </si>
  <si>
    <t>SPECIFIKACE VIZ PD SCHÉMA ORIENTAČNÍHO SYSTÉMU</t>
  </si>
  <si>
    <t>655</t>
  </si>
  <si>
    <t>404456.2Z</t>
  </si>
  <si>
    <t>Orientační systém pozice T2 - kompletizováno</t>
  </si>
  <si>
    <t>656</t>
  </si>
  <si>
    <t>404456.3Z</t>
  </si>
  <si>
    <t>Orientační systém pozice T3 - kompletizováno</t>
  </si>
  <si>
    <t>657</t>
  </si>
  <si>
    <t>404456.4Z</t>
  </si>
  <si>
    <t>Orientační systém pozice T4 - kompletizováno</t>
  </si>
  <si>
    <t>658</t>
  </si>
  <si>
    <t>404456.5Z</t>
  </si>
  <si>
    <t>Orientační systém pozice T5 - kompletizováno</t>
  </si>
  <si>
    <t>659</t>
  </si>
  <si>
    <t>404456.6Z</t>
  </si>
  <si>
    <t>Orientační systém pozice T6 - kompletizováno</t>
  </si>
  <si>
    <t>660</t>
  </si>
  <si>
    <t>404456.7Z</t>
  </si>
  <si>
    <t>Orientační systém pozice T7 - kompletizováno</t>
  </si>
  <si>
    <t>661</t>
  </si>
  <si>
    <t>404456.8Z</t>
  </si>
  <si>
    <t>Orientační systém pozice T8 - kompletizováno</t>
  </si>
  <si>
    <t>662</t>
  </si>
  <si>
    <t>404456.9Z</t>
  </si>
  <si>
    <t>Orientační systém pozice T9 - kompletizováno</t>
  </si>
  <si>
    <t>663</t>
  </si>
  <si>
    <t>404456.10Z</t>
  </si>
  <si>
    <t>Orientační systém pozice T10 - kompletizováno</t>
  </si>
  <si>
    <t>664</t>
  </si>
  <si>
    <t>404456.11Z</t>
  </si>
  <si>
    <t>Orientační systém pozice T11 - kompletizováno</t>
  </si>
  <si>
    <t>665</t>
  </si>
  <si>
    <t>404456.12Z</t>
  </si>
  <si>
    <t>Orientační systém pozice T12 - kompletizováno</t>
  </si>
  <si>
    <t>1+1=2.000 [A] 
Celkem: 2=2.000 [B]</t>
  </si>
  <si>
    <t>666</t>
  </si>
  <si>
    <t>404456.13Z</t>
  </si>
  <si>
    <t>Orientační systém - tabule s piktogramem a názvem stanice kompletizované - jižní průčelí</t>
  </si>
  <si>
    <t>DLE POŽADAVKU TNŽ</t>
  </si>
  <si>
    <t>667</t>
  </si>
  <si>
    <t>404456.15Z</t>
  </si>
  <si>
    <t>Orientační systém - tabule s názvem stanice kompletizované - východní a západní průčelí</t>
  </si>
  <si>
    <t>668</t>
  </si>
  <si>
    <t>404456.14Z</t>
  </si>
  <si>
    <t>Orientační systém - tabule s názvem stanice světelná včetně ukotvení kompletizované - severní průčelí</t>
  </si>
  <si>
    <t>669</t>
  </si>
  <si>
    <t>HZS2132</t>
  </si>
  <si>
    <t>Hodinové zúčtovací sazby profesí PSV provádění stavebních konstrukcí zámečník odborný</t>
  </si>
  <si>
    <t>13*2 ORIENTAČNÍ SYSTÉM=26.000 [A] 
Celkem: 26=26.000 [B]</t>
  </si>
  <si>
    <t>670</t>
  </si>
  <si>
    <t>HZS2491</t>
  </si>
  <si>
    <t>Hodinové zúčtovací sazby profesí PSV zednické výpomoci a pomocné práce PSV dělník zednických výpomocí</t>
  </si>
  <si>
    <t>400 vyklizení prostor ...=400.000 [A] 
Celkem: 400=400.000 [B]</t>
  </si>
  <si>
    <t>Zhotovitel zajistí vyklizení všech prostor objektu od nevyužívaného mobiliáře. Typicky se jedná o nevyužívaný nábytek, demontovaná a nevyužívaná zařízení (nábytek a jeho torza, stará svítidla, regály k likvidaci apod.). Do rozsahu vyklizení s přestěhováním do jiných provizorních prostor a zpět do definitních prostor spadají také veškeré obsazené prostory, ať už se jedná o prostory SŽ,s.o. či dalších subjektů. Zhotovitel zajistí přesuny veškerého nábytku po budově, tj. zejména stoly, židle, lavice, knihovny, skříně, trezory, nástěnky, regály apod. bez zařízení výpočetní a jiné drobné kancelářské techniky. Výpočetní a další techniku či zařízení si uživatel přestěhujea zprovozní sám.</t>
  </si>
  <si>
    <t>671</t>
  </si>
  <si>
    <t>HZS3222</t>
  </si>
  <si>
    <t>Hodinové zúčtovací sazby montáží technologických zařízení na stavebních objektech montér slaboproudých zařízení odborný</t>
  </si>
  <si>
    <t>4 osazení prostupového kanálu=4.000 [A] 
Celkem: 4=4.000 [B]</t>
  </si>
  <si>
    <t>672</t>
  </si>
  <si>
    <t>34573005</t>
  </si>
  <si>
    <t>multikanál kabelovodu z HDPE základní 6ti komorový</t>
  </si>
  <si>
    <t>1.5 015 N - kabelovod=1.500 [A] 
Celkem: 1.5=1.500 [B]</t>
  </si>
  <si>
    <t>OST</t>
  </si>
  <si>
    <t>Ostatní</t>
  </si>
  <si>
    <t>673</t>
  </si>
  <si>
    <t>936124113</t>
  </si>
  <si>
    <t>Montáž lavičky parkové stabilní přichycené kotevními šrouby</t>
  </si>
  <si>
    <t>2=2.000 [A]</t>
  </si>
  <si>
    <t>1. Vcenách -4111 a -4112 jsou započteny i náklady na zemní práce s odhozem výkopku na vzdálenost do 3 m. 2. V cenách nejsou započteny náklady na: a) vysekání otvorů pro osazení noh do stávajících konstrukcí; tyto práce se oceňují cenami souboru cen 974 04-25 Vysekání rýh částí B01 katalogu 801-3 Budovy a haly – bourání konstrukcí, b) dodání lavičky, tyto se oceňují ve specifikaci, c) odklizení výkopku, tyto se oceňují cenami katalogu 800-1 Zemní práce.</t>
  </si>
  <si>
    <t>674</t>
  </si>
  <si>
    <t>749101.1Z</t>
  </si>
  <si>
    <t>lavička s opěradlem konstrukce - kov, dřevo - pozice 16</t>
  </si>
  <si>
    <t>2=2.000 [A] 
Celkem: A=2.000 [B]</t>
  </si>
  <si>
    <t>TYP A.1 dle PO-20/2019-GŘ</t>
  </si>
  <si>
    <t>675</t>
  </si>
  <si>
    <t>Odpadkový koš - sestava pro tříděný odpad - pozice 18</t>
  </si>
  <si>
    <t>1+1=2.000 [A]</t>
  </si>
  <si>
    <t>Typ B.4 dle PO-20/2019-GŘ</t>
  </si>
  <si>
    <t xml:space="preserve">  SO 61-01-02</t>
  </si>
  <si>
    <t>VÝPRAVNÍ BUDOVA - ZTI + ÚT</t>
  </si>
  <si>
    <t>SO 61-01-02</t>
  </si>
  <si>
    <t>131251104</t>
  </si>
  <si>
    <t>Hloubení nezapažených jam a zářezů strojně s urovnáním dna do předepsaného profilu a spádu v hornině třídy těžitelnosti I skupiny 3 přes 100 do 500 m3</t>
  </si>
  <si>
    <t>1/6*2.45*((2*15.5+10.6)*9.1+(2*10.6+15.5)*4.2)VG=217.519 [A] 
Celkem: 217.519=217.519 [B]</t>
  </si>
  <si>
    <t>''ruční výkop 
1*1.1*28.072 SEE=2.200 [A] 
1*1.1*20.703 SEE=2.200 [B] 
1*1.1*2196.348 SEE=2.200 [C] 
1*3.04*2D7 SEE=6.080 [D] 
1*1.1*20.703 SEE=2.200 [E] 
Celkem: 2.2+2.2+2.2+6.08+2.2=14.880 [F]</t>
  </si>
  <si>
    <t>132251254</t>
  </si>
  <si>
    <t>Hloubení nezapažených rýh šířky přes 800 do 2 000 mm strojně s urovnáním dna do předepsaného profilu a spádu v hornině třídy těžitelnosti I skupiny 3 přes 100 d</t>
  </si>
  <si>
    <t>Hloubení nezapažených rýh šířky přes 800 do 2 000 mm strojně s urovnáním dna do předepsaného profilu a spádu v hornině třídy těžitelnosti I skupiny 3 přes 100 do 500 m3</t>
  </si>
  <si>
    <t>133254102</t>
  </si>
  <si>
    <t>Hloubení zapažených šachet strojně v hornině třídy těžitelnosti I skupiny 3 přes 20 do 50 m3</t>
  </si>
  <si>
    <t>''šachty 
(1.784+0.15-0.29)*2*2RŠ4=6.576 [A] 
(2.167+0.15-0.3)*2*2RŠ3=8.068 [B] 
(2.6+0.15-0.388)*2*2RŠ1=9.448 [C] 
(2.238+0.15-0.37)*2*2RŠ2=8.072 [D] 
Celkem: 6.576+8.068+9.448+8.072=32.164 [E]</t>
  </si>
  <si>
    <t>0.6*2.3*0.65S8=0.897 [A] 
0.6*4.7*1.2S10=3.384 [B] 
0.6*(0.6-0.424)*0.8S11=0.084 [C] 
0.6*(2.2-0.424)*0.66S12=0.703 [D] 
0.6*(0.55-0.424)*1.35s13=0.102 [E] 
Celkem: 0.897+3.384+0.084+0.703+0.102=5.170 [F]</t>
  </si>
  <si>
    <t>151101101</t>
  </si>
  <si>
    <t>Zřízení pažení a rozepření stěn rýh pro podzemní vedení příložné pro jakoukoliv mezerovitost, hloubky do 2 m</t>
  </si>
  <si>
    <t>''vodovod 
2*1.8*2ZASLEPENÍ V PŘÍPOJKY=7.200 [A] 
'''KANALIZACE_ 
2*(1+27.05)*(1.39)RŠ8-RŠ6=77.979 [B] 
2*1*1.06RŠ6=2.120 [C] 
2*1*51.4*(1.91)RŠ5-RŠ1=196.348 [D] 
2*11.84*(2.04)RŠ9-RŠ1=48.307 [E] 
2*(2.2+1)*(2.54)RŠ1-ŘAD=16.256 [F] 
2*(0.5+1.6-0.707)*(1.46)6.08=4.068 [G] 
2*(0.5+7.4-0.5)*(1.46)78.128=21.608 [H] 
2*(0.5+7.3-0.707)*(1.64)8.072=23.265 [I] 
2*(0.5+2.7-0.707)*(1.6)0.703=7.978 [J] 
2*(0.5+6.6-0.707)*(1.57)196.348=20.074 [K] 
2*(0.5+2-0.707)*(2.24)D7=8.033 [L] 
2*(0.5+4.8-0.5)*(1.57)0.703=15.072 [M] 
2*(2.85-1)*(1.58)S1=5.846 [N] 
2*(2.76-0.707)*(1.65)S2=6.775 [O] 
2*(3.85-0.707)*(1.6)S8=10.058 [P] 
2*(2.8-0.707)*(1.65)S10=6.907 [Q] 
'''šachty 
(1.784+0.15-0.29)*2*1RŠ4=3.288 [R] 
(2.167+0.15-0.3)*2*1RŠ3=4.034 [S] 
(2.6+0.15-0.388)*2*1RŠ1=4.724 [T] 
(2.238+0.15-0.37)*2*1RŠ2=4.036 [U] 
Celkem: 7.2+77.979+2.12+196.348+48.307+16.256+4.068+21.608+23.265+7.978+20.074+8.033+15.072+5.846+6.775+10.058+6.907+3.288+4.034+4.724+4.036=493.976 [V]</t>
  </si>
  <si>
    <t>151101111</t>
  </si>
  <si>
    <t>Odstranění pažení a rozepření stěn rýh pro podzemní vedení s uložením materiálu na vzdálenost do 3 m od kraje výkopu příložné, hloubky do 2 m</t>
  </si>
  <si>
    <t>162211311</t>
  </si>
  <si>
    <t>Vodorovné přemístění výkopku nebo sypaniny stavebním kolečkem s naložením a vyprázdněním kolečka na hromady nebo do dopravního prostředku na vzdálenost do 10 m</t>
  </si>
  <si>
    <t>Vodorovné přemístění výkopku nebo sypaniny stavebním kolečkem s naložením a vyprázdněním kolečka na hromady nebo do dopravního prostředku na vzdálenost do 10 m z horniny třídy těžitelnosti I, skupiny 1 až 3</t>
  </si>
  <si>
    <t>162211319</t>
  </si>
  <si>
    <t>Vodorovné přemístění výkopku nebo sypaniny stavebním kolečkem s naložením a vyprázdněním kolečka na hromady nebo do dopravního prostředku na vzdálenost do 10 m Příplatek k ceně za každých dalších 10 m</t>
  </si>
  <si>
    <t>''Vnitřky 
5.17výkop=5.170 [A] 
-0.546podsyp vnitřky=-0.546 [B] 
-2.316OBSYP KANALIZACE_VNITŘNÍ+POTRUBÍ=-2.316 [C] 
Celkem: 5.17+-0.546+-2.316=2.308 [D]</t>
  </si>
  <si>
    <t>174151101</t>
  </si>
  <si>
    <t>Zásyp sypaninou z jakékoliv horniny strojně s uložením výkopku ve vrstvách se zhutněním jam, šachet, rýh nebo kolem objektů v těchto vykopávkách</t>
  </si>
  <si>
    <t>''výkop 
217.519jámy=217.519 [A] 
150.417rýhy strojně=150.417 [B] 
32.164šachty=32.164 [C] 
'''-podklad 
-13.636lože KANALIZACE_VNĚJŠÍ=-13.636 [D] 
-0.9lože pod šachty=-0.900 [E] 
-0.9beton pod šachty=-0.900 [F] 
-60.116-Obsyp_strojní+potrubí=-60.116 [G] 
-10.999šachty=-10.999 [H] 
'''objekty 
-10.6*4.2*0.1objekt VG=-4.452 [I] 
'''zásyp stáv. jímek 
4.15*(2.9-0.3-0.2)jímka 19m3=9.960 [J] 
2*(1.6*1.6*(3-0.3-0.2))jímky12m3=12.800 [K] 
Celkem: 217.519+150.417+32.164+-13.636+-0.9+-0.9+-60.116+-10.999+-4.452+9.96+12.8=331.857 [L]</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</si>
  <si>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</si>
  <si>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</si>
  <si>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</si>
  <si>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''KANALIZACE_VNITŘNÍ 
0.6*2.3*(0.125+0.3)S8=0.587 [A] 
0.6*4.7*(0.125+0.3)S10=1.199 [B] 
0.6*(0.6-0.424)*(0.125+0.3)S11=0.045 [C] 
0.6*(2.2-0.424)*(0.125+0.3)S12=0.453 [D] 
0.6*(0.55-0.424)*(0.125+0.3)S13=0.032 [E] 
'''-POTRUBÍ 
-3.14159265359*0.0625*0.0625*2.3S8=-0.028 [F] 
-3.14159265359*0.0625*0.0625*4.7S10=-0.058 [G] 
-3.14159265359*0.0625*0.0625*0.6S11=-0.007 [H] 
-3.14159265359*0.0625*0.0625*2.2S12=-0.027 [I] 
-3.14159265359*0.0625*0.0625*0.55S13=-0.007 [J] 
Celkem: 0.587+1.199+0.045+0.453+0.032+-0.028+-0.058+-0.007+-0.027+-0.007=2.189 [K]</t>
  </si>
  <si>
    <t>58331200</t>
  </si>
  <si>
    <t>štěrkopísek netříděný zásypový</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</si>
  <si>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</si>
  <si>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</si>
  <si>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</si>
  <si>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220322002</t>
  </si>
  <si>
    <t>Montáž součástí EZS čidla, snímače nebo sirény</t>
  </si>
  <si>
    <t>2V1+V2=2.000 [A] 
1THR=1.000 [B] 
3Te=3.000 [C] 
Celkem: 2+1+3=6.000 [D]</t>
  </si>
  <si>
    <t>48410331</t>
  </si>
  <si>
    <t>příslušenství kotlů čidlo kabelové QAZ36.526/109</t>
  </si>
  <si>
    <t>220420.P001</t>
  </si>
  <si>
    <t>Montáž elektrických vyhodnocovacích a regulačních přístrojů</t>
  </si>
  <si>
    <t>310235251</t>
  </si>
  <si>
    <t>Zazdívka otvorů ve zdivu nadzákladovém cihlami pálenými plochy do 0,0225 m2, ve zdi tl. přes 300 do 450 mm</t>
  </si>
  <si>
    <t>''UT 
'''TL 300 
1UT=1.000 [A] 
'''TL450 
6UT=6.000 [B] 
'''V 
21.15-1.17=2.000 [C] 
22.07-2.08=2.000 [D] 
Celkem: 1+6+2+2=11.000 [E]</t>
  </si>
  <si>
    <t>310235261</t>
  </si>
  <si>
    <t>Zazdívka otvorů ve zdivu nadzákladovém cihlami pálenými plochy do 0,0225 m2, ve zdi tl. přes 450 do 600 mm</t>
  </si>
  <si>
    <t>''UT 
'''TL500 
1UT=1.000 [A] 
'''TL600 
2UT=2.000 [B] 
'''V 
21.14-1.15=2.000 [C] 
Celkem: 1+2+2=5.000 [D]</t>
  </si>
  <si>
    <t>340235212</t>
  </si>
  <si>
    <t>Zazdívka otvorů v příčkách nebo stěnách cihlami plnými pálenými plochy do 0,0225 m2, tloušťky přes 100 mm</t>
  </si>
  <si>
    <t>''UT 
'''TL 150 
26UT=26.000 [A] 
'''V 
91.NP=9.000 [B] 
22.NP=2.000 [C] 
Celkem: 26+9+2=37.000 [D]</t>
  </si>
  <si>
    <t>''UT 
0.09*0.15*1=0.014 [A] 
Celkem: 0.014=0.014 [B]</t>
  </si>
  <si>
    <t>451572111</t>
  </si>
  <si>
    <t>Lože pod potrubí, stoky a drobné objekty v otevřeném výkopu z kameniva drobného těženého 0 až 4 mm</t>
  </si>
  <si>
    <t>''KANALIZACE_VNĚJŠÍ 
1*(1+27.05)*(0.1)RŠ8-RŠ6=2.805 [A] 
1*51.4*(0.1)RŠ5-RŠ1=5.140 [B] 
1*11.84*(0.1)RŠ9-RŠ1=1.184 [C] 
1*(2.2+1)*(0.1)RŠ1-ŘAD=0.320 [D] 
1*(0.5+1.6-0.707)*(0.1)D1=0.139 [E] 
1*(0.5+1.6-0.707)*(0.1)6.08=0.139 [F] 
1*(0.5+7.4-0.5)*(0.1)78.128=0.740 [G] 
1*(0.5+7.3-0.707)*(0.1)8.072=0.709 [H] 
1*(0.5+2.7-0.707)*(0.1)0.703=0.249 [I] 
1*(0.5+6.6-0.707)*(0.1)196.348=0.639 [J] 
1*(0.5+2-0.707)*(0.1)D7=0.179 [K] 
1*(0.5+4.8-0.5)*(0.1)0.703=0.480 [L] 
1*(2.85-1)*(0.1)S1=0.185 [M] 
1*(2.76-0.707)*(0.1)S2=0.205 [N] 
1*(3.85-0.707)*(0.1)S8=0.314 [O] 
1*(2.8-0.707)*(0.1)S10=0.209 [P] 
'''KANALIZACE_VNITŘNÍ 
0.6*2.3*0.1S8=0.138 [Q] 
0.6*4.7*0.1S10=0.282 [R] 
0.6*(0.6-0.424)*0.1S11=0.011 [S] 
0.6*(2.2-0.424)*0.1S12=0.107 [T] 
0.6*(0.55-0.424)*0.1S13=0.008 [U] 
10.6*4.2*0.1objekt VG=4.452 [V] 
Celkem: 2.805+5.14+1.184+0.32+0.139+0.139+0.74+0.709+0.249+0.639+0.179+0.48+0.185+0.205+0.314+0.209+0.138+0.282+0.011+0.107+0.008+4.452=18.634 [W]</t>
  </si>
  <si>
    <t>451573111</t>
  </si>
  <si>
    <t>Lože pod potrubí, stoky a drobné objekty v otevřeném výkopu z písku a štěrkopísku do 63 mm</t>
  </si>
  <si>
    <t>''šachty 
1.5*1.5*0.1RŠ4=0.225 [A] 
1.5*1.5*0.1RŠ3=0.225 [B] 
1.5*1.5*0.1RŠ1=0.225 [C] 
1.5*1.5*0.1RŠ2=0.225 [D] 
Celkem: 0.225+0.225+0.225+0.225=0.900 [E]</t>
  </si>
  <si>
    <t>452311131</t>
  </si>
  <si>
    <t>Podkladní a zajišťovací konstrukce z betonu prostého v otevřeném výkopu desky pod potrubí, stoky a drobné objekty z betonu tř. C 12/15</t>
  </si>
  <si>
    <t>452386111</t>
  </si>
  <si>
    <t>Podkladní a vyrovnávací konstrukce z betonu vyrovnávací prstence z prostého betonu tř. C 25/30 pod poklopy a mříže, výšky do 100 mm</t>
  </si>
  <si>
    <t>4RŠ1=4.000 [A] 
2RŠ2=2.000 [B] 
3RŠ3=3.000 [C] 
2RŠ4=2.000 [D] 
Celkem: 4+2+3+2=11.000 [E]</t>
  </si>
  <si>
    <t>460030173</t>
  </si>
  <si>
    <t>Přípravné terénní práce odstranění podkladu nebo krytu komunikace včetně rozpojení na kusy a zarovnání styčné spáry ze živice, tloušťky přes 10 do 15 cm</t>
  </si>
  <si>
    <t>1*2ZASLEPENÍ V PŘÍPOJKY=2.000 [A] 
2.2*1přípojka K=2.200 [B] 
Celkem: 2+2.2=4.200 [C]</t>
  </si>
  <si>
    <t>460030193</t>
  </si>
  <si>
    <t>Přípravné terénní práce řezání spár v podkladu nebo krytu živičném, tloušťky přes 10 do 15 cm</t>
  </si>
  <si>
    <t>(2)*2+1*2ZASLEPENÍ V PŘÍPOJKY=6.000 [A] 
(2.2+1)*2+1přípojka K=7.400 [B] 
Celkem: 6+7.4=13.400 [C]</t>
  </si>
  <si>
    <t>566901131</t>
  </si>
  <si>
    <t>Vyspravení podkladu po překopech inženýrských sítí plochy do 15 m2 s rozprostřením a zhutněním štěrkodrtí tl. 100 mm</t>
  </si>
  <si>
    <t>1*2ZASLEPENÍ V PŘÍPOJKY=2.000 [A] 
Celkem: 2=2.000 [B]</t>
  </si>
  <si>
    <t>566901143</t>
  </si>
  <si>
    <t>Vyspravení podkladu po překopech inženýrských sítí plochy do 15 m2 s rozprostřením a zhutněním kamenivem hrubým drceným tl. 200 mm</t>
  </si>
  <si>
    <t>566901161</t>
  </si>
  <si>
    <t>Vyspravení podkladu po překopech inženýrských sítí plochy do 15 m2 s rozprostřením a zhutněním obalovaným kamenivem ACP (OK) tl. 100 mm</t>
  </si>
  <si>
    <t>572340111</t>
  </si>
  <si>
    <t>Vyspravení krytu komunikací po překopech inženýrských sítí plochy do 15 m2 asfaltovým betonem ACO (AB), po zhutnění tl. přes 30 do 50 mm</t>
  </si>
  <si>
    <t>612135101</t>
  </si>
  <si>
    <t>Hrubá výplň rýh maltou jakékoli šířky rýhy ve stěnách</t>
  </si>
  <si>
    <t>69.6*0.03RÝHA 30x30=2.088 [A] 
37.2*0.07RÝHY 70x50=2.604 [B] 
28.6*0.07RÝHY 70X70=2.002 [C] 
72.4*0.2RÝHY200x100=14.480 [D] 
8.4*0.15RÝHA 150X150=1.260 [E] 
Celkem: 2.088+2.604+2.002+14.48+1.26=22.434 [F]</t>
  </si>
  <si>
    <t>635111115</t>
  </si>
  <si>
    <t>Násyp ze štěrkopísku, písku nebo kameniva pod podlahy s udusáním a urovnáním povrchu ze štěrkopísku</t>
  </si>
  <si>
    <t>14*0.6*0.6*0.3NÁSYP_KLENEB=1.512 [A] 
Celkem: 1.512=1.512 [B]</t>
  </si>
  <si>
    <t>713463311</t>
  </si>
  <si>
    <t>Montáž izolace tepelné potrubí a ohybů tvarovkami nebo deskami potrubními pouzdry s povrchovou úpravou hliníkovou fólií se samolepícím přesahem (izolační materi</t>
  </si>
  <si>
    <t>Montáž izolace tepelné potrubí a ohybů tvarovkami nebo deskami potrubními pouzdry s povrchovou úpravou hliníkovou fólií se samolepícím přesahem (izolační materiál ve specifikaci) přelepenými samolepící hliníkovou páskou potrubí jednovrstvá D do 50 mm</t>
  </si>
  <si>
    <t>44.4Cu 15-1.np=44.400 [A] 
60.3Cu18-1.np=60.300 [B] 
51.6CU22-VŠE=51.600 [C] 
5.6CU28 VŠE=5.600 [D] 
21Cu35-VŠE=21.000 [E] 
Celkem: 44.4+60.3+51.6+5.6+21=182.900 [F]</t>
  </si>
  <si>
    <t>63154012</t>
  </si>
  <si>
    <t>pouzdro izolační potrubní z minerální vlny s Al fólií max. 250/100°C 15/30mm</t>
  </si>
  <si>
    <t>44.4Cu 15-1.np=44.400 [A] 
Celkem: 44.4=44.400 [B] 
44.4 * 1.05Koeficient množství=46.620 [C]</t>
  </si>
  <si>
    <t>63154013</t>
  </si>
  <si>
    <t>pouzdro izolační potrubní z minerální vlny s Al fólií max. 250/100°C 18/30mm</t>
  </si>
  <si>
    <t>60.3Cu18-1.np=60.300 [A] 
Celkem: 60.3=60.300 [B] 
60.3 * 1.05Koeficient množství=63.315 [C]</t>
  </si>
  <si>
    <t>63154570</t>
  </si>
  <si>
    <t>pouzdro izolační potrubní z minerální vlny s Al fólií max. 250/100°C 22/40mm</t>
  </si>
  <si>
    <t>51.6CU22-VŠE=51.600 [A] 
Celkem: 51.6=51.600 [B] 
51.6 * 1.05Koeficient množství=54.180 [C]</t>
  </si>
  <si>
    <t>63154531</t>
  </si>
  <si>
    <t>pouzdro izolační potrubní z minerální vlny s Al fólií max. 250/100°C 28/30mm</t>
  </si>
  <si>
    <t>5.6CU28 VŠE=5.600 [A] 
Celkem: 5.6=5.600 [B] 
5.6 * 1.05Koeficient množství=5.880 [C]</t>
  </si>
  <si>
    <t>63154602</t>
  </si>
  <si>
    <t>pouzdro izolační potrubní z minerální vlny s Al fólií max. 250/100°C 35/50mm</t>
  </si>
  <si>
    <t>21Cu35-VŠE=21.000 [A] 
Celkem: 21=21.000 [B] 
21 * 1.05Koeficient množství=22.050 [C]</t>
  </si>
  <si>
    <t>713491151</t>
  </si>
  <si>
    <t>Montáž izolace tepelné potrubí a ohybů - doplňky a konstrukční součástí ukončení líce izolace hliníkovou ukončovací páskou s přelepením samolepící Al páskou</t>
  </si>
  <si>
    <t>182.9*0.1=18.290 [A] 
Celkem: 18.29=18.290 [B]</t>
  </si>
  <si>
    <t>63154001</t>
  </si>
  <si>
    <t>páska samolepící hliníková š 50mm dl 50m</t>
  </si>
  <si>
    <t>18.6/(50*0.04)=9.300 [A] 
Celkem: 9.3=9.300 [B]</t>
  </si>
  <si>
    <t>998713101</t>
  </si>
  <si>
    <t>Přesun hmot pro izolace tepelné stanovený z hmotnosti přesunovaného materiálu vodorovná dopravní vzdálenost do 50 m v objektech výšky do 6 m</t>
  </si>
  <si>
    <t>998713181</t>
  </si>
  <si>
    <t>Přesun hmot pro izolace tepelné stanovený z hmotnosti přesunovaného materiálu Příplatek k cenám za přesun prováděný bez použití mechanizace pro jakoukoliv výšku</t>
  </si>
  <si>
    <t>Přesun hmot pro izolace tepelné stanovený z hmotnosti přesunovaného materiálu Příplatek k cenám za přesun prováděný bez použití mechanizace pro jakoukoliv výšku objektu</t>
  </si>
  <si>
    <t>721</t>
  </si>
  <si>
    <t>Zdravotechnika - vnitřní kanalizace</t>
  </si>
  <si>
    <t>721171803</t>
  </si>
  <si>
    <t>Demontáž potrubí z novodurových trub odpadních nebo připojovacích do D 75</t>
  </si>
  <si>
    <t>21PP40=21.000 [A] 
20.6pp50=20.600 [B] 
4.8PP75=4.800 [C] 
5.9OP75=5.900 [D] 
Celkem: 21+20.6+4.8+5.9=52.300 [E]</t>
  </si>
  <si>
    <t>721171808</t>
  </si>
  <si>
    <t>Demontáž potrubí z novodurových trub odpadních nebo připojovacích přes 75 do D 114</t>
  </si>
  <si>
    <t>11.7PP110=11.700 [A] 
19.6OP110=19.600 [B] 
18.1v110=18.100 [C] 
Celkem: 11.7+19.6+18.1=49.400 [D]</t>
  </si>
  <si>
    <t>721173401</t>
  </si>
  <si>
    <t>Potrubí z trub PVC SN4 svodné (ležaté) DN 110</t>
  </si>
  <si>
    <t>''VOLNĚ 
3.5S7=3.500 [A] 
0.5-0.006=0.500 [B] 
Celkem: 3.5+0.5=4.000 [C]</t>
  </si>
  <si>
    <t>28615659</t>
  </si>
  <si>
    <t>instalační objímka pevná dvoušroubová HTPO DN 110</t>
  </si>
  <si>
    <t>5=5.000 [A] 
Celkem: 5=5.000 [B]</t>
  </si>
  <si>
    <t>721173402</t>
  </si>
  <si>
    <t>Potrubí z trub PVC SN4 svodné (ležaté) DN 125</t>
  </si>
  <si>
    <t>''volně 
10.3S1=10.300 [A] 
8.9S2=8.900 [B] 
1.2S4=1.200 [C] 
1.2S5=1.200 [D] 
3.6S8=3.600 [E] 
1S9=1.000 [F] 
1.6S10=1.600 [G] 
'''v zemi 
3.5S8=3.500 [H] 
5.8S10=5.800 [I] 
0.7S11=0.700 [J] 
2.4S12=2.400 [K] 
0.7S13=0.700 [L] 
Celkem: 10.3+8.9+1.2+1.2+3.6+1+1.6+3.5+5.8+0.7+2.4+0.7=40.900 [M]</t>
  </si>
  <si>
    <t>28615660</t>
  </si>
  <si>
    <t>instalační objímka pevná dvoušroubová HTPO DN 125</t>
  </si>
  <si>
    <t>30*1.2=36.000 [A] 
Celkem: 36=36.000 [B]</t>
  </si>
  <si>
    <t>721174024</t>
  </si>
  <si>
    <t>Potrubí z trub polypropylenových odpadní (svislé) DN 75</t>
  </si>
  <si>
    <t>''ZAZDĚNÉ 
1.2S2=1.200 [A] 
1.2-2.508=1.200 [B] 
0.74.034=0.700 [C] 
1.5S7=1.500 [D] 
1.3S12=1.300 [E] 
Celkem: 1.2+1.2+0.7+1.5+1.3=5.900 [F]</t>
  </si>
  <si>
    <t>721174025</t>
  </si>
  <si>
    <t>Potrubí z trub polypropylenových odpadní (svislé) DN 110</t>
  </si>
  <si>
    <t>''VOLNĚ 
1.6S4=1.600 [A] 
1.7S5=1.700 [B] 
4.5S8=4.500 [C] 
1.7S10=1.700 [D] 
1.7S11=1.700 [E] 
'''V KCI 
0.7S1=0.700 [F] 
0.5-2.508=0.500 [G] 
14.034=1.000 [H] 
6.2S9=6.200 [I] 
Celkem: 1.6+1.7+4.5+1.7+1.7+0.7+0.5+1+6.2=19.600 [J]</t>
  </si>
  <si>
    <t>12+2=14.000 [A] 
Celkem: 14=14.000 [B]</t>
  </si>
  <si>
    <t>721174042</t>
  </si>
  <si>
    <t>Potrubí z trub polypropylenových připojovací DN 40</t>
  </si>
  <si>
    <t>''ZAZDĚNÉ 
1.7S1=1.700 [A] 
0.5+1.3S2=1.800 [B] 
1.5-2.508=1.500 [C] 
0.3+1.24.034=1.500 [D] 
1.7+1.5S7=3.200 [E] 
1.3+0.4S8=1.700 [F] 
0.4+1.2+1.3S9=2.900 [G] 
2S10=2.000 [H] 
3.4S11=3.400 [I] 
1.3S12=1.300 [J] 
Celkem: 1.7+1.8+1.5+1.5+3.2+1.7+2.9+2+3.4+1.3=21.000 [K]</t>
  </si>
  <si>
    <t>721174043</t>
  </si>
  <si>
    <t>Potrubí z trub polypropylenových připojovací DN 50</t>
  </si>
  <si>
    <t>''VE ZDIVU 
0.3+2.4+0.3+0.5S2=3.500 [A] 
1.4+0.5+2.9+2.2+1.1+1.5S8=9.600 [B] 
0.5+1.5+2+2S9=6.000 [C] 
+0.5+0.5S10= 
0.5S13=0.500 [E] 
Celkem: 3.5+9.6+6+1+0.5=20.600 [F]</t>
  </si>
  <si>
    <t>721174044</t>
  </si>
  <si>
    <t>Potrubí z trub polypropylenových připojovací DN 75</t>
  </si>
  <si>
    <t>''VE ZDIVU 
2.7S8=2.700 [A] 
1.6S9=1.600 [B] 
0.5S13=0.500 [C] 
Celkem: 2.7+1.6+0.5=4.800 [D]</t>
  </si>
  <si>
    <t>721174045</t>
  </si>
  <si>
    <t>Potrubí z trub polypropylenových připojovací DN 110</t>
  </si>
  <si>
    <t>0.5S1=0.500 [A] 
1.5S4=1.500 [B] 
1.6S5=1.600 [C] 
0.7+0.5S8=1.200 [D] 
1.8+1.2+0.5+2.4S9=5.900 [E] 
0.5S10=0.500 [F] 
0.5S11=0.500 [G] 
Celkem: 0.5+1.5+1.6+1.2+5.9+0.5+0.5=11.700 [H]</t>
  </si>
  <si>
    <t>721174063</t>
  </si>
  <si>
    <t>Potrubí z trub polypropylenových větrací DN 110</t>
  </si>
  <si>
    <t>8.6S8=8.600 [A] 
5.8S9=5.800 [B] 
3.7S10=3.700 [C] 
Celkem: 8.6+5.8+3.7=18.100 [D]</t>
  </si>
  <si>
    <t>721194104</t>
  </si>
  <si>
    <t>Vyměření přípojek na potrubí vyvedení a upevnění odpadních výpustek DN 40</t>
  </si>
  <si>
    <t>3TUV=3.000 [A] 
4U1=4.000 [B] 
1U2=1.000 [C] 
1U4=1.000 [D] 
4U5=4.000 [E] 
1-3.944 UMÝVÁTKO=1.000 [F] 
2K=2.000 [G] 
1VZT=1.000 [H] 
Celkem: 3+4+1+1+4+1+2+1=17.000 [I]</t>
  </si>
  <si>
    <t>721194105</t>
  </si>
  <si>
    <t>Vyměření přípojek na potrubí vyvedení a upevnění odpadních výpustek DN 50</t>
  </si>
  <si>
    <t>2PS=2.000 [A] 
2P=2.000 [B] 
3S=3.000 [C] 
1S1=1.000 [D] 
1VV=1.000 [E] 
21=2.000 [F] 
2D1=2.000 [G] 
1VP=1.000 [H] 
Celkem: 2+2+3+1+1+2+2+1=14.000 [I]</t>
  </si>
  <si>
    <t>721194109</t>
  </si>
  <si>
    <t>Vyměření přípojek na potrubí vyvedení a upevnění odpadních výpustek DN 100</t>
  </si>
  <si>
    <t>1VY=1.000 [A] 
2WC1=2.000 [B] 
3WC2=3.000 [C] 
4WC3=4.000 [D] 
1WC4=1.000 [E] 
Celkem: 1+2+3+4+1=11.000 [F]</t>
  </si>
  <si>
    <t>721210817</t>
  </si>
  <si>
    <t>Demontáž kanalizačního příslušenství vpustí vanových DN 70</t>
  </si>
  <si>
    <t>721211401</t>
  </si>
  <si>
    <t>Podlahové vpusti s vodorovným odtokem DN 40/50</t>
  </si>
  <si>
    <t>1VP=1.000 [A] 
Celkem: 1=1.000 [B]</t>
  </si>
  <si>
    <t>721211911</t>
  </si>
  <si>
    <t>Podlahové vpusti montáž podlahových vpustí DN 40/50</t>
  </si>
  <si>
    <t>1U KOTLE S ČERPADLEM=1.000 [A] 
Celkem: 1=1.000 [B]</t>
  </si>
  <si>
    <t>55161.P001</t>
  </si>
  <si>
    <t>PODLOHOVÁ JÍMKA S ČERPADELM</t>
  </si>
  <si>
    <t>721220801</t>
  </si>
  <si>
    <t>Demontáž zápachových uzávěrek do DN 70</t>
  </si>
  <si>
    <t>71NP-demol=7.000 [A] 
71NP1=7.000 [B] 
5+12np-demol=6.000 [C] 
4+22NP1=6.000 [D] 
Celkem: 7+7+6+6=26.000 [E]</t>
  </si>
  <si>
    <t>721220802</t>
  </si>
  <si>
    <t>Demontáž zápachových uzávěrek DN 100</t>
  </si>
  <si>
    <t>41NP-demol=4.000 [A] 
21NP1=2.000 [B] 
22np-demol=2.000 [C] 
22NP1=2.000 [D] 
Celkem: 4+2+2+2=10.000 [E]</t>
  </si>
  <si>
    <t>721226511</t>
  </si>
  <si>
    <t>Zápachové uzávěrky podomítkové (Pe) s krycí deskou pro pračku a myčku DN 40</t>
  </si>
  <si>
    <t>3TUV=3.000 [A] 
2K=2.000 [B] 
1VZT=1.000 [C] 
Celkem: 3+2+1=6.000 [D]</t>
  </si>
  <si>
    <t>721273153</t>
  </si>
  <si>
    <t>Ventilační hlavice z polypropylenu (PP) DN 110</t>
  </si>
  <si>
    <t>1S8=1.000 [A] 
1S9=1.000 [B] 
1S10=1.000 [C] 
Celkem: 1+1+1=3.000 [D]</t>
  </si>
  <si>
    <t>721290111</t>
  </si>
  <si>
    <t>Zkouška těsnosti kanalizace v objektech vodou do DN 125</t>
  </si>
  <si>
    <t>21PP40=21.000 [A] 
20.6PP 50=20.600 [B] 
4.8PP75=4.800 [C] 
11.7PP110=11.700 [D] 
5.9OP75=5.900 [E] 
19.6OP110=19.600 [F] 
18.1VP110=18.100 [G] 
4SP110=4.000 [H] 
40.9SP125=40.900 [I] 
Celkem: 21+20.6+4.8+11.7+5.9+19.6+18.1+4+40.9=146.600 [J]</t>
  </si>
  <si>
    <t>721290821</t>
  </si>
  <si>
    <t>Vnitrostaveništní přemístění vybouraných (demontovaných) hmot vnitřní kanalizace vodorovně do 100 m v objektech výšky do 6 m</t>
  </si>
  <si>
    <t>998721101</t>
  </si>
  <si>
    <t>Přesun hmot pro vnitřní kanalizace stanovený z hmotnosti přesunovaného materiálu vodorovná dopravní vzdálenost do 50 m v objektech výšky do 6 m</t>
  </si>
  <si>
    <t>998721181</t>
  </si>
  <si>
    <t>Přesun hmot pro vnitřní kanalizace stanovený z hmotnosti přesunovaného materiálu Příplatek k ceně za přesun prováděný bez použití mechanizace pro jakoukoliv výš</t>
  </si>
  <si>
    <t>Přesun hmot pro vnitřní kanalizace stanovený z hmotnosti přesunovaného materiálu Příplatek k ceně za přesun prováděný bez použití mechanizace pro jakoukoliv výšku objektu</t>
  </si>
  <si>
    <t>722</t>
  </si>
  <si>
    <t>Zdravotechnika - vnitřní vodovod</t>
  </si>
  <si>
    <t>722130801</t>
  </si>
  <si>
    <t>Demontáž potrubí z ocelových trubek pozinkovaných závitových do DN 25</t>
  </si>
  <si>
    <t>35.716=35.700 [A] 
80.7520=80.750 [B] 
108.425=108.400 [C] 
14.432=14.400 [D] 
16.240=16.200 [E] 
Celkem: 35.7+80.75+108.4+14.4+16.2=255.450 [F]</t>
  </si>
  <si>
    <t>722173104</t>
  </si>
  <si>
    <t>Potrubí z plastových trubek ze síťovaného polyethylenu (PE-Xa) spojované mechanicky násuvnou objímkou plastovou D 25/3,5</t>
  </si>
  <si>
    <t>6.5UKAP VZT=6.500 [A] 
Celkem: 6.5=6.500 [B]</t>
  </si>
  <si>
    <t>722173235</t>
  </si>
  <si>
    <t>Potrubí z plastových trubek pevné spojované lepením D 40 x 4,5</t>
  </si>
  <si>
    <t>10.5výtlak_kanalizace -0.006=10.500 [A] 
Celkem: 10.5=10.500 [B]</t>
  </si>
  <si>
    <t>722174001</t>
  </si>
  <si>
    <t>Potrubí z plastových trubek z polypropylenu (PPR) svařovaných polyfuzně PN 16 (SDR 7,4) D 16 x 2,2</t>
  </si>
  <si>
    <t>2.2kondenzát_kotle=2.200 [A] 
Celkem: 2.2=2.200 [B]</t>
  </si>
  <si>
    <t>722176111</t>
  </si>
  <si>
    <t>Montáž potrubí z plastových trub svařovaných polyfuzně D do 16 mm</t>
  </si>
  <si>
    <t>''SV - ZAZDĚNÉ 
0.5VY-V1=0.500 [A] 
1.3WC3-V1=1.300 [B] 
0.8WC3-V1=0.800 [C] 
1.3WC3-V1=1.300 [D] 
0.8WC3-V1=0.800 [E] 
1.5WC4-V1=1.500 [F] 
1.9U2-V1=1.900 [G] 
0.5PS-V1=0.500 [H] 
0.5PS-V1=0.500 [I] 
0.3WC2--3.256=0.300 [J] 
0.5P--3.256=0.500 [K] 
0.3VV--3.256=0.300 [L] 
0.5*3BYT-V4=1.500 [M] 
0.6+2*0.5SOC1.17-1.20-493.976=1.600 [N] 
2.7+1*0.5SOC1.25-1.27-V7=3.200 [O] 
'''TUV-ZAZDĚNÉ 
1U1-V1=1.000 [P] 
2U2-V1=2.000 [Q] 
1.5+0.5U1-V1=2.000 [R] 
0.5VY-V1=0.500 [S] 
0.3VV--3.256=0.300 [T] 
0.5*1BYT-V4=0.500 [U] 
3.3+3.6U5-493.976=6.900 [V] 
0.5*1KUCH 1.15=0.500 [W] 
1*0.5SOC1.25-1.27-V7=0.500 [X] 
'''SV-VOLNĚ 
5KOTELNA 1PP-V2=5.000 [Y] 
Celkem: 0.5+1.3+0.8+1.3+0.8+1.5+1.9+0.5+0.5+0.3+0.5+0.3+1.5+1.6+3.2+1+2+2+0.5+0.3+0.5+6.9+0.5+0.5+5=35.700 [Z]</t>
  </si>
  <si>
    <t>42390131</t>
  </si>
  <si>
    <t>objímka potrubí jednošroubová M8 12–16 1/4"</t>
  </si>
  <si>
    <t>10v 1.pp=10.000 [A] 
Celkem: 10=10.000 [B]</t>
  </si>
  <si>
    <t>286151.P001</t>
  </si>
  <si>
    <t>TRUBKA EVO (S 3,2) D 16 x 2,2</t>
  </si>
  <si>
    <t>722176112</t>
  </si>
  <si>
    <t>Montáž potrubí z plastových trub svařovaných polyfuzně D přes 16 do 20 mm</t>
  </si>
  <si>
    <t>''SV-VE ZDIVU 
2.1WC3-U2-v1=2.100 [A] 
1.5AUTOMAT -V2=1.500 [B] 
2.7+0.6+1.3+2.8BYT--3.256=7.400 [C] 
2.2+1.8+1.7BYT-V4=5.700 [D] 
7.3+0.7KUCH 1.15-V5=8.000 [E] 
1.6SOC 1.17-20-493.976=1.600 [F] 
7.2SOS1.25-2.27-V7=7.200 [G] 
'''TUV-VE ZDIVU 
8U1 103-108=8.000 [H] 
2.8+6.7KOUPELNA--3.256=9.500 [I] 
6.3BYT-V4=6.300 [J] 
6.5+1.05KUCH 1.15-V5=7.550 [K] 
6.5SOC 1.17-20-493.976=6.500 [L] 
6.5SOS1.25-2.27-V7=6.500 [M] 
'''SV-VOLNĚ 
2.9KÁVOAR_PŘÍVOD V2=2.900 [N] 
Celkem: 2.1+1.5+7.4+5.7+8+1.6+7.2+8+9.5+6.3+7.55+6.5+6.5+2.9=80.750 [O]</t>
  </si>
  <si>
    <t>42390133</t>
  </si>
  <si>
    <t>objímka potrubí jednošroubová M8 20–23 1/2"</t>
  </si>
  <si>
    <t>6ke kávovaru=6.000 [A] 
Celkem: 6=6.000 [B]</t>
  </si>
  <si>
    <t>286151.P002</t>
  </si>
  <si>
    <t>TRUBKA EVO (S 4) D 20 x 2,3</t>
  </si>
  <si>
    <t>722176113</t>
  </si>
  <si>
    <t>Montáž potrubí z plastových trub svařovaných polyfuzně D přes 20 do 25 mm</t>
  </si>
  <si>
    <t>''SV-VE ZDIVU-V1 
4.7VEŘ WC-V1=4.700 [A] 
11BYT--3.256=11.000 [B] 
11.1+1.9BYT-V4=13.000 [C] 
1.6+4.6+1.8ZÁZEMÍ-V5=8.000 [D] 
4.3+26.7+1.7ZÁZEMÍ-493.976=32.700 [E] 
18.7+8.2+1.6ZÁZEMÍ-V7=28.500 [F] 
'''TUV_VE ZDIVU 
4.5VEŘ WC-V1=4.500 [G] 
2BYT--3.256=2.000 [H] 
'''SV-Volně 
4BYT--3.256=4.000 [I] 
Celkem: 4.7+11+13+8+32.7+28.5+4.5+2+4=108.400 [J]</t>
  </si>
  <si>
    <t>42390134</t>
  </si>
  <si>
    <t>objímka potrubí jednošroubová M8 25–30 3/4"</t>
  </si>
  <si>
    <t>6+2*5v 1PP=16.000 [A] 
Celkem: 16=16.000 [B]</t>
  </si>
  <si>
    <t>34571351</t>
  </si>
  <si>
    <t>trubka elektroinstalační ohebná dvouplášťová korugovaná (chránička) D 41/50mm, HDPE+LDPE</t>
  </si>
  <si>
    <t>14.5+1+1.5493.976=17.000 [A] 
18+1+1.5V7=20.500 [B] 
Celkem: 17+20.5=37.500 [C]</t>
  </si>
  <si>
    <t>286151.P003</t>
  </si>
  <si>
    <t>TRUBKA EVO (S 4) D 25 x 2,8</t>
  </si>
  <si>
    <t>722176114</t>
  </si>
  <si>
    <t>Montáž potrubí z plastových trub svařovaných polyfuzně D přes 25 do 32 mm</t>
  </si>
  <si>
    <t>6.7SV-VE ZDIVU -V1=6.700 [A] 
7.7SV-VOLNĚ -V1=7.700 [B] 
Celkem: 6.7+7.7=14.400 [C]</t>
  </si>
  <si>
    <t>42390135</t>
  </si>
  <si>
    <t>objímka potrubí jednošroubová M8 31–38 1"</t>
  </si>
  <si>
    <t>20v 1pp=20.000 [A] 
Celkem: 20=20.000 [B]</t>
  </si>
  <si>
    <t>286151.P004</t>
  </si>
  <si>
    <t>TRUBKA EVO (S 4) D 32 x 3,6</t>
  </si>
  <si>
    <t>722176115</t>
  </si>
  <si>
    <t>Montáž potrubí z plastových trub svařovaných polyfuzně D přes 32 do 40 mm</t>
  </si>
  <si>
    <t>5.3+10.9SV-VOLNĚ PÁTEŘ=16.200 [A] 
Celkem: 16.2=16.200 [B]</t>
  </si>
  <si>
    <t>42390136</t>
  </si>
  <si>
    <t>objímka potrubí jednošroubová M8 40–46 5/4"</t>
  </si>
  <si>
    <t>30V 1PP=30.000 [A] 
Celkem: 30=30.000 [B]</t>
  </si>
  <si>
    <t>286151.P005</t>
  </si>
  <si>
    <t>TRUBKA EVO (S 4) D 40 x 4,5</t>
  </si>
  <si>
    <t>722181221</t>
  </si>
  <si>
    <t>Ochrana potrubí termoizolačními trubicemi z pěnového polyetylenu PE přilepenými v příčných a podélných spojích, tloušťky izolace přes 6 do 9 mm, vnitřního průmě</t>
  </si>
  <si>
    <t>Ochrana potrubí termoizolačními trubicemi z pěnového polyetylenu PE přilepenými v příčných a podélných spojích, tloušťky izolace přes 6 do 9 mm, vnitřního průměru izolace DN do 22 mm</t>
  </si>
  <si>
    <t>21.5SV16=21.500 [A] 
36.4SV-20=36.400 [B] 
Celkem: 21.5+36.4=57.900 [C]</t>
  </si>
  <si>
    <t>722181222</t>
  </si>
  <si>
    <t>Ochrana potrubí termoizolačními trubicemi z pěnového polyetylenu PE přilepenými v příčných a podélných spojích, tloušťky izolace přes 6 do 9 mm, vnitřního průměru izolace DN přes 22 do 45 mm</t>
  </si>
  <si>
    <t>97.9SV25=97.900 [A] 
14.4SV32=14.400 [B] 
16.2SV40=16.200 [C] 
Celkem: 97.9+14.4+16.2=128.500 [D]</t>
  </si>
  <si>
    <t>722181231</t>
  </si>
  <si>
    <t>Ochrana potrubí termoizolačními trubicemi z pěnového polyetylenu PE přilepenými v příčných a podélných spojích, tloušťky izolace přes 9 do 13 mm, vnitřního prům</t>
  </si>
  <si>
    <t>Ochrana potrubí termoizolačními trubicemi z pěnového polyetylenu PE přilepenými v příčných a podélných spojích, tloušťky izolace přes 9 do 13 mm, vnitřního průměru izolace DN do 22 mm</t>
  </si>
  <si>
    <t>14.216-TUV VE ZDIVU=14.200 [A] 
44.3520-TUV VE ZDIVU=44.350 [B] 
Celkem: 14.2+44.35=58.550 [C]</t>
  </si>
  <si>
    <t>722181242</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</si>
  <si>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</si>
  <si>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přes 22 do 45 mm</t>
  </si>
  <si>
    <t>6.525-TUV VE ZDIVU=6.500 [A] 
Celkem: 6.5=6.500 [B]</t>
  </si>
  <si>
    <t>722182011</t>
  </si>
  <si>
    <t>Podpůrný žlab pro potrubí průměru D 20</t>
  </si>
  <si>
    <t>''SV-VOLNĚ 
2.9KÁVOAR_PŘÍVOD V2=2.900 [A] 
Celkem: 2.9=2.900 [B]</t>
  </si>
  <si>
    <t>722182012</t>
  </si>
  <si>
    <t>Podpůrný žlab pro potrubí průměru D 25</t>
  </si>
  <si>
    <t>''SV-Volně 
4BYT--3.256=4.000 [A] 
Celkem: 4=4.000 [B]</t>
  </si>
  <si>
    <t>722182013</t>
  </si>
  <si>
    <t>Podpůrný žlab pro potrubí průměru D 32</t>
  </si>
  <si>
    <t>7.7SV-VOLNĚ -V1=7.700 [A] 
Celkem: 7.7=7.700 [B]</t>
  </si>
  <si>
    <t>722182014</t>
  </si>
  <si>
    <t>Podpůrný žlab pro potrubí průměru D 40</t>
  </si>
  <si>
    <t>722190401</t>
  </si>
  <si>
    <t>Zřízení přípojek na potrubí vyvedení a upevnění výpustek do DN 25</t>
  </si>
  <si>
    <t>7*2217.519=14.000 [A] 
42.2=4.000 [B] 
2*44=8.000 [C] 
108=10.000 [D] 
810=8.000 [E] 
22=2.000 [F] 
2*612=12.000 [G] 
2*12=2.000 [H] 
1*2J=2.000 [I] 
1*1n=1.000 [J] 
Celkem: 14+4+8+10+8+2+12+2+2+1=63.000 [K]</t>
  </si>
  <si>
    <t>722220231</t>
  </si>
  <si>
    <t>Armatury s jedním závitem přechodové tvarovky PPR, PN 20 (SDR 6) s kovovým závitem vnitřním přechodky dGK D 20 x G 1/2</t>
  </si>
  <si>
    <t>2*6i=12.000 [A] 
1*2m=2.000 [B] 
2*6i=12.000 [C] 
Celkem: 12+2+12=26.000 [D]</t>
  </si>
  <si>
    <t>722220232</t>
  </si>
  <si>
    <t>Armatury s jedním závitem přechodové tvarovky PPR, PN 20 (SDR 6) s kovovým závitem vnitřním přechodky dGK D 25 x G 3/4</t>
  </si>
  <si>
    <t>1*5l=5.000 [A] 
Celkem: 5=5.000 [B]</t>
  </si>
  <si>
    <t>722220234</t>
  </si>
  <si>
    <t>Armatury s jedním závitem přechodové tvarovky PPR, PN 20 (SDR 6) s kovovým závitem vnitřním přechodky dGK D 40 x G 5/4</t>
  </si>
  <si>
    <t>1k=1.000 [A] 
Celkem: 1=1.000 [B]</t>
  </si>
  <si>
    <t>722220241</t>
  </si>
  <si>
    <t>Armatury s jedním závitem přechodové tvarovky PPR, PN 20 (SDR 6) s kovovým závitem vnitřním přechodky s převlečnou maticí D 20 x G 3/4</t>
  </si>
  <si>
    <t>1*2m=2.000 [A] 
Celkem: 2=2.000 [B]</t>
  </si>
  <si>
    <t>722220242</t>
  </si>
  <si>
    <t>Armatury s jedním závitem přechodové tvarovky PPR, PN 20 (SDR 6) s kovovým závitem vnitřním přechodky s převlečnou maticí D 25 x G 1</t>
  </si>
  <si>
    <t>722224115</t>
  </si>
  <si>
    <t>Armatury s jedním závitem kohouty plnicí a vypouštěcí PN 10 G 1/2</t>
  </si>
  <si>
    <t>6i=6.000 [A] 
Celkem: 6=6.000 [B]</t>
  </si>
  <si>
    <t>722229101</t>
  </si>
  <si>
    <t>Armatury s jedním závitem montáž vodovodních armatur s jedním závitem ostatních typů G 1/2</t>
  </si>
  <si>
    <t>6i-tkus=6.000 [A] 
Celkem: 6=6.000 [B]</t>
  </si>
  <si>
    <t>31942640</t>
  </si>
  <si>
    <t>T-kus mosaz 1/2"x1/2"x1/2"</t>
  </si>
  <si>
    <t>722231072</t>
  </si>
  <si>
    <t>Armatury se dvěma závity ventily zpětné mosazné PN 10 do 110°C G 1/2</t>
  </si>
  <si>
    <t>722232043</t>
  </si>
  <si>
    <t>Armatury se dvěma závity kulové kohouty PN 42 do 185 °C přímé vnitřní závit G 1/2</t>
  </si>
  <si>
    <t>722232044</t>
  </si>
  <si>
    <t>Armatury se dvěma závity kulové kohouty PN 42 do 185 °C přímé vnitřní závit G 3/4</t>
  </si>
  <si>
    <t>722232103</t>
  </si>
  <si>
    <t>Armatury se dvěma závity kulové kohouty PN 42 do 185 °C přímé vnější a vnitřní závit G 1/2</t>
  </si>
  <si>
    <t>2*6i=12.000 [A] 
Celkem: 12=12.000 [B]</t>
  </si>
  <si>
    <t>722239102</t>
  </si>
  <si>
    <t>Armatury se dvěma závity montáž vodovodních armatur se dvěma závity ostatních typů G 3/4</t>
  </si>
  <si>
    <t>1o SMĚŠ TERMOSTATICKÝ VENTIL=1.000 [A] 
Celkem: 1=1.000 [B]</t>
  </si>
  <si>
    <t>55144.P001</t>
  </si>
  <si>
    <t>termostatický směšovací ventil, s ochranou proti opaření G 3/4</t>
  </si>
  <si>
    <t>72226222.P001</t>
  </si>
  <si>
    <t>Vodoměr závitový jednovtokový suchoběžný dálkový odečet do 40°C G1/2x110 R80 Qn 1,5 m3/h vertikální</t>
  </si>
  <si>
    <t>72226222.P002</t>
  </si>
  <si>
    <t>Vodoměr závitový jednovtokový suchoběžný dálkový odečet do 40°C G1/2x110 R80 Qn 2,5 m3/h vertikální</t>
  </si>
  <si>
    <t>1*5m=5.000 [A] 
Celkem: 5=5.000 [B]</t>
  </si>
  <si>
    <t>722270.P001</t>
  </si>
  <si>
    <t>Převlečná matice k vodoměru vnější závit/převleční matice G 3/4</t>
  </si>
  <si>
    <t>722270.P002</t>
  </si>
  <si>
    <t>722290226</t>
  </si>
  <si>
    <t>Zkoušky, proplach a desinfekce vodovodního potrubí zkoušky těsnosti vodovodního potrubí závitového do DN 50</t>
  </si>
  <si>
    <t>722290234</t>
  </si>
  <si>
    <t>Zkoušky, proplach a desinfekce vodovodního potrubí proplach a desinfekce vodovodního potrubí do DN 80</t>
  </si>
  <si>
    <t>722290821</t>
  </si>
  <si>
    <t>Vnitrostaveništní přemístění vybouraných (demontovaných) hmot vnitřní vodovod vodorovně do 100 m v objektech výšky do 6 m</t>
  </si>
  <si>
    <t>998722101</t>
  </si>
  <si>
    <t>Přesun hmot pro vnitřní vodovod stanovený z hmotnosti přesunovaného materiálu vodorovná dopravní vzdálenost do 50 m v objektech výšky do 6 m</t>
  </si>
  <si>
    <t>998722181</t>
  </si>
  <si>
    <t>Přesun hmot pro vnitřní vodovod stanovený z hmotnosti přesunovaného materiálu Příplatek k ceně za přesun prováděný bez použití mechanizace pro jakoukoliv výšku</t>
  </si>
  <si>
    <t>Přesun hmot pro vnitřní vodovod stanovený z hmotnosti přesunovaného materiálu Příplatek k ceně za přesun prováděný bez použití mechanizace pro jakoukoliv výšku objektu</t>
  </si>
  <si>
    <t>723</t>
  </si>
  <si>
    <t>Zdravotechnika - vnitřní plynovod</t>
  </si>
  <si>
    <t>723111203</t>
  </si>
  <si>
    <t>Potrubí z ocelových trubek závitových černých spojovaných svařováním, bezešvých běžných DN 20</t>
  </si>
  <si>
    <t>7.2BYT1=7.200 [A] 
5.7BYT2=5.700 [B] 
Celkem: 7.2+5.7=12.900 [C]</t>
  </si>
  <si>
    <t>13010402</t>
  </si>
  <si>
    <t>úhelník ocelový rovnostranný jakost 11 375 25x25x3mm</t>
  </si>
  <si>
    <t>12.9*0.00121=0.016 [A] 
Celkem: 0.016=0.016 [B] 
0.016 * 1.05Koeficient množství=0.017 [C]</t>
  </si>
  <si>
    <t>Hmotnost: 1,21 kg/m</t>
  </si>
  <si>
    <t>723111204</t>
  </si>
  <si>
    <t>Potrubí z ocelových trubek závitových černých spojovaných svařováním, bezešvých běžných DN 25</t>
  </si>
  <si>
    <t>1.2+51PP-K1=6.200 [A] 
Celkem: 6.2=6.200 [B]</t>
  </si>
  <si>
    <t>723111205</t>
  </si>
  <si>
    <t>Potrubí z ocelových trubek závitových černých spojovaných svařováním, bezešvých běžných DN 32</t>
  </si>
  <si>
    <t>6.68STOUP=6.680 [A] 
Celkem: 6.68=6.680 [B]</t>
  </si>
  <si>
    <t>6.68*0.00121=0.008 [A] 
Celkem: 0.008=0.008 [B] 
0.008 * 1.05Koeficient množství=0.008 [C]</t>
  </si>
  <si>
    <t>723150341</t>
  </si>
  <si>
    <t>Potrubí z ocelových trubek hladkých redukce - zhotovení kováním přes 1 DN DN 32/ 20</t>
  </si>
  <si>
    <t>723150365</t>
  </si>
  <si>
    <t>Potrubí z ocelových trubek hladkých chráničky D 38/2,6</t>
  </si>
  <si>
    <t>0.5BYT2=0.500 [A] 
Celkem: 0.5=0.500 [B]</t>
  </si>
  <si>
    <t>723150366</t>
  </si>
  <si>
    <t>Potrubí z ocelových trubek hladkých chráničky D 44,5/2,6</t>
  </si>
  <si>
    <t>0.8KOTELNA=0.800 [A] 
Celkem: 0.8=0.800 [B]</t>
  </si>
  <si>
    <t>723150367</t>
  </si>
  <si>
    <t>Potrubí z ocelových trubek hladkých chráničky D 57/2,9</t>
  </si>
  <si>
    <t>2*0.6_STROPY=1.200 [A] 
Celkem: 1.2=1.200 [B]</t>
  </si>
  <si>
    <t>723150801</t>
  </si>
  <si>
    <t>Demontáž potrubí svařovaného z ocelových trubek hladkých do D 32</t>
  </si>
  <si>
    <t>30=30.000 [A] 
Celkem: 30=30.000 [B]</t>
  </si>
  <si>
    <t>723150802</t>
  </si>
  <si>
    <t>Demontáž potrubí svařovaného z ocelových trubek hladkých přes 32 do D 44,5</t>
  </si>
  <si>
    <t>25+6=31.000 [A] 
31+6=37.000 [B] 
Celkem: 31+37=68.000 [C]</t>
  </si>
  <si>
    <t>723150803</t>
  </si>
  <si>
    <t>Demontáž potrubí svařovaného z ocelových trubek hladkých přes 44,5 do D 76</t>
  </si>
  <si>
    <t>55=55.000 [A] 
Celkem: 55=55.000 [B]</t>
  </si>
  <si>
    <t>723160204</t>
  </si>
  <si>
    <t>Přípojky k plynoměrům spojované na závit bez ochozu G 1</t>
  </si>
  <si>
    <t>SOUBOR</t>
  </si>
  <si>
    <t>723160334</t>
  </si>
  <si>
    <t>Přípojky k plynoměrům rozpěrky přípojek G 1</t>
  </si>
  <si>
    <t>723160804</t>
  </si>
  <si>
    <t>Demontáž přípojek k plynoměrům spojovaných na závit bez ochozu G 1</t>
  </si>
  <si>
    <t>723190202</t>
  </si>
  <si>
    <t>Přípojky plynovodní ke strojům a zařízením z trubek ocelových závitových černých spojovaných na závit, bezešvých, běžných DN 15</t>
  </si>
  <si>
    <t>2K2=2.000 [A] 
Celkem: 2=2.000 [B]</t>
  </si>
  <si>
    <t>723190203</t>
  </si>
  <si>
    <t>Přípojky plynovodní ke strojům a zařízením z trubek ocelových závitových černých spojovaných na závit, bezešvých, běžných DN 20</t>
  </si>
  <si>
    <t>1K1=1.000 [A] 
Celkem: 1=1.000 [B]</t>
  </si>
  <si>
    <t>723190251</t>
  </si>
  <si>
    <t>Přípojky plynovodní ke strojům a zařízením z trubek vyvedení a upevnění plynovodních výpustek na potrubí DN 15</t>
  </si>
  <si>
    <t>723190252</t>
  </si>
  <si>
    <t>Přípojky plynovodní ke strojům a zařízením z trubek vyvedení a upevnění plynovodních výpustek na potrubí DN 20</t>
  </si>
  <si>
    <t>723231162</t>
  </si>
  <si>
    <t>Armatury se dvěma závity kohouty kulové PN 42 do 185 st.C plnoprůtokové vnitřní závit těžká řada G 1/2</t>
  </si>
  <si>
    <t>723231163</t>
  </si>
  <si>
    <t>Armatury se dvěma závity kohouty kulové PN 42 do 185 st.C plnoprůtokové vnitřní závit těžká řada G 3/4</t>
  </si>
  <si>
    <t>723231174</t>
  </si>
  <si>
    <t>Armatury se dvěma závity kohouty kulové PN 42 do 185 st.C rohové plnoprůtokové vnitřní závit G 1</t>
  </si>
  <si>
    <t>2PLYNOMĚRY=2.000 [A] 
Celkem: 2=2.000 [B]</t>
  </si>
  <si>
    <t>723260801</t>
  </si>
  <si>
    <t>Demontáž plynoměrů maximální průtok Q (m3/hod) do 16 m3/h</t>
  </si>
  <si>
    <t>723261912</t>
  </si>
  <si>
    <t>Montáž plynoměrů při rekonstrukci plynoinstalací s odvzdušněním a odzkoušením maximální průtok Q (m3/h) 6 m3/h</t>
  </si>
  <si>
    <t>723290821</t>
  </si>
  <si>
    <t>Vnitrostaveništní přemítění vybouraných (demontovaných) hmot vnitřní plynovod vodorovně do 100 m v objektech výšky do 6 m</t>
  </si>
  <si>
    <t>723290822</t>
  </si>
  <si>
    <t>Vnitrostaveništní přemítění vybouraných (demontovaných) hmot vnitřní plynovod vodorovně do 100 m v objektech výšky přes 6 do 12 m</t>
  </si>
  <si>
    <t>998723102</t>
  </si>
  <si>
    <t>Přesun hmot pro vnitřní plynovod stanovený z hmotnosti přesunovaného materiálu vodorovná dopravní vzdálenost do 50 m v objektech výšky přes 6 do 12 m</t>
  </si>
  <si>
    <t>998723181</t>
  </si>
  <si>
    <t>Přesun hmot pro vnitřní plynovod stanovený z hmotnosti přesunovaného materiálu Příplatek k ceně za přesun prováděný bez použití mechanizace pro jakoukoliv výšku</t>
  </si>
  <si>
    <t>Přesun hmot pro vnitřní plynovod stanovený z hmotnosti přesunovaného materiálu Příplatek k ceně za přesun prováděný bez použití mechanizace pro jakoukoliv výšku objektu</t>
  </si>
  <si>
    <t>724</t>
  </si>
  <si>
    <t>Zdravotechnika - strojní vybavení</t>
  </si>
  <si>
    <t>724139101</t>
  </si>
  <si>
    <t>Čerpadla vodovodní ruční montáž čerpadel křídlových nebo pístových včetně sacího koše bez potrubí</t>
  </si>
  <si>
    <t>42654P.001</t>
  </si>
  <si>
    <t>čerpadlo kondenzátu ke kotli</t>
  </si>
  <si>
    <t>998724101</t>
  </si>
  <si>
    <t>Přesun hmot pro strojní vybavení stanovený z hmotnosti přesunovaného materiálu vodorovná dopravní vzdálenost do 50 m v objektech výšky do 6 m</t>
  </si>
  <si>
    <t>998724181</t>
  </si>
  <si>
    <t>Přesun hmot pro strojní vybavení stanovený z hmotnosti přesunovaného materiálu Příplatek k ceně za přesun prováděný bez použití mechanizace pro jakoukoliv výšku</t>
  </si>
  <si>
    <t>Přesun hmot pro strojní vybavení stanovený z hmotnosti přesunovaného materiálu Příplatek k ceně za přesun prováděný bez použití mechanizace pro jakoukoliv výšku objektu</t>
  </si>
  <si>
    <t>725</t>
  </si>
  <si>
    <t>Zdravotechnika - zařizovací předměty</t>
  </si>
  <si>
    <t>725110814</t>
  </si>
  <si>
    <t>Demontáž klozetů odsávacích nebo kombinačních</t>
  </si>
  <si>
    <t>725112022</t>
  </si>
  <si>
    <t>Zařízení záchodů klozety keramické závěsné na nosné stěny s hlubokým splachováním odpad vodorovný</t>
  </si>
  <si>
    <t>2WC1=2.000 [A] 
3WC2=3.000 [B] 
Celkem: 2+3=5.000 [C]</t>
  </si>
  <si>
    <t>725119124</t>
  </si>
  <si>
    <t>Zařízení záchodů montáž klozetových mís nerezových</t>
  </si>
  <si>
    <t>4WC3=4.000 [A] 
Celkem: 4=4.000 [B]</t>
  </si>
  <si>
    <t>SNL.SLWN04</t>
  </si>
  <si>
    <t>Nerezové WC závěsné</t>
  </si>
  <si>
    <t>nerezové WC</t>
  </si>
  <si>
    <t>725119125</t>
  </si>
  <si>
    <t>Zařízení záchodů montáž klozetových mís závěsných na nosné stěny</t>
  </si>
  <si>
    <t>1WC4=1.000 [A] 
Celkem: 1=1.000 [B]</t>
  </si>
  <si>
    <t>64236051</t>
  </si>
  <si>
    <t>klozet keramický bílý závěsný hluboké splachování pro handicapované</t>
  </si>
  <si>
    <t>55167.P001</t>
  </si>
  <si>
    <t>sedátko klozetové nerez panty duroplastové</t>
  </si>
  <si>
    <t>2WC1sedátko klozetové nerez panty duroplastové =2.000 [A] 
3WC2=3.000 [B] 
4WC3=4.000 [C] 
1WC4=1.000 [D] 
Celkem: 2+3+4+1=10.000 [E]</t>
  </si>
  <si>
    <t>725122815</t>
  </si>
  <si>
    <t>Demontáž pisoárů s nádrží a 3 záchodky</t>
  </si>
  <si>
    <t>725129103</t>
  </si>
  <si>
    <t>Pisoárové záchodky montáž ostatních typů nerezových</t>
  </si>
  <si>
    <t>2PS=2.000 [A] 
Celkem: 2=2.000 [B]</t>
  </si>
  <si>
    <t>55231344</t>
  </si>
  <si>
    <t>pisoár nerez závěsný automatický teflonový povrch</t>
  </si>
  <si>
    <t>Antivandal. provedení</t>
  </si>
  <si>
    <t>72521.P001</t>
  </si>
  <si>
    <t>Umyvadlo keramické bílé nábytkové šířky 550 mm včetně skříňky s dvěma zásuvkami</t>
  </si>
  <si>
    <t>4U5=4.000 [A] 
Celkem: 4=4.000 [B]</t>
  </si>
  <si>
    <t>725210821</t>
  </si>
  <si>
    <t>Demontáž umyvadel bez výtokových armatur umyvadel</t>
  </si>
  <si>
    <t>41NP-demol=4.000 [A] 
51NP1=5.000 [B] 
42np-demol=4.000 [C] 
22NP1=2.000 [D] 
Celkem: 4+5+4+2=15.000 [E]</t>
  </si>
  <si>
    <t>725211602</t>
  </si>
  <si>
    <t>Umyvadla keramická bílá bez výtokových armatur připevněná na stěnu šrouby bez sloupu nebo krytu na sifon 550 mm</t>
  </si>
  <si>
    <t>1U4=1.000 [A] 
Celkem: 1=1.000 [B]</t>
  </si>
  <si>
    <t>725211703</t>
  </si>
  <si>
    <t>Umyvadla keramická bílá bez výtokových armatur připevněná na stěnu šrouby malá (umývátka) stěnová 450 mm</t>
  </si>
  <si>
    <t>1-3.944 UMÝVÁTKO=1.000 [A] 
Celkem: 1=1.000 [B]</t>
  </si>
  <si>
    <t>55441.P001</t>
  </si>
  <si>
    <t>skříňka s jednou zásuvkou pod umyvadlo keramické pravoúhlé š 450mm</t>
  </si>
  <si>
    <t>725219104</t>
  </si>
  <si>
    <t>Umyvadla montáž umyvadel ostatních typů nerezových</t>
  </si>
  <si>
    <t>4U1=4.000 [A] 
Celkem: 4=4.000 [B]</t>
  </si>
  <si>
    <t>AZP.AUM027</t>
  </si>
  <si>
    <t>nerezové kónické umyvadlo, bez baterie</t>
  </si>
  <si>
    <t>antivandal</t>
  </si>
  <si>
    <t>725229102</t>
  </si>
  <si>
    <t>Vany bez výtokových armatur montáž van se zápachovou uzávěrkou ocelových</t>
  </si>
  <si>
    <t>1VV=1.000 [A] 
Celkem: 1=1.000 [B]</t>
  </si>
  <si>
    <t>55220.P001</t>
  </si>
  <si>
    <t>vana plechová smaltovaná bílá 1800x750mm</t>
  </si>
  <si>
    <t>725240812</t>
  </si>
  <si>
    <t>Demontáž sprchových kabin a vaniček bez výtokových armatur vaniček</t>
  </si>
  <si>
    <t>01NP-demol=0.000 [A] 
11NP1=1.000 [B] 
12np-demol=1.000 [C] 
02NP1=0.000 [D] 
Celkem: 0+1+1+0=2.000 [E]</t>
  </si>
  <si>
    <t>725241213</t>
  </si>
  <si>
    <t>Sprchové vaničky z litého polymermramoru čtvercové 900x900 mm</t>
  </si>
  <si>
    <t>3S=3.000 [A] 
Celkem: 3=3.000 [B]</t>
  </si>
  <si>
    <t>725241223</t>
  </si>
  <si>
    <t>Sprchové vaničky z litého polymermramoru čtvrtkruhové 900x900 mm</t>
  </si>
  <si>
    <t>1S1=1.000 [A] 
Celkem: 1=1.000 [B]</t>
  </si>
  <si>
    <t>725244123</t>
  </si>
  <si>
    <t>Sprchové dveře a zástěny dveře sprchové do niky rámové se skleněnou výplní tl. 5 mm otvíravé dvoukřídlové, na vaničku šířky 900 mm</t>
  </si>
  <si>
    <t>725244813</t>
  </si>
  <si>
    <t>Sprchové dveře a zástěny zástěny sprchové rohové čtvrtkruhové rámové se skleněnou výplní tl. 4 a 5 mm dveře posuvné dvoudílné, vstup z oblouku, na vaničku 900x9</t>
  </si>
  <si>
    <t>Sprchové dveře a zástěny zástěny sprchové rohové čtvrtkruhové rámové se skleněnou výplní tl. 4 a 5 mm dveře posuvné dvoudílné, vstup z oblouku, na vaničku 900x900 mm</t>
  </si>
  <si>
    <t>72529.P001</t>
  </si>
  <si>
    <t>Doplňky zařízení koupelen a záchodů nerezové zásobník ručníků antivandal</t>
  </si>
  <si>
    <t>72529.P002</t>
  </si>
  <si>
    <t>Doplňky zařízení koupelen a záchodů antivandal dávkovač mýdla</t>
  </si>
  <si>
    <t>72529.P003</t>
  </si>
  <si>
    <t>72529.P004</t>
  </si>
  <si>
    <t>Doplňky zařízení koupelen a záchodů nerez zrcadlo 400x900mm</t>
  </si>
  <si>
    <t>72529.P005</t>
  </si>
  <si>
    <t>Doplňky zařízení koupelen a záchodů nerez madlo 600mm</t>
  </si>
  <si>
    <t>1vozíčkář U=1.000 [A] 
Celkem: 1=1.000 [B]</t>
  </si>
  <si>
    <t>72529.P006</t>
  </si>
  <si>
    <t>Doplňky zařízení koupelen a záchodů nerez madlo sklopné s držákem toaletního papíru 830 mm, matný povrch</t>
  </si>
  <si>
    <t>1vozíčkář WC=1.000 [A] 
Celkem: 1=1.000 [B]</t>
  </si>
  <si>
    <t>72529.P007</t>
  </si>
  <si>
    <t>72529.P008</t>
  </si>
  <si>
    <t>4WC-M Ž=4.000 [A] 
Celkem: 4=4.000 [B]</t>
  </si>
  <si>
    <t>72529.P009</t>
  </si>
  <si>
    <t>Doplňky zařízení koupelen a záchodů nerez háček na oděv antivandal</t>
  </si>
  <si>
    <t>72529.P010</t>
  </si>
  <si>
    <t>Doplňky zařízení koupelen a záchodů nerez háček na oděv</t>
  </si>
  <si>
    <t>72529.P011</t>
  </si>
  <si>
    <t>Doplňky zařízení koupelen a záchodů zásobník na papírové podložky na WC</t>
  </si>
  <si>
    <t>1WC inv=1.000 [A] 
Celkem: 1=1.000 [B]</t>
  </si>
  <si>
    <t>72529.P012</t>
  </si>
  <si>
    <t>Doplňky zařízení koupelen a záchodů zásobník na papírové sáčky</t>
  </si>
  <si>
    <t>72529.P013</t>
  </si>
  <si>
    <t>Doplňky zařízení koupelen a záchodů Zásobník dezinfekčních ubrousků na WC</t>
  </si>
  <si>
    <t>72529.P014</t>
  </si>
  <si>
    <t>Koš na hygienické potřeby nerezový závěsný</t>
  </si>
  <si>
    <t>1WC =1.000 [A] 
Celkem: 1=1.000 [B]</t>
  </si>
  <si>
    <t>725310823</t>
  </si>
  <si>
    <t>Demontáž dřezů jednodílných bez výtokových armatur vestavěných v kuchyňských sestavách</t>
  </si>
  <si>
    <t>725319111</t>
  </si>
  <si>
    <t>Dřezy bez výtokových armatur montáž dřezů ostatních typů</t>
  </si>
  <si>
    <t>2D=2.000 [A] 
2D1=2.000 [B] 
Celkem: 2+2=4.000 [C]</t>
  </si>
  <si>
    <t>725331111</t>
  </si>
  <si>
    <t>Výlevky bez výtokových armatur a splachovací nádrže keramické se sklopnou plastovou mřížkou 425 mm</t>
  </si>
  <si>
    <t>1VY=1.000 [A] 
Celkem: 1=1.000 [B]</t>
  </si>
  <si>
    <t>725514801</t>
  </si>
  <si>
    <t>Demontáž plynových ohřívačů cirkulačních průtokových do 5 l/min</t>
  </si>
  <si>
    <t>725530823</t>
  </si>
  <si>
    <t>Demontáž elektrických zásobníkových ohřívačů vody tlakových od 50 do 200 l</t>
  </si>
  <si>
    <t>725532116</t>
  </si>
  <si>
    <t>Elektrické ohřívače zásobníkové beztlakové přepadové akumulační s pojistným ventilem závěsné svislé objem nádrže (příkon) 100 l (2,0 kW)</t>
  </si>
  <si>
    <t>3TUV2=3.000 [A] 
Celkem: 3=3.000 [B]</t>
  </si>
  <si>
    <t>725532214</t>
  </si>
  <si>
    <t>Elektrické ohřívače zásobníkové beztlakové přepadové akumulační s pojistným ventilem závěsné vodorovné objem nádrže (příkon) 100 l (2,0 kW)</t>
  </si>
  <si>
    <t>1TUV1=1.000 [A] 
Celkem: 1=1.000 [B]</t>
  </si>
  <si>
    <t>725539202</t>
  </si>
  <si>
    <t>Elektrické ohřívače zásobníkové montáž tlakových ohřívačů závěsných (svislých nebo vodorovných) přes 15 do 50 l</t>
  </si>
  <si>
    <t>2TUV3 u pyn.kotle=2.000 [A] 
Celkem: 2=2.000 [B]</t>
  </si>
  <si>
    <t>725590811</t>
  </si>
  <si>
    <t>Vnitrostaveništní přemístění vybouraných (demontovaných) hmot zařizovacích předmětů vodorovně do 100 m v objektech výšky do 6 m</t>
  </si>
  <si>
    <t>725813111</t>
  </si>
  <si>
    <t>Ventily rohové bez připojovací trubičky nebo flexi hadičky G 1/2</t>
  </si>
  <si>
    <t>6*2217.519=12.000 [A] 
2*52.2=10.000 [B] 
2*410=8.000 [C] 
2f=2.000 [D] 
2*1h=2.000 [E] 
Celkem: 12+10+8+2+2=34.000 [F]</t>
  </si>
  <si>
    <t>725813112</t>
  </si>
  <si>
    <t>Ventily rohové bez připojovací trubičky nebo flexi hadičky pračkové G 3/4</t>
  </si>
  <si>
    <t>8d=8.000 [A] 
Celkem: 8=8.000 [B]</t>
  </si>
  <si>
    <t>725819401</t>
  </si>
  <si>
    <t>Ventily montáž ventilů ostatních typů rohových s připojovací trubičkou G 1/2</t>
  </si>
  <si>
    <t>10c =10.000 [A] 
Celkem: 10=10.000 [B]</t>
  </si>
  <si>
    <t>55111.P</t>
  </si>
  <si>
    <t>uzávěr kulový ovládaný nástrčným klíčem</t>
  </si>
  <si>
    <t>1n=1.000 [A] 
Celkem: 1=1.000 [B]</t>
  </si>
  <si>
    <t>725821316</t>
  </si>
  <si>
    <t>Baterie dřezové nástěnné pákové s otáčivým plochým ústím a délkou ramínka 300 mm</t>
  </si>
  <si>
    <t>4b=4.000 [A] 
Celkem: 4=4.000 [B]</t>
  </si>
  <si>
    <t>725822611</t>
  </si>
  <si>
    <t>Baterie umyvadlové stojánkové pákové bez výpusti</t>
  </si>
  <si>
    <t>7217.519=7.000 [A] 
Celkem: 7=7.000 [B]</t>
  </si>
  <si>
    <t>725829122</t>
  </si>
  <si>
    <t>Baterie umyvadlové montáž ostatních typů nástěnných termostatických</t>
  </si>
  <si>
    <t>42.2=4.000 [A] 
Celkem: 4=4.000 [B]</t>
  </si>
  <si>
    <t>SNL.SLU04P17</t>
  </si>
  <si>
    <t>Nástěnná piezo baterie, výtok 170 mm, 24V DC</t>
  </si>
  <si>
    <t>725831313</t>
  </si>
  <si>
    <t>Baterie vanové nástěnné pákové s příslušenstvím a pohyblivým držákem</t>
  </si>
  <si>
    <t>725841312</t>
  </si>
  <si>
    <t>Baterie sprchové nástěnné pákové</t>
  </si>
  <si>
    <t>6g=6.000 [A] 
Celkem: 6=6.000 [B]</t>
  </si>
  <si>
    <t>725849411</t>
  </si>
  <si>
    <t>Baterie sprchové montáž nástěnných baterií s nastavitelnou výškou sprchy</t>
  </si>
  <si>
    <t>55145537</t>
  </si>
  <si>
    <t>baterie sprchová nástěnná prostá</t>
  </si>
  <si>
    <t>551454.P001</t>
  </si>
  <si>
    <t>SPRCHOVÝ SET HADICE+TYČ</t>
  </si>
  <si>
    <t>725851325</t>
  </si>
  <si>
    <t>Ventily odpadní pro zařizovací předměty umyvadlové bez přepadu G 5/4</t>
  </si>
  <si>
    <t>1U2=1.000 [A] 
1-3.944=1.000 [B] 
1U4=1.000 [C] 
4U5=4.000 [D] 
Celkem: 1+1+1+4=7.000 [E]</t>
  </si>
  <si>
    <t>725859102</t>
  </si>
  <si>
    <t>Ventily odpadní pro zařizovací předměty montáž ventilů přes 32 do DN 50</t>
  </si>
  <si>
    <t>725861101</t>
  </si>
  <si>
    <t>Zápachové uzávěrky zařizovacích předmětů pro umyvadla DN 32</t>
  </si>
  <si>
    <t>1-3.944=1.000 [A] 
1U4=1.000 [B] 
4U5=4.000 [C] 
Celkem: 1+1+4=6.000 [D]</t>
  </si>
  <si>
    <t>725862103</t>
  </si>
  <si>
    <t>Zápachové uzávěrky zařizovacích předmětů pro dřezy DN 40/50</t>
  </si>
  <si>
    <t>2D=2.000 [A] 
Celkem: 2=2.000 [B]</t>
  </si>
  <si>
    <t>725862113</t>
  </si>
  <si>
    <t>Zápachové uzávěrky zařizovacích předmětů pro dřezy s přípojkou pro pračku nebo myčku DN 40/50</t>
  </si>
  <si>
    <t>2D1=2.000 [A] 
Celkem: 2=2.000 [B]</t>
  </si>
  <si>
    <t>725864311</t>
  </si>
  <si>
    <t>Zápachové uzávěrky zařizovacích předmětů pro koupací vany s kulovým kloubem na odtoku DN 40/50</t>
  </si>
  <si>
    <t>725865312</t>
  </si>
  <si>
    <t>Zápachové uzávěrky zařizovacích předmětů pro vany sprchových koutů s kulovým kloubem na odtoku DN 40/50 a odpadním ventilem</t>
  </si>
  <si>
    <t>6S=6.000 [A] 
Celkem: 6=6.000 [B]</t>
  </si>
  <si>
    <t>725869101</t>
  </si>
  <si>
    <t>Zápachové uzávěrky zařizovacích předmětů montáž zápachových uzávěrek umyvadlových do DN 40</t>
  </si>
  <si>
    <t>4U1=4.000 [A] 
1U2=1.000 [B] 
Celkem: 4+1=5.000 [C]</t>
  </si>
  <si>
    <t>55161315</t>
  </si>
  <si>
    <t>uzávěrka zápachová umyvadlová podomítková DN 40/50</t>
  </si>
  <si>
    <t>725869213</t>
  </si>
  <si>
    <t>Zápachové uzávěrky zařizovacích předmětů montáž zápachových uzávěrek dřezových dvoudílných DN 40</t>
  </si>
  <si>
    <t>55161611</t>
  </si>
  <si>
    <t>uzávěrka zápachová pro VZT s kuličkou</t>
  </si>
  <si>
    <t>1VZT=1.000 [A] 
Celkem: 1=1.000 [B]</t>
  </si>
  <si>
    <t>55161.P002</t>
  </si>
  <si>
    <t>uzávěrka zápachová trychtyř</t>
  </si>
  <si>
    <t>3TUV=3.000 [A] 
2K=2.000 [B] 
Celkem: 3+2=5.000 [C]</t>
  </si>
  <si>
    <t>72598.P002</t>
  </si>
  <si>
    <t>Dvířka 30/30</t>
  </si>
  <si>
    <t>5kanal=5.000 [A] 
1V=1.000 [B] 
Celkem: 5+1=6.000 [C]</t>
  </si>
  <si>
    <t>725980.P001</t>
  </si>
  <si>
    <t>Dvířka 15/30 do SDK pro obklad</t>
  </si>
  <si>
    <t>998725101</t>
  </si>
  <si>
    <t>Přesun hmot pro zařizovací předměty stanovený z hmotnosti přesunovaného materiálu vodorovná dopravní vzdálenost do 50 m v objektech výšky do 6 m</t>
  </si>
  <si>
    <t>998725181</t>
  </si>
  <si>
    <t>Přesun hmot pro zařizovací předměty stanovený z hmotnosti přesunovaného materiálu Příplatek k cenám za přesun prováděný bez použití mechanizace pro jakoukoliv v</t>
  </si>
  <si>
    <t>Přesun hmot pro zařizovací předměty stanovený z hmotnosti přesunovaného materiálu Příplatek k cenám za přesun prováděný bez použití mechanizace pro jakoukoliv výšku objektu</t>
  </si>
  <si>
    <t>726</t>
  </si>
  <si>
    <t>Zdravotechnika - předstěnové instalace</t>
  </si>
  <si>
    <t>726000.P001</t>
  </si>
  <si>
    <t>Fekálná vůz (čerpání, odvoz, uložení a likvidace odpadu)</t>
  </si>
  <si>
    <t>18+12+12=42.000 [A] 
Celkem: 42=42.000 [B]</t>
  </si>
  <si>
    <t>726000.P002</t>
  </si>
  <si>
    <t>Desinfekce jímky vápnem</t>
  </si>
  <si>
    <t>726131204</t>
  </si>
  <si>
    <t>Předstěnové instalační systémy do lehkých stěn s kovovou konstrukcí montáž ostatních typů klozetů</t>
  </si>
  <si>
    <t>2WC1=2.000 [A] 
3WC2=3.000 [B] 
4WC3=4.000 [C] 
1WC4=1.000 [D] 
Celkem: 2+3+4+1=10.000 [E]</t>
  </si>
  <si>
    <t>55281700</t>
  </si>
  <si>
    <t>montážní prvek pro závěsné WC do zděných konstrukcí ovládání zepředu hl 120mm stavební v 1080mm</t>
  </si>
  <si>
    <t>3WC2=3.000 [A] 
Celkem: 3=3.000 [B]</t>
  </si>
  <si>
    <t>55281708</t>
  </si>
  <si>
    <t>montážní prvek pro závěsné WC do lehkých stěn s kovovou konstrukcí pro tělesně postižené stavební v 1120mm</t>
  </si>
  <si>
    <t>55281707</t>
  </si>
  <si>
    <t>montážní prvek pro závěsné WC do lehkých stěn s kovovou konstrukcí pro odsávání stavební v 1120mm</t>
  </si>
  <si>
    <t>2WC1=2.000 [A] 
4WC3=4.000 [B] 
Celkem: 2+4=6.000 [C]</t>
  </si>
  <si>
    <t>55281.P001</t>
  </si>
  <si>
    <t>tlačítko pro ovládání WC zepředu, kovové</t>
  </si>
  <si>
    <t>4WC3=4.000 [A] 
1WC4=1.000 [B] 
Celkem: 4+1=5.000 [C]</t>
  </si>
  <si>
    <t>55281792</t>
  </si>
  <si>
    <t>tlačítko pro ovládání WC zepředu, chrom, Stop splachování, 246x164mm</t>
  </si>
  <si>
    <t>726191001</t>
  </si>
  <si>
    <t>Ostatní příslušenství instalačních systémů zvukoizolační souprava pro WC a bidet</t>
  </si>
  <si>
    <t>726191002</t>
  </si>
  <si>
    <t>Ostatní příslušenství instalačních systémů souprava pro předstěnovou montáž</t>
  </si>
  <si>
    <t>998726111</t>
  </si>
  <si>
    <t>Přesun hmot pro instalační prefabrikáty stanovený z hmotnosti přesunovaného materiálu vodorovná dopravní vzdálenost do 50 m v objektech výšky do 6 m</t>
  </si>
  <si>
    <t>998726181</t>
  </si>
  <si>
    <t>Přesun hmot pro instalační prefabrikáty stanovený z hmotnosti přesunovaného materiálu Příplatek k cenám za přesun prováděný bez použití mechanizace pro jakoukol</t>
  </si>
  <si>
    <t>Přesun hmot pro instalační prefabrikáty stanovený z hmotnosti přesunovaného materiálu Příplatek k cenám za přesun prováděný bez použití mechanizace pro jakoukoliv výšku objektu</t>
  </si>
  <si>
    <t>731</t>
  </si>
  <si>
    <t>Ústřední vytápění - kotelny</t>
  </si>
  <si>
    <t>731200825</t>
  </si>
  <si>
    <t>Demontáž kotlů ocelových na kapalná nebo plynná paliva, o výkonu přes 25 do 40 kW</t>
  </si>
  <si>
    <t>731244493</t>
  </si>
  <si>
    <t>Kotle ocelové teplovodní plynové závěsné kondenzační montáž kotlů kondenzačních ostatních typů o výkonu přes 20 do 28 kW</t>
  </si>
  <si>
    <t>484177.P001</t>
  </si>
  <si>
    <t>kotel plynový kondenzační kombin. se zásobníkem TUV 120 l, dvouokruhový  2,3-16,9 kW</t>
  </si>
  <si>
    <t>731244494</t>
  </si>
  <si>
    <t>Kotle ocelové teplovodní plynové závěsné kondenzační montáž kotlů kondenzačních ostatních typů o výkonu přes 28 do 45 kW</t>
  </si>
  <si>
    <t>484170.P001</t>
  </si>
  <si>
    <t>kotel kondenzačnáí 46kW</t>
  </si>
  <si>
    <t>731341130</t>
  </si>
  <si>
    <t>Hadice napouštěcí pryžové D 16/23</t>
  </si>
  <si>
    <t>4napouštění=4.000 [A] 
Celkem: 4=4.000 [B]</t>
  </si>
  <si>
    <t>731391811</t>
  </si>
  <si>
    <t>Vypuštění vody z kotlů do kanalizace samospádem o výhřevné ploše kotlů do 5 m2</t>
  </si>
  <si>
    <t>731810.P001</t>
  </si>
  <si>
    <t>Montáž systémového odkouření kotle</t>
  </si>
  <si>
    <t>''KOTELNA 
1ADAPTÉR=1.000 [A] 
1připojení =1.000 [B] 
12prodloužení=12.000 [C] 
1hlavice=1.000 [D] 
1kryt komína/šachty=1.000 [E] 
2držák ostupu=2.000 [F] 
'''BYT1 
1ADAPTÉR=1.000 [G] 
1připojení =1.000 [H] 
3prodloužení=3.000 [I] 
1hlavice=1.000 [J] 
1kryt komína/šachty=1.000 [K] 
1držák ostupu=1.000 [L] 
'''BYT2 
1ADAPTÉR=1.000 [M] 
1připojení =1.000 [N] 
6prodloužení=6.000 [O] 
1hlavice=1.000 [P] 
1kryt komína/šachty=1.000 [Q] 
1držák ostupu=1.000 [R] 
Celkem: 1+1+12+1+1+2+1+1+3+1+1+1+1+1+6+1+1+1=37.000 [S]</t>
  </si>
  <si>
    <t>484171.P002</t>
  </si>
  <si>
    <t>Připojovací adaptér O 80/125 mm</t>
  </si>
  <si>
    <t>484171.P003</t>
  </si>
  <si>
    <t>Připojení na komín, šachtu</t>
  </si>
  <si>
    <t>484171.P004</t>
  </si>
  <si>
    <t>Kryt komína, šachty</t>
  </si>
  <si>
    <t>484171.P005</t>
  </si>
  <si>
    <t>Držák odstupu komína</t>
  </si>
  <si>
    <t>484171.P006</t>
  </si>
  <si>
    <t>Prodlužovací kus odkouření 1,0 m</t>
  </si>
  <si>
    <t>12KOTELNA=12.000 [A] 
2BYT1=2.000 [B] 
5BYT2=5.000 [C] 
Celkem: 12+2+5=19.000 [D]</t>
  </si>
  <si>
    <t>484171.P008</t>
  </si>
  <si>
    <t>Prodlužovací kus odkouření 0,5 m</t>
  </si>
  <si>
    <t>1BYT1=1.000 [A] 
1BYT2=1.000 [B] 
Celkem: 1+1=2.000 [C]</t>
  </si>
  <si>
    <t>484171.P007</t>
  </si>
  <si>
    <t>Svislé odkouření včetně střešního</t>
  </si>
  <si>
    <t>731890802</t>
  </si>
  <si>
    <t>Vnitrostaveništní přemístění vybouraných (demontovaných) hmot kotelen vodorovně do 100 m umístěných ve výšce (hloubce) přes 6 do 12 m</t>
  </si>
  <si>
    <t>998731102</t>
  </si>
  <si>
    <t>Přesun hmot pro kotelny stanovený z hmotnosti přesunovaného materiálu vodorovná dopravní vzdálenost do 50 m v objektech výšky přes 6 do 12 m</t>
  </si>
  <si>
    <t>998731181</t>
  </si>
  <si>
    <t>Přesun hmot pro kotelny stanovený z hmotnosti přesunovaného materiálu Příplatek k cenám za přesun prováděný bez použití mechanizace pro jakoukoliv výšku objektu</t>
  </si>
  <si>
    <t>998731193</t>
  </si>
  <si>
    <t>Přesun hmot pro kotelny stanovený z hmotnosti přesunovaného materiálu Příplatek k cenám za zvětšený přesun přes vymezenou největší dopravní vzdálenost do 500 m</t>
  </si>
  <si>
    <t>732</t>
  </si>
  <si>
    <t>Ústřední vytápění - strojovny</t>
  </si>
  <si>
    <t>732110811</t>
  </si>
  <si>
    <t>Demontáž těles rozdělovačů a sběračů do DN 100</t>
  </si>
  <si>
    <t>732113117</t>
  </si>
  <si>
    <t>Rozdělovače a sběrače hydraulické vyrovnávače dynamických tlaků závitové PN 6 (průtok Q m3/h) G 6/4 (2,5 m3/h)</t>
  </si>
  <si>
    <t>732331615</t>
  </si>
  <si>
    <t>Nádoby expanzní tlakové s membránou bez pojistného ventilu se závitovým připojením PN 0,6 o objemu 35 l</t>
  </si>
  <si>
    <t>732420812</t>
  </si>
  <si>
    <t>Demontáž čerpadel oběhových spirálních (do potrubí) DN 40</t>
  </si>
  <si>
    <t>732421402</t>
  </si>
  <si>
    <t>Čerpadla teplovodní závitová mokroběžná oběhová pro teplovodní vytápění (elektronicky řízená) PN 10, do 110 st.C DN přípojky/dopravní výška H (m) - čerpací výko</t>
  </si>
  <si>
    <t>Čerpadla teplovodní závitová mokroběžná oběhová pro teplovodní vytápění (elektronicky řízená) PN 10, do 110 st.C DN přípojky/dopravní výška H (m) - čerpací výkon Q (m3/h) DN 25 / do 4,0 m / 2,2 m3/h</t>
  </si>
  <si>
    <t>732890802</t>
  </si>
  <si>
    <t>Vnitrostaveništní přemístění vybouraných (demontovaných) hmot strojoven vodorovně do 100 m v objektech výšky přes 6 do 12 m</t>
  </si>
  <si>
    <t>998732102</t>
  </si>
  <si>
    <t>Přesun hmot pro strojovny stanovený z hmotnosti přesunovaného materiálu vodorovná dopravní vzdálenost do 50 m v objektech výšky přes 6 do 12 m</t>
  </si>
  <si>
    <t>998732193</t>
  </si>
  <si>
    <t>Přesun hmot pro strojovny stanovený z hmotnosti přesunovaného materiálu Příplatek k cenám za zvětšený přesun přes vymezenou největší dopravní vzdálenost do 500</t>
  </si>
  <si>
    <t>Přesun hmot pro strojovny stanovený z hmotnosti přesunovaného materiálu Příplatek k cenám za zvětšený přesun přes vymezenou největší dopravní vzdálenost do 500 m</t>
  </si>
  <si>
    <t>733</t>
  </si>
  <si>
    <t>Ústřední vytápění - rozvodné potrubí</t>
  </si>
  <si>
    <t>733110803</t>
  </si>
  <si>
    <t>Demontáž potrubí z trubek ocelových závitových DN do 15</t>
  </si>
  <si>
    <t>(217.7+111.6+85.5)*1.05=435.540 [A]</t>
  </si>
  <si>
    <t>733110806</t>
  </si>
  <si>
    <t>Demontáž potrubí z trubek ocelových závitových DN přes 15 do 32</t>
  </si>
  <si>
    <t>(86.4+25.4+31.6)*1.05=150.570 [A]</t>
  </si>
  <si>
    <t>733193810</t>
  </si>
  <si>
    <t>Demontáž příslušenství potrubí rozřezání konzol, podpěr a výložníků pro potrubí z úhelníků L do 50x50x5 mm</t>
  </si>
  <si>
    <t>20=20.000 [A]</t>
  </si>
  <si>
    <t>733222101</t>
  </si>
  <si>
    <t>Potrubí z trubek měděných polotvrdých spojovaných měkkým pájením O 12/1</t>
  </si>
  <si>
    <t>733223102</t>
  </si>
  <si>
    <t>Potrubí z trubek měděných tvrdých spojovaných měkkým pájením O 15/1</t>
  </si>
  <si>
    <t>3.4+3.61.03=7.000 [A] 
4.3+4.11.02=8.400 [B] 
11+121.25-1.17=23.000 [C] 
2.9+3.11.22=6.000 [D] 
1.2+1.42.06-8=2.600 [E] 
2.2+22.10=4.200 [F] 
7+7.12.10-12=14.100 [G] 
(5.6+2)*22.03-2.04=15.200 [H] 
Celkem: 7+8.4+23+6+2.6+4.2+14.1+15.2=80.500 [I]</t>
  </si>
  <si>
    <t>733223103</t>
  </si>
  <si>
    <t>Potrubí z trubek měděných tvrdých spojovaných měkkým pájením O 18/1</t>
  </si>
  <si>
    <t>13.5+13.61.17-1.22=27.100 [A] 
16.5+16.71.09-1.17=33.200 [B] 
7.1+7.12.09=14.200 [C] 
1.5EN=1.500 [D] 
Celkem: 27.1+33.2+14.2+1.5=76.000 [E]</t>
  </si>
  <si>
    <t>733223104</t>
  </si>
  <si>
    <t>Potrubí z trubek měděných tvrdých spojovaných měkkým pájením O 22/1</t>
  </si>
  <si>
    <t>15.2+15.21.01-1.12=30.400 [A] 
7.9+7.91.01-1.09=15.800 [B] 
0.75+2+0.65+22.06=5.400 [C] 
Celkem: 30.4+15.8+5.4=51.600 [D]</t>
  </si>
  <si>
    <t>733223105</t>
  </si>
  <si>
    <t>Potrubí z trubek měděných tvrdých spojovaných měkkým pájením O 28/1,5</t>
  </si>
  <si>
    <t>2.8+2.81.01=5.600 [A] 
Celkem: 5.6=5.600 [B]</t>
  </si>
  <si>
    <t>733223106</t>
  </si>
  <si>
    <t>Potrubí z trubek měděných tvrdých spojovaných měkkým pájením O 35/1,5</t>
  </si>
  <si>
    <t>4.2+3.81.01=8.000 [A] 
(2.5+2+2)*2Kotelna=13.000 [B] 
Celkem: 8+13=21.000 [C]</t>
  </si>
  <si>
    <t>733224203</t>
  </si>
  <si>
    <t>Potrubí z trubek měděných Příplatek k cenám za potrubí vedené v kotelnách a strojovnách O 18/1</t>
  </si>
  <si>
    <t>1.5EN=1.500 [A] 
Celkem: 1.5=1.500 [B]</t>
  </si>
  <si>
    <t>733224206</t>
  </si>
  <si>
    <t>Potrubí z trubek měděných Příplatek k cenám za potrubí vedené v kotelnách a strojovnách O 35/1,5</t>
  </si>
  <si>
    <t>(2.5+2+2)*2Kotelna=13.000 [A] 
Celkem: 13=13.000 [B]</t>
  </si>
  <si>
    <t>733224221</t>
  </si>
  <si>
    <t>Potrubí z trubek měděných Příplatek k cenám za zhotovení přípojky z trubek měděných O do 12/1</t>
  </si>
  <si>
    <t>44*2=88.000 [A] 
Celkem: 88=88.000 [B]</t>
  </si>
  <si>
    <t>733291101</t>
  </si>
  <si>
    <t>Zkoušky těsnosti potrubí z trubek měděných O do 35/1,5</t>
  </si>
  <si>
    <t>174.7612=174.760 [A] 
80.515=80.500 [B] 
7618=76.000 [C] 
51.622=51.600 [D] 
5.628=5.600 [E] 
2135=21.000 [F] 
Celkem: 174.76+80.5+76+51.6+5.6+21=409.460 [G]</t>
  </si>
  <si>
    <t>733811231</t>
  </si>
  <si>
    <t>Ochrana potrubí termoizolačními trubicemi z pěnového polyetylenu PE přilepenými v příčných a podélných spojích, tloušťky izolace přes 9 do 13 mm, vnitřního prům</t>
  </si>
  <si>
    <t>Ochrana potrubí termoizolačními trubicemi z pěnového polyetylenu PE přilepenými v příčných a podélných spojích, tloušťky izolace přes 9 do 13 mm, vnitřního průměru izolace DN do 22 mm</t>
  </si>
  <si>
    <t>14.2Cu 18x1 2.np=14.200 [A] 
Celkem: 14.2=14.200 [B]</t>
  </si>
  <si>
    <t>733811241</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</si>
  <si>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</si>
  <si>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do 22 mm</t>
  </si>
  <si>
    <t>174.76Cu 12 1+2.np=174.760 [A] 
36.1Cu 15 2.NP=36.100 [B] 
Celkem: 174.76+36.1=210.860 [C]</t>
  </si>
  <si>
    <t>998733101</t>
  </si>
  <si>
    <t>Přesun hmot pro rozvody potrubí stanovený z hmotnosti přesunovaného materiálu vodorovná dopravní vzdálenost do 50 m v objektech výšky do 6 m</t>
  </si>
  <si>
    <t>998733181</t>
  </si>
  <si>
    <t>Přesun hmot pro rozvody potrubí stanovený z hmotnosti přesunovaného materiálu Příplatek k cenám za přesun prováděný bez použití mechanizace pro jakoukoliv výšku</t>
  </si>
  <si>
    <t>Přesun hmot pro rozvody potrubí stanovený z hmotnosti přesunovaného materiálu Příplatek k cenám za přesun prováděný bez použití mechanizace pro jakoukoliv výšku objektu</t>
  </si>
  <si>
    <t>734</t>
  </si>
  <si>
    <t>Ústřední vytápění - armatury</t>
  </si>
  <si>
    <t>734251213</t>
  </si>
  <si>
    <t>Ventily pojistné závitové a čepové rohové provozní tlak od 2,5 do 6 bar G 1</t>
  </si>
  <si>
    <t>734261417</t>
  </si>
  <si>
    <t>Šroubení regulační radiátorové rohové s vypouštěním G 1/2</t>
  </si>
  <si>
    <t>44=44.000 [A] 
Celkem: 44=44.000 [B]</t>
  </si>
  <si>
    <t>734291122</t>
  </si>
  <si>
    <t>Ostatní armatury kohouty plnicí a vypouštěcí PN 10 do 90°C G 3/8</t>
  </si>
  <si>
    <t>734291263</t>
  </si>
  <si>
    <t>Ostatní armatury filtry závitové PN 30 do 110°C přímé s vnitřními závity G 3/4</t>
  </si>
  <si>
    <t>2k2=2.000 [A] 
Celkem: 2=2.000 [B]</t>
  </si>
  <si>
    <t>734291264</t>
  </si>
  <si>
    <t>Ostatní armatury filtry závitové PN 30 do 110°C přímé s vnitřními závity G 1</t>
  </si>
  <si>
    <t>1K1=1.000 [A]</t>
  </si>
  <si>
    <t>734291265</t>
  </si>
  <si>
    <t>Ostatní armatury filtry závitové PN 30 do 110°C přímé s vnitřními závity G 1 1/4</t>
  </si>
  <si>
    <t>1kotelna=1.000 [A] 
Celkem: 1=1.000 [B]</t>
  </si>
  <si>
    <t>734292762</t>
  </si>
  <si>
    <t>Ostatní armatury kulové kohouty PN 42 do 185°C přímé vnější a vnitřní závit G 3/8</t>
  </si>
  <si>
    <t>1THR=1.000 [A] 
Celkem: 1=1.000 [B]</t>
  </si>
  <si>
    <t>734292763</t>
  </si>
  <si>
    <t>Ostatní armatury kulové kohouty PN 42 do 185°C přímé vnější a vnitřní závit G 1/2</t>
  </si>
  <si>
    <t>1EN=1.000 [A] 
Celkem: 1=1.000 [B]</t>
  </si>
  <si>
    <t>734292764</t>
  </si>
  <si>
    <t>Ostatní armatury kulové kohouty PN 42 do 185°C přímé vnější a vnitřní závit G 3/4</t>
  </si>
  <si>
    <t>3*2k2=6.000 [A] 
Celkem: 6=6.000 [B]</t>
  </si>
  <si>
    <t>734292765</t>
  </si>
  <si>
    <t>Ostatní armatury kulové kohouty PN 42 do 185°C přímé vnější a vnitřní závit G 1</t>
  </si>
  <si>
    <t>3k1=3.000 [A] 
Celkem: 3=3.000 [B]</t>
  </si>
  <si>
    <t>734292766</t>
  </si>
  <si>
    <t>Ostatní armatury kulové kohouty PN 42 do 185°C přímé vnější a vnitřní závit G 1 1/4</t>
  </si>
  <si>
    <t>3THR=3.000 [A] 
Celkem: 3=3.000 [B]</t>
  </si>
  <si>
    <t>734411113</t>
  </si>
  <si>
    <t>Teploměry technické s pevným stonkem a jímkou zadní připojení (axiální) průměr 80 mm délka stonku 50 mm</t>
  </si>
  <si>
    <t>734411601</t>
  </si>
  <si>
    <t>Teploměry technické ochranné jímky se závitem do G 1</t>
  </si>
  <si>
    <t>734412112</t>
  </si>
  <si>
    <t>Teploměry technické kompaktní měřiče tepla jmenovitý průtok Qn (m3/h) 1,5 1/2"</t>
  </si>
  <si>
    <t>S dálkovým odečtem kompatibilní se sytémem správce objektu</t>
  </si>
  <si>
    <t>734421102</t>
  </si>
  <si>
    <t>Tlakoměry s pevným stonkem a zpětnou klapkou spodní připojení (radiální) tlaku 0–16 bar průměru 63 mm</t>
  </si>
  <si>
    <t>998734101</t>
  </si>
  <si>
    <t>Přesun hmot pro armatury stanovený z hmotnosti přesunovaného materiálu vodorovná dopravní vzdálenost do 50 m v objektech výšky do 6 m</t>
  </si>
  <si>
    <t>998734181</t>
  </si>
  <si>
    <t>Přesun hmot pro armatury stanovený z hmotnosti přesunovaného materiálu Příplatek k cenám za přesun prováděný bez použití mechanizace pro jakoukoliv výšku objekt</t>
  </si>
  <si>
    <t>Přesun hmot pro armatury stanovený z hmotnosti přesunovaného materiálu Příplatek k cenám za přesun prováděný bez použití mechanizace pro jakoukoliv výšku objektu</t>
  </si>
  <si>
    <t>735</t>
  </si>
  <si>
    <t>Ústřední vytápění - otopná tělesa</t>
  </si>
  <si>
    <t>735152171</t>
  </si>
  <si>
    <t>Otopná tělesa panelová VK jednodesková PN 1,0 MPa, T do 110°C bez přídavné přestupní plochy výšky tělesa 600 mm stavební délky / výkonu 400 mm / 242 W</t>
  </si>
  <si>
    <t>735152172</t>
  </si>
  <si>
    <t>Otopná tělesa panelová VK jednodesková PN 1,0 MPa, T do 110°C bez přídavné přestupní plochy výšky tělesa 600 mm stavební délky / výkonu 500 mm / 302 W</t>
  </si>
  <si>
    <t>735152173</t>
  </si>
  <si>
    <t>Otopná tělesa panelová VK jednodesková PN 1,0 MPa, T do 110°C bez přídavné přestupní plochy výšky tělesa 600 mm stavební délky / výkonu 600 mm / 362 W</t>
  </si>
  <si>
    <t>735152179</t>
  </si>
  <si>
    <t>Otopná tělesa panelová VK jednodesková PN 1,0 MPa, T do 110°C bez přídavné přestupní plochy výšky tělesa 600 mm stavební délky / výkonu 1200 mm / 725 W</t>
  </si>
  <si>
    <t>735152180</t>
  </si>
  <si>
    <t>Otopná tělesa panelová VK jednodesková PN 1,0 MPa, T do 110°C bez přídavné přestupní plochy výšky tělesa 600 mm stavební délky / výkonu 1400 mm / 846 W</t>
  </si>
  <si>
    <t>735152273</t>
  </si>
  <si>
    <t>Otopná tělesa panelová VK jednodesková PN 1,0 MPa, T do 110°C s jednou přídavnou přestupní plochou výšky tělesa 600 mm stavební délky / výkonu 600 mm / 601 W</t>
  </si>
  <si>
    <t>735152279</t>
  </si>
  <si>
    <t>Otopná tělesa panelová VK jednodesková PN 1,0 MPa, T do 110°C s jednou přídavnou přestupní plochou výšky tělesa 600 mm stavební délky / výkonu 1200 mm / 1202 W</t>
  </si>
  <si>
    <t>735152293</t>
  </si>
  <si>
    <t>Otopná tělesa panelová VK jednodesková PN 1,0 MPa, T do 110°C s jednou přídavnou přestupní plochou výšky tělesa 900 mm stavební délky / výkonu 600 mm / 836 W</t>
  </si>
  <si>
    <t>735152297</t>
  </si>
  <si>
    <t>Otopná tělesa panelová VK jednodesková PN 1,0 MPa, T do 110°C s jednou přídavnou přestupní plochou výšky tělesa 900 mm stavební délky / výkonu 1000 mm / 1394 W</t>
  </si>
  <si>
    <t>735152379</t>
  </si>
  <si>
    <t>Otopná tělesa panelová VK dvoudesková PN 1,0 MPa, T do 110°C bez přídavné přestupní plochy výšky tělesa 600 mm stavební délky / výkonu 1200 mm / 1174 W</t>
  </si>
  <si>
    <t>735152459</t>
  </si>
  <si>
    <t>Otopná tělesa panelová VK dvoudesková PN 1,0 MPa, T do 110°C s jednou přídavnou přestupní plochou výšky tělesa 500 mm stavební délky / výkonu 1200 mm / 1340 W</t>
  </si>
  <si>
    <t>735152473</t>
  </si>
  <si>
    <t>Otopná tělesa panelová VK dvoudesková PN 1,0 MPa, T do 110°C s jednou přídavnou přestupní plochou výšky tělesa 600 mm stavební délky / výkonu 600 mm / 773 W</t>
  </si>
  <si>
    <t>735152477</t>
  </si>
  <si>
    <t>Otopná tělesa panelová VK dvoudesková PN 1,0 MPa, T do 110°C s jednou přídavnou přestupní plochou výšky tělesa 600 mm stavební délky / výkonu 1000 mm / 1288 W</t>
  </si>
  <si>
    <t>735152479</t>
  </si>
  <si>
    <t>Otopná tělesa panelová VK dvoudesková PN 1,0 MPa, T do 110°C s jednou přídavnou přestupní plochou výšky tělesa 600 mm stavební délky / výkonu 1200 mm / 1546 W</t>
  </si>
  <si>
    <t>735152573</t>
  </si>
  <si>
    <t>Otopná tělesa panelová VK dvoudesková PN 1,0 MPa, T do 110°C se dvěma přídavnými přestupními plochami výšky tělesa 600 mm stavební délky / výkonu 600 mm / 1007</t>
  </si>
  <si>
    <t>Otopná tělesa panelová VK dvoudesková PN 1,0 MPa, T do 110°C se dvěma přídavnými přestupními plochami výšky tělesa 600 mm stavební délky / výkonu 600 mm / 1007 W</t>
  </si>
  <si>
    <t>735152576</t>
  </si>
  <si>
    <t>Otopná tělesa panelová VK dvoudesková PN 1,0 MPa, T do 110°C se dvěma přídavnými přestupními plochami výšky tělesa 600 mm stavební délky / výkonu 900 mm / 1511</t>
  </si>
  <si>
    <t>Otopná tělesa panelová VK dvoudesková PN 1,0 MPa, T do 110°C se dvěma přídavnými přestupními plochami výšky tělesa 600 mm stavební délky / výkonu 900 mm / 1511 W</t>
  </si>
  <si>
    <t>735152579</t>
  </si>
  <si>
    <t>Otopná tělesa panelová VK dvoudesková PN 1,0 MPa, T do 110°C se dvěma přídavnými přestupními plochami výšky tělesa 600 mm stavební délky / výkonu 1200 mm / 2015</t>
  </si>
  <si>
    <t>Otopná tělesa panelová VK dvoudesková PN 1,0 MPa, T do 110°C se dvěma přídavnými přestupními plochami výšky tělesa 600 mm stavební délky / výkonu 1200 mm / 2015 W</t>
  </si>
  <si>
    <t>735152678</t>
  </si>
  <si>
    <t>Otopná tělesa panelová VK třídesková PN 1,0 MPa, T do 110°C se třemi přídavnými přestupními plochami výšky tělesa 600 mm stavební délky / výkonu 1100 mm / 2647</t>
  </si>
  <si>
    <t>Otopná tělesa panelová VK třídesková PN 1,0 MPa, T do 110°C se třemi přídavnými přestupními plochami výšky tělesa 600 mm stavební délky / výkonu 1100 mm / 2647 W</t>
  </si>
  <si>
    <t>735152679</t>
  </si>
  <si>
    <t>Otopná tělesa panelová VK třídesková PN 1,0 MPa, T do 110°C se třemi přídavnými přestupními plochami výšky tělesa 600 mm stavební délky / výkonu 1200 mm / 2887</t>
  </si>
  <si>
    <t>Otopná tělesa panelová VK třídesková PN 1,0 MPa, T do 110°C se třemi přídavnými přestupními plochami výšky tělesa 600 mm stavební délky / výkonu 1200 mm / 2887 W</t>
  </si>
  <si>
    <t>735152680</t>
  </si>
  <si>
    <t>Otopná tělesa panelová VK třídesková PN 1,0 MPa, T do 110°C se třemi přídavnými přestupními plochami výšky tělesa 600 mm stavební délky / výkonu 1400 mm / 3368</t>
  </si>
  <si>
    <t>Otopná tělesa panelová VK třídesková PN 1,0 MPa, T do 110°C se třemi přídavnými přestupními plochami výšky tělesa 600 mm stavební délky / výkonu 1400 mm / 3368 W</t>
  </si>
  <si>
    <t>735152682</t>
  </si>
  <si>
    <t>Otopná tělesa panelová VK třídesková PN 1,0 MPa, T do 110°C se třemi přídavnými přestupními plochami výšky tělesa 600 mm stavební délky / výkonu 1800 mm / 4331</t>
  </si>
  <si>
    <t>Otopná tělesa panelová VK třídesková PN 1,0 MPa, T do 110°C se třemi přídavnými přestupními plochami výšky tělesa 600 mm stavební délky / výkonu 1800 mm / 4331 W</t>
  </si>
  <si>
    <t>735152693</t>
  </si>
  <si>
    <t>Otopná tělesa panelová VK třídesková PN 1,0 MPa, T do 110°C se třemi přídavnými přestupními plochami výšky tělesa 900 mm stavební délky / výkonu 600 mm / 1997 W</t>
  </si>
  <si>
    <t>735164531</t>
  </si>
  <si>
    <t>Otopná tělesa trubková montáž těles prostorové uchycení výšky tělesa do 1500 mm</t>
  </si>
  <si>
    <t>31.27, 1.13.1.20=3.000 [A] 
Celkem: 3=3.000 [B]</t>
  </si>
  <si>
    <t>541530.P001</t>
  </si>
  <si>
    <t>těleso trubkové přímotopné 1500x750</t>
  </si>
  <si>
    <t>1120=1.000 [A]</t>
  </si>
  <si>
    <t>541530.P002</t>
  </si>
  <si>
    <t>těleso trubkové přímotopné 1120x750</t>
  </si>
  <si>
    <t>11.27=1.000 [A] 
Celkem: 1=1.000 [B]</t>
  </si>
  <si>
    <t>541530390</t>
  </si>
  <si>
    <t>těleso trubkové přímotopné 1220x500</t>
  </si>
  <si>
    <t>1113=1.000 [A] 
Celkem: 1=1.000 [B]</t>
  </si>
  <si>
    <t>735164532</t>
  </si>
  <si>
    <t>Otopná tělesa trubková montáž těles prostorové uchycení výšky tělesa přes 1500 mm</t>
  </si>
  <si>
    <t>11.25=1.000 [A] 
Celkem: 1=1.000 [B]</t>
  </si>
  <si>
    <t>541530.P004</t>
  </si>
  <si>
    <t>těleso trubkové přímotopné 1820x750</t>
  </si>
  <si>
    <t>1125=1.000 [A] 
Celkem: 1=1.000 [B]</t>
  </si>
  <si>
    <t>998735101</t>
  </si>
  <si>
    <t>Přesun hmot pro otopná tělesa stanovený z hmotnosti přesunovaného materiálu vodorovná dopravní vzdálenost do 50 m v objektech výšky do 6 m</t>
  </si>
  <si>
    <t>998735181</t>
  </si>
  <si>
    <t>Přesun hmot pro otopná tělesa stanovený z hmotnosti přesunovaného materiálu Příplatek k cenám za přesun prováděný bez použití mechanizace pro jakoukoliv výšku o</t>
  </si>
  <si>
    <t>Přesun hmot pro otopná tělesa stanovený z hmotnosti přesunovaného materiálu Příplatek k cenám za přesun prováděný bez použití mechanizace pro jakoukoliv výšku objektu</t>
  </si>
  <si>
    <t>741</t>
  </si>
  <si>
    <t>Elektroinstalace - silnoproud</t>
  </si>
  <si>
    <t>741122005</t>
  </si>
  <si>
    <t>Montáž kabelů měděných bez ukončení uložených pod omítku plných plochých nebo bezhalogenových (CYKYLo) počtu a průřezu žil 3x1 až 2,5 mm2</t>
  </si>
  <si>
    <t>''MAR 
3KOTELNA=3.000 [A] 
9.3+2+2BYT1=13.300 [B] 
4.5+2+2BYT2=8.500 [C] 
Celkem: 3+13.3+8.5=24.800 [D]</t>
  </si>
  <si>
    <t>341095170</t>
  </si>
  <si>
    <t>kabel silový s Cu jádrem, oválný CYKYLo 3x2,5 mm2</t>
  </si>
  <si>
    <t>obsah kovu [kg/m], Cu =0,074, Al =0</t>
  </si>
  <si>
    <t>741124703</t>
  </si>
  <si>
    <t>Montáž kabelů měděných ovládacích bez ukončení uložených volně stíněných ovládacích s plným jádrem (JYTY) počtu a průměru žil 2 až 19x1 mm2</t>
  </si>
  <si>
    <t>''Te 
3+5+2KOTELNA NADZEMNÍ ČÁST=10.000 [A] 
8+2+2BYT1=12.000 [B] 
4.5+2+2BYT2=8.500 [C] 
Celkem: 10+12+8.5=30.500 [D]</t>
  </si>
  <si>
    <t>341215500</t>
  </si>
  <si>
    <t>kabel sdělovací JYTY Al laminovanou fólií 2x1 mm</t>
  </si>
  <si>
    <t>3+5+2KOTELNA NADZEMNÍ ČÁST=10.000 [A] 
8+2+2BYT1=12.000 [B] 
4.5+2+2BYT2=8.500 [C] 
Celkem: 10+12+8.5=30.500 [D]</t>
  </si>
  <si>
    <t>741130001</t>
  </si>
  <si>
    <t>Ukončení vodičů izolovaných s označením a zapojením v rozváděči nebo na přístroji, průřezu žíly do 2,5 mm2</t>
  </si>
  <si>
    <t>3*2*2=12.000 [A]</t>
  </si>
  <si>
    <t>998741101</t>
  </si>
  <si>
    <t>Přesun hmot pro silnoproud stanovený z hmotnosti přesunovaného materiálu vodorovná dopravní vzdálenost do 50 m v objektech výšky do 6 m</t>
  </si>
  <si>
    <t>998741181</t>
  </si>
  <si>
    <t>Přesun hmot pro silnoproud stanovený z hmotnosti přesunovaného materiálu Příplatek k ceně za přesun prováděný bez použití mechanizace pro jakoukoliv výšku objek</t>
  </si>
  <si>
    <t>Přesun hmot pro silnoproud stanovený z hmotnosti přesunovaného materiálu Příplatek k ceně za přesun prováděný bez použití mechanizace pro jakoukoliv výšku objektu</t>
  </si>
  <si>
    <t>742</t>
  </si>
  <si>
    <t>Elektroinstalace - slaboproud</t>
  </si>
  <si>
    <t>742110003</t>
  </si>
  <si>
    <t>Montáž trubek elektroinstalačních plastových ohebných uložených volně na příchytky</t>
  </si>
  <si>
    <t>''Te 
3KOTELNA NADZEMNÍ ČÁST=3.000 [A] 
8+2+2BYT1=12.000 [B] 
4.5+2+2BYT2=8.500 [C] 
Celkem: 3+12+8.5=23.500 [D]</t>
  </si>
  <si>
    <t>34571062</t>
  </si>
  <si>
    <t>trubka elektroinstalační ohebná z PVC (ČSN)2316</t>
  </si>
  <si>
    <t>3KOTELNA NADZEMNÍ ČÁST=3.000 [A] 
8+2+2BYT1=12.000 [B] 
4.5+2+2BYT2=8.500 [C] 
Celkem: 3+12+8.5=23.500 [D]</t>
  </si>
  <si>
    <t>742110011</t>
  </si>
  <si>
    <t>Montáž trubek elektroinstalačních plastových tuhých pro vnitřní rozvody uložených volně na příchytky</t>
  </si>
  <si>
    <t>''KOTELNA 
5.1+2+1=8.100 [A] 
Celkem: 8.1=8.100 [B] 
8.1 * 0.9Koeficient množství=7.290 [C]</t>
  </si>
  <si>
    <t>34571106</t>
  </si>
  <si>
    <t>trubka elektroinstalační pancéřová pevná z PH D 12,2/16mm, délka 3m</t>
  </si>
  <si>
    <t>998742101</t>
  </si>
  <si>
    <t>Přesun hmot pro slaboproud stanovený z hmotnosti přesunovaného materiálu vodorovná dopravní vzdálenost do 50 m v objektech výšky do 6 m</t>
  </si>
  <si>
    <t>998742181</t>
  </si>
  <si>
    <t>Přesun hmot pro slaboproud stanovený z hmotnosti přesunovaného materiálu Příplatek k ceně za přesun prováděný bez použití mechanizace pro jakoukoliv výšku objek</t>
  </si>
  <si>
    <t>Přesun hmot pro slaboproud stanovený z hmotnosti přesunovaného materiálu Příplatek k ceně za přesun prováděný bez použití mechanizace pro jakoukoliv výšku objektu</t>
  </si>
  <si>
    <t>783601715</t>
  </si>
  <si>
    <t>Příprava podkladu armatur a kovových potrubí před provedením nátěru potrubí do DN 50 mm odmaštěním, odmašťovačem ředidlovým</t>
  </si>
  <si>
    <t>12.9P-20=12.900 [A] 
6.2P-25=6.200 [B] 
6.68P-32=6.680 [C] 
Celkem: 12.9+6.2+6.68=25.780 [D]</t>
  </si>
  <si>
    <t>783614551</t>
  </si>
  <si>
    <t>Základní nátěr armatur a kovových potrubí jednonásobný potrubí do DN 50 mm syntetický</t>
  </si>
  <si>
    <t>783615551</t>
  </si>
  <si>
    <t>Mezinátěr armatur a kovových potrubí potrubí do DN 50 mm syntetický standardní</t>
  </si>
  <si>
    <t>783617611</t>
  </si>
  <si>
    <t>Krycí nátěr (email) armatur a kovových potrubí potrubí do DN 50 mm dvojnásobný syntetický standardní</t>
  </si>
  <si>
    <t>Trubní vedení</t>
  </si>
  <si>
    <t>871275211</t>
  </si>
  <si>
    <t>Kanalizační potrubí z tvrdého PVC v otevřeném výkopu ve sklonu do 20 %, hladkého plnostěnného jednovrstvého, tuhost třídy SN 4 DN 125</t>
  </si>
  <si>
    <t>2.3D1=2.300 [A] 
2.66.08 =2.600 [B] 
8.378.128 =8.300 [C] 
3.78.072 =3.700 [D] 
3.80.703=3.800 [E] 
7.5196.348=7.500 [F] 
3.7D7=3.700 [G] 
5.50.703=5.500 [H] 
2.9S1=2.900 [I] 
2.9S2=2.900 [J] 
2.5S8=2.500 [K] 
2.8S10=2.800 [L] 
Celkem: 2.3+2.6+8.3+3.7+3.8+7.5+3.7+5.5+2.9+2.9+2.5+2.8=48.500 [M]</t>
  </si>
  <si>
    <t>871315211</t>
  </si>
  <si>
    <t>Kanalizační potrubí z tvrdého PVC v otevřeném výkopu ve sklonu do 20 %, hladkého plnostěnného jednovrstvého, tuhost třídy SN 4 DN 160</t>
  </si>
  <si>
    <t>28.8RŠ8-RŠ6=28.800 [A] 
51.1RŠ5-RŠ1=51.100 [B] 
11.9RŠ9-RŠ1=11.900 [C] 
Celkem: 28.8+51.1+11.9=91.800 [D]</t>
  </si>
  <si>
    <t>871355211</t>
  </si>
  <si>
    <t>Kanalizační potrubí z tvrdého PVC v otevřeném výkopu ve sklonu do 20 %, hladkého plnostěnného jednovrstvého, tuhost třídy SN 4 DN 200</t>
  </si>
  <si>
    <t>2.2PŘÍPOJKA=2.200 [A] 
Celkem: 2.2=2.200 [B]</t>
  </si>
  <si>
    <t>877265271</t>
  </si>
  <si>
    <t>Montáž tvarovek na kanalizačním potrubí z trub z plastu z tvrdého PVC nebo z polypropylenu v otevřeném výkopu lapačů střešních splavenin DN 100</t>
  </si>
  <si>
    <t>1D1=1.000 [A] 
16.08 =1.000 [B] 
178.128 =1.000 [C] 
18.072 =1.000 [D] 
10.703=1.000 [E] 
1196.348 =1.000 [F] 
1D7=1.000 [G] 
10.703=1.000 [H] 
Celkem: 1+1+1+1+1+1+1+1=8.000 [I]</t>
  </si>
  <si>
    <t>55244101</t>
  </si>
  <si>
    <t>lapač litinový střešních splavenin DN 125</t>
  </si>
  <si>
    <t>877275211</t>
  </si>
  <si>
    <t>Montáž tvarovek na kanalizačním potrubí z trub z plastu z tvrdého PVC nebo z polypropylenu v otevřeném výkopu jednoosých DN 125</t>
  </si>
  <si>
    <t>''K-45° 
2D1=2.000 [A] 
26.08 =2.000 [B] 
378.128 =3.000 [C] 
38.072 =3.000 [D] 
30.703=3.000 [E] 
3196.348 =3.000 [F] 
3D7=3.000 [G] 
60.703=6.000 [H] 
1S2=1.000 [I] 
1S8=1.000 [J] 
1S10=1.000 [K] 
'''K-30° 
1196.348=1.000 [L] 
Celkem: 2+2+3+3+3+3+3+6+1+1+1+1=29.000 [M]</t>
  </si>
  <si>
    <t>28611355</t>
  </si>
  <si>
    <t>koleno kanalizace PVC KG 125x30°</t>
  </si>
  <si>
    <t>1196.348=1.000 [A] 
Celkem: 1=1.000 [B]</t>
  </si>
  <si>
    <t>28611356</t>
  </si>
  <si>
    <t>koleno kanalizační PVC KG 125x45°</t>
  </si>
  <si>
    <t>2D1=2.000 [A] 
26.08 =2.000 [B] 
378.128 =3.000 [C] 
38.072 =3.000 [D] 
30.703=3.000 [E] 
3196.348 =3.000 [F] 
3D7=3.000 [G] 
60.703=6.000 [H] 
1S2=1.000 [I] 
1S8=1.000 [J] 
1S10=1.000 [K] 
Celkem: 2+2+3+3+3+3+3+6+1+1+1=28.000 [L]</t>
  </si>
  <si>
    <t>877315221</t>
  </si>
  <si>
    <t>Montáž tvarovek na kanalizačním potrubí z trub z plastu z tvrdého PVC nebo z polypropylenu v otevřeném výkopu dvouosých DN 160</t>
  </si>
  <si>
    <t>''160-125-45° 
16.08 =1.000 [A] 
18.072=1.000 [B] 
10.703=1.000 [C] 
1196.348=1.000 [D] 
1D7=1.000 [E] 
1S2=1.000 [F] 
16.08=1.000 [G] 
1S8=1.000 [H] 
1S10=1.000 [I] 
Celkem: 1+1+1+1+1+1+1+1+1=9.000 [J]</t>
  </si>
  <si>
    <t>28611914</t>
  </si>
  <si>
    <t>odbočka kanalizační plastová s hrdlem KG 160/125/45°</t>
  </si>
  <si>
    <t>8=8.000 [A] 
Celkem: 8=8.000 [B]</t>
  </si>
  <si>
    <t>891181811</t>
  </si>
  <si>
    <t>Demontáž vodovodních armatur na potrubí šoupátek nebo klapek uzavíracích v otevřeném výkopu nebo v šachtách DN 40</t>
  </si>
  <si>
    <t>1ŠOUPĚ ZASLEPENÍ V PŘÍPOJKY=1.000 [A] 
Celkem: 1=1.000 [B]</t>
  </si>
  <si>
    <t>891241912</t>
  </si>
  <si>
    <t>Výměna vodovodních armatur na potrubí šoupátek nebo klapek uzavíracích v otevřeném výkopu nebo v šachtách DN 80</t>
  </si>
  <si>
    <t>1ZASLEPENÍ V PŘÍPOJKY=1.000 [A] 
Celkem: 1=1.000 [B]</t>
  </si>
  <si>
    <t>42271312</t>
  </si>
  <si>
    <t>třmen opravný z tvárné litiny PN16 DN 80 (92,3-103)</t>
  </si>
  <si>
    <t>894411311</t>
  </si>
  <si>
    <t>Osazení betonových nebo železobetonových dílců pro šachty skruží rovných</t>
  </si>
  <si>
    <t>''V250 
4RŠ1-4=4.000 [A] 
'''V500 
1ŠR1=1.000 [B] 
Celkem: 4+1=5.000 [C]</t>
  </si>
  <si>
    <t>59224050</t>
  </si>
  <si>
    <t>skruž pro kanalizační šachty se zabudovanými stupadly 100x25x12cm</t>
  </si>
  <si>
    <t>4RŠ1-4=4.000 [A] 
Celkem: 4=4.000 [B]</t>
  </si>
  <si>
    <t>59224051</t>
  </si>
  <si>
    <t>skruž pro kanalizační šachty se zabudovanými stupadly 100x50x12cm</t>
  </si>
  <si>
    <t>1ŠR1=1.000 [A] 
Celkem: 1=1.000 [B]</t>
  </si>
  <si>
    <t>894412411</t>
  </si>
  <si>
    <t>Osazení betonových nebo železobetonových dílců pro šachty skruží přechodových</t>
  </si>
  <si>
    <t>59224121</t>
  </si>
  <si>
    <t>skruž betonová přechodová 62,5/100x60x9cm, stupadla poplastovaná kapsová</t>
  </si>
  <si>
    <t>894414111</t>
  </si>
  <si>
    <t>Osazení betonových nebo železobetonových dílců pro šachty skruží základových (dno)</t>
  </si>
  <si>
    <t>59224337</t>
  </si>
  <si>
    <t>dno betonové šachty kanalizační přímé 100x60x40cm</t>
  </si>
  <si>
    <t>894812201</t>
  </si>
  <si>
    <t>Revizní a čistící šachta z polypropylenu PP pro hladké trouby DN 425 šachtové dno (DN šachty / DN trubního vedení) DN 425/150 průtočné</t>
  </si>
  <si>
    <t>1RŠ7=1.000 [A] 
Celkem: 1=1.000 [B]</t>
  </si>
  <si>
    <t>894812202</t>
  </si>
  <si>
    <t>Revizní a čistící šachta z polypropylenu PP pro hladké trouby DN 425 šachtové dno (DN šachty / DN trubního vedení) DN 425/150 průtočné 30°,60°,90°</t>
  </si>
  <si>
    <t>4RŠ5,6,8,9=4.000 [A] 
Celkem: 4=4.000 [B]</t>
  </si>
  <si>
    <t>894812232</t>
  </si>
  <si>
    <t>Revizní a čistící šachta z polypropylenu PP pro hladké trouby DN 425 roura šachtová korugovaná bez hrdla, světlé hloubky 2000 mm</t>
  </si>
  <si>
    <t>3RŠ7-9=3.000 [A] 
Celkem: 3=3.000 [B]</t>
  </si>
  <si>
    <t>894812233</t>
  </si>
  <si>
    <t>Revizní a čistící šachta z polypropylenu PP pro hladké trouby DN 425 roura šachtová korugovaná bez hrdla, světlé hloubky 3000 mm</t>
  </si>
  <si>
    <t>2RŠ5+6=2.000 [A] 
Celkem: 2=2.000 [B]</t>
  </si>
  <si>
    <t>894812249</t>
  </si>
  <si>
    <t>Revizní a čistící šachta z polypropylenu PP pro hladké trouby DN 425 roura šachtová korugovaná Příplatek k cenám 2231 - 2242 za uříznutí šachtové roury</t>
  </si>
  <si>
    <t>5RŠ5-9=5.000 [A] 
Celkem: 5=5.000 [B]</t>
  </si>
  <si>
    <t>894812262</t>
  </si>
  <si>
    <t>Revizní a čistící šachta z polypropylenu PP pro hladké trouby DN 425 poklop litinový (pro třídu zatížení) plný do teleskopické trubky (D400)</t>
  </si>
  <si>
    <t>895971123</t>
  </si>
  <si>
    <t>Zasakovací boxy z polypropylenu PP bez možnosti revize a čištění pro vsakování deštových vod v dvouřadové galerii o celkovém objemu přes 5 m3 do 20 m3</t>
  </si>
  <si>
    <t>895972241</t>
  </si>
  <si>
    <t>Zasakovací boxy z polypropylenu PP filtr pro dešťovou šachtu DN 160</t>
  </si>
  <si>
    <t>899104112</t>
  </si>
  <si>
    <t>Osazení poklopů litinových a ocelových včetně rámů pro třídu zatížení D400, E600</t>
  </si>
  <si>
    <t>55241017</t>
  </si>
  <si>
    <t>poklop šachtový litinový kruhový DN 600 bez ventilace tř D400 pro běžný provoz</t>
  </si>
  <si>
    <t>6.6*0.2+6.6*0.3+(6.6*2.9-4.15*(2.9-0.3-0.2))jímka 19m3=12.480 [A] 
2*(2*2*0.2+2*2*0.3+(2*2*3-1.6*1.6*(3-0.3-0.2)))jímky12m3=15.200 [B] 
Celkem: 12.48+15.2=27.680 [C]</t>
  </si>
  <si>
    <t>971033351</t>
  </si>
  <si>
    <t>Vybourání otvorů ve zdivu základovém nebo nadzákladovém z cihel, tvárnic, příčkovek z cihel pálených na maltu vápennou nebo vápenocementovou plochy do 0,09 m2, tl. do 450 mm</t>
  </si>
  <si>
    <t>5V=5.000 [A] 
9K=9.000 [B] 
Celkem: 5+9=14.000 [C]</t>
  </si>
  <si>
    <t>974031121</t>
  </si>
  <si>
    <t>Vysekání rýh ve zdivu cihelném na maltu vápennou nebo vápenocementovou do hl. 30 mm a šířky do 30 mm</t>
  </si>
  <si>
    <t>''MAR 
3KOTELNA=3.000 [A] 
9.3+2+2BYT1=13.300 [B] 
8+2+2BYT1=12.000 [C] 
5+2+2BYT2=9.000 [D] 
4.5+2+2BYT2=8.500 [E] 
'''V SV-16 
2.7 1.26=2.700 [F] 
0.51.05=0.500 [G] 
0.7*21.07=1.400 [H] 
0.72.07=0.700 [I] 
1.21.01=1.200 [J] 
'''plyn 
6.5byt1=6.500 [K] 
4.6byt2=4.600 [L] 
6.2přívod=6.200 [M] 
Celkem: 3+13.3+12+9+8.5+2.7+0.5+1.4+0.7+1.2+6.5+4.6+6.2=69.600 [N]</t>
  </si>
  <si>
    <t>974031132</t>
  </si>
  <si>
    <t>Vysekání rýh ve zdivu cihelném na maltu vápennou nebo vápenocementovou do hl. 50 mm a šířky do 70 mm</t>
  </si>
  <si>
    <t>''TUV_16 
1.31.03=1.300 [A] 
0.61.06=0.600 [B] 
'''SV 25+ 
1.21.08=1.200 [C] 
1.51.12=1.500 [D] 
11.28=1.000 [E] 
4.6-3.256 stoup=4.600 [F] 
5.1V4 stoup=5.100 [G] 
0.9493.976 přívod=0.900 [H] 
'''K40 
1.7S1=1.700 [I] 
0.5+1.3S2=1.800 [J] 
1.5-2.508=1.500 [K] 
0.3+1.24.034=1.500 [L] 
1.7+1.5S7=3.200 [M] 
1.3+0.4S8=1.700 [N] 
0.4+1.2+1.3S9=2.900 [O] 
2S10=2.000 [P] 
3.4S11=3.400 [Q] 
1.3S12=1.300 [R] 
Celkem: 1.3+0.6+1.2+1.5+1+4.6+5.1+0.9+1.7+1.8+1.5+1.5+3.2+1.7+2.9+2+3.4+1.3=37.200 [S]</t>
  </si>
  <si>
    <t>974031142</t>
  </si>
  <si>
    <t>Vysekání rýh ve zdivu cihelném na maltu vápennou nebo vápenocementovou do hl. 70 mm a šířky do 70 mm</t>
  </si>
  <si>
    <t>''UT 
4*2ŽEBŘÍKY=8.000 [A] 
'''K-50 
0.3+2.4+0.3+0.5S2=3.500 [B] 
1.4+0.5+2.9+2.2+1.1+1.5S8=9.600 [C] 
0.5+1.5+2+2S9=6.000 [D] 
0.5+0.5S10=1.000 [E] 
0.5S13=0.500 [F] 
Celkem: 8+3.5+9.6+6+1+0.5=28.600 [G]</t>
  </si>
  <si>
    <t>974031155</t>
  </si>
  <si>
    <t>Vysekání rýh ve zdivu cihelném na maltu vápennou nebo vápenocementovou do hl. 100 mm a šířky do 200 mm</t>
  </si>
  <si>
    <t>''UT 
1.5*2KOTLE BYTY=3.000 [A] 
(40)*0.3TĚLESA=12.000 [B] 
'''V-sv+ut 
4.51.08=4.500 [C] 
7.71.03=7.700 [D] 
21.05=2.000 [E] 
0.81.06=0.800 [F] 
7.11.27=7.100 [G] 
1.9+3.32.09=5.200 [H] 
5.42.07=5.400 [I] 
6.52.03=6.500 [J] 
1.62.04=1.600 [K] 
3.3+5.61.18=8.900 [L] 
71.11=7.000 [M] 
0.71.13=0.700 [N] 
Celkem: 3+12+4.5+7.7+2+0.8+7.1+5.2+5.4+6.5+1.6+8.9+7+0.7=72.400 [O]</t>
  </si>
  <si>
    <t>974031164</t>
  </si>
  <si>
    <t>Vysekání rýh ve zdivu cihelném na maltu vápennou nebo vápenocementovou do hl. 150 mm a šířky do 150 mm</t>
  </si>
  <si>
    <t>''k110 
0.7S1=0.700 [A] 
0.5-2.508=0.500 [B] 
14.034=1.000 [C] 
6.2S9=6.200 [D] 
Celkem: 0.7+0.5+1+6.2=8.400 [E]</t>
  </si>
  <si>
    <t>977131114</t>
  </si>
  <si>
    <t>Vrty příklepovými vrtáky do cihelného zdiva nebo prostého betonu průměru 14 mm</t>
  </si>
  <si>
    <t>0.8KOTELNA-ČIDLO=0.800 [A] 
2*0.7BYTY_ČIDLO=1.400 [B] 
Celkem: 0.8+1.4=2.200 [C]</t>
  </si>
  <si>
    <t>997013113</t>
  </si>
  <si>
    <t>Vnitrostaveništní doprava suti a vybouraných hmot vodorovně do 50 m svisle s použitím mechanizace pro budovy a haly výšky přes 9 do 12 m</t>
  </si>
  <si>
    <t>68.244 SO 61-01-02=68.244 [A] 
Celkem: 68.244=68.244 [B]</t>
  </si>
  <si>
    <t>1.26 SO 61-01-02=1.260 [A] 
Celkem: 1.26=1.260 [B]</t>
  </si>
  <si>
    <t>222.991 SO 61-01-02=222.991 [A] 
Celkem: 222.991=222.991 [B]</t>
  </si>
  <si>
    <t>0.342 SO 61-01-02=0.342 [A] 
Celkem: 0.342=0.342 [B]</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</si>
  <si>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</si>
  <si>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</si>
  <si>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do 6 m</t>
  </si>
  <si>
    <t>998017001</t>
  </si>
  <si>
    <t>Přesun hmot pro budovy občanské výstavby, bydlení, výrobu a služby s omezením mechanizace vodorovná dopravní vzdálenost do 100 m pro budovy s jakoukoliv nosnou konstrukcí výšky do 6 m</t>
  </si>
  <si>
    <t>HZS2222</t>
  </si>
  <si>
    <t>Hodinové zúčtovací sazby profesí PSV provádění stavebních instalací elektrikář odborný</t>
  </si>
  <si>
    <t>3*8nastavení regulace=24.000 [A]</t>
  </si>
  <si>
    <t>72529.1Z</t>
  </si>
  <si>
    <t>Doplňky zařízení koupelen a záchodů - nerezové antivandalové zrcadlo 600/400 mm - pozice 01a</t>
  </si>
  <si>
    <t>4=4.000 [A]</t>
  </si>
  <si>
    <t>72529.2Z</t>
  </si>
  <si>
    <t>Doplňky zařízení koupelen a záchodů nerez madlo pevné 550mm - pozice 14</t>
  </si>
  <si>
    <t>72529.3Z</t>
  </si>
  <si>
    <t>Plastový přebalovací pult - pozice 15</t>
  </si>
  <si>
    <t>1=1.000 [A] 
Celkem: A=1.000 [B]</t>
  </si>
  <si>
    <t>725211681</t>
  </si>
  <si>
    <t>Umyvadla keramická bílá bez výtokových armatur připevněná na stěnu šrouby zdravotní, šířka umyvadla 640 mm</t>
  </si>
  <si>
    <t>CS ÚRS 2021 01</t>
  </si>
  <si>
    <t>1=1.000 [A]</t>
  </si>
  <si>
    <t>1. Vcenách -1601 až -9102 je započteno i dodání kulových uzávěrů (roháčků) a sifonu.  
2. Vcenách s viditelným sifonem (tj. bez krytu sifonu, slopu, skříňky, ..) jsou použity kulové uzávěry a sifon s celokovovým designem.  
3. Vcenách -1651 a -1661 nejsou započteny náklady na montáž a dodání desky, tyto se oceňují cenami 766 69-3411 až 766 69-3422.  
4. Vcenách –4112-14, -4141-43, -4151-55, -4161-63, -4211, 21, 31, 41 není započten napájecí zdroj.</t>
  </si>
  <si>
    <t>72529.4Z</t>
  </si>
  <si>
    <t>Doplňky zařízení koupelen a záchodů nerezové zásobník na papírové ručníky - pozice 19</t>
  </si>
  <si>
    <t xml:space="preserve">  SO 61-01-03</t>
  </si>
  <si>
    <t>VÝPRAVNÍ BUDOVA - ESI</t>
  </si>
  <si>
    <t>SO 61-01-03</t>
  </si>
  <si>
    <t>OSVĚTLENÍ</t>
  </si>
  <si>
    <t>CYKY 3Jx1,5 - dodávka + montáž</t>
  </si>
  <si>
    <t>CYKY 3Ox1,5 - dodávka + montáž</t>
  </si>
  <si>
    <t>CYKY 5Jx1,5 - dodávka + montáž</t>
  </si>
  <si>
    <t>Přístroj spínače řaz. 1 - dodávka + montáž</t>
  </si>
  <si>
    <t>Přístroj spínače řaz. 1/0 - dodávka + montáž</t>
  </si>
  <si>
    <t>Přístroj spínače řaz. 5 - dodávka + montáž</t>
  </si>
  <si>
    <t>Přístroj spínače řaz. 6 - dodávka + montáž</t>
  </si>
  <si>
    <t>Přístroj spínače řaz. 7 - dodávka + montáž</t>
  </si>
  <si>
    <t>Kryt spínače jednoduchý - dodávka + montáž</t>
  </si>
  <si>
    <t>Kryt spínače dělený - dodávka + montáž</t>
  </si>
  <si>
    <t>Rámeček jednonásobný - dodávka + montáž</t>
  </si>
  <si>
    <t>Rámeček dvojnásobný - dodávka + montáž</t>
  </si>
  <si>
    <t>Rámeček trojnásobný - dodávka + montáž</t>
  </si>
  <si>
    <t>Spínač řaz. 1 na povrch IP44 - dodávka + montáž</t>
  </si>
  <si>
    <t>Časové relé pod vypínač pro ventilátor - dodávka + montáž</t>
  </si>
  <si>
    <t>Elektroinstalační krabice kulatá pr. 68mm - dodávka + montáž</t>
  </si>
  <si>
    <t>Elektroinstalační krabice kulatá pr. 68mm do sádrokartonu - dodávka + montáž</t>
  </si>
  <si>
    <t>Přisazené stropní / nástěnné svítidlo typu "talíř", LED 14W 1400lm 4000K, IP44 - dodávka + montáž</t>
  </si>
  <si>
    <t>Přisazené stropní / nástěnné svítidlo typu "talíř", LED 19W 2000lm 4000K, IP44 - dodávka + montáž</t>
  </si>
  <si>
    <t>Přisazené stropní / nástěnné svítidlo typu "talíř", LED 19W 2000lm 4000K, IP44 s pohybovým senzorem - dodávka + montáž</t>
  </si>
  <si>
    <t>Přisazené stropní / nástěnné svítidlo typu "talíř", LED 27W 2700lm 4000K, IP44 - dodávka + montáž</t>
  </si>
  <si>
    <t>Přisazené stropní / nástěnné svítidlo typu "talíř", LED 27W 2700lm 4000K, IP44 s pohybovým senzorem - dodávka + montáž</t>
  </si>
  <si>
    <t>R 023</t>
  </si>
  <si>
    <t>Přisazené stropní / nástěnné svítidlo typu "talíř", LED 34W 3600lm 4000K, IP44 - dodávka + montáž</t>
  </si>
  <si>
    <t>LED panel 28W 600x600mm do podhledu - dodávka + montáž</t>
  </si>
  <si>
    <t>R 025</t>
  </si>
  <si>
    <t>LED svítidlo přisazené 37W 4000 lm 4000K matná AL mřížka - dodávka + montáž</t>
  </si>
  <si>
    <t>R 026</t>
  </si>
  <si>
    <t>LED svítidlo přisazené 57W 6200 lm 4000K matná AL mřížka - dodávka + montáž</t>
  </si>
  <si>
    <t>R 027</t>
  </si>
  <si>
    <t>LED svítidlo válcového typu 30W IP67  - dodávka + montáž</t>
  </si>
  <si>
    <t>R 028</t>
  </si>
  <si>
    <t>Světelná tabule s nápisem "Tachov" - dodávka + montáž</t>
  </si>
  <si>
    <t>R 029</t>
  </si>
  <si>
    <t>Vysekání kabelové drážky šíře 10cm bez začištění</t>
  </si>
  <si>
    <t>R 030</t>
  </si>
  <si>
    <t>Začištění kabelové drážky - dodávka + montáž</t>
  </si>
  <si>
    <t>R 031</t>
  </si>
  <si>
    <t>Průvrt smíšeného zdiva do 30cm</t>
  </si>
  <si>
    <t>R 032</t>
  </si>
  <si>
    <t>Průvrt smíšeného zdiva nad 30cm</t>
  </si>
  <si>
    <t>R 033</t>
  </si>
  <si>
    <t>Měření osvětlení vč. vypracování protokolu</t>
  </si>
  <si>
    <t>R 034</t>
  </si>
  <si>
    <t>Demontáž a likvidace stávajících rozvodů</t>
  </si>
  <si>
    <t>R 035</t>
  </si>
  <si>
    <t>Drobný elektroinstalační materiál (svorkovnice, sádra, kabelové příchytky, svorkovnice…) - dodávka + montáž</t>
  </si>
  <si>
    <t>D2</t>
  </si>
  <si>
    <t>ZÁSUVKY</t>
  </si>
  <si>
    <t>R 036</t>
  </si>
  <si>
    <t>CYKY 3Jx2,5 - dodávka + montáž</t>
  </si>
  <si>
    <t>R 037</t>
  </si>
  <si>
    <t>CYKY 5J2,5 - dodávka + montáž</t>
  </si>
  <si>
    <t>R 038</t>
  </si>
  <si>
    <t>Zásuvka jednoduchá 230V/16A s clonkou - dodávka + montáž</t>
  </si>
  <si>
    <t>R 039</t>
  </si>
  <si>
    <t>Zásuvka dvojnásobná 230V/16A s clonkou a natočenou dutinkou - dodávka + montáž</t>
  </si>
  <si>
    <t>R 040</t>
  </si>
  <si>
    <t>R 041</t>
  </si>
  <si>
    <t>R 042</t>
  </si>
  <si>
    <t>R 043</t>
  </si>
  <si>
    <t>R 044</t>
  </si>
  <si>
    <t>R 045</t>
  </si>
  <si>
    <t>Zásuvka na povrch 230V/16A IP44 - dodávka + montáž</t>
  </si>
  <si>
    <t>R 046</t>
  </si>
  <si>
    <t>Uzamykatelná skříň po zásuvku - dodávka + montáž</t>
  </si>
  <si>
    <t>R 047</t>
  </si>
  <si>
    <t>R 048</t>
  </si>
  <si>
    <t>R 049</t>
  </si>
  <si>
    <t>R 050</t>
  </si>
  <si>
    <t>R 051</t>
  </si>
  <si>
    <t>R 052</t>
  </si>
  <si>
    <t>D3</t>
  </si>
  <si>
    <t>ROZVADĚČE A PŘÍPOJKY</t>
  </si>
  <si>
    <t>R053</t>
  </si>
  <si>
    <t>Přípojková pojistková skříň 6x160A vestavná se zámkem - dodávka + montáž</t>
  </si>
  <si>
    <t>R054</t>
  </si>
  <si>
    <t>Elektroměrový rozvaděč pro nepřímé měření, 2-tarifní, cejch. Trafa 120/5 5VA 0,5s - dodávka + montáž</t>
  </si>
  <si>
    <t>R055</t>
  </si>
  <si>
    <t>Elektroměrový rozvaděč pro dva jednosazbové elektroměry do 3x40A, pod omítku - dodávka + montáž</t>
  </si>
  <si>
    <t>R056</t>
  </si>
  <si>
    <t>Elektroměrový rozvaděč pro dva dvousazbové elektroměry do 3x40A pod omítku - dodávka + montáž</t>
  </si>
  <si>
    <t>R057</t>
  </si>
  <si>
    <t>Hlavní jistič před elektroměrem 3x63A 10kA char. B - dodávka + montáž</t>
  </si>
  <si>
    <t>R058</t>
  </si>
  <si>
    <t>Hlavní jistič před elektroměrem 3x20A 10kA char. B - dodávka + montáž</t>
  </si>
  <si>
    <t>R059</t>
  </si>
  <si>
    <t>Nožová pojistka 100A - dodávka + montáž</t>
  </si>
  <si>
    <t>R060</t>
  </si>
  <si>
    <t>Kabel CYKY 3J1,5 - dodávka + montáž</t>
  </si>
  <si>
    <t>R061</t>
  </si>
  <si>
    <t>Kabel CYKY 3J2,5 - dodávka + montáž</t>
  </si>
  <si>
    <t>R062</t>
  </si>
  <si>
    <t>Kabel CYKY 4J10 - dodávka + montáž</t>
  </si>
  <si>
    <t>R063</t>
  </si>
  <si>
    <t>Kabel CYKY 4J16 - dodávka + montáž</t>
  </si>
  <si>
    <t>R064</t>
  </si>
  <si>
    <t>Kabel CYKY 4J25 - dodávka + montáž</t>
  </si>
  <si>
    <t>R065</t>
  </si>
  <si>
    <t>Kabel AYKY 4x25 - dodávka + montáž</t>
  </si>
  <si>
    <t>R066</t>
  </si>
  <si>
    <t>Kabelová spojka 4x25 vč. Al spojovačů - dodávka + montáž</t>
  </si>
  <si>
    <t>R 067</t>
  </si>
  <si>
    <t>Stojanová skříň rozvaděče IP30, rozměry 600x1760x300mm s trojbodovým zámkem, komplet vč. DIN lišt, držáků lišty, krycích desek atd. - dodávka + montáž</t>
  </si>
  <si>
    <t>R 068</t>
  </si>
  <si>
    <t>Skříň rozvaděče pod omítku pro 24 modulů - dodávka + montáž</t>
  </si>
  <si>
    <t>R 069</t>
  </si>
  <si>
    <t>Skříň rozvaděče pod omítku pro 36 modulů - dodávka + montáž</t>
  </si>
  <si>
    <t>R 070</t>
  </si>
  <si>
    <t>Skříň rozvaděče pod omítku pro 48 modulů - dodávka + montáž</t>
  </si>
  <si>
    <t>R 071</t>
  </si>
  <si>
    <t>Skříň rozvaděče na omítku pro 24 modulů IP 65 - dodávka + montáž</t>
  </si>
  <si>
    <t>R 072</t>
  </si>
  <si>
    <t>Hlavní vypínač rozvaděče 3x25A - dodávka + montáž</t>
  </si>
  <si>
    <t>R 073</t>
  </si>
  <si>
    <t>Hlavní vypínač 3x32A - dodávka + montáž</t>
  </si>
  <si>
    <t>R 074</t>
  </si>
  <si>
    <t>Hlavní vypínač 3x63A - dodávka + montáž</t>
  </si>
  <si>
    <t>R 075</t>
  </si>
  <si>
    <t>Oddělující trafo pro signál HDO - dodávka + montáž</t>
  </si>
  <si>
    <t>R 076</t>
  </si>
  <si>
    <t>Jistič 3x20A 10kA char.B - dodávka + montáž</t>
  </si>
  <si>
    <t>R 077</t>
  </si>
  <si>
    <t>Jistič 3x16A 10kA char.B - dodávka + montáž</t>
  </si>
  <si>
    <t>R 078</t>
  </si>
  <si>
    <t>Jistič 1x16A 10kA char.B - dodávka + montáž</t>
  </si>
  <si>
    <t>R 079</t>
  </si>
  <si>
    <t>Jistič 3x10A 6kA char.B - dodávka + montáž</t>
  </si>
  <si>
    <t>R 080</t>
  </si>
  <si>
    <t>Jistič 1x10A 6kA char.B - dodávka + montáž</t>
  </si>
  <si>
    <t>R 081</t>
  </si>
  <si>
    <t>Jistič 1x6A 6kA char.B - dodávka + montáž</t>
  </si>
  <si>
    <t>R 082</t>
  </si>
  <si>
    <t>Proudový chránič 25/4/0,03 10kA - dodávka + montáž</t>
  </si>
  <si>
    <t>R 083</t>
  </si>
  <si>
    <t>Proudový chránič 40/4/0,03 10kA - dodávka + montáž</t>
  </si>
  <si>
    <t>R 084</t>
  </si>
  <si>
    <t>Stykač 230V 2 spínací kontakty do 25A - dodávka + montáž</t>
  </si>
  <si>
    <t>R 085</t>
  </si>
  <si>
    <t>Stykač 230V 4 spínací kontakty do 25A - dodávka + montáž</t>
  </si>
  <si>
    <t>R 086</t>
  </si>
  <si>
    <t>Spínací hodiny s fotobuňkou - dodávka + montáž</t>
  </si>
  <si>
    <t>R 087</t>
  </si>
  <si>
    <t>Jednopólový přepínač 1-0-2 - dodávka + montáž</t>
  </si>
  <si>
    <t>R 088</t>
  </si>
  <si>
    <t>Podružný elektroměr SŽE digitální 1f 1T - dodávka + montáž</t>
  </si>
  <si>
    <t>R 089</t>
  </si>
  <si>
    <t>Podružný elektroměr SŽE digitální 3f 1T - dodávka + montáž</t>
  </si>
  <si>
    <t>R 090</t>
  </si>
  <si>
    <t>Podružný elektroměr SŽE digitální 3f 2T - dodávka + montáž</t>
  </si>
  <si>
    <t>R 091</t>
  </si>
  <si>
    <t>Ocelový překlad tvaru "I" nad elektroměrové rozvaděče dl.4m - dodávka + montáž</t>
  </si>
  <si>
    <t>R 092</t>
  </si>
  <si>
    <t>Vysekání niky 450x400x140mm pro rozvaděč bez začištění</t>
  </si>
  <si>
    <t>R 093</t>
  </si>
  <si>
    <t>Vysekání niky 750x700x240mm pro rozvaděč bez začištění</t>
  </si>
  <si>
    <t>R 094</t>
  </si>
  <si>
    <t>Vysekání niky 1050x700x250mm pro rozvaděč bez začištění</t>
  </si>
  <si>
    <t>R 095</t>
  </si>
  <si>
    <t>Vysekání niky 800x450x110mm pro rozvaděč bez začištění</t>
  </si>
  <si>
    <t>R 096</t>
  </si>
  <si>
    <t>Začištění kolem rozvaděčů - dodávka + montáž</t>
  </si>
  <si>
    <t>R 097</t>
  </si>
  <si>
    <t>Zřízení provizorní přípojky hlavního rozvaděče - dodávka + montáž</t>
  </si>
  <si>
    <t>R 098</t>
  </si>
  <si>
    <t>Zrušení provizorní přípojky hlavního rozvaděče - dodávka + montáž</t>
  </si>
  <si>
    <t>R 099</t>
  </si>
  <si>
    <t>Demontáž a likvidace stávajících rozvaděčů</t>
  </si>
  <si>
    <t>R 100</t>
  </si>
  <si>
    <t>Koordinace s ČEZ</t>
  </si>
  <si>
    <t>R 101</t>
  </si>
  <si>
    <t>Přívodka 400V/125A 4-pól IP67 pro připojení náhradního zdroje - dodávka + montáž</t>
  </si>
  <si>
    <t>R 102</t>
  </si>
  <si>
    <t>Přepínač na náhradní zdroj s nulovou polohou, konstrukční velikost T6, 690V/125A - dodávka + montáž</t>
  </si>
  <si>
    <t>R 103</t>
  </si>
  <si>
    <t>Pronájem náhradního zdroje 400V/50kW - dodávka + montáž</t>
  </si>
  <si>
    <t>R 104</t>
  </si>
  <si>
    <t>Manipulace hmot a materiálu</t>
  </si>
  <si>
    <t>R 105</t>
  </si>
  <si>
    <t>Práce v rozvaděči - dodávka + montáž</t>
  </si>
  <si>
    <t>R 106</t>
  </si>
  <si>
    <t>Drobný materiál pro rozvaděč (svorky, vodiče pro vydrátování, můstky apod.) - dodávka + montáž</t>
  </si>
  <si>
    <t>R 107</t>
  </si>
  <si>
    <t>Revize rozvaděčů</t>
  </si>
  <si>
    <t>R 108</t>
  </si>
  <si>
    <t>Vysekání kabelové drážky šíře 15cm pro přípojky rozvaděčů bez začištění</t>
  </si>
  <si>
    <t>R 109</t>
  </si>
  <si>
    <t>R 110</t>
  </si>
  <si>
    <t>R 111</t>
  </si>
  <si>
    <t>R 112</t>
  </si>
  <si>
    <t>Průvrt stropu</t>
  </si>
  <si>
    <t>R 113</t>
  </si>
  <si>
    <t>Výkop 35/70 v travnatém pásu</t>
  </si>
  <si>
    <t>R 114</t>
  </si>
  <si>
    <t>Výkop 35/70 zpěvněný povrch - betonová dlažba</t>
  </si>
  <si>
    <t>R 115</t>
  </si>
  <si>
    <t>Zásyp výkopu 35/70</t>
  </si>
  <si>
    <t>R 116</t>
  </si>
  <si>
    <t>Oprava zpevněného povrchu - dodávka + montáž</t>
  </si>
  <si>
    <t>D4</t>
  </si>
  <si>
    <t>HROMOSVOD</t>
  </si>
  <si>
    <t>R 117</t>
  </si>
  <si>
    <t>Pomocný jímač dl. 1,5m vč. podpěry na hřebenáč - dodávka + montáž</t>
  </si>
  <si>
    <t>R 118</t>
  </si>
  <si>
    <t>Jímací tyč JR 3,0 AlMgSi - dodávka + montáž</t>
  </si>
  <si>
    <t>R 119</t>
  </si>
  <si>
    <t>Izolovaná distanční podpěra na anténní stožár dl. 500mm - dodávka + montáž</t>
  </si>
  <si>
    <t>R 120</t>
  </si>
  <si>
    <t>Jímací drát AlMgSi 8mm - dodávka + montáž</t>
  </si>
  <si>
    <t>R 121</t>
  </si>
  <si>
    <t>Zemnící drát FeZn 10mm - dodávka + montáž</t>
  </si>
  <si>
    <t>R 122</t>
  </si>
  <si>
    <t>Zemnící pásek FeZn 30x4 - dodávka + montáž</t>
  </si>
  <si>
    <t>R 123</t>
  </si>
  <si>
    <t>Podpěra vedení PV15a na hřebenáč - dodávka + montáž</t>
  </si>
  <si>
    <t>R 124</t>
  </si>
  <si>
    <t>Podpěra vedení pod střešní krytinu PV22b - dodávka + montáž</t>
  </si>
  <si>
    <t>R 125</t>
  </si>
  <si>
    <t>Podpěra vedení PV17p - dodávka + montáž</t>
  </si>
  <si>
    <t>R 126</t>
  </si>
  <si>
    <t>Držák ochranného úhelníku DUD 270 - dodávka + montáž</t>
  </si>
  <si>
    <t>R 127</t>
  </si>
  <si>
    <t>Ochranný úhelník dl. 1,7m - dodávka + montáž</t>
  </si>
  <si>
    <t>R 128</t>
  </si>
  <si>
    <t>Spojovací svorka SS - dodávka + montáž</t>
  </si>
  <si>
    <t>R 129</t>
  </si>
  <si>
    <t>Zkušební svorka SZa - dodávka + montáž</t>
  </si>
  <si>
    <t>R 130</t>
  </si>
  <si>
    <t>Svorka SR3b (páska-drát) - dodávka + montáž</t>
  </si>
  <si>
    <t>R 131</t>
  </si>
  <si>
    <t>Svorka okapová SO b - dodávka + montáž</t>
  </si>
  <si>
    <t>R 132</t>
  </si>
  <si>
    <t>Pomocné práce na stávajících vývodech zemnění (spojkování, odkopání zeminy apod.) - dodávka + montáž</t>
  </si>
  <si>
    <t>R 133</t>
  </si>
  <si>
    <t>Revize</t>
  </si>
  <si>
    <t>R 134</t>
  </si>
  <si>
    <t>Manipulace a přesun materiálu apod.</t>
  </si>
  <si>
    <t>R 135</t>
  </si>
  <si>
    <t>Mincovní automat MAD 1 s možností bezkontaktní bezhotovostní platby dle zvyklostí investora - dodávka + montáž</t>
  </si>
  <si>
    <t>R 136</t>
  </si>
  <si>
    <t>Mincovní automat MAD 6 INV  s možností bezkontaktní bezhotovostní platby dle zvyklostí investora - dodávka + montáž</t>
  </si>
  <si>
    <t>R 137</t>
  </si>
  <si>
    <t>Napájecí zdroj 230V/12V - dodávka + montáž</t>
  </si>
  <si>
    <t>R 138</t>
  </si>
  <si>
    <t>Sada pro nouzovou signalizaci - dodávka + montáž</t>
  </si>
  <si>
    <t>R 139</t>
  </si>
  <si>
    <t>Kabel JYSTY 4x2x0,8 - dodávka + montáž</t>
  </si>
  <si>
    <t>R 140</t>
  </si>
  <si>
    <t>Dieselagregát pro SSZ při přepojování napájení vč. dopravy - dodávka + montáž</t>
  </si>
  <si>
    <t>R 141</t>
  </si>
  <si>
    <t>Vrapovaná chránička rudá pr. 50mm - dodávka + montáž</t>
  </si>
  <si>
    <t>R 142</t>
  </si>
  <si>
    <t>Vrapovaná chránička rufá pr. 75mm - dodávka + montáž</t>
  </si>
  <si>
    <t>R 143</t>
  </si>
  <si>
    <t>Zřízení zásuvkovch okruhů pro provizorní dopravní kancelář - dodávka + montáž</t>
  </si>
  <si>
    <t>R 144</t>
  </si>
  <si>
    <t>Vkládací lišta 40x40 - dodávka + montáž</t>
  </si>
  <si>
    <t>R 145</t>
  </si>
  <si>
    <t>Rohy a ohyby lišty 40x40 - dodávka + montáž</t>
  </si>
  <si>
    <t>R 146</t>
  </si>
  <si>
    <t>Revize elektroinstalace objektu</t>
  </si>
  <si>
    <t>R 147</t>
  </si>
  <si>
    <t>Drobný elektroinstalační materiál (svorkovnice, sádra, kabelové příchytky…) - dodávka + montáž</t>
  </si>
  <si>
    <t xml:space="preserve">  SO 61-01-04</t>
  </si>
  <si>
    <t>VÝPRAVNÍ BUDOVA - ESL</t>
  </si>
  <si>
    <t>SO 61-01-04</t>
  </si>
  <si>
    <t>STA</t>
  </si>
  <si>
    <t>Koaxiální kabel - DODÁVKA + MONTÁŽ</t>
  </si>
  <si>
    <t>Elektroinstalační trubka pr. 16 mm - DODÁVKA + MONTÁŽ</t>
  </si>
  <si>
    <t>Elektroinstalační trubka pr. 20 mm - DODÁVKA + MONTÁŽ</t>
  </si>
  <si>
    <t>Elektroinstalační trubka LPE UV stabilní - DODÁVKA + MONTÁŽ</t>
  </si>
  <si>
    <t>Anténa UHF - DODÁVKA + MONTÁŽ</t>
  </si>
  <si>
    <t>Anténa FM - DODÁVKA + MONTÁŽ</t>
  </si>
  <si>
    <t>Anténní stožár jednodílný 4m, 60mm, žárový zinek - DODÁVKA + MONTÁŽ</t>
  </si>
  <si>
    <t>Stožárový držák - DODÁVKA + MONTÁŽ</t>
  </si>
  <si>
    <t>Stožárový nástřešák - DODÁVKA + MONTÁŽ</t>
  </si>
  <si>
    <t>Anténní výložník - DODÁVKA + MONTÁŽ</t>
  </si>
  <si>
    <t>Konektor F - DODÁVKA + MONTÁŽ</t>
  </si>
  <si>
    <t>Přístroj zásuvky TV+R (5011-A3503) - DODÁVKA + MONTÁŽ</t>
  </si>
  <si>
    <t>Kryt anténní zásuvky ABB Time (5011E-A00300 01) - DODÁVKA + MONTÁŽ</t>
  </si>
  <si>
    <t>Elektroinstalační krabice kulatá pr. 68mm - DODÁVKA + MONTÁŽ</t>
  </si>
  <si>
    <t>Zesilovač se zdrojem - DODÁVKA + MONTÁŽ</t>
  </si>
  <si>
    <t>Anténní slučovač FM + DVB-T - DODÁVKA + MONTÁŽ</t>
  </si>
  <si>
    <t>Anténní rozbočovač 6x16dB - DODÁVKA + MONTÁŽ</t>
  </si>
  <si>
    <t>Nastavení a přezkoušení systému STA - DODÁVKA + MONTÁŽ</t>
  </si>
  <si>
    <t>Demontáž stávajícího systému STA</t>
  </si>
  <si>
    <t>Drobný elektroinstalační materiál (svorkovnice, sádra, kabelové příchytky…) - DODÁVKA + MONTÁŽ</t>
  </si>
  <si>
    <t>D10</t>
  </si>
  <si>
    <t>Rozvaděč MRK 10 vč. svorkovnice SID-C - DODÁVKA + MONTÁŽ</t>
  </si>
  <si>
    <t>Zatažení kabelu CETIN do rozvaděče MRK 10 - DODÁVKA + MONTÁŽ</t>
  </si>
  <si>
    <t>Wifi - přístupový bod</t>
  </si>
  <si>
    <t>Vysekání kabelové trasy pro slaboproudé rozvody bez začištění</t>
  </si>
  <si>
    <t>Začištění kabelové rýhy - DODÁVKA + MONTÁŽ</t>
  </si>
  <si>
    <t>Průvrty zdí do 30cm</t>
  </si>
  <si>
    <t>Průvrty zdí nad 30cm</t>
  </si>
  <si>
    <t>Průvrty stropu</t>
  </si>
  <si>
    <t>LAN</t>
  </si>
  <si>
    <t>UTP 4x2x0,5 cat.6 - DODÁVKA + MONTÁŽ</t>
  </si>
  <si>
    <t>Elektroinstalační trubka pr. 25 mm - DODÁVKA + MONTÁŽ</t>
  </si>
  <si>
    <t>Vkládací lišta 18x13mm - DODÁVKA + MONTÁŽ</t>
  </si>
  <si>
    <t>Elektroinstalační krabice 255x205x68mm - DODÁVKA + MONTÁŽ</t>
  </si>
  <si>
    <t>Patch kabel 2xRJ45 dl. 1 - DODÁVKA + MONTÁŽ</t>
  </si>
  <si>
    <t>Kryt zásuvky komunikační - DODÁVKA + MONTÁŽ</t>
  </si>
  <si>
    <t>Rámeček komunikační zásuvky - DODÁVKA + MONTÁŽ</t>
  </si>
  <si>
    <t>Nosná maska s 1 otvorem - DODÁVKA + MONTÁŽ</t>
  </si>
  <si>
    <t>Nosná maska se 2 otvory - DODÁVKA + MONTÁŽ</t>
  </si>
  <si>
    <t>KeyStone RJ45-8 cat. 6 - DODÁVKA + MONTÁŽ</t>
  </si>
  <si>
    <t>Patch panel 19´´ 24xRJ45, cat. 6, osazený - DODÁVKA + MONTÁŽ</t>
  </si>
  <si>
    <t>Vyvazovací panel 19´´ 1U - DODÁVKA + MONTÁŽ</t>
  </si>
  <si>
    <t>Měření strukturované kabeláže, vypracování protokolu</t>
  </si>
  <si>
    <t>VÝVOD</t>
  </si>
  <si>
    <t>Koordinace s TÚDC a ČDT</t>
  </si>
  <si>
    <t>Domovní zvonky</t>
  </si>
  <si>
    <t>Zvonkové tablo, 3 účastnická tlačítka - DODÁVKA + MONTÁŽ</t>
  </si>
  <si>
    <t>Zámková lišta - DODÁVKA + MONTÁŽ</t>
  </si>
  <si>
    <t>Montážní rám pro 1 modul - DODÁVKA + MONTÁŽ</t>
  </si>
  <si>
    <t>Stříška pod omítku pro 1 modul - DODÁVKA + MONTÁŽ</t>
  </si>
  <si>
    <t>Domácí telefon s bzučákem bílý - DODÁVKA + MONTÁŽ</t>
  </si>
  <si>
    <t>Síťový zdroj 9VAC/1A + 12VDC/0,3A - DODÁVKA + MONTÁŽ</t>
  </si>
  <si>
    <t>Jistič 6B/1 PL6 - DODÁVKA + MONTÁŽ</t>
  </si>
  <si>
    <t>Elektrický zámek - DODÁVKA + MONTÁŽ</t>
  </si>
  <si>
    <t>Kabel SYKFY 4x2x0,5 - DODÁVKA + MONTÁŽ</t>
  </si>
  <si>
    <t>Kabel SYKFY 3x2x0,5 - DODÁVKA + MONTÁŽ</t>
  </si>
  <si>
    <t>Elektroinstalační krabice kulatá pr. 68mm s víčkem - DODÁVKA + MONTÁŽ</t>
  </si>
  <si>
    <t>Drobný elektroinstalační a montážní materiál (svorkovnice, hmoždinky, vruty…) - DODÁVKA + MONTÁŽ</t>
  </si>
  <si>
    <t>CCTV</t>
  </si>
  <si>
    <t>R 053</t>
  </si>
  <si>
    <t>Venkovní IP kamera 5MPx, objektiv f4mm, IR 30m, D-WDR - DODÁVKA + MONTÁŽ</t>
  </si>
  <si>
    <t>R 054</t>
  </si>
  <si>
    <t>Venkovní IP mini dome kamera 4MPx, objektiv f2,8mm, IR 10m, D-WDR - DODÁVKA + MONTÁŽ</t>
  </si>
  <si>
    <t>R 055</t>
  </si>
  <si>
    <t>8-kanálové NVR s PoE napájením, 2×SATA (max. 8TB), HDMI, alarm I/O, audio I/O, datový tok 50/80 Mbps, záznam až 5Mpx - DODÁVKA + MONTÁŽ</t>
  </si>
  <si>
    <t>R 056</t>
  </si>
  <si>
    <t>HDD disk 2TB - DODÁVKA + MONTÁŽ</t>
  </si>
  <si>
    <t>R 057</t>
  </si>
  <si>
    <t>R 058</t>
  </si>
  <si>
    <t>Nastavení a přezkoušení systému</t>
  </si>
  <si>
    <t>R 059</t>
  </si>
  <si>
    <t>Zaškolení obsluhy</t>
  </si>
  <si>
    <t>D5</t>
  </si>
  <si>
    <t>Požární signalizace</t>
  </si>
  <si>
    <t>R 060</t>
  </si>
  <si>
    <t>Kouřový hlásič ECO1002 - DODÁVKA + MONTÁŽ</t>
  </si>
  <si>
    <t>R 061</t>
  </si>
  <si>
    <t>Patice pro montáž hlásiče s vestavěným relé 24 V ss - DODÁVKA + MONTÁŽ</t>
  </si>
  <si>
    <t>R 062</t>
  </si>
  <si>
    <t>Přídržný elektromagnet s odpoj. tlačítkem, přídržná síla 50kg - DODÁVKA + MONTÁŽ</t>
  </si>
  <si>
    <t>R 063</t>
  </si>
  <si>
    <t>Prodlužovací univerzální držák magnetu - DODÁVKA + MONTÁŽ</t>
  </si>
  <si>
    <t>R 064</t>
  </si>
  <si>
    <t>Kabel JXFE-V 4x2x0,8 - DODÁVKA + MONTÁŽ</t>
  </si>
  <si>
    <t>R 065</t>
  </si>
  <si>
    <t>R 066</t>
  </si>
  <si>
    <t>Napájecí zálohovaný zdroj 27VDC/3A dle EN54 - DODÁVKA + MONTÁŽ</t>
  </si>
  <si>
    <t>Akumulátor 12V/7Ah - DODÁVKA + MONTÁŽ</t>
  </si>
  <si>
    <t>D6</t>
  </si>
  <si>
    <t>EZS</t>
  </si>
  <si>
    <t>Ústředna EZS 96 zón, 16 podsystémů, v krytu se zdrojem vč. komunikátoru na PCO, s možností připojení bezdrátového modulu na sběrnici - DODÁVKA + MONTÁŽ</t>
  </si>
  <si>
    <t>Záložní akumulátor 12V/12Ah - DODÁVKA + MONTÁŽ</t>
  </si>
  <si>
    <t>GSM modul - DODÁVKA + MONTÁŽ</t>
  </si>
  <si>
    <t>LCD klávesnice - DODÁVKA + MONTÁŽ</t>
  </si>
  <si>
    <t>Koncentrátor 8 vstupů - DODÁVKA + MONTÁŽ</t>
  </si>
  <si>
    <t>Duální PIR detektor - DODÁVKA + MONTÁŽ</t>
  </si>
  <si>
    <t>Vstupně výstupní jednotka vč. boxu - DODÁVKA + MONTÁŽ</t>
  </si>
  <si>
    <t>Dveřní magnetický kontakt - DODÁVKA + MONTÁŽ</t>
  </si>
  <si>
    <t>Kabel UTP 4x2x0,5 cat. 5e - DODÁVKA + MONTÁŽ</t>
  </si>
  <si>
    <t>Chránička pr. 16mm - DODÁVKA + MONTÁŽ</t>
  </si>
  <si>
    <t>chránička pr. 20mm - DODÁVKA + MONTÁŽ</t>
  </si>
  <si>
    <t>Oživení systému, programování, zaškolení - DODÁVKA + MONTÁŽ</t>
  </si>
  <si>
    <t>Napájení ústředny EZS - DODÁVKA + MONTÁŽ</t>
  </si>
  <si>
    <t>D7</t>
  </si>
  <si>
    <t>ROZHLAS</t>
  </si>
  <si>
    <t>19´´ RACK rozvaděč 600x600mm nástěnný 19U - DODÁVKA + MONTÁŽ</t>
  </si>
  <si>
    <t>Rozhlasová ústředna s IP rozhraním do 19´´ skříně se zesilovačem - DODÁVKA + MONTÁŽ</t>
  </si>
  <si>
    <t>Přepážkový mikrofon - DODÁVKA + MONTÁŽ</t>
  </si>
  <si>
    <t>Vnitřní nástěnný reproduktor 6W/100V, 92dB - DODÁVKA + MONTÁŽ</t>
  </si>
  <si>
    <t>Provizorní umístění přepážkového mikrofonu do provizorní dopravní kanceláře - DODÁVKA + MONTÁŽ</t>
  </si>
  <si>
    <t>Venkovní reproduktor 15W regulovatelný - DODÁVKA + MONTÁŽ</t>
  </si>
  <si>
    <t>Kabel JYSTY 2x2x0,8 - DODÁVKA + MONTÁŽ</t>
  </si>
  <si>
    <t>SW pro rozhlas, nastavení, naprogramování - DODÁVKA + MONTÁŽ</t>
  </si>
  <si>
    <t>Měření ozvučení, nastavení</t>
  </si>
  <si>
    <t>Napájení RACKu a rozhlasu - DODÁVKA + MONTÁŽ</t>
  </si>
  <si>
    <t>D8</t>
  </si>
  <si>
    <t>INIS</t>
  </si>
  <si>
    <t>Odjezdový monitor 46" pro provoz 24/7 v antivandal  temperovaném krytu, dle aktuálních pokynů a směrnice 118 - DODÁVKA + MONTÁŽ</t>
  </si>
  <si>
    <t>Odjezdový monitor 46" pro provoz 24/7 dle aktuálních pokynů a směrnice 118 - DODÁVKA + MONTÁŽ</t>
  </si>
  <si>
    <t>Demontáž a opětovná montáž zobrazovacího panelu POVED - DODÁVKA + MONTÁŽ</t>
  </si>
  <si>
    <t>AKIS, akustický informační systém pro nevidomé, HW + SW - DODÁVKA + MONTÁŽ</t>
  </si>
  <si>
    <t>Hlavní mikroprocesorové hodiny s vestavěným akumulátorem - DODÁVKA + MONTÁŽ</t>
  </si>
  <si>
    <t>Kabel UTP 4x2x0,5 cat.5e - DODÁVKA + MONTÁŽ</t>
  </si>
  <si>
    <t>Napájení systému - DODÁVKA + MONTÁŽ</t>
  </si>
  <si>
    <t>Software - instalace, programování - DODÁVKA + MONTÁŽ</t>
  </si>
  <si>
    <t>D9</t>
  </si>
  <si>
    <t>SSZ</t>
  </si>
  <si>
    <t>Demontáž a přemístění ovládacího panelu TRS/MRS do provizorní dopravní kanceláře vč. kabeláže - DODÁVKA + MONTÁŽ</t>
  </si>
  <si>
    <t>Demontáž a přemístění PC do provizorní dopravní kanceláře - DODÁVKA + MONTÁŽ</t>
  </si>
  <si>
    <t>Demontáž a přemístění ovládacího panelu TRS/MRS do nové dopravní kanceláře vč. kabeláže - DODÁVKA + MONTÁŽ</t>
  </si>
  <si>
    <t>Demontáž a přemístění PC do nové dopravní kanceláře - DODÁVKA + MONTÁŽ</t>
  </si>
  <si>
    <t>Zkušební provoz TRS/MRS po přemístění</t>
  </si>
  <si>
    <t>Zkušební provoz PC po přemístění</t>
  </si>
  <si>
    <t>Příplatek za práci v noci</t>
  </si>
  <si>
    <t xml:space="preserve">  SO 61-01-05</t>
  </si>
  <si>
    <t>VÝPRAVNÍ BUDOVA - VZT</t>
  </si>
  <si>
    <t>SO 61-01-05</t>
  </si>
  <si>
    <t>HZS3211</t>
  </si>
  <si>
    <t>Hodinové zúčtovací sazby montáží technologických zařízení na stavebních objektech montér vzduchotechniky a chlazení</t>
  </si>
  <si>
    <t>250 montáž VZT=250.000 [A] 
Celkem: 250=250.000 [B]</t>
  </si>
  <si>
    <t>348144.2Z</t>
  </si>
  <si>
    <t>VZT DODÁVKA  - pozice 1.1.</t>
  </si>
  <si>
    <t>1 pozice 1.1.=1.000 [A] 
Celkem: 1=1.000 [B]</t>
  </si>
  <si>
    <t>ZAŘÍZENÍ Č. 1 - VĚTRÁNÍ SOCIÁLNÍHO ZAŘÍZENÍ  - potrubní zvukově izolovaný ventilátor pro kruhové potrubí pr. 200 mm  - vč. tlumící manžeta pr. 200 - 2 ks  - časový doběh  - Vod = 500 m3/h, Pext = 120 Pa  - 0,200 kW, 0,6 A, 230 V/50 Hz</t>
  </si>
  <si>
    <t>VZT DODÁVKA  - pozice 1.2.</t>
  </si>
  <si>
    <t>ZAŘÍZENÍ Č. 1 - VĚTRÁNÍ SOCIÁLNÍHO ZAŘÍZENÍ  - potrubní zvukově izolovaný ventilátor pro kruhové potrubí pr. 125 mm  - vč. tlumící manžeta pr. 125 - 2 ks  - časový doběh  - Vod = 230 m3/h, Pext = 80 Pa  - 0,019 kW, 0,14 A, 230 V/50 Hz</t>
  </si>
  <si>
    <t>VZT DODÁVKA  - pozice 1.3. - tlumič hluku pr. 200 mm, dl. 0,6 m</t>
  </si>
  <si>
    <t>VZT DODÁVKA  - pozice 1.4. - tlumič hluku pr. 125 mm, dl. 0,6 m</t>
  </si>
  <si>
    <t>VZT DODÁVKA  - pozice 1.5. - zpětná klapka pr. 200 mm</t>
  </si>
  <si>
    <t>VZT DODÁVKA  - pozice 1.6. - zpětná klapka pr. 125 mm</t>
  </si>
  <si>
    <t>VZT DODÁVKA  - pozice 1.7. - odsávací talířový ventil kovový pr. 160 mm vč. rámečku</t>
  </si>
  <si>
    <t>VZT DODÁVKA  - pozice 1.8. - odsávací talířový ventil kovový pr. 125 mm vč. rámečku</t>
  </si>
  <si>
    <t>VZT DODÁVKA  - pozice 1.9. - odsávací talířový ventil kovový pr. 100 mm vč. rámečku</t>
  </si>
  <si>
    <t>VZT DODÁVKA  - pozice 1.10. - stěnová hliníková mřížka 300x200 mm jednořadá mřížka s pevnými lamelami s upínacím rámečkem</t>
  </si>
  <si>
    <t>VZT DODÁVKA  - pozice 1.11. - stěnová hliníková mřížka 200x200 mm jednořadá mřížka s pevnými lamelami s upínacím rámečkem</t>
  </si>
  <si>
    <t>VZT DODÁVKA  - pozice 1.12. - výfuková hlavice pr. 250 mm</t>
  </si>
  <si>
    <t>VZT DODÁVKA  - pozice 1.13. - výfuková hlavice pr. 200 mm</t>
  </si>
  <si>
    <t>R 014.1</t>
  </si>
  <si>
    <t>VZT DODÁVKA  - pozice 1.14.1. - ohebná hliníková hadice pr. 160 mm (1 x 1,5 m)</t>
  </si>
  <si>
    <t>R 014.2</t>
  </si>
  <si>
    <t>VZT DODÁVKA  - pozice 1.14.2. - ohebná hliníková hadice pr. 125 mm (1 x 1,5 m)</t>
  </si>
  <si>
    <t>R 014.3</t>
  </si>
  <si>
    <t>VZT DODÁVKA  - pozice 1.14.3. - ohebná hliníková hadice pr. 100 mm (1 x 1,5 m)</t>
  </si>
  <si>
    <t>15=15.000 [A] 
Celkem: 15=15.000 [B]</t>
  </si>
  <si>
    <t>VZT DODÁVKA  - pozice 1.15. - potrubí kruhové těsné - s gumovým těsněním z pozinkovaného plechu, vč. mont. mater. do pr. 160 mm</t>
  </si>
  <si>
    <t>45=45.000 [A] 
Celkem: 45=45.000 [B]</t>
  </si>
  <si>
    <t>VZT DODÁVKA  - pozice 1.16. - potrubí čtyřhranné sk.I, vč. mont. mater. do obvodu 1 400 mm</t>
  </si>
  <si>
    <t>VZT DODÁVKA  - pozice 1.17. - tepelná izolace tl. 40 mm do plechu</t>
  </si>
  <si>
    <t>VZT DODÁVKA  - pozice 2.1.</t>
  </si>
  <si>
    <t>ZAŘÍZENÍ Č. 2 - VĚTRÁNÍ SOCIÁLNÍHO ZAŘÍZENÍ v 1NP a 2NP  - stěnový radiální ventilátor pr. 100 mm  - vč. časový doběh  - zpětná klapka  - Vod = 50 m3/h, Pext = 70 Pa  - 0,029 kW, 230 V/50 Hz</t>
  </si>
  <si>
    <t>VZT DODÁVKA  - pozice 2.2.</t>
  </si>
  <si>
    <t>ZAŘÍZENÍ Č. 2 - VĚTRÁNÍ SOCIÁLNÍHO ZAŘÍZENÍ v 1NP a 2NP  - stěnový axiální ventilátor pr. 100 mm  - vč. časový doběh  - zpětná klapka  - Vod = 50 m3/h, Pext = 25 Pa  - 0,013 kW, 230 V/50 Hz</t>
  </si>
  <si>
    <t>VZT DODÁVKA  - pozice 2.3. - venkovní krycí mřížka pr. 100 mm včetně síta</t>
  </si>
  <si>
    <t>VZT DODÁVKA  - pozice 2.4. - výfuková hlavice pr. 180 mm</t>
  </si>
  <si>
    <t>VZT DODÁVKA  - pozice 2.5. - potrubí kruhové těsné - s gumovým těsněním z pozinkovaného plechu, vč. mont. mater. do pr. 100 mm</t>
  </si>
  <si>
    <t>VZT DODÁVKA  - pozice 2.6. - požární izolace EI30</t>
  </si>
  <si>
    <t>VZT DODÁVKA  - pozice 2.7. - tepelná izolace tl. 40 mm do plechu</t>
  </si>
  <si>
    <t>VZT DODÁVKA  - pozice 3.1. - zpětná klapka těsná pr. 125 mm</t>
  </si>
  <si>
    <t>VZT DODÁVKA  - pozice 3.2. - výfuková hlavice pr. 200 mm včetně tepelně izolovaná tl. 40 mm do plechu, vč. síta</t>
  </si>
  <si>
    <t>VZT DODÁVKA  - pozice 3.3. - potrubí kruhové těsné - s gumovým těsněním z pozinkovaného plechu, vč. mont. mater. do pr. 125 mm</t>
  </si>
  <si>
    <t>VZT DODÁVKA  - pozice 3.4. - požární izolace EI30</t>
  </si>
  <si>
    <t>VZT DODÁVKA  - pozice 3.5. - tepelná izolace tl. 40 mm do plechu</t>
  </si>
  <si>
    <t>VZT DODÁVKA  - pozice 4.1.</t>
  </si>
  <si>
    <t>ZAŘÍZENÍ Č. 4 - chlazení dopravní kanceláře v 1.NP  - venkovní kondenzační jednotka SPLIT vč. inverter  - automatický restart  - konzol - 2 ks  - Qch = 0,9/2,5/3,7 kW, Qtop = 0,9/3,2/5,0 kW  - 1,6 kW, 7,0 A, 230 V/50 Hz  - R32</t>
  </si>
  <si>
    <t>VZT DODÁVKA  - pozice 4.2.</t>
  </si>
  <si>
    <t>ZAŘÍZENÍ Č. 4 - chlazení dopravní kanceláře v 1.NP  - vnitřní nástěnná jednotka (m.č. 1.16)  - vč. infra ovladač  - Qch = 2,5 kW, Qtop = 3,2 kW, 1,5 l/h</t>
  </si>
  <si>
    <t>VZT DODÁVKA  - pozice 4.3.</t>
  </si>
  <si>
    <t>ZAŘÍZENÍ Č. 4 - chlazení dopravní kanceláře v 1.NP  - chladovody 6,35/9,52 mm  - vč. lišt, izolace a montážního materiálu kabelového žlabu</t>
  </si>
  <si>
    <t>napojení a zprovoznění VZT zařízení č. 1.1</t>
  </si>
  <si>
    <t xml:space="preserve">  SO 66-01-01</t>
  </si>
  <si>
    <t>PŘÍSTŘEŠEK PRO NÁDOBY NA ODPAD</t>
  </si>
  <si>
    <t>SO 66-01-01</t>
  </si>
  <si>
    <t>(0.6*0.6*0.8)*4+(1.5*0.6*0.8)*2 základové patky=2.592 [A] 
Celkem: 2.592=2.592 [B]</t>
  </si>
  <si>
    <t>171152501</t>
  </si>
  <si>
    <t>Zhutnění podloží pod násypy z rostlé horniny třídy těžitelnosti I a II, skupiny 1 až 4 z hornin soudružných a nesoudržných</t>
  </si>
  <si>
    <t>(0.6*0.6)*4+(1.5*0.6)*2 základové patky=3.240 [A] 
Celkem: 3.24=3.240 [B]</t>
  </si>
  <si>
    <t>1. Cena je určena pro zhutnění ploch vodorovných nebo ve sklonu do 1 : 5, je-li předepsáno zhutnění do hloubky 0,7 m od pláně. 2. Cenu nelze použít pro zhutnění podloží z hornin konzistence kašovité až tekoucí. 3. Množství jednotek se určí v m2 půdorysné plochy zhutněného podloží.</t>
  </si>
  <si>
    <t>337173110</t>
  </si>
  <si>
    <t>Montáž ocelové konstrukce skeletu budov počtu podlaží 1 a 2</t>
  </si>
  <si>
    <t>8*(13.969*1.99)/1000 pozice 1 - 100/100/5 mm=0.222 [A] 
1*(13.969*7.18)/1000 pozice 2.1 - 100/100/5 mm=0.100 [B] 
2*(13.969*3)/1000 pozice 2.2 - 100/100/5 mm=0.084 [C] 
2*(13.969*1.6)/1000 pozice 2.3 - 100/100/5 mm=0.045 [D] 
2*(13.969*1.5)/1000 pozice 2.4 - 100/100/5 mm=0.042 [E] 
2*(13.969*1.0)/1000 pozice 2.5 - 100/100/5 mm=0.028 [F] 
2*(13.969*0.8)/1000 pozice 2.6 - 100/100/5 mm=0.022 [G] 
4*(5.343*2.38)/1000 pozice 3 - 60/60/3 mm=0.051 [H] 
Celkem: 0.222+0.1+0.084+0.045+0.042+0.028+0.022+0.051=0.594 [I]</t>
  </si>
  <si>
    <t>1. Vcenách jsou započteny i náklady na montáž sloupů, průvlaků, zavětrování, apod. .</t>
  </si>
  <si>
    <t>14550301</t>
  </si>
  <si>
    <t>profil ocelový čtvercový svařovaný 100x100x5mm - zinkované</t>
  </si>
  <si>
    <t>'8*(13,969*1,99)/1000 'pozice 1 - 100/100/5 mm' - zinkované 
1*(13.969*7.18)/1000 pozice 2.1 - 100/100/5 mm=0.100 [A] 
2*(13.969*3)/1000 pozice 2.2 - 100/100/5 mm=0.084 [B] 
2*(13.969*1.6)/1000 pozice 2.3 - 100/100/5 mm=0.045 [C] 
2*(13.969*1.5)/1000 pozice 2.4 - 100/100/5 mm=0.042 [D] 
2*(13.969*1.0)/1000 pozice 2.5 - 100/100/5 mm=0.028 [E] 
2*(13.969*0.8)/1000 pozice 2.6 - 100/100/5 mm=0.022 [F] 
Celkem: 0.1+0.084+0.045+0.042+0.028+0.022=0.321 [G] 
0.321 * 1.15Koeficient množství=0.369 [H]</t>
  </si>
  <si>
    <t>14550254</t>
  </si>
  <si>
    <t>profil ocelový čtvercový svařovaný 60x60x3mm - zinkované</t>
  </si>
  <si>
    <t>4*(5.343*2.38)/1000 pozice 3 - 60/60/3 mm=0.051 [A] 
Celkem: 0.051=0.051 [B] 
0.051 * 1.15Koeficient množství=0.059 [C]</t>
  </si>
  <si>
    <t>342171111</t>
  </si>
  <si>
    <t>Montáž opláštění stěn ocelové konstrukce z tvarovaných ocelových plechů šroubovaných, výšky budovy do 6 m</t>
  </si>
  <si>
    <t>6*(1*1.45) pozice 7.1=8.700 [A] 
2*(0.8*1.45) pozice 7.2=2.320 [B] 
4*(0.75*1.45) pozice 7.3=4.350 [C] 
8*(0.67*1.55) pozice 7.4=8.308 [D] 
2*(0.595*1.55) pozice 7.5=1.845 [E] 
Celkem: 8.7+2.32+4.35+8.308+1.845=25.523 [F]</t>
  </si>
  <si>
    <t>1. Ceny nelze použít pro ocenění montáže opláštění zděných, betonových, případně jiných konstrukcí; tyto se ocení příslušnými cenami katalogu 801-1 Budovy a haly – zděné a monolitické, příp.cenami katalogu 800-767 Konstrukce zámečnické.</t>
  </si>
  <si>
    <t>15945250</t>
  </si>
  <si>
    <t>plech děrovaný tahokov 42x12x2x3 - zinkovaný</t>
  </si>
  <si>
    <t>6*(1*1.45) pozice 7.1=8.700 [A] 
2*(0.8*1.45) pozice 7.2=2.320 [B] 
4*(0.75*1.45) pozice 7.3=4.350 [C] 
8*(0.67*1.55) pozice 7.4=8.308 [D] 
2*(0.595*1.55) pozice 7.5=1.845 [E] 
Celkem: 8.7+2.32+4.35+8.308+1.845=25.523 [F] 
25.523 * 1.15Koeficient množství=29.351 [G]</t>
  </si>
  <si>
    <t>13010404</t>
  </si>
  <si>
    <t>úhelník ocelový rovnostranný jakost 11 375 30x30x3mm - zinkovaný</t>
  </si>
  <si>
    <t>(1*2+1.45*2)*6*1.3/1000 pozice 7.1 - L30/30/3=0.038 [A] 
(0.8*2+1.45*2)*2*1.3/1000 pozice 7.2 - L30/30/3=0.012 [B] 
(0.75*2+1.45*2)*4*1.3/1000 pozice 7.3 - L30/30/3=0.023 [C] 
(0.67*2+1.55*2)*8*1.3/1000 pozice 7.4 - L30/30/3=0.046 [D] 
(0.595*2+1.55*2)*2*1.3/1000 pozice 7.4 - L30/30/3=0.011 [E] 
Celkem: 0.038+0.012+0.023+0.046+0.011=0.130 [F]</t>
  </si>
  <si>
    <t>441171111</t>
  </si>
  <si>
    <t>Montáž ocelové konstrukce zastřešení (vazníky, krovy) hmotnosti jednotlivých prvků do 30 kg/m, délky do 12 m</t>
  </si>
  <si>
    <t>5*(4.383*7.4)/1000 pozice 4 - 50/50/3 mm=0.162 [A] 
Celkem: 0.162=0.162 [B]</t>
  </si>
  <si>
    <t>14550246</t>
  </si>
  <si>
    <t>profil ocelový čtvercový svařovaný 50x50x3mm - zinkované</t>
  </si>
  <si>
    <t>5*(4.383*7.4)/1000 pozice 4 - 50/50/3 mm=0.162 [A] 
Celkem: 0.162=0.162 [B] 
0.162 * 1.15Koeficient množství=0.186 [C]</t>
  </si>
  <si>
    <t>444171111</t>
  </si>
  <si>
    <t>Montáž krytiny střech ocelových konstrukcí z tvarovaných ocelových plechů šroubovaných, výšky budovy do 6 m</t>
  </si>
  <si>
    <t>2*7.5 pozice 8=15.000 [A] 
Celkem: 15=15.000 [B]</t>
  </si>
  <si>
    <t>1. Ceny nelze použít pro ocenění montáže krytiny střech zděných, betonových, případně jiných konstrukcí; tyto se ocení příslušnými cenami katalogu 800-767 Konstrukce zámečnické, případně 800-765 Konstrukce pokrývačské.</t>
  </si>
  <si>
    <t>15484311</t>
  </si>
  <si>
    <t>plech trapézový 40/160 PES 25µm tl 0,75mm</t>
  </si>
  <si>
    <t>712300832</t>
  </si>
  <si>
    <t>Odstranění ze střech plochých do 10° krytiny povlakové dvouvrstvé</t>
  </si>
  <si>
    <t>3*3 stávající objekt=9.000 [A] 
Celkem: 9=9.000 [B]</t>
  </si>
  <si>
    <t>2.3*3.3*2 stávající objekt=15.180 [A] 
Celkem: 15.18=15.180 [B]</t>
  </si>
  <si>
    <t>6 stávající objekt=6.000 [A] 
Celkem: 6=6.000 [B]</t>
  </si>
  <si>
    <t>1.5*8 kleštiny=12.000 [A] 
Celkem: 12=12.000 [B]</t>
  </si>
  <si>
    <t>2.3*4*2 stávající objekt krokev=18.400 [A] 
3.3*3 pozednice + vaznice=9.900 [B] 
Celkem: 18.4+9.9=28.300 [C]</t>
  </si>
  <si>
    <t>762341832</t>
  </si>
  <si>
    <t>Demontáž bednění a laťování bednění střech rovných, obloukových, sklonu do 60° se všemi nadstřešními konstrukcemi z desek tvrdých (cementotřískových, dřevoštěpk</t>
  </si>
  <si>
    <t>Demontáž bednění a laťování bednění střech rovných, obloukových, sklonu do 60° se všemi nadstřešními konstrukcemi z desek tvrdých (cementotřískových, dřevoštěpkových apod.)</t>
  </si>
  <si>
    <t>3.3*2 stávající objekt=6.600 [A] 
Celkem: 6.6=6.600 [B]</t>
  </si>
  <si>
    <t>2.3*4 stávající objekt=9.200 [A] 
Celkem: 9.2=9.200 [B]</t>
  </si>
  <si>
    <t>4.5*2 stávající objekt=9.000 [A] 
Celkem: 9=9.000 [B]</t>
  </si>
  <si>
    <t>764511403</t>
  </si>
  <si>
    <t>Žlab podokapní z pozinkovaného plechu včetně háků a čel půlkruhový rš 250 mm</t>
  </si>
  <si>
    <t>7.5=7.500 [A] 
Celkem: 7.5=7.500 [B]</t>
  </si>
  <si>
    <t>764518421</t>
  </si>
  <si>
    <t>Svod z pozinkovaného plechu včetně objímek, kolen a odskoků kruhový, průměru 80 mm</t>
  </si>
  <si>
    <t>2.75=2.750 [A] 
Celkem: 2.75=2.750 [B]</t>
  </si>
  <si>
    <t>998764101</t>
  </si>
  <si>
    <t>Přesun hmot pro konstrukce klempířské stanovený z hmotnosti přesunovaného materiálu vodorovná dopravní vzdálenost do 50 m v objektech výšky do 6 m</t>
  </si>
  <si>
    <t>767995111</t>
  </si>
  <si>
    <t>Montáž ostatních atypických zámečnických konstrukcí hmotnosti do 5 kg</t>
  </si>
  <si>
    <t>5*8 patní plech sloupků=40.000 [A] 
Celkem: 40=40.000 [B]</t>
  </si>
  <si>
    <t>13611228</t>
  </si>
  <si>
    <t>plech ocelový hladký jakost S235JR tl 10mm tabule</t>
  </si>
  <si>
    <t>5*8/1000 patní plech sloupků včetně kotvy=0.040 [A] 
Celkem: 0.04=0.040 [B]</t>
  </si>
  <si>
    <t>38=38.000 [A] 
Celkem: 38=38.000 [B]</t>
  </si>
  <si>
    <t>953946111</t>
  </si>
  <si>
    <t>Montáž atypických ocelových konstrukcí profilů hmotnosti do 13 kg/m, hmotnosti konstrukce do 1 t</t>
  </si>
  <si>
    <t>(2*(2.9*2+1.65*4)*4.383)/1000 pozice 6.1 - 50/50/3 mm vrata atyp=0.109 [A] 
(1*(1.4*2+1.65*4)*4.383)/1000 pozice 6.2 - 50/50/3 mm vrata atyp=0.041 [B] 
Celkem: 0.109+0.041=0.150 [C]</t>
  </si>
  <si>
    <t>1. Ceny nelze použít pro ocenění montáže ocelových konstrukcí hmotnosti do 500 kg; tyto se oceňují cenami souboru cen 767 99-51 Montáž ostatních atypických zámečnických konstrukcí části A01 katalogu 800-767 Konstrukce zámečnické. 
RÁM VRAT DOPLNĚN DLE PD ZÁVĚSY A ZÁMKY - KOMPLETIZOVÁNO</t>
  </si>
  <si>
    <t>(2*(2.9*2+1.65*4)*4.383)/1000 pozice 6.1 - 50/50/3 mm vrata atyp=0.109 [A] 
(1*(1.4*2+1.65*4)*4.383)/1000 pozice 6.2 - 50/50/3 mm vrata atyp=0.041 [B] 
Celkem: 0.109+0.041=0.150 [C] 
0.15 * 1.15Koeficient množství=0.173 [D]</t>
  </si>
  <si>
    <t>RÁM VRAT DOPLNĚN DLE PD ZÁVĚSY A ZÁMKY - KOMPLETIZOVÁNO</t>
  </si>
  <si>
    <t>0.321 SO 66-01-01=0.321 [A] 
Celkem: 0.321=0.321 [B]</t>
  </si>
  <si>
    <t>4.666 SO 66-01-01=4.666 [A] 
Celkem: 4.666=4.666 [B]</t>
  </si>
  <si>
    <t>0.993 SO 66-01-01=0.993 [A] 
Celkem: 0.993=0.993 [B]</t>
  </si>
  <si>
    <t>998014211</t>
  </si>
  <si>
    <t>Přesun hmot pro budovy a haly občanské výstavby, bydlení, výrobu a služby s nosnou svislou konstrukcí montovanou z dílců kovových vodorovná dopravní vzdálenost</t>
  </si>
  <si>
    <t>Přesun hmot pro budovy a haly občanské výstavby, bydlení, výrobu a služby s nosnou svislou konstrukcí montovanou z dílců kovových vodorovná dopravní vzdálenost do 100 m, pro budovy a haly jednopodlažní</t>
  </si>
  <si>
    <t>1. Pokud se prefabrikáty složí přímo do prostoru technologické manipulace (pracovní zóna jeřábu), nezapočítává se jejich hmotnost do hmotnosti pro výpočet přesunu hmot.</t>
  </si>
  <si>
    <t>8*10 příprava v dílně=80.000 [A] 
Celkem: 80=80.000 [B]</t>
  </si>
  <si>
    <t xml:space="preserve">  SO 66-02-01</t>
  </si>
  <si>
    <t>ÚPRAVA ZELENĚ</t>
  </si>
  <si>
    <t>SO 66-02-01</t>
  </si>
  <si>
    <t>111151101</t>
  </si>
  <si>
    <t>Odstranění travin a rákosu strojně travin, při celkové ploše do 100 m2</t>
  </si>
  <si>
    <t>99.5 původní plocha=99.500 [A] 
Celkem: 99.5=99.500 [B]</t>
  </si>
  <si>
    <t>1. Ceny nelze použít pro plochy, pro něž se oceňuje odstranění křovin cenami souboru 111 2 Odstranění křovin a stromů s odstraněním kořenů. 2. Travinami se rozumějí také všechny zemědělské plodiny kromě vinné révy, chmele, maliní apod., tyto se považují za křoviny. 3. V cenách jsou započteny i náklady na případné nutné přemístění a uložení porostu na hromady na vzdálenost do 50 m nebo naložení na dopravní prostředek. 4. Množství jednotek se určí samostatně za každý objekt v m2 půdorysné plochy, z níž má být porost odstraněn.</t>
  </si>
  <si>
    <t>111151121</t>
  </si>
  <si>
    <t>Pokosení trávníku při souvislé ploše do 1000 m2 parkového v rovině nebo svahu do 1:5</t>
  </si>
  <si>
    <t>26.5*4 záhon po dobu 24 měsíců=106.000 [A] 
Celkem: 106=106.000 [B]</t>
  </si>
  <si>
    <t>1. V cenách jsou započteny i náklady na shrabání a naložení shrabu na dopravní prostředek, odvozem do 20 km a se složením. 2. V cenách nejsou započteny náklady na uložení shrabu na skládku. 3. Z celkové pokosené plochy se neodečítají plochy bez trávního porostu, pokud je jejich plocha menší než 3 m2 jednotlivě. 4. Vcenách o sklonu svahu přes 1:1 jsou uvažovány podmínky pro svahy běžně schůdné; bez použití lezeckých technik. Vpřípadě použití lezeckých technik se tyto náklady oceňují individuálně.</t>
  </si>
  <si>
    <t>12.6 stávající chodník=12.600 [A] 
Celkem: 12.6=12.600 [B]</t>
  </si>
  <si>
    <t>122211101</t>
  </si>
  <si>
    <t>Odkopávky a prokopávky ručně zapažené i nezapažené v hornině třídy těžitelnosti I skupiny 3</t>
  </si>
  <si>
    <t>0.55*32 záhon=17.600 [A] 
18.5*0.25 mlatová cesta=4.625 [B] 
Celkem: 17.6+4.625=22.225 [C]</t>
  </si>
  <si>
    <t>1. Ceny lze použít pro jakékoliv množství odkopané zeminy. 2. V cenách jsou započteny i náklady na přehození výkopku na vzdálenost do 3 m nebo naložení na dopravní prostředek.</t>
  </si>
  <si>
    <t>131111333</t>
  </si>
  <si>
    <t>Vrtání jamek ručním motorovým vrtákem průměru přes 200 do 300 mm</t>
  </si>
  <si>
    <t>18*0.7 nové oplocení=12.600 [A] 
1*1 koš=1.000 [B] 
Celkem: 12.6+1=13.600 [C]</t>
  </si>
  <si>
    <t>1. Ceny -1321 až -1323 jsou určeny pro vrtání ručním vrtákem v hlinitých a hlinitopísčitých horninách bez příměsí kamenů. 2. Množství měrných jednotek se určuje v m délky vrtu.</t>
  </si>
  <si>
    <t>0.55*32 záhon=17.600 [A] 
18.5*0.25 mlatová cesta=4.625 [B] 
19*0.7*0.125*0.125*3.14 nové oplocení + koš=0.653 [C] 
Celkem: 17.6+4.625+0.653=22.878 [D]</t>
  </si>
  <si>
    <t>174211101</t>
  </si>
  <si>
    <t>Zásyp sypaninou z jakékoliv horniny ručně s uložením výkopku ve vrstvách bez zhutnění jam, šachet, rýh nebo kolem objektů v těchto vykopávkách</t>
  </si>
  <si>
    <t>0.55*32 záhon=17.600 [A] 
Celkem: 17.6=17.600 [B]</t>
  </si>
  <si>
    <t>10321100</t>
  </si>
  <si>
    <t>zahradní substrát pro výsadbu VL</t>
  </si>
  <si>
    <t>0.55*32 záhon=17.600 [A] 
Celkem: 17.6=17.600 [B] 
17.6 * 1.1Koeficient množství=19.360 [C]</t>
  </si>
  <si>
    <t>181411131</t>
  </si>
  <si>
    <t>Založení trávníku na půdě předem připravené plochy do 1000 m2 výsevem včetně utažení parkového v rovině nebo na svahu do 1:5</t>
  </si>
  <si>
    <t>86.12=86.120 [A] 
-18.19 mlatová cesta=-18.190 [B] 
Celkem: 86.12+-18.19=67.930 [C]</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</si>
  <si>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</si>
  <si>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00572410</t>
  </si>
  <si>
    <t>osivo směs travní parková</t>
  </si>
  <si>
    <t>86.12=86.120 [A] 
-18.19 mlatová cesta=-18.190 [B] 
Celkem: 86.12+-18.19=67.930 [C] 
67.93 * 0.015Koeficient množství=1.019 [D]</t>
  </si>
  <si>
    <t>182303111</t>
  </si>
  <si>
    <t>Doplnění zeminy nebo substrátu na travnatých plochách tloušťky do 50 mm v rovině nebo na svahu do 1:5</t>
  </si>
  <si>
    <t>1. V cenách jsou započteny i náklady na vodorovné přemístění na vzdálenost do 3 m. 2. V cenách nejsou započteny náklady na substrát.</t>
  </si>
  <si>
    <t>10371500</t>
  </si>
  <si>
    <t>substrát pro trávníky VL</t>
  </si>
  <si>
    <t>86.12=86.120 [A] 
-18.19 mlatová cesta=-18.190 [B] 
Celkem: 86.12+-18.19=67.930 [C] 
67.93 * 0.058Koeficient množství=3.940 [D]</t>
  </si>
  <si>
    <t>184102211</t>
  </si>
  <si>
    <t>Výsadba keře bez balu do předem vyhloubené jamky se zalitím v rovině nebo na svahu do 1:5 výšky do 1 m v terénu</t>
  </si>
  <si>
    <t>32*5 zimostráz obecný=160.000 [A] 
Celkem: 160=160.000 [B]</t>
  </si>
  <si>
    <t>1. Ceny lze použít i pro výsadbu růží. 2. V cenách nejsou započteny náklady na vysazované dřeviny, tyto se oceňují ve specifikaci. 3. Výška keře se měří před sestřižením. 4. Vcenách o sklonu svahu přes 1:1 jsou uvažovány podmínky pro svahy běžně schůdné; bez použití lezeckých technik. Vpřípadě použití lezeckých technik se tyto náklady oceňují individuálně.</t>
  </si>
  <si>
    <t>026520.1Z</t>
  </si>
  <si>
    <t>zimostráz obecný</t>
  </si>
  <si>
    <t>160 zimostráz obecný - výška =160.000 [A] 
Celkem: 160=160.000 [B]</t>
  </si>
  <si>
    <t>dvouletá sazenice 15 - 20 cm vysoká</t>
  </si>
  <si>
    <t>184803111</t>
  </si>
  <si>
    <t>Řez a tvarování živých plotů a stěn přímých, výšky do 0,8 m, šířky do 0,8 m</t>
  </si>
  <si>
    <t>26.5*2 ochrana po dobu 24 měsíců=53.000 [A] 
Celkem: 53=53.000 [B]</t>
  </si>
  <si>
    <t>1. V cenách jsou započteny i náklady na složení odpadu na hromady, naložení na dopravní prostředek, odvoz do 20 km a se složením. 2. V cenách nejsou započteny náklady na uložení odpadu na skládku. 3. Ceny jsou určeny pouze pro udržované tvarované živé ploty nebo stěny. 4. Ceny nelze použít pro řez a tvarování ornamentálních vzorů; tyto práce se oceňují individuálně.</t>
  </si>
  <si>
    <t>184813135</t>
  </si>
  <si>
    <t>Ochrana dřevin před okusem zvěří chemicky postřikem, výšky do 70 cm</t>
  </si>
  <si>
    <t>100 kus</t>
  </si>
  <si>
    <t>1.6*2 ochrana po dobu 24 měsíců=3.200 [A] 
Celkem: 3.2=3.200 [B]</t>
  </si>
  <si>
    <t>1. V ceně -3121 jsou započteny i náklady na spojení konců drátů po celé výšce pletiva a donesení připravených dílů pletiva k vybraným stromům na vzdálenost do 50 m. 2. V cenách prací -3131 až -3134 se provádí: a) sazenice listnaté - nátěr celého vrcholového výhonu s terminálním pupenem, b) sazenice jehličnaté - natírá se terminální pupen i s postraními větvemi horního přeslenu. 3. V ceně - 3121 je uvažována ochrana provedená pouze u kostry porostu, tj. 400 jedinců na hektar (spon 5 x 5 m). 4. Kostra porostu je cílový počet stromů na 1 hektar plochy lesa. 5. Vcenách o sklonu svahu přes 1:1 jsou uvažovány podmínky pro svahy běžně schůdné; bez použití lezeckých technik. Vpřípadě použití lezeckých technik se tyto náklady oceňují individuálně.</t>
  </si>
  <si>
    <t>184911421</t>
  </si>
  <si>
    <t>Mulčování vysazených rostlin mulčovací kůrou, tl. do 100 mm v rovině nebo na svahu do 1:5</t>
  </si>
  <si>
    <t>26.5 záhon=26.500 [A] 
Celkem: 26.5=26.500 [B]</t>
  </si>
  <si>
    <t>1. V cenách jsou započteny i náklady na naložení odpadu na dopravní prostředek, odvoz do 20 km a složení odpadu. 2. V cenách nejsou započteny náklady na: a) stabilizaci mulče proti erozi a přísady proti vznícení mulče. Tyto práce se oceňují individuálně, b) mulčovací kůru, tato se oceňuje ve specifikaci, c) uložení odpadu na skládku. 3. Tloušťka mulčovací kůry se měří v nakypřeném stavu.</t>
  </si>
  <si>
    <t>10391100</t>
  </si>
  <si>
    <t>kůra mulčovací VL</t>
  </si>
  <si>
    <t>26.5 záhon=26.500 [A] 
Celkem: 26.5=26.500 [B] 
26.5 * 0.103Koeficient množství=2.730 [C]</t>
  </si>
  <si>
    <t>185803111</t>
  </si>
  <si>
    <t>Ošetření trávníku jednorázové v rovině nebo na svahu do 1:5</t>
  </si>
  <si>
    <t>(86.12-18.19)*4 úprava trávníku po dobu 2 let=271.720 [A] 
Celkem: 271.72=271.720 [B]</t>
  </si>
  <si>
    <t>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sodvezením do vzdálenosti 20 km a vyložením shrabu. 3. Vcenách o sklonu svahu přes 1:1 jsou uvažovány podmínky pro svahy běžně schůdné; bez použití lezeckých technik. Vpřípadě použití lezeckých technik se tyto náklady oceňují individuálně.</t>
  </si>
  <si>
    <t>185803211</t>
  </si>
  <si>
    <t>Uválcování trávníku v rovině nebo na svahu do 1:5</t>
  </si>
  <si>
    <t>(86.12-18.19)*2=135.860 [A] 
Celkem: 135.86=135.860 [B]</t>
  </si>
  <si>
    <t>185804214</t>
  </si>
  <si>
    <t>Vypletí v rovině nebo na svahu do 1:5 dřevin ve skupinách</t>
  </si>
  <si>
    <t>26.5*5 záhon po dobu 24 měsíců=132.500 [A] 
Celkem: 132.5=132.500 [B]</t>
  </si>
  <si>
    <t>1. V cenách jsou započteny i náklady spojené s případným naložením odpadu na dopravní prostředek, odvozem do 20 km, se složením a na vysbírání případných odpadků ze záhonů nebo trávníků. 2. V cenách nejsou započteny náklady na uložení odpadu na skládku.</t>
  </si>
  <si>
    <t>185804312</t>
  </si>
  <si>
    <t>Zalití rostlin vodou plochy záhonů jednotlivě přes 20 m2</t>
  </si>
  <si>
    <t>((15*26.5*10)*2)/1000 zálivka po dobu 2 let keře=7.950 [A] 
((86.12-18.19)*90*15)*2/1000 zálivka trávníku po dobu 2 let=183.411 [B] 
Celkem: 7.95+183.411=191.361 [C]</t>
  </si>
  <si>
    <t>185804416</t>
  </si>
  <si>
    <t>Ochrana rostlin před mrazem přikrytím (zřízení) keřů výšky do 750 mm</t>
  </si>
  <si>
    <t>160*2 ochrana po dobu 24 měsíců=320.000 [A] 
Celkem: 320=320.000 [B]</t>
  </si>
  <si>
    <t>1. V cenách -4421 až -4426 jsou započteny i náklady na naložení odpadu na dopravní prostředek, odvoz do 20 km a složení. 2. V cenách nejsou započteny náklady na: a) řez; tyto práce se oceňují cenami části C02 souboru cen 184 80-61 Řez stromů, keřů nebo růží. b) krycí materiál, c) uložení odpadu na skládku.</t>
  </si>
  <si>
    <t>185804426</t>
  </si>
  <si>
    <t>Ochrana rostlin před mrazem odkrytím (odstranění) keřů výšky do 750 mm</t>
  </si>
  <si>
    <t>69334355</t>
  </si>
  <si>
    <t>fólie kořenovzdorná vegetačních střech LDPE do tl 0,6mm</t>
  </si>
  <si>
    <t>26.5 záhon=26.500 [A] 
Celkem: 26.5=26.500 [B] 
26.5 * 1.35Koeficient množství=35.775 [C]</t>
  </si>
  <si>
    <t>3 kotvení lavičky=3.000 [A] 
Celkem: 3=3.000 [B]</t>
  </si>
  <si>
    <t>271562211</t>
  </si>
  <si>
    <t>Podsyp pod základové konstrukce se zhutněním a urovnáním povrchu z kameniva drobného, frakce 0 - 4 mm</t>
  </si>
  <si>
    <t>18.5*0.04 mlatová cesta=0.740 [A] 
Celkem: 0.74=0.740 [B] 
0.74 * 1.5Koeficient množství=1.110 [C]</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</si>
  <si>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</si>
  <si>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275313811</t>
  </si>
  <si>
    <t>Základy z betonu prostého patky a bloky z betonu kamenem neprokládaného tř. C 25/30</t>
  </si>
  <si>
    <t>18*0.125*0.125*3.14 nové oplocení=0.883 [A] 
1*0.125*0.125*3.14 koš=0.049 [B] 
Celkem: 0.883+0.049=0.932 [C] 
0.932 * 1.15Koeficient množství=1.072 [D]</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</si>
  <si>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</si>
  <si>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564211111</t>
  </si>
  <si>
    <t>Podklad nebo podsyp ze štěrkopísku ŠP s rozprostřením, vlhčením a zhutněním, po zhutnění tl. 50 mm</t>
  </si>
  <si>
    <t>564710112</t>
  </si>
  <si>
    <t>Podklad nebo kryt z kameniva hrubého drceného vel. 16-32 mm s rozprostřením a zhutněním, po zhutnění tl. 60 mm</t>
  </si>
  <si>
    <t>18.5 mlatová cesta=18.500 [A] 
Celkem: 18.5=18.500 [B]</t>
  </si>
  <si>
    <t>564751111</t>
  </si>
  <si>
    <t>Podklad nebo kryt z kameniva hrubého drceného vel. 32-63 mm s rozprostřením a zhutněním, po zhutnění tl. 150 mm</t>
  </si>
  <si>
    <t>596211110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</si>
  <si>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</si>
  <si>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BET.K06C01</t>
  </si>
  <si>
    <t>dlažba betonová skládaná 20x10x6cm přírodní</t>
  </si>
  <si>
    <t>911111111</t>
  </si>
  <si>
    <t>Montáž zábradlí ocelového zabetonovaného</t>
  </si>
  <si>
    <t>25.75+0.75=26.500 [A] 
Celkem: 26.5=26.500 [B]</t>
  </si>
  <si>
    <t>1. Zábradlí je kotveno po 2 m. 2. Vceně jsou započteny i náklady na: a) vykopání jamek pro sloupky sodhozením výkopku na hromadu nebo naložením na dopravní prostředek i náklady na betonový základ; b) u ceny 911 11-1111 betonový základ; c) u ceny 911 12-1111 vruty. 3. V cenách nejsou započteny náklady na: a) dodání zábradlí (dílů zábradlí), tyto se oceňují ve specifikaci; b) nátěry zábradlí, tyto se oceňují jako práce PSV příslušnými cenami katalogu 800-783 Nátěry; c) zřízení betonového podkladu u položky 911 12-1111.</t>
  </si>
  <si>
    <t>55391200</t>
  </si>
  <si>
    <t>dilatační manžeta madla Pz 80mm</t>
  </si>
  <si>
    <t>916231113</t>
  </si>
  <si>
    <t>Osazení chodníkového obrubníku betonového se zřízením lože, s vyplněním a zatřením spár cementovou maltou ležatého s boční opěrou z betonu prostého, do lože z b</t>
  </si>
  <si>
    <t>Osazení chodníkového obrubníku betonového se zřízením lože, s vyplněním a zatřením spár cementovou maltou ležatého s boční opěrou z betonu prostého, do lože z betonu prostého</t>
  </si>
  <si>
    <t>27*2 zdvojený obrubník=54.000 [A] 
28 obruba chodníku=28.000 [B] 
Celkem: 54+28=82.000 [C]</t>
  </si>
  <si>
    <t>27*2 zdvojený obrubník=54.000 [A] 
28 obruba chodníku=28.000 [B] 
Celkem: 54+28=82.000 [C] 
82 * 1.1Koeficient množství=90.200 [D]</t>
  </si>
  <si>
    <t>916371.1Z</t>
  </si>
  <si>
    <t>Osazení skrytého flexibilního zahradního obrubníku ocelového zarytím včetně začištění</t>
  </si>
  <si>
    <t>32 záhon=32.000 [A] 
30.5 mlatová cesta=30.500 [B] 
Celkem: 32+30.5=62.500 [C]</t>
  </si>
  <si>
    <t>272451.1Z</t>
  </si>
  <si>
    <t>Ocelová samofixační obruba 20 × 200 cm</t>
  </si>
  <si>
    <t>916991121</t>
  </si>
  <si>
    <t>Lože pod obrubníky, krajníky nebo obruby z dlažebních kostek z betonu prostého tř. C 16/20</t>
  </si>
  <si>
    <t>(27*2)*0.5*0.2 zdvojený obrubník=5.400 [A] 
28*0.2*0.15 obruba chodníku=0.840 [B] 
Celkem: 5.4+0.84=6.240 [C] 
6.24 * 1.15Koeficient množství=7.176 [D]</t>
  </si>
  <si>
    <t>922561133</t>
  </si>
  <si>
    <t>Úprava ploch drážní stezky, sypaných nástupišť, zvýšených nástupišť drážní stezky mezi kolejemi ve stanicích a podél kolejí ve stanicích a na trati z drti kamen</t>
  </si>
  <si>
    <t>Úprava ploch drážní stezky, sypaných nástupišť, zvýšených nástupišť drážní stezky mezi kolejemi ve stanicích a podél kolejí ve stanicích a na trati z drti kamenné se zhutněním vrstvy 150 mm</t>
  </si>
  <si>
    <t>28.8*1.2 úprava drážní stezky po osazení obrubníků=34.560 [A] 
Celkem: 34.56=34.560 [B]</t>
  </si>
  <si>
    <t>1. V cenách 59-1133 až -1139 Drážní stezky zhaldoviny nejsou započteny náklady na: dodávku materiálu, těžení, naložení a dopravu haldoviny; tyto náklady se oceňují cenami katalogu 800-1 Zemní práce a 823-2 Rekultivace. 2. Příplatky k ceně nelze použít pro ztížení prací na sypaných nástupištích. 3. Množství měrných jednotek se určuje u: a) drážních stezek v m2 horní plochy stezky, b) zvýšených nástupišť, povrchových úprav a podkladních vrstev v m2 horní plochy. 4. Konstrukce nebo jiná zařízení s plochou vúrovni stezky nebo nástupiště menší než 2 m2 se od množství jednotek neodečítají. 5. Práce, vnichž je použita kúpravě plochy strusková štěrkovina se oceňují cenami 922 58-1125 až -1139 Drážní stezky ze škváry.</t>
  </si>
  <si>
    <t>3=3.000 [A]</t>
  </si>
  <si>
    <t>TYP A.2 dle PO-20/2019-GŘ</t>
  </si>
  <si>
    <t>25.4*0.35*0.6 stávající plot=5.334 [A] 
Celkem: 5.334=5.334 [B]</t>
  </si>
  <si>
    <t>962042321</t>
  </si>
  <si>
    <t>Bourání zdiva z betonu prostého nadzákladového objemu přes 1 m3</t>
  </si>
  <si>
    <t>25.4*0.25*0.6 stávající plot=3.810 [A] 
Celkem: 3.81=3.810 [B]</t>
  </si>
  <si>
    <t>1. Bourání pilířů o průřezu přes 0,36 m2 se oceňuje cenami -2320 a - 2321 jako bourání zdiva nadzákladového zbetonu prostého.</t>
  </si>
  <si>
    <t>966072810</t>
  </si>
  <si>
    <t>Rozebrání oplocení z dílců rámových na ocelové sloupky, výšky do 1 m</t>
  </si>
  <si>
    <t>25.4 stávající plot=25.400 [A] 
Celkem: 25.4=25.400 [B]</t>
  </si>
  <si>
    <t>1. V cenách jsou započteny i náklady na odklizení materiálu na vzdálenost do 20 m nebo naložení na dopravní prostředek. 2. V cenách nejsou započteny náklady na demontáž sloupků.</t>
  </si>
  <si>
    <t>977211112</t>
  </si>
  <si>
    <t>Řezání konstrukcí stěnovou pilou železobetonových průměru řezané výztuže do 16 mm hloubka řezu přes 200 do 350 mm</t>
  </si>
  <si>
    <t>0.7 stávající oplocení=0.700 [A] 
Celkem: 0.7=0.700 [B]</t>
  </si>
  <si>
    <t>22.503 SO 66-02-01=22.503 [A] 
Celkem: 22.503=22.503 [B]</t>
  </si>
  <si>
    <t>41.117 SO 66-02-01=41.117 [A] 
Celkem: 41.117=41.117 [B]</t>
  </si>
  <si>
    <t>998231411</t>
  </si>
  <si>
    <t>Přesun hmot pro sadovnické a krajinářské úpravy - ručně bez užití mechanizace vodorovná dopravní vzdálenost do 100 m</t>
  </si>
  <si>
    <t>8*5 výroba zábradlí=40.000 [A] 
Celkem: 40=40.000 [B]</t>
  </si>
  <si>
    <t>14011026</t>
  </si>
  <si>
    <t>trubka ocelová bezešvá hladká jakost 11 353 51x3,2mm - žárově zinkované + komaxit</t>
  </si>
  <si>
    <t>1.5*18+(25.75+0.75)*2 zábradlí=80.000 [A] 
Celkem: 80=80.000 [B]</t>
  </si>
  <si>
    <t>14031010</t>
  </si>
  <si>
    <t>trubka ocelová podélně svařovaná hladká jakost 11 343 16x2mm - žárově zinkované + komaxit</t>
  </si>
  <si>
    <t>0.85*215=182.750 [A] 
Celkem: 182.75=182.750 [B] 
182.75 * 1.1Koeficient množství=201.025 [C]</t>
  </si>
  <si>
    <t xml:space="preserve">  SO 90-90</t>
  </si>
  <si>
    <t>LIKVIDACE ODPADŮ VČETNĚ DOPRAVY</t>
  </si>
  <si>
    <t>SO 90-90</t>
  </si>
  <si>
    <t>Likvidace odpadů z prostého betonu zatříděného do Katalogu odpadů pod kódem 17 01 01 včetně dopravy.</t>
  </si>
  <si>
    <t>111.498 SO 61-01-01=111.498 [A] 
3.323 SO 30-01=3.323 [B] 
3.323 SO 30-02=3.323 [C] 
22.503 SO 66-02-01=22.503 [D] 
Celkem: 111.498+3.323+3.323+22.503=140.647 [E]</t>
  </si>
  <si>
    <t>Likvidace odpadů z armovaného betonu zatříděného do Katalogu odpadů pod kódem 17 01 01 včetně dopravy.</t>
  </si>
  <si>
    <t>231.313 SO 61-01-01=231.313 [A] 
48.875 SO 30-02=48.875 [B] 
Celkem: 231.313+48.875=280.188 [C]</t>
  </si>
  <si>
    <t>Likvidace odpadů cihelného zatříděného do Katalogu odpadů pod kódem 17 01 02 včetně dopravy.</t>
  </si>
  <si>
    <t>Likvidace odpadů směsného stavebního a demoličního zatříděného do Katalogu odpadů pod kódem 17 09 04 včetně dopravy.</t>
  </si>
  <si>
    <t>696.576+167.438+10.011 SO 61-01-01=874.025 [A] 
68.244 SO 61-01-02=68.244 [B] 
0.321 SO 66-01-01=0.321 [C] 
Celkem: 874.025+68.244+0.321=942.590 [D]</t>
  </si>
  <si>
    <t>Likvidace odpadů asfaltového bez obsahu dehtu zatříděného do Katalogu odpadů pod kódem 17 03 02 včetně dopravy.</t>
  </si>
  <si>
    <t>3.28 SO 61-01-01=3.280 [A] 
104.425 SO 30-01=104.425 [B] 
1.26 SO 61-01-02=1.260 [C] 
Celkem: 3.28+104.425+1.26=108.965 [D]</t>
  </si>
  <si>
    <t>Likvidace odpadů zeminy a kamení zatříděného do Katalogu odpadů pod kódem 17 05 04 včetně dopravy.</t>
  </si>
  <si>
    <t>(0.5*10.3*1.25)*1.8 základ kolostav - SO 61-01-01=11.588 [A] 
((1.705*0.3+1.705*0.35*2+1.705*0.3+9.64*0.3+0.175*0.3*2)*1.15)*1.8 rampa - SO 61-01-01=10.792 [B] 
+((6.5+1.95+6+1.95+6.5+3.97+19.05+10+21.3+3.77+18.95+10.2)*0.85)*1.8 obkoppání objektu pro zateplení - SO 61-01-01= 
((1.65*0.45*1.05)+(1.25*0.46*1.05)+(1.25*0.41*1.05)+(3.21*1.3*1.05))*1.8 venkovní stupně - SO 61-01-01=11.346 [D] 
(0.2*1.05*1.05)*1.8 N vnitřní stupeň=0.397 [E] 
(3.15*0.45*0.5)*1.8 008 N - SO 61-01-01=1.276 [F] 
(3.15*0.45*0.5)*2*1.8+0.002 010 N - SO 61-01-01=2.554 [G] 
45.716 SO 61-01-01=45.716 [H] 
100.800 SO 30-01=100.800 [I] 
322.830 SO 30-02=322.830 [J] 
222.991 SO 61-01-02=222.991 [K] 
4.666 SO 66-01-01=4.666 [L] 
41.117 SO 66-02-01=41.117 [M] 
Celkem: 11.588+10.792+168.514+11.346+0.397+1.276+2.554+45.716+100.8+322.83+222.991+4.666+41.117=944.587 [N]</t>
  </si>
  <si>
    <t>Likvidace odpadů dřevěného zatříděného do Katalogu odpadů pod kódem 17 02 01 včetně dopravi.</t>
  </si>
  <si>
    <t>42.374 SO 61-01-01=42.374 [A] 
0.993 SO 66-01-01=0.993 [B] 
Celkem: 42.374+0.993=43.367 [C]</t>
  </si>
  <si>
    <t>Likvidace odpadů z plastických hmot zatříděného do Katalogu odpadů pod kódem 17 02 03 včetně dopravy.</t>
  </si>
  <si>
    <t>1.026 SO 61-01-01=1.026 [A] 
0.342 SO 61-01-02=0.342 [B] 
Celkem: 1.026+0.342=1.368 [C]</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</si>
</sst>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styles" Target="styles.xml" /><Relationship Id="rId16" Type="http://schemas.openxmlformats.org/officeDocument/2006/relationships/sharedStrings" Target="sharedStrings.xml" /><Relationship Id="rId1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2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0+C10+C13+C16</f>
      </c>
    </row>
    <row r="7" spans="2:3" ht="12.75" customHeight="1">
      <c r="B7" s="8" t="s">
        <v>7</v>
      </c>
      <c s="10">
        <f>0+E10+E13+E16</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'PS 01-11'!K8+'PS 01-11'!M8</f>
      </c>
      <c s="14">
        <f>C11*0.21</f>
      </c>
      <c s="14">
        <f>C11+D11</f>
      </c>
      <c s="13">
        <f>'PS 01-11'!T7</f>
      </c>
    </row>
    <row r="12" spans="1:6" ht="12.75">
      <c r="A12" s="11" t="s">
        <v>146</v>
      </c>
      <c s="12" t="s">
        <v>147</v>
      </c>
      <c s="14">
        <f>'SO 98-98'!K8+'SO 98-98'!M8</f>
      </c>
      <c s="14">
        <f>C12*0.21</f>
      </c>
      <c s="14">
        <f>C12+D12</f>
      </c>
      <c s="13">
        <f>'SO 98-98'!T7</f>
      </c>
    </row>
    <row r="13" spans="1:6" ht="12.75">
      <c r="A13" s="11" t="s">
        <v>179</v>
      </c>
      <c s="12" t="s">
        <v>180</v>
      </c>
      <c s="14">
        <f>0+C14+C15</f>
      </c>
      <c s="14">
        <f>C13*0.21</f>
      </c>
      <c s="14">
        <f>0+E14+E15</f>
      </c>
      <c s="13">
        <f>0+F14+F15</f>
      </c>
    </row>
    <row r="14" spans="1:6" ht="12.75">
      <c r="A14" s="11" t="s">
        <v>181</v>
      </c>
      <c s="12" t="s">
        <v>182</v>
      </c>
      <c s="14">
        <f>'SO 30-01'!K8+'SO 30-01'!M8</f>
      </c>
      <c s="14">
        <f>C14*0.21</f>
      </c>
      <c s="14">
        <f>C14+D14</f>
      </c>
      <c s="13">
        <f>'SO 30-01'!T7</f>
      </c>
    </row>
    <row r="15" spans="1:6" ht="12.75">
      <c r="A15" s="11" t="s">
        <v>405</v>
      </c>
      <c s="12" t="s">
        <v>406</v>
      </c>
      <c s="14">
        <f>'SO 30-02'!K8+'SO 30-02'!M8</f>
      </c>
      <c s="14">
        <f>C15*0.21</f>
      </c>
      <c s="14">
        <f>C15+D15</f>
      </c>
      <c s="13">
        <f>'SO 30-02'!T7</f>
      </c>
    </row>
    <row r="16" spans="1:6" ht="12.75">
      <c r="A16" s="11" t="s">
        <v>476</v>
      </c>
      <c s="12" t="s">
        <v>477</v>
      </c>
      <c s="14">
        <f>0+C17+C18+C19+C20+C21+C22+C23+C24+C25</f>
      </c>
      <c s="14">
        <f>C16*0.21</f>
      </c>
      <c s="14">
        <f>0+E17+E18+E19+E20+E21+E22+E23+E24+E25</f>
      </c>
      <c s="13">
        <f>0+F17+F18+F19+F20+F21+F22+F23+F24+F25</f>
      </c>
    </row>
    <row r="17" spans="1:6" ht="12.75">
      <c r="A17" s="11" t="s">
        <v>478</v>
      </c>
      <c s="12" t="s">
        <v>479</v>
      </c>
      <c s="14">
        <f>'SO 53-01'!K8+'SO 53-01'!M8</f>
      </c>
      <c s="14">
        <f>C17*0.21</f>
      </c>
      <c s="14">
        <f>C17+D17</f>
      </c>
      <c s="13">
        <f>'SO 53-01'!T7</f>
      </c>
    </row>
    <row r="18" spans="1:6" ht="12.75">
      <c r="A18" s="11" t="s">
        <v>533</v>
      </c>
      <c s="12" t="s">
        <v>534</v>
      </c>
      <c s="14">
        <f>'SO 61-01-01'!K8+'SO 61-01-01'!M8</f>
      </c>
      <c s="14">
        <f>C18*0.21</f>
      </c>
      <c s="14">
        <f>C18+D18</f>
      </c>
      <c s="13">
        <f>'SO 61-01-01'!T7</f>
      </c>
    </row>
    <row r="19" spans="1:6" ht="12.75">
      <c r="A19" s="11" t="s">
        <v>3235</v>
      </c>
      <c s="12" t="s">
        <v>3236</v>
      </c>
      <c s="14">
        <f>'SO 61-01-02'!K8+'SO 61-01-02'!M8</f>
      </c>
      <c s="14">
        <f>C19*0.21</f>
      </c>
      <c s="14">
        <f>C19+D19</f>
      </c>
      <c s="13">
        <f>'SO 61-01-02'!T7</f>
      </c>
    </row>
    <row r="20" spans="1:6" ht="12.75">
      <c r="A20" s="11" t="s">
        <v>4308</v>
      </c>
      <c s="12" t="s">
        <v>4309</v>
      </c>
      <c s="14">
        <f>'SO 61-01-03'!K8+'SO 61-01-03'!M8</f>
      </c>
      <c s="14">
        <f>C20*0.21</f>
      </c>
      <c s="14">
        <f>C20+D20</f>
      </c>
      <c s="13">
        <f>'SO 61-01-03'!T7</f>
      </c>
    </row>
    <row r="21" spans="1:6" ht="12.75">
      <c r="A21" s="11" t="s">
        <v>4575</v>
      </c>
      <c s="12" t="s">
        <v>4576</v>
      </c>
      <c s="14">
        <f>'SO 61-01-04'!K8+'SO 61-01-04'!M8</f>
      </c>
      <c s="14">
        <f>C21*0.21</f>
      </c>
      <c s="14">
        <f>C21+D21</f>
      </c>
      <c s="13">
        <f>'SO 61-01-04'!T7</f>
      </c>
    </row>
    <row r="22" spans="1:6" ht="12.75">
      <c r="A22" s="11" t="s">
        <v>4713</v>
      </c>
      <c s="12" t="s">
        <v>4714</v>
      </c>
      <c s="14">
        <f>'SO 61-01-05'!K8+'SO 61-01-05'!M8</f>
      </c>
      <c s="14">
        <f>C22*0.21</f>
      </c>
      <c s="14">
        <f>C22+D22</f>
      </c>
      <c s="13">
        <f>'SO 61-01-05'!T7</f>
      </c>
    </row>
    <row r="23" spans="1:6" ht="12.75">
      <c r="A23" s="11" t="s">
        <v>4768</v>
      </c>
      <c s="12" t="s">
        <v>4769</v>
      </c>
      <c s="14">
        <f>'SO 66-01-01'!K8+'SO 66-01-01'!M8</f>
      </c>
      <c s="14">
        <f>C23*0.21</f>
      </c>
      <c s="14">
        <f>C23+D23</f>
      </c>
      <c s="13">
        <f>'SO 66-01-01'!T7</f>
      </c>
    </row>
    <row r="24" spans="1:6" ht="12.75">
      <c r="A24" s="11" t="s">
        <v>4850</v>
      </c>
      <c s="12" t="s">
        <v>4851</v>
      </c>
      <c s="14">
        <f>'SO 66-02-01'!K8+'SO 66-02-01'!M8</f>
      </c>
      <c s="14">
        <f>C24*0.21</f>
      </c>
      <c s="14">
        <f>C24+D24</f>
      </c>
      <c s="13">
        <f>'SO 66-02-01'!T7</f>
      </c>
    </row>
    <row r="25" spans="1:6" ht="12.75">
      <c r="A25" s="11" t="s">
        <v>5006</v>
      </c>
      <c s="12" t="s">
        <v>5007</v>
      </c>
      <c s="14">
        <f>'SO 90-90'!K8+'SO 90-90'!M8</f>
      </c>
      <c s="14">
        <f>C25*0.21</f>
      </c>
      <c s="14">
        <f>C25+D25</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4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476</v>
      </c>
      <c s="41">
        <f>Rekapitulace!C16</f>
      </c>
      <c s="20" t="s">
        <v>0</v>
      </c>
      <c t="s">
        <v>23</v>
      </c>
      <c t="s">
        <v>28</v>
      </c>
    </row>
    <row r="4" spans="1:16" ht="32" customHeight="1">
      <c r="A4" s="24" t="s">
        <v>20</v>
      </c>
      <c s="25" t="s">
        <v>29</v>
      </c>
      <c s="27" t="s">
        <v>476</v>
      </c>
      <c r="E4" s="26" t="s">
        <v>477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COUNTIFS(L8:L495,"=0",A8:A495,"P")+COUNTIFS(L8:L495,"",A8:A495,"P")+SUM(Q8:Q495)</f>
      </c>
    </row>
    <row r="8" spans="1:13" ht="12.75">
      <c r="A8" t="s">
        <v>45</v>
      </c>
      <c r="C8" s="28" t="s">
        <v>4577</v>
      </c>
      <c r="E8" s="30" t="s">
        <v>4576</v>
      </c>
      <c r="J8" s="29">
        <f>0+J9+J90+J123+J192+J245+J282+J323+J380+J429+J470</f>
      </c>
      <c s="29">
        <f>0+K9+K90+K123+K192+K245+K282+K323+K380+K429+K470</f>
      </c>
      <c s="29">
        <f>0+L9+L90+L123+L192+L245+L282+L323+L380+L429+L470</f>
      </c>
      <c s="29">
        <f>0+M9+M90+M123+M192+M245+M282+M323+M380+M429+M470</f>
      </c>
    </row>
    <row r="9" spans="1:13" ht="12.75">
      <c r="A9" t="s">
        <v>47</v>
      </c>
      <c r="C9" s="31" t="s">
        <v>481</v>
      </c>
      <c r="E9" s="33" t="s">
        <v>4578</v>
      </c>
      <c r="J9" s="32">
        <f>0</f>
      </c>
      <c s="32">
        <f>0</f>
      </c>
      <c s="32">
        <f>0+L10+L14+L18+L22+L26+L30+L34+L38+L42+L46+L50+L54+L58+L62+L66+L70+L74+L78+L82+L86</f>
      </c>
      <c s="32">
        <f>0+M10+M14+M18+M22+M26+M30+M34+M38+M42+M46+M50+M54+M58+M62+M66+M70+M74+M78+M82+M86</f>
      </c>
    </row>
    <row r="10" spans="1:16" ht="12.75">
      <c r="A10" t="s">
        <v>50</v>
      </c>
      <c s="34" t="s">
        <v>118</v>
      </c>
      <c s="34" t="s">
        <v>483</v>
      </c>
      <c s="35" t="s">
        <v>5</v>
      </c>
      <c s="6" t="s">
        <v>4579</v>
      </c>
      <c s="36" t="s">
        <v>65</v>
      </c>
      <c s="37">
        <v>209</v>
      </c>
      <c s="36">
        <v>0</v>
      </c>
      <c s="36">
        <f>ROUND(G10*H10,6)</f>
      </c>
      <c r="L10" s="38">
        <v>0</v>
      </c>
      <c s="32">
        <f>ROUND(ROUND(L10,2)*ROUND(G10,3),2)</f>
      </c>
      <c s="36" t="s">
        <v>485</v>
      </c>
      <c>
        <f>(M10*21)/100</f>
      </c>
      <c t="s">
        <v>28</v>
      </c>
    </row>
    <row r="11" spans="1:5" ht="12.75">
      <c r="A11" s="35" t="s">
        <v>56</v>
      </c>
      <c r="E11" s="39" t="s">
        <v>4579</v>
      </c>
    </row>
    <row r="12" spans="1:5" ht="12.75">
      <c r="A12" s="35" t="s">
        <v>57</v>
      </c>
      <c r="E12" s="40" t="s">
        <v>5</v>
      </c>
    </row>
    <row r="13" spans="1:5" ht="12.75">
      <c r="A13" t="s">
        <v>58</v>
      </c>
      <c r="E13" s="39" t="s">
        <v>5</v>
      </c>
    </row>
    <row r="14" spans="1:16" ht="12.75">
      <c r="A14" t="s">
        <v>50</v>
      </c>
      <c s="34" t="s">
        <v>28</v>
      </c>
      <c s="34" t="s">
        <v>486</v>
      </c>
      <c s="35" t="s">
        <v>5</v>
      </c>
      <c s="6" t="s">
        <v>4580</v>
      </c>
      <c s="36" t="s">
        <v>65</v>
      </c>
      <c s="37">
        <v>190</v>
      </c>
      <c s="36">
        <v>0</v>
      </c>
      <c s="36">
        <f>ROUND(G14*H14,6)</f>
      </c>
      <c r="L14" s="38">
        <v>0</v>
      </c>
      <c s="32">
        <f>ROUND(ROUND(L14,2)*ROUND(G14,3),2)</f>
      </c>
      <c s="36" t="s">
        <v>485</v>
      </c>
      <c>
        <f>(M14*21)/100</f>
      </c>
      <c t="s">
        <v>28</v>
      </c>
    </row>
    <row r="15" spans="1:5" ht="12.75">
      <c r="A15" s="35" t="s">
        <v>56</v>
      </c>
      <c r="E15" s="39" t="s">
        <v>4580</v>
      </c>
    </row>
    <row r="16" spans="1:5" ht="12.75">
      <c r="A16" s="35" t="s">
        <v>57</v>
      </c>
      <c r="E16" s="40" t="s">
        <v>5</v>
      </c>
    </row>
    <row r="17" spans="1:5" ht="12.75">
      <c r="A17" t="s">
        <v>58</v>
      </c>
      <c r="E17" s="39" t="s">
        <v>5</v>
      </c>
    </row>
    <row r="18" spans="1:16" ht="12.75">
      <c r="A18" t="s">
        <v>50</v>
      </c>
      <c s="34" t="s">
        <v>26</v>
      </c>
      <c s="34" t="s">
        <v>488</v>
      </c>
      <c s="35" t="s">
        <v>5</v>
      </c>
      <c s="6" t="s">
        <v>4581</v>
      </c>
      <c s="36" t="s">
        <v>65</v>
      </c>
      <c s="37">
        <v>15</v>
      </c>
      <c s="36">
        <v>0</v>
      </c>
      <c s="36">
        <f>ROUND(G18*H18,6)</f>
      </c>
      <c r="L18" s="38">
        <v>0</v>
      </c>
      <c s="32">
        <f>ROUND(ROUND(L18,2)*ROUND(G18,3),2)</f>
      </c>
      <c s="36" t="s">
        <v>485</v>
      </c>
      <c>
        <f>(M18*21)/100</f>
      </c>
      <c t="s">
        <v>28</v>
      </c>
    </row>
    <row r="19" spans="1:5" ht="12.75">
      <c r="A19" s="35" t="s">
        <v>56</v>
      </c>
      <c r="E19" s="39" t="s">
        <v>4581</v>
      </c>
    </row>
    <row r="20" spans="1:5" ht="12.75">
      <c r="A20" s="35" t="s">
        <v>57</v>
      </c>
      <c r="E20" s="40" t="s">
        <v>5</v>
      </c>
    </row>
    <row r="21" spans="1:5" ht="12.75">
      <c r="A21" t="s">
        <v>58</v>
      </c>
      <c r="E21" s="39" t="s">
        <v>5</v>
      </c>
    </row>
    <row r="22" spans="1:16" ht="12.75">
      <c r="A22" t="s">
        <v>50</v>
      </c>
      <c s="34" t="s">
        <v>125</v>
      </c>
      <c s="34" t="s">
        <v>490</v>
      </c>
      <c s="35" t="s">
        <v>5</v>
      </c>
      <c s="6" t="s">
        <v>4582</v>
      </c>
      <c s="36" t="s">
        <v>65</v>
      </c>
      <c s="37">
        <v>5</v>
      </c>
      <c s="36">
        <v>0</v>
      </c>
      <c s="36">
        <f>ROUND(G22*H22,6)</f>
      </c>
      <c r="L22" s="38">
        <v>0</v>
      </c>
      <c s="32">
        <f>ROUND(ROUND(L22,2)*ROUND(G22,3),2)</f>
      </c>
      <c s="36" t="s">
        <v>485</v>
      </c>
      <c>
        <f>(M22*21)/100</f>
      </c>
      <c t="s">
        <v>28</v>
      </c>
    </row>
    <row r="23" spans="1:5" ht="12.75">
      <c r="A23" s="35" t="s">
        <v>56</v>
      </c>
      <c r="E23" s="39" t="s">
        <v>4582</v>
      </c>
    </row>
    <row r="24" spans="1:5" ht="12.75">
      <c r="A24" s="35" t="s">
        <v>57</v>
      </c>
      <c r="E24" s="40" t="s">
        <v>5</v>
      </c>
    </row>
    <row r="25" spans="1:5" ht="12.75">
      <c r="A25" t="s">
        <v>58</v>
      </c>
      <c r="E25" s="39" t="s">
        <v>5</v>
      </c>
    </row>
    <row r="26" spans="1:16" ht="12.75">
      <c r="A26" t="s">
        <v>50</v>
      </c>
      <c s="34" t="s">
        <v>128</v>
      </c>
      <c s="34" t="s">
        <v>492</v>
      </c>
      <c s="35" t="s">
        <v>5</v>
      </c>
      <c s="6" t="s">
        <v>4583</v>
      </c>
      <c s="36" t="s">
        <v>494</v>
      </c>
      <c s="37">
        <v>1</v>
      </c>
      <c s="36">
        <v>0</v>
      </c>
      <c s="36">
        <f>ROUND(G26*H26,6)</f>
      </c>
      <c r="L26" s="38">
        <v>0</v>
      </c>
      <c s="32">
        <f>ROUND(ROUND(L26,2)*ROUND(G26,3),2)</f>
      </c>
      <c s="36" t="s">
        <v>485</v>
      </c>
      <c>
        <f>(M26*21)/100</f>
      </c>
      <c t="s">
        <v>28</v>
      </c>
    </row>
    <row r="27" spans="1:5" ht="12.75">
      <c r="A27" s="35" t="s">
        <v>56</v>
      </c>
      <c r="E27" s="39" t="s">
        <v>4583</v>
      </c>
    </row>
    <row r="28" spans="1:5" ht="12.75">
      <c r="A28" s="35" t="s">
        <v>57</v>
      </c>
      <c r="E28" s="40" t="s">
        <v>5</v>
      </c>
    </row>
    <row r="29" spans="1:5" ht="12.75">
      <c r="A29" t="s">
        <v>58</v>
      </c>
      <c r="E29" s="39" t="s">
        <v>5</v>
      </c>
    </row>
    <row r="30" spans="1:16" ht="12.75">
      <c r="A30" t="s">
        <v>50</v>
      </c>
      <c s="34" t="s">
        <v>27</v>
      </c>
      <c s="34" t="s">
        <v>495</v>
      </c>
      <c s="35" t="s">
        <v>5</v>
      </c>
      <c s="6" t="s">
        <v>4584</v>
      </c>
      <c s="36" t="s">
        <v>494</v>
      </c>
      <c s="37">
        <v>1</v>
      </c>
      <c s="36">
        <v>0</v>
      </c>
      <c s="36">
        <f>ROUND(G30*H30,6)</f>
      </c>
      <c r="L30" s="38">
        <v>0</v>
      </c>
      <c s="32">
        <f>ROUND(ROUND(L30,2)*ROUND(G30,3),2)</f>
      </c>
      <c s="36" t="s">
        <v>485</v>
      </c>
      <c>
        <f>(M30*21)/100</f>
      </c>
      <c t="s">
        <v>28</v>
      </c>
    </row>
    <row r="31" spans="1:5" ht="12.75">
      <c r="A31" s="35" t="s">
        <v>56</v>
      </c>
      <c r="E31" s="39" t="s">
        <v>4584</v>
      </c>
    </row>
    <row r="32" spans="1:5" ht="12.75">
      <c r="A32" s="35" t="s">
        <v>57</v>
      </c>
      <c r="E32" s="40" t="s">
        <v>5</v>
      </c>
    </row>
    <row r="33" spans="1:5" ht="12.75">
      <c r="A33" t="s">
        <v>58</v>
      </c>
      <c r="E33" s="39" t="s">
        <v>5</v>
      </c>
    </row>
    <row r="34" spans="1:16" ht="12.75">
      <c r="A34" t="s">
        <v>50</v>
      </c>
      <c s="34" t="s">
        <v>51</v>
      </c>
      <c s="34" t="s">
        <v>497</v>
      </c>
      <c s="35" t="s">
        <v>5</v>
      </c>
      <c s="6" t="s">
        <v>4585</v>
      </c>
      <c s="36" t="s">
        <v>494</v>
      </c>
      <c s="37">
        <v>1</v>
      </c>
      <c s="36">
        <v>0</v>
      </c>
      <c s="36">
        <f>ROUND(G34*H34,6)</f>
      </c>
      <c r="L34" s="38">
        <v>0</v>
      </c>
      <c s="32">
        <f>ROUND(ROUND(L34,2)*ROUND(G34,3),2)</f>
      </c>
      <c s="36" t="s">
        <v>485</v>
      </c>
      <c>
        <f>(M34*21)/100</f>
      </c>
      <c t="s">
        <v>28</v>
      </c>
    </row>
    <row r="35" spans="1:5" ht="12.75">
      <c r="A35" s="35" t="s">
        <v>56</v>
      </c>
      <c r="E35" s="39" t="s">
        <v>4585</v>
      </c>
    </row>
    <row r="36" spans="1:5" ht="12.75">
      <c r="A36" s="35" t="s">
        <v>57</v>
      </c>
      <c r="E36" s="40" t="s">
        <v>5</v>
      </c>
    </row>
    <row r="37" spans="1:5" ht="12.75">
      <c r="A37" t="s">
        <v>58</v>
      </c>
      <c r="E37" s="39" t="s">
        <v>5</v>
      </c>
    </row>
    <row r="38" spans="1:16" ht="12.75">
      <c r="A38" t="s">
        <v>50</v>
      </c>
      <c s="34" t="s">
        <v>59</v>
      </c>
      <c s="34" t="s">
        <v>499</v>
      </c>
      <c s="35" t="s">
        <v>5</v>
      </c>
      <c s="6" t="s">
        <v>4586</v>
      </c>
      <c s="36" t="s">
        <v>494</v>
      </c>
      <c s="37">
        <v>2</v>
      </c>
      <c s="36">
        <v>0</v>
      </c>
      <c s="36">
        <f>ROUND(G38*H38,6)</f>
      </c>
      <c r="L38" s="38">
        <v>0</v>
      </c>
      <c s="32">
        <f>ROUND(ROUND(L38,2)*ROUND(G38,3),2)</f>
      </c>
      <c s="36" t="s">
        <v>485</v>
      </c>
      <c>
        <f>(M38*21)/100</f>
      </c>
      <c t="s">
        <v>28</v>
      </c>
    </row>
    <row r="39" spans="1:5" ht="12.75">
      <c r="A39" s="35" t="s">
        <v>56</v>
      </c>
      <c r="E39" s="39" t="s">
        <v>4586</v>
      </c>
    </row>
    <row r="40" spans="1:5" ht="12.75">
      <c r="A40" s="35" t="s">
        <v>57</v>
      </c>
      <c r="E40" s="40" t="s">
        <v>5</v>
      </c>
    </row>
    <row r="41" spans="1:5" ht="12.75">
      <c r="A41" t="s">
        <v>58</v>
      </c>
      <c r="E41" s="39" t="s">
        <v>5</v>
      </c>
    </row>
    <row r="42" spans="1:16" ht="12.75">
      <c r="A42" t="s">
        <v>50</v>
      </c>
      <c s="34" t="s">
        <v>62</v>
      </c>
      <c s="34" t="s">
        <v>501</v>
      </c>
      <c s="35" t="s">
        <v>5</v>
      </c>
      <c s="6" t="s">
        <v>4587</v>
      </c>
      <c s="36" t="s">
        <v>494</v>
      </c>
      <c s="37">
        <v>1</v>
      </c>
      <c s="36">
        <v>0</v>
      </c>
      <c s="36">
        <f>ROUND(G42*H42,6)</f>
      </c>
      <c r="L42" s="38">
        <v>0</v>
      </c>
      <c s="32">
        <f>ROUND(ROUND(L42,2)*ROUND(G42,3),2)</f>
      </c>
      <c s="36" t="s">
        <v>485</v>
      </c>
      <c>
        <f>(M42*21)/100</f>
      </c>
      <c t="s">
        <v>28</v>
      </c>
    </row>
    <row r="43" spans="1:5" ht="12.75">
      <c r="A43" s="35" t="s">
        <v>56</v>
      </c>
      <c r="E43" s="39" t="s">
        <v>4587</v>
      </c>
    </row>
    <row r="44" spans="1:5" ht="12.75">
      <c r="A44" s="35" t="s">
        <v>57</v>
      </c>
      <c r="E44" s="40" t="s">
        <v>5</v>
      </c>
    </row>
    <row r="45" spans="1:5" ht="12.75">
      <c r="A45" t="s">
        <v>58</v>
      </c>
      <c r="E45" s="39" t="s">
        <v>5</v>
      </c>
    </row>
    <row r="46" spans="1:16" ht="12.75">
      <c r="A46" t="s">
        <v>50</v>
      </c>
      <c s="34" t="s">
        <v>66</v>
      </c>
      <c s="34" t="s">
        <v>503</v>
      </c>
      <c s="35" t="s">
        <v>5</v>
      </c>
      <c s="6" t="s">
        <v>4588</v>
      </c>
      <c s="36" t="s">
        <v>494</v>
      </c>
      <c s="37">
        <v>1</v>
      </c>
      <c s="36">
        <v>0</v>
      </c>
      <c s="36">
        <f>ROUND(G46*H46,6)</f>
      </c>
      <c r="L46" s="38">
        <v>0</v>
      </c>
      <c s="32">
        <f>ROUND(ROUND(L46,2)*ROUND(G46,3),2)</f>
      </c>
      <c s="36" t="s">
        <v>485</v>
      </c>
      <c>
        <f>(M46*21)/100</f>
      </c>
      <c t="s">
        <v>28</v>
      </c>
    </row>
    <row r="47" spans="1:5" ht="12.75">
      <c r="A47" s="35" t="s">
        <v>56</v>
      </c>
      <c r="E47" s="39" t="s">
        <v>4588</v>
      </c>
    </row>
    <row r="48" spans="1:5" ht="12.75">
      <c r="A48" s="35" t="s">
        <v>57</v>
      </c>
      <c r="E48" s="40" t="s">
        <v>5</v>
      </c>
    </row>
    <row r="49" spans="1:5" ht="12.75">
      <c r="A49" t="s">
        <v>58</v>
      </c>
      <c r="E49" s="39" t="s">
        <v>5</v>
      </c>
    </row>
    <row r="50" spans="1:16" ht="12.75">
      <c r="A50" t="s">
        <v>50</v>
      </c>
      <c s="34" t="s">
        <v>69</v>
      </c>
      <c s="34" t="s">
        <v>505</v>
      </c>
      <c s="35" t="s">
        <v>5</v>
      </c>
      <c s="6" t="s">
        <v>4589</v>
      </c>
      <c s="36" t="s">
        <v>494</v>
      </c>
      <c s="37">
        <v>20</v>
      </c>
      <c s="36">
        <v>0</v>
      </c>
      <c s="36">
        <f>ROUND(G50*H50,6)</f>
      </c>
      <c r="L50" s="38">
        <v>0</v>
      </c>
      <c s="32">
        <f>ROUND(ROUND(L50,2)*ROUND(G50,3),2)</f>
      </c>
      <c s="36" t="s">
        <v>485</v>
      </c>
      <c>
        <f>(M50*21)/100</f>
      </c>
      <c t="s">
        <v>28</v>
      </c>
    </row>
    <row r="51" spans="1:5" ht="12.75">
      <c r="A51" s="35" t="s">
        <v>56</v>
      </c>
      <c r="E51" s="39" t="s">
        <v>4589</v>
      </c>
    </row>
    <row r="52" spans="1:5" ht="12.75">
      <c r="A52" s="35" t="s">
        <v>57</v>
      </c>
      <c r="E52" s="40" t="s">
        <v>5</v>
      </c>
    </row>
    <row r="53" spans="1:5" ht="12.75">
      <c r="A53" t="s">
        <v>58</v>
      </c>
      <c r="E53" s="39" t="s">
        <v>5</v>
      </c>
    </row>
    <row r="54" spans="1:16" ht="12.75">
      <c r="A54" t="s">
        <v>50</v>
      </c>
      <c s="34" t="s">
        <v>73</v>
      </c>
      <c s="34" t="s">
        <v>507</v>
      </c>
      <c s="35" t="s">
        <v>5</v>
      </c>
      <c s="6" t="s">
        <v>4590</v>
      </c>
      <c s="36" t="s">
        <v>494</v>
      </c>
      <c s="37">
        <v>5</v>
      </c>
      <c s="36">
        <v>0</v>
      </c>
      <c s="36">
        <f>ROUND(G54*H54,6)</f>
      </c>
      <c r="L54" s="38">
        <v>0</v>
      </c>
      <c s="32">
        <f>ROUND(ROUND(L54,2)*ROUND(G54,3),2)</f>
      </c>
      <c s="36" t="s">
        <v>485</v>
      </c>
      <c>
        <f>(M54*21)/100</f>
      </c>
      <c t="s">
        <v>28</v>
      </c>
    </row>
    <row r="55" spans="1:5" ht="12.75">
      <c r="A55" s="35" t="s">
        <v>56</v>
      </c>
      <c r="E55" s="39" t="s">
        <v>4590</v>
      </c>
    </row>
    <row r="56" spans="1:5" ht="12.75">
      <c r="A56" s="35" t="s">
        <v>57</v>
      </c>
      <c r="E56" s="40" t="s">
        <v>5</v>
      </c>
    </row>
    <row r="57" spans="1:5" ht="12.75">
      <c r="A57" t="s">
        <v>58</v>
      </c>
      <c r="E57" s="39" t="s">
        <v>5</v>
      </c>
    </row>
    <row r="58" spans="1:16" ht="12.75">
      <c r="A58" t="s">
        <v>50</v>
      </c>
      <c s="34" t="s">
        <v>76</v>
      </c>
      <c s="34" t="s">
        <v>509</v>
      </c>
      <c s="35" t="s">
        <v>5</v>
      </c>
      <c s="6" t="s">
        <v>4591</v>
      </c>
      <c s="36" t="s">
        <v>494</v>
      </c>
      <c s="37">
        <v>5</v>
      </c>
      <c s="36">
        <v>0</v>
      </c>
      <c s="36">
        <f>ROUND(G58*H58,6)</f>
      </c>
      <c r="L58" s="38">
        <v>0</v>
      </c>
      <c s="32">
        <f>ROUND(ROUND(L58,2)*ROUND(G58,3),2)</f>
      </c>
      <c s="36" t="s">
        <v>485</v>
      </c>
      <c>
        <f>(M58*21)/100</f>
      </c>
      <c t="s">
        <v>28</v>
      </c>
    </row>
    <row r="59" spans="1:5" ht="12.75">
      <c r="A59" s="35" t="s">
        <v>56</v>
      </c>
      <c r="E59" s="39" t="s">
        <v>4591</v>
      </c>
    </row>
    <row r="60" spans="1:5" ht="12.75">
      <c r="A60" s="35" t="s">
        <v>57</v>
      </c>
      <c r="E60" s="40" t="s">
        <v>5</v>
      </c>
    </row>
    <row r="61" spans="1:5" ht="12.75">
      <c r="A61" t="s">
        <v>58</v>
      </c>
      <c r="E61" s="39" t="s">
        <v>5</v>
      </c>
    </row>
    <row r="62" spans="1:16" ht="12.75">
      <c r="A62" t="s">
        <v>50</v>
      </c>
      <c s="34" t="s">
        <v>79</v>
      </c>
      <c s="34" t="s">
        <v>511</v>
      </c>
      <c s="35" t="s">
        <v>5</v>
      </c>
      <c s="6" t="s">
        <v>4592</v>
      </c>
      <c s="36" t="s">
        <v>494</v>
      </c>
      <c s="37">
        <v>5</v>
      </c>
      <c s="36">
        <v>0</v>
      </c>
      <c s="36">
        <f>ROUND(G62*H62,6)</f>
      </c>
      <c r="L62" s="38">
        <v>0</v>
      </c>
      <c s="32">
        <f>ROUND(ROUND(L62,2)*ROUND(G62,3),2)</f>
      </c>
      <c s="36" t="s">
        <v>485</v>
      </c>
      <c>
        <f>(M62*21)/100</f>
      </c>
      <c t="s">
        <v>28</v>
      </c>
    </row>
    <row r="63" spans="1:5" ht="12.75">
      <c r="A63" s="35" t="s">
        <v>56</v>
      </c>
      <c r="E63" s="39" t="s">
        <v>4592</v>
      </c>
    </row>
    <row r="64" spans="1:5" ht="12.75">
      <c r="A64" s="35" t="s">
        <v>57</v>
      </c>
      <c r="E64" s="40" t="s">
        <v>5</v>
      </c>
    </row>
    <row r="65" spans="1:5" ht="12.75">
      <c r="A65" t="s">
        <v>58</v>
      </c>
      <c r="E65" s="39" t="s">
        <v>5</v>
      </c>
    </row>
    <row r="66" spans="1:16" ht="12.75">
      <c r="A66" t="s">
        <v>50</v>
      </c>
      <c s="34" t="s">
        <v>82</v>
      </c>
      <c s="34" t="s">
        <v>513</v>
      </c>
      <c s="35" t="s">
        <v>5</v>
      </c>
      <c s="6" t="s">
        <v>4593</v>
      </c>
      <c s="36" t="s">
        <v>494</v>
      </c>
      <c s="37">
        <v>1</v>
      </c>
      <c s="36">
        <v>0</v>
      </c>
      <c s="36">
        <f>ROUND(G66*H66,6)</f>
      </c>
      <c r="L66" s="38">
        <v>0</v>
      </c>
      <c s="32">
        <f>ROUND(ROUND(L66,2)*ROUND(G66,3),2)</f>
      </c>
      <c s="36" t="s">
        <v>485</v>
      </c>
      <c>
        <f>(M66*21)/100</f>
      </c>
      <c t="s">
        <v>28</v>
      </c>
    </row>
    <row r="67" spans="1:5" ht="12.75">
      <c r="A67" s="35" t="s">
        <v>56</v>
      </c>
      <c r="E67" s="39" t="s">
        <v>4593</v>
      </c>
    </row>
    <row r="68" spans="1:5" ht="12.75">
      <c r="A68" s="35" t="s">
        <v>57</v>
      </c>
      <c r="E68" s="40" t="s">
        <v>5</v>
      </c>
    </row>
    <row r="69" spans="1:5" ht="12.75">
      <c r="A69" t="s">
        <v>58</v>
      </c>
      <c r="E69" s="39" t="s">
        <v>5</v>
      </c>
    </row>
    <row r="70" spans="1:16" ht="12.75">
      <c r="A70" t="s">
        <v>50</v>
      </c>
      <c s="34" t="s">
        <v>85</v>
      </c>
      <c s="34" t="s">
        <v>515</v>
      </c>
      <c s="35" t="s">
        <v>5</v>
      </c>
      <c s="6" t="s">
        <v>4594</v>
      </c>
      <c s="36" t="s">
        <v>494</v>
      </c>
      <c s="37">
        <v>1</v>
      </c>
      <c s="36">
        <v>0</v>
      </c>
      <c s="36">
        <f>ROUND(G70*H70,6)</f>
      </c>
      <c r="L70" s="38">
        <v>0</v>
      </c>
      <c s="32">
        <f>ROUND(ROUND(L70,2)*ROUND(G70,3),2)</f>
      </c>
      <c s="36" t="s">
        <v>485</v>
      </c>
      <c>
        <f>(M70*21)/100</f>
      </c>
      <c t="s">
        <v>28</v>
      </c>
    </row>
    <row r="71" spans="1:5" ht="12.75">
      <c r="A71" s="35" t="s">
        <v>56</v>
      </c>
      <c r="E71" s="39" t="s">
        <v>4594</v>
      </c>
    </row>
    <row r="72" spans="1:5" ht="12.75">
      <c r="A72" s="35" t="s">
        <v>57</v>
      </c>
      <c r="E72" s="40" t="s">
        <v>5</v>
      </c>
    </row>
    <row r="73" spans="1:5" ht="12.75">
      <c r="A73" t="s">
        <v>58</v>
      </c>
      <c r="E73" s="39" t="s">
        <v>5</v>
      </c>
    </row>
    <row r="74" spans="1:16" ht="12.75">
      <c r="A74" t="s">
        <v>50</v>
      </c>
      <c s="34" t="s">
        <v>88</v>
      </c>
      <c s="34" t="s">
        <v>517</v>
      </c>
      <c s="35" t="s">
        <v>5</v>
      </c>
      <c s="6" t="s">
        <v>4595</v>
      </c>
      <c s="36" t="s">
        <v>494</v>
      </c>
      <c s="37">
        <v>1</v>
      </c>
      <c s="36">
        <v>0</v>
      </c>
      <c s="36">
        <f>ROUND(G74*H74,6)</f>
      </c>
      <c r="L74" s="38">
        <v>0</v>
      </c>
      <c s="32">
        <f>ROUND(ROUND(L74,2)*ROUND(G74,3),2)</f>
      </c>
      <c s="36" t="s">
        <v>485</v>
      </c>
      <c>
        <f>(M74*21)/100</f>
      </c>
      <c t="s">
        <v>28</v>
      </c>
    </row>
    <row r="75" spans="1:5" ht="12.75">
      <c r="A75" s="35" t="s">
        <v>56</v>
      </c>
      <c r="E75" s="39" t="s">
        <v>4595</v>
      </c>
    </row>
    <row r="76" spans="1:5" ht="12.75">
      <c r="A76" s="35" t="s">
        <v>57</v>
      </c>
      <c r="E76" s="40" t="s">
        <v>5</v>
      </c>
    </row>
    <row r="77" spans="1:5" ht="12.75">
      <c r="A77" t="s">
        <v>58</v>
      </c>
      <c r="E77" s="39" t="s">
        <v>5</v>
      </c>
    </row>
    <row r="78" spans="1:16" ht="12.75">
      <c r="A78" t="s">
        <v>50</v>
      </c>
      <c s="34" t="s">
        <v>91</v>
      </c>
      <c s="34" t="s">
        <v>519</v>
      </c>
      <c s="35" t="s">
        <v>5</v>
      </c>
      <c s="6" t="s">
        <v>4596</v>
      </c>
      <c s="36" t="s">
        <v>529</v>
      </c>
      <c s="37">
        <v>1</v>
      </c>
      <c s="36">
        <v>0</v>
      </c>
      <c s="36">
        <f>ROUND(G78*H78,6)</f>
      </c>
      <c r="L78" s="38">
        <v>0</v>
      </c>
      <c s="32">
        <f>ROUND(ROUND(L78,2)*ROUND(G78,3),2)</f>
      </c>
      <c s="36" t="s">
        <v>485</v>
      </c>
      <c>
        <f>(M78*21)/100</f>
      </c>
      <c t="s">
        <v>28</v>
      </c>
    </row>
    <row r="79" spans="1:5" ht="12.75">
      <c r="A79" s="35" t="s">
        <v>56</v>
      </c>
      <c r="E79" s="39" t="s">
        <v>4596</v>
      </c>
    </row>
    <row r="80" spans="1:5" ht="12.75">
      <c r="A80" s="35" t="s">
        <v>57</v>
      </c>
      <c r="E80" s="40" t="s">
        <v>5</v>
      </c>
    </row>
    <row r="81" spans="1:5" ht="12.75">
      <c r="A81" t="s">
        <v>58</v>
      </c>
      <c r="E81" s="39" t="s">
        <v>5</v>
      </c>
    </row>
    <row r="82" spans="1:16" ht="12.75">
      <c r="A82" t="s">
        <v>50</v>
      </c>
      <c s="34" t="s">
        <v>94</v>
      </c>
      <c s="34" t="s">
        <v>521</v>
      </c>
      <c s="35" t="s">
        <v>5</v>
      </c>
      <c s="6" t="s">
        <v>4597</v>
      </c>
      <c s="36" t="s">
        <v>529</v>
      </c>
      <c s="37">
        <v>1</v>
      </c>
      <c s="36">
        <v>0</v>
      </c>
      <c s="36">
        <f>ROUND(G82*H82,6)</f>
      </c>
      <c r="L82" s="38">
        <v>0</v>
      </c>
      <c s="32">
        <f>ROUND(ROUND(L82,2)*ROUND(G82,3),2)</f>
      </c>
      <c s="36" t="s">
        <v>485</v>
      </c>
      <c>
        <f>(M82*21)/100</f>
      </c>
      <c t="s">
        <v>28</v>
      </c>
    </row>
    <row r="83" spans="1:5" ht="12.75">
      <c r="A83" s="35" t="s">
        <v>56</v>
      </c>
      <c r="E83" s="39" t="s">
        <v>4597</v>
      </c>
    </row>
    <row r="84" spans="1:5" ht="12.75">
      <c r="A84" s="35" t="s">
        <v>57</v>
      </c>
      <c r="E84" s="40" t="s">
        <v>5</v>
      </c>
    </row>
    <row r="85" spans="1:5" ht="12.75">
      <c r="A85" t="s">
        <v>58</v>
      </c>
      <c r="E85" s="39" t="s">
        <v>5</v>
      </c>
    </row>
    <row r="86" spans="1:16" ht="25.5">
      <c r="A86" t="s">
        <v>50</v>
      </c>
      <c s="34" t="s">
        <v>98</v>
      </c>
      <c s="34" t="s">
        <v>523</v>
      </c>
      <c s="35" t="s">
        <v>5</v>
      </c>
      <c s="6" t="s">
        <v>4598</v>
      </c>
      <c s="36" t="s">
        <v>529</v>
      </c>
      <c s="37">
        <v>1</v>
      </c>
      <c s="36">
        <v>0</v>
      </c>
      <c s="36">
        <f>ROUND(G86*H86,6)</f>
      </c>
      <c r="L86" s="38">
        <v>0</v>
      </c>
      <c s="32">
        <f>ROUND(ROUND(L86,2)*ROUND(G86,3),2)</f>
      </c>
      <c s="36" t="s">
        <v>485</v>
      </c>
      <c>
        <f>(M86*21)/100</f>
      </c>
      <c t="s">
        <v>28</v>
      </c>
    </row>
    <row r="87" spans="1:5" ht="25.5">
      <c r="A87" s="35" t="s">
        <v>56</v>
      </c>
      <c r="E87" s="39" t="s">
        <v>4598</v>
      </c>
    </row>
    <row r="88" spans="1:5" ht="12.75">
      <c r="A88" s="35" t="s">
        <v>57</v>
      </c>
      <c r="E88" s="40" t="s">
        <v>5</v>
      </c>
    </row>
    <row r="89" spans="1:5" ht="12.75">
      <c r="A89" t="s">
        <v>58</v>
      </c>
      <c r="E89" s="39" t="s">
        <v>5</v>
      </c>
    </row>
    <row r="90" spans="1:13" ht="12.75">
      <c r="A90" t="s">
        <v>47</v>
      </c>
      <c r="C90" s="31" t="s">
        <v>4599</v>
      </c>
      <c r="E90" s="33" t="s">
        <v>3220</v>
      </c>
      <c r="J90" s="32">
        <f>0</f>
      </c>
      <c s="32">
        <f>0</f>
      </c>
      <c s="32">
        <f>0+L91+L95+L99+L103+L107+L111+L115+L119</f>
      </c>
      <c s="32">
        <f>0+M91+M95+M99+M103+M107+M111+M115+M119</f>
      </c>
    </row>
    <row r="91" spans="1:16" ht="12.75">
      <c r="A91" t="s">
        <v>50</v>
      </c>
      <c s="34" t="s">
        <v>101</v>
      </c>
      <c s="34" t="s">
        <v>4505</v>
      </c>
      <c s="35" t="s">
        <v>5</v>
      </c>
      <c s="6" t="s">
        <v>4600</v>
      </c>
      <c s="36" t="s">
        <v>494</v>
      </c>
      <c s="37">
        <v>1</v>
      </c>
      <c s="36">
        <v>0</v>
      </c>
      <c s="36">
        <f>ROUND(G91*H91,6)</f>
      </c>
      <c r="L91" s="38">
        <v>0</v>
      </c>
      <c s="32">
        <f>ROUND(ROUND(L91,2)*ROUND(G91,3),2)</f>
      </c>
      <c s="36" t="s">
        <v>485</v>
      </c>
      <c>
        <f>(M91*21)/100</f>
      </c>
      <c t="s">
        <v>28</v>
      </c>
    </row>
    <row r="92" spans="1:5" ht="12.75">
      <c r="A92" s="35" t="s">
        <v>56</v>
      </c>
      <c r="E92" s="39" t="s">
        <v>4600</v>
      </c>
    </row>
    <row r="93" spans="1:5" ht="12.75">
      <c r="A93" s="35" t="s">
        <v>57</v>
      </c>
      <c r="E93" s="40" t="s">
        <v>5</v>
      </c>
    </row>
    <row r="94" spans="1:5" ht="12.75">
      <c r="A94" t="s">
        <v>58</v>
      </c>
      <c r="E94" s="39" t="s">
        <v>5</v>
      </c>
    </row>
    <row r="95" spans="1:16" ht="12.75">
      <c r="A95" t="s">
        <v>50</v>
      </c>
      <c s="34" t="s">
        <v>104</v>
      </c>
      <c s="34" t="s">
        <v>4507</v>
      </c>
      <c s="35" t="s">
        <v>5</v>
      </c>
      <c s="6" t="s">
        <v>4601</v>
      </c>
      <c s="36" t="s">
        <v>153</v>
      </c>
      <c s="37">
        <v>1</v>
      </c>
      <c s="36">
        <v>0</v>
      </c>
      <c s="36">
        <f>ROUND(G95*H95,6)</f>
      </c>
      <c r="L95" s="38">
        <v>0</v>
      </c>
      <c s="32">
        <f>ROUND(ROUND(L95,2)*ROUND(G95,3),2)</f>
      </c>
      <c s="36" t="s">
        <v>485</v>
      </c>
      <c>
        <f>(M95*21)/100</f>
      </c>
      <c t="s">
        <v>28</v>
      </c>
    </row>
    <row r="96" spans="1:5" ht="12.75">
      <c r="A96" s="35" t="s">
        <v>56</v>
      </c>
      <c r="E96" s="39" t="s">
        <v>4601</v>
      </c>
    </row>
    <row r="97" spans="1:5" ht="12.75">
      <c r="A97" s="35" t="s">
        <v>57</v>
      </c>
      <c r="E97" s="40" t="s">
        <v>5</v>
      </c>
    </row>
    <row r="98" spans="1:5" ht="12.75">
      <c r="A98" t="s">
        <v>58</v>
      </c>
      <c r="E98" s="39" t="s">
        <v>5</v>
      </c>
    </row>
    <row r="99" spans="1:16" ht="12.75">
      <c r="A99" t="s">
        <v>50</v>
      </c>
      <c s="34" t="s">
        <v>107</v>
      </c>
      <c s="34" t="s">
        <v>4509</v>
      </c>
      <c s="35" t="s">
        <v>5</v>
      </c>
      <c s="6" t="s">
        <v>4602</v>
      </c>
      <c s="36" t="s">
        <v>529</v>
      </c>
      <c s="37">
        <v>1</v>
      </c>
      <c s="36">
        <v>0</v>
      </c>
      <c s="36">
        <f>ROUND(G99*H99,6)</f>
      </c>
      <c r="L99" s="38">
        <v>0</v>
      </c>
      <c s="32">
        <f>ROUND(ROUND(L99,2)*ROUND(G99,3),2)</f>
      </c>
      <c s="36" t="s">
        <v>485</v>
      </c>
      <c>
        <f>(M99*21)/100</f>
      </c>
      <c t="s">
        <v>28</v>
      </c>
    </row>
    <row r="100" spans="1:5" ht="12.75">
      <c r="A100" s="35" t="s">
        <v>56</v>
      </c>
      <c r="E100" s="39" t="s">
        <v>4602</v>
      </c>
    </row>
    <row r="101" spans="1:5" ht="25.5">
      <c r="A101" s="35" t="s">
        <v>57</v>
      </c>
      <c r="E101" s="40" t="s">
        <v>155</v>
      </c>
    </row>
    <row r="102" spans="1:5" ht="12.75">
      <c r="A102" t="s">
        <v>58</v>
      </c>
      <c r="E102" s="39" t="s">
        <v>5</v>
      </c>
    </row>
    <row r="103" spans="1:16" ht="12.75">
      <c r="A103" t="s">
        <v>50</v>
      </c>
      <c s="34" t="s">
        <v>110</v>
      </c>
      <c s="34" t="s">
        <v>4513</v>
      </c>
      <c s="35" t="s">
        <v>5</v>
      </c>
      <c s="6" t="s">
        <v>4603</v>
      </c>
      <c s="36" t="s">
        <v>65</v>
      </c>
      <c s="37">
        <v>165</v>
      </c>
      <c s="36">
        <v>0</v>
      </c>
      <c s="36">
        <f>ROUND(G103*H103,6)</f>
      </c>
      <c r="L103" s="38">
        <v>0</v>
      </c>
      <c s="32">
        <f>ROUND(ROUND(L103,2)*ROUND(G103,3),2)</f>
      </c>
      <c s="36" t="s">
        <v>485</v>
      </c>
      <c>
        <f>(M103*21)/100</f>
      </c>
      <c t="s">
        <v>28</v>
      </c>
    </row>
    <row r="104" spans="1:5" ht="12.75">
      <c r="A104" s="35" t="s">
        <v>56</v>
      </c>
      <c r="E104" s="39" t="s">
        <v>4603</v>
      </c>
    </row>
    <row r="105" spans="1:5" ht="12.75">
      <c r="A105" s="35" t="s">
        <v>57</v>
      </c>
      <c r="E105" s="40" t="s">
        <v>5</v>
      </c>
    </row>
    <row r="106" spans="1:5" ht="12.75">
      <c r="A106" t="s">
        <v>58</v>
      </c>
      <c r="E106" s="39" t="s">
        <v>5</v>
      </c>
    </row>
    <row r="107" spans="1:16" ht="12.75">
      <c r="A107" t="s">
        <v>50</v>
      </c>
      <c s="34" t="s">
        <v>113</v>
      </c>
      <c s="34" t="s">
        <v>4515</v>
      </c>
      <c s="35" t="s">
        <v>5</v>
      </c>
      <c s="6" t="s">
        <v>4604</v>
      </c>
      <c s="36" t="s">
        <v>65</v>
      </c>
      <c s="37">
        <v>165</v>
      </c>
      <c s="36">
        <v>0</v>
      </c>
      <c s="36">
        <f>ROUND(G107*H107,6)</f>
      </c>
      <c r="L107" s="38">
        <v>0</v>
      </c>
      <c s="32">
        <f>ROUND(ROUND(L107,2)*ROUND(G107,3),2)</f>
      </c>
      <c s="36" t="s">
        <v>485</v>
      </c>
      <c>
        <f>(M107*21)/100</f>
      </c>
      <c t="s">
        <v>28</v>
      </c>
    </row>
    <row r="108" spans="1:5" ht="12.75">
      <c r="A108" s="35" t="s">
        <v>56</v>
      </c>
      <c r="E108" s="39" t="s">
        <v>4604</v>
      </c>
    </row>
    <row r="109" spans="1:5" ht="12.75">
      <c r="A109" s="35" t="s">
        <v>57</v>
      </c>
      <c r="E109" s="40" t="s">
        <v>5</v>
      </c>
    </row>
    <row r="110" spans="1:5" ht="12.75">
      <c r="A110" t="s">
        <v>58</v>
      </c>
      <c r="E110" s="39" t="s">
        <v>5</v>
      </c>
    </row>
    <row r="111" spans="1:16" ht="12.75">
      <c r="A111" t="s">
        <v>50</v>
      </c>
      <c s="34" t="s">
        <v>135</v>
      </c>
      <c s="34" t="s">
        <v>4517</v>
      </c>
      <c s="35" t="s">
        <v>5</v>
      </c>
      <c s="6" t="s">
        <v>4605</v>
      </c>
      <c s="36" t="s">
        <v>494</v>
      </c>
      <c s="37">
        <v>15</v>
      </c>
      <c s="36">
        <v>0</v>
      </c>
      <c s="36">
        <f>ROUND(G111*H111,6)</f>
      </c>
      <c r="L111" s="38">
        <v>0</v>
      </c>
      <c s="32">
        <f>ROUND(ROUND(L111,2)*ROUND(G111,3),2)</f>
      </c>
      <c s="36" t="s">
        <v>485</v>
      </c>
      <c>
        <f>(M111*21)/100</f>
      </c>
      <c t="s">
        <v>28</v>
      </c>
    </row>
    <row r="112" spans="1:5" ht="12.75">
      <c r="A112" s="35" t="s">
        <v>56</v>
      </c>
      <c r="E112" s="39" t="s">
        <v>4605</v>
      </c>
    </row>
    <row r="113" spans="1:5" ht="12.75">
      <c r="A113" s="35" t="s">
        <v>57</v>
      </c>
      <c r="E113" s="40" t="s">
        <v>5</v>
      </c>
    </row>
    <row r="114" spans="1:5" ht="12.75">
      <c r="A114" t="s">
        <v>58</v>
      </c>
      <c r="E114" s="39" t="s">
        <v>5</v>
      </c>
    </row>
    <row r="115" spans="1:16" ht="12.75">
      <c r="A115" t="s">
        <v>50</v>
      </c>
      <c s="34" t="s">
        <v>140</v>
      </c>
      <c s="34" t="s">
        <v>4519</v>
      </c>
      <c s="35" t="s">
        <v>5</v>
      </c>
      <c s="6" t="s">
        <v>4606</v>
      </c>
      <c s="36" t="s">
        <v>494</v>
      </c>
      <c s="37">
        <v>10</v>
      </c>
      <c s="36">
        <v>0</v>
      </c>
      <c s="36">
        <f>ROUND(G115*H115,6)</f>
      </c>
      <c r="L115" s="38">
        <v>0</v>
      </c>
      <c s="32">
        <f>ROUND(ROUND(L115,2)*ROUND(G115,3),2)</f>
      </c>
      <c s="36" t="s">
        <v>485</v>
      </c>
      <c>
        <f>(M115*21)/100</f>
      </c>
      <c t="s">
        <v>28</v>
      </c>
    </row>
    <row r="116" spans="1:5" ht="12.75">
      <c r="A116" s="35" t="s">
        <v>56</v>
      </c>
      <c r="E116" s="39" t="s">
        <v>4606</v>
      </c>
    </row>
    <row r="117" spans="1:5" ht="12.75">
      <c r="A117" s="35" t="s">
        <v>57</v>
      </c>
      <c r="E117" s="40" t="s">
        <v>5</v>
      </c>
    </row>
    <row r="118" spans="1:5" ht="12.75">
      <c r="A118" t="s">
        <v>58</v>
      </c>
      <c r="E118" s="39" t="s">
        <v>5</v>
      </c>
    </row>
    <row r="119" spans="1:16" ht="12.75">
      <c r="A119" t="s">
        <v>50</v>
      </c>
      <c s="34" t="s">
        <v>278</v>
      </c>
      <c s="34" t="s">
        <v>4521</v>
      </c>
      <c s="35" t="s">
        <v>5</v>
      </c>
      <c s="6" t="s">
        <v>4607</v>
      </c>
      <c s="36" t="s">
        <v>494</v>
      </c>
      <c s="37">
        <v>3</v>
      </c>
      <c s="36">
        <v>0</v>
      </c>
      <c s="36">
        <f>ROUND(G119*H119,6)</f>
      </c>
      <c r="L119" s="38">
        <v>0</v>
      </c>
      <c s="32">
        <f>ROUND(ROUND(L119,2)*ROUND(G119,3),2)</f>
      </c>
      <c s="36" t="s">
        <v>485</v>
      </c>
      <c>
        <f>(M119*21)/100</f>
      </c>
      <c t="s">
        <v>28</v>
      </c>
    </row>
    <row r="120" spans="1:5" ht="12.75">
      <c r="A120" s="35" t="s">
        <v>56</v>
      </c>
      <c r="E120" s="39" t="s">
        <v>4607</v>
      </c>
    </row>
    <row r="121" spans="1:5" ht="12.75">
      <c r="A121" s="35" t="s">
        <v>57</v>
      </c>
      <c r="E121" s="40" t="s">
        <v>5</v>
      </c>
    </row>
    <row r="122" spans="1:5" ht="12.75">
      <c r="A122" t="s">
        <v>58</v>
      </c>
      <c r="E122" s="39" t="s">
        <v>5</v>
      </c>
    </row>
    <row r="123" spans="1:13" ht="12.75">
      <c r="A123" t="s">
        <v>47</v>
      </c>
      <c r="C123" s="31" t="s">
        <v>4359</v>
      </c>
      <c r="E123" s="33" t="s">
        <v>4608</v>
      </c>
      <c r="J123" s="32">
        <f>0</f>
      </c>
      <c s="32">
        <f>0</f>
      </c>
      <c s="32">
        <f>0+L124+L128+L132+L136+L140+L144+L148+L152+L156+L160+L164+L168+L172+L176+L180+L184+L188</f>
      </c>
      <c s="32">
        <f>0+M124+M128+M132+M136+M140+M144+M148+M152+M156+M160+M164+M168+M172+M176+M180+M184+M188</f>
      </c>
    </row>
    <row r="124" spans="1:16" ht="12.75">
      <c r="A124" t="s">
        <v>50</v>
      </c>
      <c s="34" t="s">
        <v>282</v>
      </c>
      <c s="34" t="s">
        <v>525</v>
      </c>
      <c s="35" t="s">
        <v>5</v>
      </c>
      <c s="6" t="s">
        <v>4609</v>
      </c>
      <c s="36" t="s">
        <v>65</v>
      </c>
      <c s="37">
        <v>970</v>
      </c>
      <c s="36">
        <v>0</v>
      </c>
      <c s="36">
        <f>ROUND(G124*H124,6)</f>
      </c>
      <c r="L124" s="38">
        <v>0</v>
      </c>
      <c s="32">
        <f>ROUND(ROUND(L124,2)*ROUND(G124,3),2)</f>
      </c>
      <c s="36" t="s">
        <v>485</v>
      </c>
      <c>
        <f>(M124*21)/100</f>
      </c>
      <c t="s">
        <v>28</v>
      </c>
    </row>
    <row r="125" spans="1:5" ht="12.75">
      <c r="A125" s="35" t="s">
        <v>56</v>
      </c>
      <c r="E125" s="39" t="s">
        <v>4609</v>
      </c>
    </row>
    <row r="126" spans="1:5" ht="12.75">
      <c r="A126" s="35" t="s">
        <v>57</v>
      </c>
      <c r="E126" s="40" t="s">
        <v>5</v>
      </c>
    </row>
    <row r="127" spans="1:5" ht="12.75">
      <c r="A127" t="s">
        <v>58</v>
      </c>
      <c r="E127" s="39" t="s">
        <v>5</v>
      </c>
    </row>
    <row r="128" spans="1:16" ht="12.75">
      <c r="A128" t="s">
        <v>50</v>
      </c>
      <c s="34" t="s">
        <v>285</v>
      </c>
      <c s="34" t="s">
        <v>527</v>
      </c>
      <c s="35" t="s">
        <v>5</v>
      </c>
      <c s="6" t="s">
        <v>4580</v>
      </c>
      <c s="36" t="s">
        <v>65</v>
      </c>
      <c s="37">
        <v>594</v>
      </c>
      <c s="36">
        <v>0</v>
      </c>
      <c s="36">
        <f>ROUND(G128*H128,6)</f>
      </c>
      <c r="L128" s="38">
        <v>0</v>
      </c>
      <c s="32">
        <f>ROUND(ROUND(L128,2)*ROUND(G128,3),2)</f>
      </c>
      <c s="36" t="s">
        <v>485</v>
      </c>
      <c>
        <f>(M128*21)/100</f>
      </c>
      <c t="s">
        <v>28</v>
      </c>
    </row>
    <row r="129" spans="1:5" ht="12.75">
      <c r="A129" s="35" t="s">
        <v>56</v>
      </c>
      <c r="E129" s="39" t="s">
        <v>4580</v>
      </c>
    </row>
    <row r="130" spans="1:5" ht="12.75">
      <c r="A130" s="35" t="s">
        <v>57</v>
      </c>
      <c r="E130" s="40" t="s">
        <v>5</v>
      </c>
    </row>
    <row r="131" spans="1:5" ht="12.75">
      <c r="A131" t="s">
        <v>58</v>
      </c>
      <c r="E131" s="39" t="s">
        <v>5</v>
      </c>
    </row>
    <row r="132" spans="1:16" ht="12.75">
      <c r="A132" t="s">
        <v>50</v>
      </c>
      <c s="34" t="s">
        <v>289</v>
      </c>
      <c s="34" t="s">
        <v>4334</v>
      </c>
      <c s="35" t="s">
        <v>5</v>
      </c>
      <c s="6" t="s">
        <v>4610</v>
      </c>
      <c s="36" t="s">
        <v>65</v>
      </c>
      <c s="37">
        <v>20</v>
      </c>
      <c s="36">
        <v>0</v>
      </c>
      <c s="36">
        <f>ROUND(G132*H132,6)</f>
      </c>
      <c r="L132" s="38">
        <v>0</v>
      </c>
      <c s="32">
        <f>ROUND(ROUND(L132,2)*ROUND(G132,3),2)</f>
      </c>
      <c s="36" t="s">
        <v>485</v>
      </c>
      <c>
        <f>(M132*21)/100</f>
      </c>
      <c t="s">
        <v>28</v>
      </c>
    </row>
    <row r="133" spans="1:5" ht="12.75">
      <c r="A133" s="35" t="s">
        <v>56</v>
      </c>
      <c r="E133" s="39" t="s">
        <v>4610</v>
      </c>
    </row>
    <row r="134" spans="1:5" ht="12.75">
      <c r="A134" s="35" t="s">
        <v>57</v>
      </c>
      <c r="E134" s="40" t="s">
        <v>5</v>
      </c>
    </row>
    <row r="135" spans="1:5" ht="12.75">
      <c r="A135" t="s">
        <v>58</v>
      </c>
      <c r="E135" s="39" t="s">
        <v>5</v>
      </c>
    </row>
    <row r="136" spans="1:16" ht="12.75">
      <c r="A136" t="s">
        <v>50</v>
      </c>
      <c s="34" t="s">
        <v>294</v>
      </c>
      <c s="34" t="s">
        <v>530</v>
      </c>
      <c s="35" t="s">
        <v>5</v>
      </c>
      <c s="6" t="s">
        <v>4611</v>
      </c>
      <c s="36" t="s">
        <v>65</v>
      </c>
      <c s="37">
        <v>15</v>
      </c>
      <c s="36">
        <v>0</v>
      </c>
      <c s="36">
        <f>ROUND(G136*H136,6)</f>
      </c>
      <c r="L136" s="38">
        <v>0</v>
      </c>
      <c s="32">
        <f>ROUND(ROUND(L136,2)*ROUND(G136,3),2)</f>
      </c>
      <c s="36" t="s">
        <v>485</v>
      </c>
      <c>
        <f>(M136*21)/100</f>
      </c>
      <c t="s">
        <v>28</v>
      </c>
    </row>
    <row r="137" spans="1:5" ht="12.75">
      <c r="A137" s="35" t="s">
        <v>56</v>
      </c>
      <c r="E137" s="39" t="s">
        <v>4611</v>
      </c>
    </row>
    <row r="138" spans="1:5" ht="12.75">
      <c r="A138" s="35" t="s">
        <v>57</v>
      </c>
      <c r="E138" s="40" t="s">
        <v>5</v>
      </c>
    </row>
    <row r="139" spans="1:5" ht="12.75">
      <c r="A139" t="s">
        <v>58</v>
      </c>
      <c r="E139" s="39" t="s">
        <v>5</v>
      </c>
    </row>
    <row r="140" spans="1:16" ht="12.75">
      <c r="A140" t="s">
        <v>50</v>
      </c>
      <c s="34" t="s">
        <v>297</v>
      </c>
      <c s="34" t="s">
        <v>4337</v>
      </c>
      <c s="35" t="s">
        <v>5</v>
      </c>
      <c s="6" t="s">
        <v>4612</v>
      </c>
      <c s="36" t="s">
        <v>494</v>
      </c>
      <c s="37">
        <v>2</v>
      </c>
      <c s="36">
        <v>0</v>
      </c>
      <c s="36">
        <f>ROUND(G140*H140,6)</f>
      </c>
      <c r="L140" s="38">
        <v>0</v>
      </c>
      <c s="32">
        <f>ROUND(ROUND(L140,2)*ROUND(G140,3),2)</f>
      </c>
      <c s="36" t="s">
        <v>485</v>
      </c>
      <c>
        <f>(M140*21)/100</f>
      </c>
      <c t="s">
        <v>28</v>
      </c>
    </row>
    <row r="141" spans="1:5" ht="12.75">
      <c r="A141" s="35" t="s">
        <v>56</v>
      </c>
      <c r="E141" s="39" t="s">
        <v>4612</v>
      </c>
    </row>
    <row r="142" spans="1:5" ht="12.75">
      <c r="A142" s="35" t="s">
        <v>57</v>
      </c>
      <c r="E142" s="40" t="s">
        <v>5</v>
      </c>
    </row>
    <row r="143" spans="1:5" ht="12.75">
      <c r="A143" t="s">
        <v>58</v>
      </c>
      <c r="E143" s="39" t="s">
        <v>5</v>
      </c>
    </row>
    <row r="144" spans="1:16" ht="12.75">
      <c r="A144" t="s">
        <v>50</v>
      </c>
      <c s="34" t="s">
        <v>303</v>
      </c>
      <c s="34" t="s">
        <v>4339</v>
      </c>
      <c s="35" t="s">
        <v>5</v>
      </c>
      <c s="6" t="s">
        <v>4613</v>
      </c>
      <c s="36" t="s">
        <v>494</v>
      </c>
      <c s="37">
        <v>22</v>
      </c>
      <c s="36">
        <v>0</v>
      </c>
      <c s="36">
        <f>ROUND(G144*H144,6)</f>
      </c>
      <c r="L144" s="38">
        <v>0</v>
      </c>
      <c s="32">
        <f>ROUND(ROUND(L144,2)*ROUND(G144,3),2)</f>
      </c>
      <c s="36" t="s">
        <v>485</v>
      </c>
      <c>
        <f>(M144*21)/100</f>
      </c>
      <c t="s">
        <v>28</v>
      </c>
    </row>
    <row r="145" spans="1:5" ht="12.75">
      <c r="A145" s="35" t="s">
        <v>56</v>
      </c>
      <c r="E145" s="39" t="s">
        <v>4613</v>
      </c>
    </row>
    <row r="146" spans="1:5" ht="12.75">
      <c r="A146" s="35" t="s">
        <v>57</v>
      </c>
      <c r="E146" s="40" t="s">
        <v>5</v>
      </c>
    </row>
    <row r="147" spans="1:5" ht="12.75">
      <c r="A147" t="s">
        <v>58</v>
      </c>
      <c r="E147" s="39" t="s">
        <v>5</v>
      </c>
    </row>
    <row r="148" spans="1:16" ht="12.75">
      <c r="A148" t="s">
        <v>50</v>
      </c>
      <c s="34" t="s">
        <v>309</v>
      </c>
      <c s="34" t="s">
        <v>4341</v>
      </c>
      <c s="35" t="s">
        <v>5</v>
      </c>
      <c s="6" t="s">
        <v>4614</v>
      </c>
      <c s="36" t="s">
        <v>494</v>
      </c>
      <c s="37">
        <v>14</v>
      </c>
      <c s="36">
        <v>0</v>
      </c>
      <c s="36">
        <f>ROUND(G148*H148,6)</f>
      </c>
      <c r="L148" s="38">
        <v>0</v>
      </c>
      <c s="32">
        <f>ROUND(ROUND(L148,2)*ROUND(G148,3),2)</f>
      </c>
      <c s="36" t="s">
        <v>485</v>
      </c>
      <c>
        <f>(M148*21)/100</f>
      </c>
      <c t="s">
        <v>28</v>
      </c>
    </row>
    <row r="149" spans="1:5" ht="12.75">
      <c r="A149" s="35" t="s">
        <v>56</v>
      </c>
      <c r="E149" s="39" t="s">
        <v>4614</v>
      </c>
    </row>
    <row r="150" spans="1:5" ht="12.75">
      <c r="A150" s="35" t="s">
        <v>57</v>
      </c>
      <c r="E150" s="40" t="s">
        <v>5</v>
      </c>
    </row>
    <row r="151" spans="1:5" ht="12.75">
      <c r="A151" t="s">
        <v>58</v>
      </c>
      <c r="E151" s="39" t="s">
        <v>5</v>
      </c>
    </row>
    <row r="152" spans="1:16" ht="12.75">
      <c r="A152" t="s">
        <v>50</v>
      </c>
      <c s="34" t="s">
        <v>315</v>
      </c>
      <c s="34" t="s">
        <v>4343</v>
      </c>
      <c s="35" t="s">
        <v>5</v>
      </c>
      <c s="6" t="s">
        <v>4615</v>
      </c>
      <c s="36" t="s">
        <v>494</v>
      </c>
      <c s="37">
        <v>14</v>
      </c>
      <c s="36">
        <v>0</v>
      </c>
      <c s="36">
        <f>ROUND(G152*H152,6)</f>
      </c>
      <c r="L152" s="38">
        <v>0</v>
      </c>
      <c s="32">
        <f>ROUND(ROUND(L152,2)*ROUND(G152,3),2)</f>
      </c>
      <c s="36" t="s">
        <v>485</v>
      </c>
      <c>
        <f>(M152*21)/100</f>
      </c>
      <c t="s">
        <v>28</v>
      </c>
    </row>
    <row r="153" spans="1:5" ht="12.75">
      <c r="A153" s="35" t="s">
        <v>56</v>
      </c>
      <c r="E153" s="39" t="s">
        <v>4615</v>
      </c>
    </row>
    <row r="154" spans="1:5" ht="12.75">
      <c r="A154" s="35" t="s">
        <v>57</v>
      </c>
      <c r="E154" s="40" t="s">
        <v>5</v>
      </c>
    </row>
    <row r="155" spans="1:5" ht="12.75">
      <c r="A155" t="s">
        <v>58</v>
      </c>
      <c r="E155" s="39" t="s">
        <v>5</v>
      </c>
    </row>
    <row r="156" spans="1:16" ht="12.75">
      <c r="A156" t="s">
        <v>50</v>
      </c>
      <c s="34" t="s">
        <v>321</v>
      </c>
      <c s="34" t="s">
        <v>4345</v>
      </c>
      <c s="35" t="s">
        <v>5</v>
      </c>
      <c s="6" t="s">
        <v>4616</v>
      </c>
      <c s="36" t="s">
        <v>494</v>
      </c>
      <c s="37">
        <v>6</v>
      </c>
      <c s="36">
        <v>0</v>
      </c>
      <c s="36">
        <f>ROUND(G156*H156,6)</f>
      </c>
      <c r="L156" s="38">
        <v>0</v>
      </c>
      <c s="32">
        <f>ROUND(ROUND(L156,2)*ROUND(G156,3),2)</f>
      </c>
      <c s="36" t="s">
        <v>485</v>
      </c>
      <c>
        <f>(M156*21)/100</f>
      </c>
      <c t="s">
        <v>28</v>
      </c>
    </row>
    <row r="157" spans="1:5" ht="12.75">
      <c r="A157" s="35" t="s">
        <v>56</v>
      </c>
      <c r="E157" s="39" t="s">
        <v>4616</v>
      </c>
    </row>
    <row r="158" spans="1:5" ht="12.75">
      <c r="A158" s="35" t="s">
        <v>57</v>
      </c>
      <c r="E158" s="40" t="s">
        <v>5</v>
      </c>
    </row>
    <row r="159" spans="1:5" ht="12.75">
      <c r="A159" t="s">
        <v>58</v>
      </c>
      <c r="E159" s="39" t="s">
        <v>5</v>
      </c>
    </row>
    <row r="160" spans="1:16" ht="12.75">
      <c r="A160" t="s">
        <v>50</v>
      </c>
      <c s="34" t="s">
        <v>325</v>
      </c>
      <c s="34" t="s">
        <v>4347</v>
      </c>
      <c s="35" t="s">
        <v>5</v>
      </c>
      <c s="6" t="s">
        <v>4617</v>
      </c>
      <c s="36" t="s">
        <v>494</v>
      </c>
      <c s="37">
        <v>8</v>
      </c>
      <c s="36">
        <v>0</v>
      </c>
      <c s="36">
        <f>ROUND(G160*H160,6)</f>
      </c>
      <c r="L160" s="38">
        <v>0</v>
      </c>
      <c s="32">
        <f>ROUND(ROUND(L160,2)*ROUND(G160,3),2)</f>
      </c>
      <c s="36" t="s">
        <v>485</v>
      </c>
      <c>
        <f>(M160*21)/100</f>
      </c>
      <c t="s">
        <v>28</v>
      </c>
    </row>
    <row r="161" spans="1:5" ht="12.75">
      <c r="A161" s="35" t="s">
        <v>56</v>
      </c>
      <c r="E161" s="39" t="s">
        <v>4617</v>
      </c>
    </row>
    <row r="162" spans="1:5" ht="12.75">
      <c r="A162" s="35" t="s">
        <v>57</v>
      </c>
      <c r="E162" s="40" t="s">
        <v>5</v>
      </c>
    </row>
    <row r="163" spans="1:5" ht="12.75">
      <c r="A163" t="s">
        <v>58</v>
      </c>
      <c r="E163" s="39" t="s">
        <v>5</v>
      </c>
    </row>
    <row r="164" spans="1:16" ht="12.75">
      <c r="A164" t="s">
        <v>50</v>
      </c>
      <c s="34" t="s">
        <v>332</v>
      </c>
      <c s="34" t="s">
        <v>4349</v>
      </c>
      <c s="35" t="s">
        <v>5</v>
      </c>
      <c s="6" t="s">
        <v>4618</v>
      </c>
      <c s="36" t="s">
        <v>494</v>
      </c>
      <c s="37">
        <v>22</v>
      </c>
      <c s="36">
        <v>0</v>
      </c>
      <c s="36">
        <f>ROUND(G164*H164,6)</f>
      </c>
      <c r="L164" s="38">
        <v>0</v>
      </c>
      <c s="32">
        <f>ROUND(ROUND(L164,2)*ROUND(G164,3),2)</f>
      </c>
      <c s="36" t="s">
        <v>485</v>
      </c>
      <c>
        <f>(M164*21)/100</f>
      </c>
      <c t="s">
        <v>28</v>
      </c>
    </row>
    <row r="165" spans="1:5" ht="12.75">
      <c r="A165" s="35" t="s">
        <v>56</v>
      </c>
      <c r="E165" s="39" t="s">
        <v>4618</v>
      </c>
    </row>
    <row r="166" spans="1:5" ht="12.75">
      <c r="A166" s="35" t="s">
        <v>57</v>
      </c>
      <c r="E166" s="40" t="s">
        <v>5</v>
      </c>
    </row>
    <row r="167" spans="1:5" ht="12.75">
      <c r="A167" t="s">
        <v>58</v>
      </c>
      <c r="E167" s="39" t="s">
        <v>5</v>
      </c>
    </row>
    <row r="168" spans="1:16" ht="12.75">
      <c r="A168" t="s">
        <v>50</v>
      </c>
      <c s="34" t="s">
        <v>339</v>
      </c>
      <c s="34" t="s">
        <v>4351</v>
      </c>
      <c s="35" t="s">
        <v>5</v>
      </c>
      <c s="6" t="s">
        <v>4592</v>
      </c>
      <c s="36" t="s">
        <v>494</v>
      </c>
      <c s="37">
        <v>14</v>
      </c>
      <c s="36">
        <v>0</v>
      </c>
      <c s="36">
        <f>ROUND(G168*H168,6)</f>
      </c>
      <c r="L168" s="38">
        <v>0</v>
      </c>
      <c s="32">
        <f>ROUND(ROUND(L168,2)*ROUND(G168,3),2)</f>
      </c>
      <c s="36" t="s">
        <v>485</v>
      </c>
      <c>
        <f>(M168*21)/100</f>
      </c>
      <c t="s">
        <v>28</v>
      </c>
    </row>
    <row r="169" spans="1:5" ht="12.75">
      <c r="A169" s="35" t="s">
        <v>56</v>
      </c>
      <c r="E169" s="39" t="s">
        <v>4592</v>
      </c>
    </row>
    <row r="170" spans="1:5" ht="12.75">
      <c r="A170" s="35" t="s">
        <v>57</v>
      </c>
      <c r="E170" s="40" t="s">
        <v>5</v>
      </c>
    </row>
    <row r="171" spans="1:5" ht="12.75">
      <c r="A171" t="s">
        <v>58</v>
      </c>
      <c r="E171" s="39" t="s">
        <v>5</v>
      </c>
    </row>
    <row r="172" spans="1:16" ht="12.75">
      <c r="A172" t="s">
        <v>50</v>
      </c>
      <c s="34" t="s">
        <v>344</v>
      </c>
      <c s="34" t="s">
        <v>4353</v>
      </c>
      <c s="35" t="s">
        <v>5</v>
      </c>
      <c s="6" t="s">
        <v>4619</v>
      </c>
      <c s="36" t="s">
        <v>494</v>
      </c>
      <c s="37">
        <v>1</v>
      </c>
      <c s="36">
        <v>0</v>
      </c>
      <c s="36">
        <f>ROUND(G172*H172,6)</f>
      </c>
      <c r="L172" s="38">
        <v>0</v>
      </c>
      <c s="32">
        <f>ROUND(ROUND(L172,2)*ROUND(G172,3),2)</f>
      </c>
      <c s="36" t="s">
        <v>485</v>
      </c>
      <c>
        <f>(M172*21)/100</f>
      </c>
      <c t="s">
        <v>28</v>
      </c>
    </row>
    <row r="173" spans="1:5" ht="12.75">
      <c r="A173" s="35" t="s">
        <v>56</v>
      </c>
      <c r="E173" s="39" t="s">
        <v>4619</v>
      </c>
    </row>
    <row r="174" spans="1:5" ht="12.75">
      <c r="A174" s="35" t="s">
        <v>57</v>
      </c>
      <c r="E174" s="40" t="s">
        <v>5</v>
      </c>
    </row>
    <row r="175" spans="1:5" ht="12.75">
      <c r="A175" t="s">
        <v>58</v>
      </c>
      <c r="E175" s="39" t="s">
        <v>5</v>
      </c>
    </row>
    <row r="176" spans="1:16" ht="12.75">
      <c r="A176" t="s">
        <v>50</v>
      </c>
      <c s="34" t="s">
        <v>351</v>
      </c>
      <c s="34" t="s">
        <v>4355</v>
      </c>
      <c s="35" t="s">
        <v>5</v>
      </c>
      <c s="6" t="s">
        <v>4620</v>
      </c>
      <c s="36" t="s">
        <v>494</v>
      </c>
      <c s="37">
        <v>1</v>
      </c>
      <c s="36">
        <v>0</v>
      </c>
      <c s="36">
        <f>ROUND(G176*H176,6)</f>
      </c>
      <c r="L176" s="38">
        <v>0</v>
      </c>
      <c s="32">
        <f>ROUND(ROUND(L176,2)*ROUND(G176,3),2)</f>
      </c>
      <c s="36" t="s">
        <v>485</v>
      </c>
      <c>
        <f>(M176*21)/100</f>
      </c>
      <c t="s">
        <v>28</v>
      </c>
    </row>
    <row r="177" spans="1:5" ht="12.75">
      <c r="A177" s="35" t="s">
        <v>56</v>
      </c>
      <c r="E177" s="39" t="s">
        <v>4620</v>
      </c>
    </row>
    <row r="178" spans="1:5" ht="12.75">
      <c r="A178" s="35" t="s">
        <v>57</v>
      </c>
      <c r="E178" s="40" t="s">
        <v>5</v>
      </c>
    </row>
    <row r="179" spans="1:5" ht="12.75">
      <c r="A179" t="s">
        <v>58</v>
      </c>
      <c r="E179" s="39" t="s">
        <v>5</v>
      </c>
    </row>
    <row r="180" spans="1:16" ht="12.75">
      <c r="A180" t="s">
        <v>50</v>
      </c>
      <c s="34" t="s">
        <v>355</v>
      </c>
      <c s="34" t="s">
        <v>4357</v>
      </c>
      <c s="35" t="s">
        <v>5</v>
      </c>
      <c s="6" t="s">
        <v>528</v>
      </c>
      <c s="36" t="s">
        <v>153</v>
      </c>
      <c s="37">
        <v>1</v>
      </c>
      <c s="36">
        <v>0</v>
      </c>
      <c s="36">
        <f>ROUND(G180*H180,6)</f>
      </c>
      <c r="L180" s="38">
        <v>0</v>
      </c>
      <c s="32">
        <f>ROUND(ROUND(L180,2)*ROUND(G180,3),2)</f>
      </c>
      <c s="36" t="s">
        <v>485</v>
      </c>
      <c>
        <f>(M180*21)/100</f>
      </c>
      <c t="s">
        <v>28</v>
      </c>
    </row>
    <row r="181" spans="1:5" ht="12.75">
      <c r="A181" s="35" t="s">
        <v>56</v>
      </c>
      <c r="E181" s="39" t="s">
        <v>528</v>
      </c>
    </row>
    <row r="182" spans="1:5" ht="12.75">
      <c r="A182" s="35" t="s">
        <v>57</v>
      </c>
      <c r="E182" s="40" t="s">
        <v>5</v>
      </c>
    </row>
    <row r="183" spans="1:5" ht="12.75">
      <c r="A183" t="s">
        <v>58</v>
      </c>
      <c r="E183" s="39" t="s">
        <v>5</v>
      </c>
    </row>
    <row r="184" spans="1:16" ht="12.75">
      <c r="A184" t="s">
        <v>50</v>
      </c>
      <c s="34" t="s">
        <v>359</v>
      </c>
      <c s="34" t="s">
        <v>4361</v>
      </c>
      <c s="35" t="s">
        <v>5</v>
      </c>
      <c s="6" t="s">
        <v>4621</v>
      </c>
      <c s="36" t="s">
        <v>4622</v>
      </c>
      <c s="37">
        <v>22</v>
      </c>
      <c s="36">
        <v>0</v>
      </c>
      <c s="36">
        <f>ROUND(G184*H184,6)</f>
      </c>
      <c r="L184" s="38">
        <v>0</v>
      </c>
      <c s="32">
        <f>ROUND(ROUND(L184,2)*ROUND(G184,3),2)</f>
      </c>
      <c s="36" t="s">
        <v>485</v>
      </c>
      <c>
        <f>(M184*21)/100</f>
      </c>
      <c t="s">
        <v>28</v>
      </c>
    </row>
    <row r="185" spans="1:5" ht="12.75">
      <c r="A185" s="35" t="s">
        <v>56</v>
      </c>
      <c r="E185" s="39" t="s">
        <v>4621</v>
      </c>
    </row>
    <row r="186" spans="1:5" ht="12.75">
      <c r="A186" s="35" t="s">
        <v>57</v>
      </c>
      <c r="E186" s="40" t="s">
        <v>5</v>
      </c>
    </row>
    <row r="187" spans="1:5" ht="12.75">
      <c r="A187" t="s">
        <v>58</v>
      </c>
      <c r="E187" s="39" t="s">
        <v>5</v>
      </c>
    </row>
    <row r="188" spans="1:16" ht="12.75">
      <c r="A188" t="s">
        <v>50</v>
      </c>
      <c s="34" t="s">
        <v>365</v>
      </c>
      <c s="34" t="s">
        <v>4363</v>
      </c>
      <c s="35" t="s">
        <v>5</v>
      </c>
      <c s="6" t="s">
        <v>4623</v>
      </c>
      <c s="36" t="s">
        <v>143</v>
      </c>
      <c s="37">
        <v>5</v>
      </c>
      <c s="36">
        <v>0</v>
      </c>
      <c s="36">
        <f>ROUND(G188*H188,6)</f>
      </c>
      <c r="L188" s="38">
        <v>0</v>
      </c>
      <c s="32">
        <f>ROUND(ROUND(L188,2)*ROUND(G188,3),2)</f>
      </c>
      <c s="36" t="s">
        <v>485</v>
      </c>
      <c>
        <f>(M188*21)/100</f>
      </c>
      <c t="s">
        <v>28</v>
      </c>
    </row>
    <row r="189" spans="1:5" ht="12.75">
      <c r="A189" s="35" t="s">
        <v>56</v>
      </c>
      <c r="E189" s="39" t="s">
        <v>4623</v>
      </c>
    </row>
    <row r="190" spans="1:5" ht="12.75">
      <c r="A190" s="35" t="s">
        <v>57</v>
      </c>
      <c r="E190" s="40" t="s">
        <v>5</v>
      </c>
    </row>
    <row r="191" spans="1:5" ht="12.75">
      <c r="A191" t="s">
        <v>58</v>
      </c>
      <c r="E191" s="39" t="s">
        <v>5</v>
      </c>
    </row>
    <row r="192" spans="1:13" ht="12.75">
      <c r="A192" t="s">
        <v>47</v>
      </c>
      <c r="C192" s="31" t="s">
        <v>4384</v>
      </c>
      <c r="E192" s="33" t="s">
        <v>4624</v>
      </c>
      <c r="J192" s="32">
        <f>0</f>
      </c>
      <c s="32">
        <f>0</f>
      </c>
      <c s="32">
        <f>0+L193+L197+L201+L205+L209+L213+L217+L221+L225+L229+L233+L237+L241</f>
      </c>
      <c s="32">
        <f>0+M193+M197+M201+M205+M209+M213+M217+M221+M225+M229+M233+M237+M241</f>
      </c>
    </row>
    <row r="193" spans="1:16" ht="12.75">
      <c r="A193" t="s">
        <v>50</v>
      </c>
      <c s="34" t="s">
        <v>369</v>
      </c>
      <c s="34" t="s">
        <v>4365</v>
      </c>
      <c s="35" t="s">
        <v>5</v>
      </c>
      <c s="6" t="s">
        <v>4625</v>
      </c>
      <c s="36" t="s">
        <v>494</v>
      </c>
      <c s="37">
        <v>1</v>
      </c>
      <c s="36">
        <v>0</v>
      </c>
      <c s="36">
        <f>ROUND(G193*H193,6)</f>
      </c>
      <c r="L193" s="38">
        <v>0</v>
      </c>
      <c s="32">
        <f>ROUND(ROUND(L193,2)*ROUND(G193,3),2)</f>
      </c>
      <c s="36" t="s">
        <v>485</v>
      </c>
      <c>
        <f>(M193*21)/100</f>
      </c>
      <c t="s">
        <v>28</v>
      </c>
    </row>
    <row r="194" spans="1:5" ht="12.75">
      <c r="A194" s="35" t="s">
        <v>56</v>
      </c>
      <c r="E194" s="39" t="s">
        <v>4625</v>
      </c>
    </row>
    <row r="195" spans="1:5" ht="12.75">
      <c r="A195" s="35" t="s">
        <v>57</v>
      </c>
      <c r="E195" s="40" t="s">
        <v>5</v>
      </c>
    </row>
    <row r="196" spans="1:5" ht="12.75">
      <c r="A196" t="s">
        <v>58</v>
      </c>
      <c r="E196" s="39" t="s">
        <v>5</v>
      </c>
    </row>
    <row r="197" spans="1:16" ht="12.75">
      <c r="A197" t="s">
        <v>50</v>
      </c>
      <c s="34" t="s">
        <v>375</v>
      </c>
      <c s="34" t="s">
        <v>4367</v>
      </c>
      <c s="35" t="s">
        <v>5</v>
      </c>
      <c s="6" t="s">
        <v>4626</v>
      </c>
      <c s="36" t="s">
        <v>494</v>
      </c>
      <c s="37">
        <v>1</v>
      </c>
      <c s="36">
        <v>0</v>
      </c>
      <c s="36">
        <f>ROUND(G197*H197,6)</f>
      </c>
      <c r="L197" s="38">
        <v>0</v>
      </c>
      <c s="32">
        <f>ROUND(ROUND(L197,2)*ROUND(G197,3),2)</f>
      </c>
      <c s="36" t="s">
        <v>485</v>
      </c>
      <c>
        <f>(M197*21)/100</f>
      </c>
      <c t="s">
        <v>28</v>
      </c>
    </row>
    <row r="198" spans="1:5" ht="12.75">
      <c r="A198" s="35" t="s">
        <v>56</v>
      </c>
      <c r="E198" s="39" t="s">
        <v>4626</v>
      </c>
    </row>
    <row r="199" spans="1:5" ht="12.75">
      <c r="A199" s="35" t="s">
        <v>57</v>
      </c>
      <c r="E199" s="40" t="s">
        <v>5</v>
      </c>
    </row>
    <row r="200" spans="1:5" ht="12.75">
      <c r="A200" t="s">
        <v>58</v>
      </c>
      <c r="E200" s="39" t="s">
        <v>5</v>
      </c>
    </row>
    <row r="201" spans="1:16" ht="12.75">
      <c r="A201" t="s">
        <v>50</v>
      </c>
      <c s="34" t="s">
        <v>378</v>
      </c>
      <c s="34" t="s">
        <v>4369</v>
      </c>
      <c s="35" t="s">
        <v>5</v>
      </c>
      <c s="6" t="s">
        <v>4627</v>
      </c>
      <c s="36" t="s">
        <v>494</v>
      </c>
      <c s="37">
        <v>1</v>
      </c>
      <c s="36">
        <v>0</v>
      </c>
      <c s="36">
        <f>ROUND(G201*H201,6)</f>
      </c>
      <c r="L201" s="38">
        <v>0</v>
      </c>
      <c s="32">
        <f>ROUND(ROUND(L201,2)*ROUND(G201,3),2)</f>
      </c>
      <c s="36" t="s">
        <v>485</v>
      </c>
      <c>
        <f>(M201*21)/100</f>
      </c>
      <c t="s">
        <v>28</v>
      </c>
    </row>
    <row r="202" spans="1:5" ht="12.75">
      <c r="A202" s="35" t="s">
        <v>56</v>
      </c>
      <c r="E202" s="39" t="s">
        <v>4627</v>
      </c>
    </row>
    <row r="203" spans="1:5" ht="12.75">
      <c r="A203" s="35" t="s">
        <v>57</v>
      </c>
      <c r="E203" s="40" t="s">
        <v>5</v>
      </c>
    </row>
    <row r="204" spans="1:5" ht="12.75">
      <c r="A204" t="s">
        <v>58</v>
      </c>
      <c r="E204" s="39" t="s">
        <v>5</v>
      </c>
    </row>
    <row r="205" spans="1:16" ht="12.75">
      <c r="A205" t="s">
        <v>50</v>
      </c>
      <c s="34" t="s">
        <v>383</v>
      </c>
      <c s="34" t="s">
        <v>4370</v>
      </c>
      <c s="35" t="s">
        <v>5</v>
      </c>
      <c s="6" t="s">
        <v>4628</v>
      </c>
      <c s="36" t="s">
        <v>494</v>
      </c>
      <c s="37">
        <v>1</v>
      </c>
      <c s="36">
        <v>0</v>
      </c>
      <c s="36">
        <f>ROUND(G205*H205,6)</f>
      </c>
      <c r="L205" s="38">
        <v>0</v>
      </c>
      <c s="32">
        <f>ROUND(ROUND(L205,2)*ROUND(G205,3),2)</f>
      </c>
      <c s="36" t="s">
        <v>485</v>
      </c>
      <c>
        <f>(M205*21)/100</f>
      </c>
      <c t="s">
        <v>28</v>
      </c>
    </row>
    <row r="206" spans="1:5" ht="12.75">
      <c r="A206" s="35" t="s">
        <v>56</v>
      </c>
      <c r="E206" s="39" t="s">
        <v>4628</v>
      </c>
    </row>
    <row r="207" spans="1:5" ht="12.75">
      <c r="A207" s="35" t="s">
        <v>57</v>
      </c>
      <c r="E207" s="40" t="s">
        <v>5</v>
      </c>
    </row>
    <row r="208" spans="1:5" ht="12.75">
      <c r="A208" t="s">
        <v>58</v>
      </c>
      <c r="E208" s="39" t="s">
        <v>5</v>
      </c>
    </row>
    <row r="209" spans="1:16" ht="12.75">
      <c r="A209" t="s">
        <v>50</v>
      </c>
      <c s="34" t="s">
        <v>387</v>
      </c>
      <c s="34" t="s">
        <v>4371</v>
      </c>
      <c s="35" t="s">
        <v>5</v>
      </c>
      <c s="6" t="s">
        <v>4629</v>
      </c>
      <c s="36" t="s">
        <v>494</v>
      </c>
      <c s="37">
        <v>3</v>
      </c>
      <c s="36">
        <v>0</v>
      </c>
      <c s="36">
        <f>ROUND(G209*H209,6)</f>
      </c>
      <c r="L209" s="38">
        <v>0</v>
      </c>
      <c s="32">
        <f>ROUND(ROUND(L209,2)*ROUND(G209,3),2)</f>
      </c>
      <c s="36" t="s">
        <v>485</v>
      </c>
      <c>
        <f>(M209*21)/100</f>
      </c>
      <c t="s">
        <v>28</v>
      </c>
    </row>
    <row r="210" spans="1:5" ht="12.75">
      <c r="A210" s="35" t="s">
        <v>56</v>
      </c>
      <c r="E210" s="39" t="s">
        <v>4629</v>
      </c>
    </row>
    <row r="211" spans="1:5" ht="12.75">
      <c r="A211" s="35" t="s">
        <v>57</v>
      </c>
      <c r="E211" s="40" t="s">
        <v>5</v>
      </c>
    </row>
    <row r="212" spans="1:5" ht="12.75">
      <c r="A212" t="s">
        <v>58</v>
      </c>
      <c r="E212" s="39" t="s">
        <v>5</v>
      </c>
    </row>
    <row r="213" spans="1:16" ht="12.75">
      <c r="A213" t="s">
        <v>50</v>
      </c>
      <c s="34" t="s">
        <v>392</v>
      </c>
      <c s="34" t="s">
        <v>4372</v>
      </c>
      <c s="35" t="s">
        <v>5</v>
      </c>
      <c s="6" t="s">
        <v>4630</v>
      </c>
      <c s="36" t="s">
        <v>494</v>
      </c>
      <c s="37">
        <v>1</v>
      </c>
      <c s="36">
        <v>0</v>
      </c>
      <c s="36">
        <f>ROUND(G213*H213,6)</f>
      </c>
      <c r="L213" s="38">
        <v>0</v>
      </c>
      <c s="32">
        <f>ROUND(ROUND(L213,2)*ROUND(G213,3),2)</f>
      </c>
      <c s="36" t="s">
        <v>485</v>
      </c>
      <c>
        <f>(M213*21)/100</f>
      </c>
      <c t="s">
        <v>28</v>
      </c>
    </row>
    <row r="214" spans="1:5" ht="12.75">
      <c r="A214" s="35" t="s">
        <v>56</v>
      </c>
      <c r="E214" s="39" t="s">
        <v>4630</v>
      </c>
    </row>
    <row r="215" spans="1:5" ht="12.75">
      <c r="A215" s="35" t="s">
        <v>57</v>
      </c>
      <c r="E215" s="40" t="s">
        <v>5</v>
      </c>
    </row>
    <row r="216" spans="1:5" ht="12.75">
      <c r="A216" t="s">
        <v>58</v>
      </c>
      <c r="E216" s="39" t="s">
        <v>5</v>
      </c>
    </row>
    <row r="217" spans="1:16" ht="12.75">
      <c r="A217" t="s">
        <v>50</v>
      </c>
      <c s="34" t="s">
        <v>396</v>
      </c>
      <c s="34" t="s">
        <v>4373</v>
      </c>
      <c s="35" t="s">
        <v>5</v>
      </c>
      <c s="6" t="s">
        <v>4631</v>
      </c>
      <c s="36" t="s">
        <v>494</v>
      </c>
      <c s="37">
        <v>1</v>
      </c>
      <c s="36">
        <v>0</v>
      </c>
      <c s="36">
        <f>ROUND(G217*H217,6)</f>
      </c>
      <c r="L217" s="38">
        <v>0</v>
      </c>
      <c s="32">
        <f>ROUND(ROUND(L217,2)*ROUND(G217,3),2)</f>
      </c>
      <c s="36" t="s">
        <v>485</v>
      </c>
      <c>
        <f>(M217*21)/100</f>
      </c>
      <c t="s">
        <v>28</v>
      </c>
    </row>
    <row r="218" spans="1:5" ht="12.75">
      <c r="A218" s="35" t="s">
        <v>56</v>
      </c>
      <c r="E218" s="39" t="s">
        <v>4631</v>
      </c>
    </row>
    <row r="219" spans="1:5" ht="12.75">
      <c r="A219" s="35" t="s">
        <v>57</v>
      </c>
      <c r="E219" s="40" t="s">
        <v>5</v>
      </c>
    </row>
    <row r="220" spans="1:5" ht="12.75">
      <c r="A220" t="s">
        <v>58</v>
      </c>
      <c r="E220" s="39" t="s">
        <v>5</v>
      </c>
    </row>
    <row r="221" spans="1:16" ht="12.75">
      <c r="A221" t="s">
        <v>50</v>
      </c>
      <c s="34" t="s">
        <v>401</v>
      </c>
      <c s="34" t="s">
        <v>4374</v>
      </c>
      <c s="35" t="s">
        <v>5</v>
      </c>
      <c s="6" t="s">
        <v>4632</v>
      </c>
      <c s="36" t="s">
        <v>494</v>
      </c>
      <c s="37">
        <v>1</v>
      </c>
      <c s="36">
        <v>0</v>
      </c>
      <c s="36">
        <f>ROUND(G221*H221,6)</f>
      </c>
      <c r="L221" s="38">
        <v>0</v>
      </c>
      <c s="32">
        <f>ROUND(ROUND(L221,2)*ROUND(G221,3),2)</f>
      </c>
      <c s="36" t="s">
        <v>485</v>
      </c>
      <c>
        <f>(M221*21)/100</f>
      </c>
      <c t="s">
        <v>28</v>
      </c>
    </row>
    <row r="222" spans="1:5" ht="12.75">
      <c r="A222" s="35" t="s">
        <v>56</v>
      </c>
      <c r="E222" s="39" t="s">
        <v>4632</v>
      </c>
    </row>
    <row r="223" spans="1:5" ht="12.75">
      <c r="A223" s="35" t="s">
        <v>57</v>
      </c>
      <c r="E223" s="40" t="s">
        <v>5</v>
      </c>
    </row>
    <row r="224" spans="1:5" ht="12.75">
      <c r="A224" t="s">
        <v>58</v>
      </c>
      <c r="E224" s="39" t="s">
        <v>5</v>
      </c>
    </row>
    <row r="225" spans="1:16" ht="12.75">
      <c r="A225" t="s">
        <v>50</v>
      </c>
      <c s="34" t="s">
        <v>715</v>
      </c>
      <c s="34" t="s">
        <v>4376</v>
      </c>
      <c s="35" t="s">
        <v>5</v>
      </c>
      <c s="6" t="s">
        <v>4633</v>
      </c>
      <c s="36" t="s">
        <v>65</v>
      </c>
      <c s="37">
        <v>20</v>
      </c>
      <c s="36">
        <v>0</v>
      </c>
      <c s="36">
        <f>ROUND(G225*H225,6)</f>
      </c>
      <c r="L225" s="38">
        <v>0</v>
      </c>
      <c s="32">
        <f>ROUND(ROUND(L225,2)*ROUND(G225,3),2)</f>
      </c>
      <c s="36" t="s">
        <v>485</v>
      </c>
      <c>
        <f>(M225*21)/100</f>
      </c>
      <c t="s">
        <v>28</v>
      </c>
    </row>
    <row r="226" spans="1:5" ht="12.75">
      <c r="A226" s="35" t="s">
        <v>56</v>
      </c>
      <c r="E226" s="39" t="s">
        <v>4633</v>
      </c>
    </row>
    <row r="227" spans="1:5" ht="12.75">
      <c r="A227" s="35" t="s">
        <v>57</v>
      </c>
      <c r="E227" s="40" t="s">
        <v>5</v>
      </c>
    </row>
    <row r="228" spans="1:5" ht="12.75">
      <c r="A228" t="s">
        <v>58</v>
      </c>
      <c r="E228" s="39" t="s">
        <v>5</v>
      </c>
    </row>
    <row r="229" spans="1:16" ht="12.75">
      <c r="A229" t="s">
        <v>50</v>
      </c>
      <c s="34" t="s">
        <v>718</v>
      </c>
      <c s="34" t="s">
        <v>4378</v>
      </c>
      <c s="35" t="s">
        <v>5</v>
      </c>
      <c s="6" t="s">
        <v>4634</v>
      </c>
      <c s="36" t="s">
        <v>65</v>
      </c>
      <c s="37">
        <v>15</v>
      </c>
      <c s="36">
        <v>0</v>
      </c>
      <c s="36">
        <f>ROUND(G229*H229,6)</f>
      </c>
      <c r="L229" s="38">
        <v>0</v>
      </c>
      <c s="32">
        <f>ROUND(ROUND(L229,2)*ROUND(G229,3),2)</f>
      </c>
      <c s="36" t="s">
        <v>485</v>
      </c>
      <c>
        <f>(M229*21)/100</f>
      </c>
      <c t="s">
        <v>28</v>
      </c>
    </row>
    <row r="230" spans="1:5" ht="12.75">
      <c r="A230" s="35" t="s">
        <v>56</v>
      </c>
      <c r="E230" s="39" t="s">
        <v>4634</v>
      </c>
    </row>
    <row r="231" spans="1:5" ht="12.75">
      <c r="A231" s="35" t="s">
        <v>57</v>
      </c>
      <c r="E231" s="40" t="s">
        <v>5</v>
      </c>
    </row>
    <row r="232" spans="1:5" ht="12.75">
      <c r="A232" t="s">
        <v>58</v>
      </c>
      <c r="E232" s="39" t="s">
        <v>5</v>
      </c>
    </row>
    <row r="233" spans="1:16" ht="12.75">
      <c r="A233" t="s">
        <v>50</v>
      </c>
      <c s="34" t="s">
        <v>723</v>
      </c>
      <c s="34" t="s">
        <v>4379</v>
      </c>
      <c s="35" t="s">
        <v>5</v>
      </c>
      <c s="6" t="s">
        <v>4581</v>
      </c>
      <c s="36" t="s">
        <v>65</v>
      </c>
      <c s="37">
        <v>15</v>
      </c>
      <c s="36">
        <v>0</v>
      </c>
      <c s="36">
        <f>ROUND(G233*H233,6)</f>
      </c>
      <c r="L233" s="38">
        <v>0</v>
      </c>
      <c s="32">
        <f>ROUND(ROUND(L233,2)*ROUND(G233,3),2)</f>
      </c>
      <c s="36" t="s">
        <v>485</v>
      </c>
      <c>
        <f>(M233*21)/100</f>
      </c>
      <c t="s">
        <v>28</v>
      </c>
    </row>
    <row r="234" spans="1:5" ht="12.75">
      <c r="A234" s="35" t="s">
        <v>56</v>
      </c>
      <c r="E234" s="39" t="s">
        <v>4581</v>
      </c>
    </row>
    <row r="235" spans="1:5" ht="12.75">
      <c r="A235" s="35" t="s">
        <v>57</v>
      </c>
      <c r="E235" s="40" t="s">
        <v>5</v>
      </c>
    </row>
    <row r="236" spans="1:5" ht="12.75">
      <c r="A236" t="s">
        <v>58</v>
      </c>
      <c r="E236" s="39" t="s">
        <v>5</v>
      </c>
    </row>
    <row r="237" spans="1:16" ht="12.75">
      <c r="A237" t="s">
        <v>50</v>
      </c>
      <c s="34" t="s">
        <v>727</v>
      </c>
      <c s="34" t="s">
        <v>4380</v>
      </c>
      <c s="35" t="s">
        <v>5</v>
      </c>
      <c s="6" t="s">
        <v>4635</v>
      </c>
      <c s="36" t="s">
        <v>494</v>
      </c>
      <c s="37">
        <v>4</v>
      </c>
      <c s="36">
        <v>0</v>
      </c>
      <c s="36">
        <f>ROUND(G237*H237,6)</f>
      </c>
      <c r="L237" s="38">
        <v>0</v>
      </c>
      <c s="32">
        <f>ROUND(ROUND(L237,2)*ROUND(G237,3),2)</f>
      </c>
      <c s="36" t="s">
        <v>485</v>
      </c>
      <c>
        <f>(M237*21)/100</f>
      </c>
      <c t="s">
        <v>28</v>
      </c>
    </row>
    <row r="238" spans="1:5" ht="12.75">
      <c r="A238" s="35" t="s">
        <v>56</v>
      </c>
      <c r="E238" s="39" t="s">
        <v>4635</v>
      </c>
    </row>
    <row r="239" spans="1:5" ht="12.75">
      <c r="A239" s="35" t="s">
        <v>57</v>
      </c>
      <c r="E239" s="40" t="s">
        <v>5</v>
      </c>
    </row>
    <row r="240" spans="1:5" ht="12.75">
      <c r="A240" t="s">
        <v>58</v>
      </c>
      <c r="E240" s="39" t="s">
        <v>5</v>
      </c>
    </row>
    <row r="241" spans="1:16" ht="25.5">
      <c r="A241" t="s">
        <v>50</v>
      </c>
      <c s="34" t="s">
        <v>732</v>
      </c>
      <c s="34" t="s">
        <v>4381</v>
      </c>
      <c s="35" t="s">
        <v>5</v>
      </c>
      <c s="6" t="s">
        <v>4636</v>
      </c>
      <c s="36" t="s">
        <v>529</v>
      </c>
      <c s="37">
        <v>1</v>
      </c>
      <c s="36">
        <v>0</v>
      </c>
      <c s="36">
        <f>ROUND(G241*H241,6)</f>
      </c>
      <c r="L241" s="38">
        <v>0</v>
      </c>
      <c s="32">
        <f>ROUND(ROUND(L241,2)*ROUND(G241,3),2)</f>
      </c>
      <c s="36" t="s">
        <v>485</v>
      </c>
      <c>
        <f>(M241*21)/100</f>
      </c>
      <c t="s">
        <v>28</v>
      </c>
    </row>
    <row r="242" spans="1:5" ht="25.5">
      <c r="A242" s="35" t="s">
        <v>56</v>
      </c>
      <c r="E242" s="39" t="s">
        <v>4636</v>
      </c>
    </row>
    <row r="243" spans="1:5" ht="12.75">
      <c r="A243" s="35" t="s">
        <v>57</v>
      </c>
      <c r="E243" s="40" t="s">
        <v>5</v>
      </c>
    </row>
    <row r="244" spans="1:5" ht="12.75">
      <c r="A244" t="s">
        <v>58</v>
      </c>
      <c r="E244" s="39" t="s">
        <v>5</v>
      </c>
    </row>
    <row r="245" spans="1:13" ht="12.75">
      <c r="A245" t="s">
        <v>47</v>
      </c>
      <c r="C245" s="31" t="s">
        <v>4511</v>
      </c>
      <c r="E245" s="33" t="s">
        <v>4637</v>
      </c>
      <c r="J245" s="32">
        <f>0</f>
      </c>
      <c s="32">
        <f>0</f>
      </c>
      <c s="32">
        <f>0+L246+L250+L254+L258+L262+L266+L270+L274+L278</f>
      </c>
      <c s="32">
        <f>0+M246+M250+M254+M258+M262+M266+M270+M274+M278</f>
      </c>
    </row>
    <row r="246" spans="1:16" ht="12.75">
      <c r="A246" t="s">
        <v>50</v>
      </c>
      <c s="34" t="s">
        <v>737</v>
      </c>
      <c s="34" t="s">
        <v>4382</v>
      </c>
      <c s="35" t="s">
        <v>5</v>
      </c>
      <c s="6" t="s">
        <v>4609</v>
      </c>
      <c s="36" t="s">
        <v>65</v>
      </c>
      <c s="37">
        <v>150</v>
      </c>
      <c s="36">
        <v>0</v>
      </c>
      <c s="36">
        <f>ROUND(G246*H246,6)</f>
      </c>
      <c r="L246" s="38">
        <v>0</v>
      </c>
      <c s="32">
        <f>ROUND(ROUND(L246,2)*ROUND(G246,3),2)</f>
      </c>
      <c s="36" t="s">
        <v>485</v>
      </c>
      <c>
        <f>(M246*21)/100</f>
      </c>
      <c t="s">
        <v>28</v>
      </c>
    </row>
    <row r="247" spans="1:5" ht="12.75">
      <c r="A247" s="35" t="s">
        <v>56</v>
      </c>
      <c r="E247" s="39" t="s">
        <v>4609</v>
      </c>
    </row>
    <row r="248" spans="1:5" ht="12.75">
      <c r="A248" s="35" t="s">
        <v>57</v>
      </c>
      <c r="E248" s="40" t="s">
        <v>5</v>
      </c>
    </row>
    <row r="249" spans="1:5" ht="12.75">
      <c r="A249" t="s">
        <v>58</v>
      </c>
      <c r="E249" s="39" t="s">
        <v>5</v>
      </c>
    </row>
    <row r="250" spans="1:16" ht="12.75">
      <c r="A250" t="s">
        <v>50</v>
      </c>
      <c s="34" t="s">
        <v>742</v>
      </c>
      <c s="34" t="s">
        <v>4383</v>
      </c>
      <c s="35" t="s">
        <v>5</v>
      </c>
      <c s="6" t="s">
        <v>4580</v>
      </c>
      <c s="36" t="s">
        <v>65</v>
      </c>
      <c s="37">
        <v>150</v>
      </c>
      <c s="36">
        <v>0</v>
      </c>
      <c s="36">
        <f>ROUND(G250*H250,6)</f>
      </c>
      <c r="L250" s="38">
        <v>0</v>
      </c>
      <c s="32">
        <f>ROUND(ROUND(L250,2)*ROUND(G250,3),2)</f>
      </c>
      <c s="36" t="s">
        <v>485</v>
      </c>
      <c>
        <f>(M250*21)/100</f>
      </c>
      <c t="s">
        <v>28</v>
      </c>
    </row>
    <row r="251" spans="1:5" ht="12.75">
      <c r="A251" s="35" t="s">
        <v>56</v>
      </c>
      <c r="E251" s="39" t="s">
        <v>4580</v>
      </c>
    </row>
    <row r="252" spans="1:5" ht="12.75">
      <c r="A252" s="35" t="s">
        <v>57</v>
      </c>
      <c r="E252" s="40" t="s">
        <v>5</v>
      </c>
    </row>
    <row r="253" spans="1:5" ht="12.75">
      <c r="A253" t="s">
        <v>58</v>
      </c>
      <c r="E253" s="39" t="s">
        <v>5</v>
      </c>
    </row>
    <row r="254" spans="1:16" ht="12.75">
      <c r="A254" t="s">
        <v>50</v>
      </c>
      <c s="34" t="s">
        <v>745</v>
      </c>
      <c s="34" t="s">
        <v>4638</v>
      </c>
      <c s="35" t="s">
        <v>5</v>
      </c>
      <c s="6" t="s">
        <v>4639</v>
      </c>
      <c s="36" t="s">
        <v>494</v>
      </c>
      <c s="37">
        <v>3</v>
      </c>
      <c s="36">
        <v>0</v>
      </c>
      <c s="36">
        <f>ROUND(G254*H254,6)</f>
      </c>
      <c r="L254" s="38">
        <v>0</v>
      </c>
      <c s="32">
        <f>ROUND(ROUND(L254,2)*ROUND(G254,3),2)</f>
      </c>
      <c s="36" t="s">
        <v>485</v>
      </c>
      <c>
        <f>(M254*21)/100</f>
      </c>
      <c t="s">
        <v>28</v>
      </c>
    </row>
    <row r="255" spans="1:5" ht="12.75">
      <c r="A255" s="35" t="s">
        <v>56</v>
      </c>
      <c r="E255" s="39" t="s">
        <v>4639</v>
      </c>
    </row>
    <row r="256" spans="1:5" ht="12.75">
      <c r="A256" s="35" t="s">
        <v>57</v>
      </c>
      <c r="E256" s="40" t="s">
        <v>5</v>
      </c>
    </row>
    <row r="257" spans="1:5" ht="12.75">
      <c r="A257" t="s">
        <v>58</v>
      </c>
      <c r="E257" s="39" t="s">
        <v>5</v>
      </c>
    </row>
    <row r="258" spans="1:16" ht="25.5">
      <c r="A258" t="s">
        <v>50</v>
      </c>
      <c s="34" t="s">
        <v>750</v>
      </c>
      <c s="34" t="s">
        <v>4640</v>
      </c>
      <c s="35" t="s">
        <v>5</v>
      </c>
      <c s="6" t="s">
        <v>4641</v>
      </c>
      <c s="36" t="s">
        <v>494</v>
      </c>
      <c s="37">
        <v>2</v>
      </c>
      <c s="36">
        <v>0</v>
      </c>
      <c s="36">
        <f>ROUND(G258*H258,6)</f>
      </c>
      <c r="L258" s="38">
        <v>0</v>
      </c>
      <c s="32">
        <f>ROUND(ROUND(L258,2)*ROUND(G258,3),2)</f>
      </c>
      <c s="36" t="s">
        <v>485</v>
      </c>
      <c>
        <f>(M258*21)/100</f>
      </c>
      <c t="s">
        <v>28</v>
      </c>
    </row>
    <row r="259" spans="1:5" ht="25.5">
      <c r="A259" s="35" t="s">
        <v>56</v>
      </c>
      <c r="E259" s="39" t="s">
        <v>4641</v>
      </c>
    </row>
    <row r="260" spans="1:5" ht="12.75">
      <c r="A260" s="35" t="s">
        <v>57</v>
      </c>
      <c r="E260" s="40" t="s">
        <v>5</v>
      </c>
    </row>
    <row r="261" spans="1:5" ht="12.75">
      <c r="A261" t="s">
        <v>58</v>
      </c>
      <c r="E261" s="39" t="s">
        <v>5</v>
      </c>
    </row>
    <row r="262" spans="1:16" ht="25.5">
      <c r="A262" t="s">
        <v>50</v>
      </c>
      <c s="34" t="s">
        <v>754</v>
      </c>
      <c s="34" t="s">
        <v>4642</v>
      </c>
      <c s="35" t="s">
        <v>5</v>
      </c>
      <c s="6" t="s">
        <v>4643</v>
      </c>
      <c s="36" t="s">
        <v>494</v>
      </c>
      <c s="37">
        <v>1</v>
      </c>
      <c s="36">
        <v>0</v>
      </c>
      <c s="36">
        <f>ROUND(G262*H262,6)</f>
      </c>
      <c r="L262" s="38">
        <v>0</v>
      </c>
      <c s="32">
        <f>ROUND(ROUND(L262,2)*ROUND(G262,3),2)</f>
      </c>
      <c s="36" t="s">
        <v>485</v>
      </c>
      <c>
        <f>(M262*21)/100</f>
      </c>
      <c t="s">
        <v>28</v>
      </c>
    </row>
    <row r="263" spans="1:5" ht="25.5">
      <c r="A263" s="35" t="s">
        <v>56</v>
      </c>
      <c r="E263" s="39" t="s">
        <v>4643</v>
      </c>
    </row>
    <row r="264" spans="1:5" ht="12.75">
      <c r="A264" s="35" t="s">
        <v>57</v>
      </c>
      <c r="E264" s="40" t="s">
        <v>5</v>
      </c>
    </row>
    <row r="265" spans="1:5" ht="12.75">
      <c r="A265" t="s">
        <v>58</v>
      </c>
      <c r="E265" s="39" t="s">
        <v>5</v>
      </c>
    </row>
    <row r="266" spans="1:16" ht="12.75">
      <c r="A266" t="s">
        <v>50</v>
      </c>
      <c s="34" t="s">
        <v>758</v>
      </c>
      <c s="34" t="s">
        <v>4644</v>
      </c>
      <c s="35" t="s">
        <v>5</v>
      </c>
      <c s="6" t="s">
        <v>4645</v>
      </c>
      <c s="36" t="s">
        <v>494</v>
      </c>
      <c s="37">
        <v>2</v>
      </c>
      <c s="36">
        <v>0</v>
      </c>
      <c s="36">
        <f>ROUND(G266*H266,6)</f>
      </c>
      <c r="L266" s="38">
        <v>0</v>
      </c>
      <c s="32">
        <f>ROUND(ROUND(L266,2)*ROUND(G266,3),2)</f>
      </c>
      <c s="36" t="s">
        <v>485</v>
      </c>
      <c>
        <f>(M266*21)/100</f>
      </c>
      <c t="s">
        <v>28</v>
      </c>
    </row>
    <row r="267" spans="1:5" ht="12.75">
      <c r="A267" s="35" t="s">
        <v>56</v>
      </c>
      <c r="E267" s="39" t="s">
        <v>4645</v>
      </c>
    </row>
    <row r="268" spans="1:5" ht="12.75">
      <c r="A268" s="35" t="s">
        <v>57</v>
      </c>
      <c r="E268" s="40" t="s">
        <v>5</v>
      </c>
    </row>
    <row r="269" spans="1:5" ht="12.75">
      <c r="A269" t="s">
        <v>58</v>
      </c>
      <c r="E269" s="39" t="s">
        <v>5</v>
      </c>
    </row>
    <row r="270" spans="1:16" ht="25.5">
      <c r="A270" t="s">
        <v>50</v>
      </c>
      <c s="34" t="s">
        <v>761</v>
      </c>
      <c s="34" t="s">
        <v>4646</v>
      </c>
      <c s="35" t="s">
        <v>5</v>
      </c>
      <c s="6" t="s">
        <v>4636</v>
      </c>
      <c s="36" t="s">
        <v>529</v>
      </c>
      <c s="37">
        <v>1</v>
      </c>
      <c s="36">
        <v>0</v>
      </c>
      <c s="36">
        <f>ROUND(G270*H270,6)</f>
      </c>
      <c r="L270" s="38">
        <v>0</v>
      </c>
      <c s="32">
        <f>ROUND(ROUND(L270,2)*ROUND(G270,3),2)</f>
      </c>
      <c s="36" t="s">
        <v>485</v>
      </c>
      <c>
        <f>(M270*21)/100</f>
      </c>
      <c t="s">
        <v>28</v>
      </c>
    </row>
    <row r="271" spans="1:5" ht="25.5">
      <c r="A271" s="35" t="s">
        <v>56</v>
      </c>
      <c r="E271" s="39" t="s">
        <v>4636</v>
      </c>
    </row>
    <row r="272" spans="1:5" ht="12.75">
      <c r="A272" s="35" t="s">
        <v>57</v>
      </c>
      <c r="E272" s="40" t="s">
        <v>5</v>
      </c>
    </row>
    <row r="273" spans="1:5" ht="12.75">
      <c r="A273" t="s">
        <v>58</v>
      </c>
      <c r="E273" s="39" t="s">
        <v>5</v>
      </c>
    </row>
    <row r="274" spans="1:16" ht="12.75">
      <c r="A274" t="s">
        <v>50</v>
      </c>
      <c s="34" t="s">
        <v>766</v>
      </c>
      <c s="34" t="s">
        <v>4647</v>
      </c>
      <c s="35" t="s">
        <v>5</v>
      </c>
      <c s="6" t="s">
        <v>4648</v>
      </c>
      <c s="36" t="s">
        <v>153</v>
      </c>
      <c s="37">
        <v>1</v>
      </c>
      <c s="36">
        <v>0</v>
      </c>
      <c s="36">
        <f>ROUND(G274*H274,6)</f>
      </c>
      <c r="L274" s="38">
        <v>0</v>
      </c>
      <c s="32">
        <f>ROUND(ROUND(L274,2)*ROUND(G274,3),2)</f>
      </c>
      <c s="36" t="s">
        <v>485</v>
      </c>
      <c>
        <f>(M274*21)/100</f>
      </c>
      <c t="s">
        <v>28</v>
      </c>
    </row>
    <row r="275" spans="1:5" ht="12.75">
      <c r="A275" s="35" t="s">
        <v>56</v>
      </c>
      <c r="E275" s="39" t="s">
        <v>4648</v>
      </c>
    </row>
    <row r="276" spans="1:5" ht="12.75">
      <c r="A276" s="35" t="s">
        <v>57</v>
      </c>
      <c r="E276" s="40" t="s">
        <v>5</v>
      </c>
    </row>
    <row r="277" spans="1:5" ht="12.75">
      <c r="A277" t="s">
        <v>58</v>
      </c>
      <c r="E277" s="39" t="s">
        <v>5</v>
      </c>
    </row>
    <row r="278" spans="1:16" ht="12.75">
      <c r="A278" t="s">
        <v>50</v>
      </c>
      <c s="34" t="s">
        <v>770</v>
      </c>
      <c s="34" t="s">
        <v>4649</v>
      </c>
      <c s="35" t="s">
        <v>5</v>
      </c>
      <c s="6" t="s">
        <v>4650</v>
      </c>
      <c s="36" t="s">
        <v>153</v>
      </c>
      <c s="37">
        <v>1</v>
      </c>
      <c s="36">
        <v>0</v>
      </c>
      <c s="36">
        <f>ROUND(G278*H278,6)</f>
      </c>
      <c r="L278" s="38">
        <v>0</v>
      </c>
      <c s="32">
        <f>ROUND(ROUND(L278,2)*ROUND(G278,3),2)</f>
      </c>
      <c s="36" t="s">
        <v>485</v>
      </c>
      <c>
        <f>(M278*21)/100</f>
      </c>
      <c t="s">
        <v>28</v>
      </c>
    </row>
    <row r="279" spans="1:5" ht="12.75">
      <c r="A279" s="35" t="s">
        <v>56</v>
      </c>
      <c r="E279" s="39" t="s">
        <v>4650</v>
      </c>
    </row>
    <row r="280" spans="1:5" ht="12.75">
      <c r="A280" s="35" t="s">
        <v>57</v>
      </c>
      <c r="E280" s="40" t="s">
        <v>5</v>
      </c>
    </row>
    <row r="281" spans="1:5" ht="12.75">
      <c r="A281" t="s">
        <v>58</v>
      </c>
      <c r="E281" s="39" t="s">
        <v>5</v>
      </c>
    </row>
    <row r="282" spans="1:13" ht="12.75">
      <c r="A282" t="s">
        <v>47</v>
      </c>
      <c r="C282" s="31" t="s">
        <v>4651</v>
      </c>
      <c r="E282" s="33" t="s">
        <v>4652</v>
      </c>
      <c r="J282" s="32">
        <f>0</f>
      </c>
      <c s="32">
        <f>0</f>
      </c>
      <c s="32">
        <f>0+L283+L287+L291+L295+L299+L303+L307+L311+L315+L319</f>
      </c>
      <c s="32">
        <f>0+M283+M287+M291+M295+M299+M303+M307+M311+M315+M319</f>
      </c>
    </row>
    <row r="283" spans="1:16" ht="12.75">
      <c r="A283" t="s">
        <v>50</v>
      </c>
      <c s="34" t="s">
        <v>774</v>
      </c>
      <c s="34" t="s">
        <v>4653</v>
      </c>
      <c s="35" t="s">
        <v>5</v>
      </c>
      <c s="6" t="s">
        <v>4654</v>
      </c>
      <c s="36" t="s">
        <v>494</v>
      </c>
      <c s="37">
        <v>2</v>
      </c>
      <c s="36">
        <v>0</v>
      </c>
      <c s="36">
        <f>ROUND(G283*H283,6)</f>
      </c>
      <c r="L283" s="38">
        <v>0</v>
      </c>
      <c s="32">
        <f>ROUND(ROUND(L283,2)*ROUND(G283,3),2)</f>
      </c>
      <c s="36" t="s">
        <v>485</v>
      </c>
      <c>
        <f>(M283*21)/100</f>
      </c>
      <c t="s">
        <v>28</v>
      </c>
    </row>
    <row r="284" spans="1:5" ht="12.75">
      <c r="A284" s="35" t="s">
        <v>56</v>
      </c>
      <c r="E284" s="39" t="s">
        <v>4654</v>
      </c>
    </row>
    <row r="285" spans="1:5" ht="12.75">
      <c r="A285" s="35" t="s">
        <v>57</v>
      </c>
      <c r="E285" s="40" t="s">
        <v>5</v>
      </c>
    </row>
    <row r="286" spans="1:5" ht="12.75">
      <c r="A286" t="s">
        <v>58</v>
      </c>
      <c r="E286" s="39" t="s">
        <v>5</v>
      </c>
    </row>
    <row r="287" spans="1:16" ht="12.75">
      <c r="A287" t="s">
        <v>50</v>
      </c>
      <c s="34" t="s">
        <v>778</v>
      </c>
      <c s="34" t="s">
        <v>4655</v>
      </c>
      <c s="35" t="s">
        <v>5</v>
      </c>
      <c s="6" t="s">
        <v>4656</v>
      </c>
      <c s="36" t="s">
        <v>494</v>
      </c>
      <c s="37">
        <v>2</v>
      </c>
      <c s="36">
        <v>0</v>
      </c>
      <c s="36">
        <f>ROUND(G287*H287,6)</f>
      </c>
      <c r="L287" s="38">
        <v>0</v>
      </c>
      <c s="32">
        <f>ROUND(ROUND(L287,2)*ROUND(G287,3),2)</f>
      </c>
      <c s="36" t="s">
        <v>485</v>
      </c>
      <c>
        <f>(M287*21)/100</f>
      </c>
      <c t="s">
        <v>28</v>
      </c>
    </row>
    <row r="288" spans="1:5" ht="12.75">
      <c r="A288" s="35" t="s">
        <v>56</v>
      </c>
      <c r="E288" s="39" t="s">
        <v>4656</v>
      </c>
    </row>
    <row r="289" spans="1:5" ht="12.75">
      <c r="A289" s="35" t="s">
        <v>57</v>
      </c>
      <c r="E289" s="40" t="s">
        <v>5</v>
      </c>
    </row>
    <row r="290" spans="1:5" ht="12.75">
      <c r="A290" t="s">
        <v>58</v>
      </c>
      <c r="E290" s="39" t="s">
        <v>5</v>
      </c>
    </row>
    <row r="291" spans="1:16" ht="25.5">
      <c r="A291" t="s">
        <v>50</v>
      </c>
      <c s="34" t="s">
        <v>782</v>
      </c>
      <c s="34" t="s">
        <v>4657</v>
      </c>
      <c s="35" t="s">
        <v>5</v>
      </c>
      <c s="6" t="s">
        <v>4658</v>
      </c>
      <c s="36" t="s">
        <v>494</v>
      </c>
      <c s="37">
        <v>1</v>
      </c>
      <c s="36">
        <v>0</v>
      </c>
      <c s="36">
        <f>ROUND(G291*H291,6)</f>
      </c>
      <c r="L291" s="38">
        <v>0</v>
      </c>
      <c s="32">
        <f>ROUND(ROUND(L291,2)*ROUND(G291,3),2)</f>
      </c>
      <c s="36" t="s">
        <v>485</v>
      </c>
      <c>
        <f>(M291*21)/100</f>
      </c>
      <c t="s">
        <v>28</v>
      </c>
    </row>
    <row r="292" spans="1:5" ht="25.5">
      <c r="A292" s="35" t="s">
        <v>56</v>
      </c>
      <c r="E292" s="39" t="s">
        <v>4658</v>
      </c>
    </row>
    <row r="293" spans="1:5" ht="12.75">
      <c r="A293" s="35" t="s">
        <v>57</v>
      </c>
      <c r="E293" s="40" t="s">
        <v>5</v>
      </c>
    </row>
    <row r="294" spans="1:5" ht="12.75">
      <c r="A294" t="s">
        <v>58</v>
      </c>
      <c r="E294" s="39" t="s">
        <v>5</v>
      </c>
    </row>
    <row r="295" spans="1:16" ht="12.75">
      <c r="A295" t="s">
        <v>50</v>
      </c>
      <c s="34" t="s">
        <v>787</v>
      </c>
      <c s="34" t="s">
        <v>4659</v>
      </c>
      <c s="35" t="s">
        <v>5</v>
      </c>
      <c s="6" t="s">
        <v>4660</v>
      </c>
      <c s="36" t="s">
        <v>494</v>
      </c>
      <c s="37">
        <v>1</v>
      </c>
      <c s="36">
        <v>0</v>
      </c>
      <c s="36">
        <f>ROUND(G295*H295,6)</f>
      </c>
      <c r="L295" s="38">
        <v>0</v>
      </c>
      <c s="32">
        <f>ROUND(ROUND(L295,2)*ROUND(G295,3),2)</f>
      </c>
      <c s="36" t="s">
        <v>485</v>
      </c>
      <c>
        <f>(M295*21)/100</f>
      </c>
      <c t="s">
        <v>28</v>
      </c>
    </row>
    <row r="296" spans="1:5" ht="12.75">
      <c r="A296" s="35" t="s">
        <v>56</v>
      </c>
      <c r="E296" s="39" t="s">
        <v>4660</v>
      </c>
    </row>
    <row r="297" spans="1:5" ht="12.75">
      <c r="A297" s="35" t="s">
        <v>57</v>
      </c>
      <c r="E297" s="40" t="s">
        <v>5</v>
      </c>
    </row>
    <row r="298" spans="1:5" ht="12.75">
      <c r="A298" t="s">
        <v>58</v>
      </c>
      <c r="E298" s="39" t="s">
        <v>5</v>
      </c>
    </row>
    <row r="299" spans="1:16" ht="12.75">
      <c r="A299" t="s">
        <v>50</v>
      </c>
      <c s="34" t="s">
        <v>792</v>
      </c>
      <c s="34" t="s">
        <v>4661</v>
      </c>
      <c s="35" t="s">
        <v>5</v>
      </c>
      <c s="6" t="s">
        <v>4662</v>
      </c>
      <c s="36" t="s">
        <v>65</v>
      </c>
      <c s="37">
        <v>25</v>
      </c>
      <c s="36">
        <v>0</v>
      </c>
      <c s="36">
        <f>ROUND(G299*H299,6)</f>
      </c>
      <c r="L299" s="38">
        <v>0</v>
      </c>
      <c s="32">
        <f>ROUND(ROUND(L299,2)*ROUND(G299,3),2)</f>
      </c>
      <c s="36" t="s">
        <v>485</v>
      </c>
      <c>
        <f>(M299*21)/100</f>
      </c>
      <c t="s">
        <v>28</v>
      </c>
    </row>
    <row r="300" spans="1:5" ht="12.75">
      <c r="A300" s="35" t="s">
        <v>56</v>
      </c>
      <c r="E300" s="39" t="s">
        <v>4662</v>
      </c>
    </row>
    <row r="301" spans="1:5" ht="12.75">
      <c r="A301" s="35" t="s">
        <v>57</v>
      </c>
      <c r="E301" s="40" t="s">
        <v>5</v>
      </c>
    </row>
    <row r="302" spans="1:5" ht="12.75">
      <c r="A302" t="s">
        <v>58</v>
      </c>
      <c r="E302" s="39" t="s">
        <v>5</v>
      </c>
    </row>
    <row r="303" spans="1:16" ht="12.75">
      <c r="A303" t="s">
        <v>50</v>
      </c>
      <c s="34" t="s">
        <v>795</v>
      </c>
      <c s="34" t="s">
        <v>4663</v>
      </c>
      <c s="35" t="s">
        <v>5</v>
      </c>
      <c s="6" t="s">
        <v>4580</v>
      </c>
      <c s="36" t="s">
        <v>65</v>
      </c>
      <c s="37">
        <v>25</v>
      </c>
      <c s="36">
        <v>0</v>
      </c>
      <c s="36">
        <f>ROUND(G303*H303,6)</f>
      </c>
      <c r="L303" s="38">
        <v>0</v>
      </c>
      <c s="32">
        <f>ROUND(ROUND(L303,2)*ROUND(G303,3),2)</f>
      </c>
      <c s="36" t="s">
        <v>485</v>
      </c>
      <c>
        <f>(M303*21)/100</f>
      </c>
      <c t="s">
        <v>28</v>
      </c>
    </row>
    <row r="304" spans="1:5" ht="12.75">
      <c r="A304" s="35" t="s">
        <v>56</v>
      </c>
      <c r="E304" s="39" t="s">
        <v>4580</v>
      </c>
    </row>
    <row r="305" spans="1:5" ht="12.75">
      <c r="A305" s="35" t="s">
        <v>57</v>
      </c>
      <c r="E305" s="40" t="s">
        <v>5</v>
      </c>
    </row>
    <row r="306" spans="1:5" ht="12.75">
      <c r="A306" t="s">
        <v>58</v>
      </c>
      <c r="E306" s="39" t="s">
        <v>5</v>
      </c>
    </row>
    <row r="307" spans="1:16" ht="12.75">
      <c r="A307" t="s">
        <v>50</v>
      </c>
      <c s="34" t="s">
        <v>799</v>
      </c>
      <c s="34" t="s">
        <v>4664</v>
      </c>
      <c s="35" t="s">
        <v>5</v>
      </c>
      <c s="6" t="s">
        <v>4665</v>
      </c>
      <c s="36" t="s">
        <v>494</v>
      </c>
      <c s="37">
        <v>1</v>
      </c>
      <c s="36">
        <v>0</v>
      </c>
      <c s="36">
        <f>ROUND(G307*H307,6)</f>
      </c>
      <c r="L307" s="38">
        <v>0</v>
      </c>
      <c s="32">
        <f>ROUND(ROUND(L307,2)*ROUND(G307,3),2)</f>
      </c>
      <c s="36" t="s">
        <v>485</v>
      </c>
      <c>
        <f>(M307*21)/100</f>
      </c>
      <c t="s">
        <v>28</v>
      </c>
    </row>
    <row r="308" spans="1:5" ht="12.75">
      <c r="A308" s="35" t="s">
        <v>56</v>
      </c>
      <c r="E308" s="39" t="s">
        <v>4665</v>
      </c>
    </row>
    <row r="309" spans="1:5" ht="12.75">
      <c r="A309" s="35" t="s">
        <v>57</v>
      </c>
      <c r="E309" s="40" t="s">
        <v>5</v>
      </c>
    </row>
    <row r="310" spans="1:5" ht="12.75">
      <c r="A310" t="s">
        <v>58</v>
      </c>
      <c r="E310" s="39" t="s">
        <v>5</v>
      </c>
    </row>
    <row r="311" spans="1:16" ht="12.75">
      <c r="A311" t="s">
        <v>50</v>
      </c>
      <c s="34" t="s">
        <v>803</v>
      </c>
      <c s="34" t="s">
        <v>4414</v>
      </c>
      <c s="35" t="s">
        <v>5</v>
      </c>
      <c s="6" t="s">
        <v>4666</v>
      </c>
      <c s="36" t="s">
        <v>494</v>
      </c>
      <c s="37">
        <v>2</v>
      </c>
      <c s="36">
        <v>0</v>
      </c>
      <c s="36">
        <f>ROUND(G311*H311,6)</f>
      </c>
      <c r="L311" s="38">
        <v>0</v>
      </c>
      <c s="32">
        <f>ROUND(ROUND(L311,2)*ROUND(G311,3),2)</f>
      </c>
      <c s="36" t="s">
        <v>485</v>
      </c>
      <c>
        <f>(M311*21)/100</f>
      </c>
      <c t="s">
        <v>28</v>
      </c>
    </row>
    <row r="312" spans="1:5" ht="12.75">
      <c r="A312" s="35" t="s">
        <v>56</v>
      </c>
      <c r="E312" s="39" t="s">
        <v>4666</v>
      </c>
    </row>
    <row r="313" spans="1:5" ht="12.75">
      <c r="A313" s="35" t="s">
        <v>57</v>
      </c>
      <c r="E313" s="40" t="s">
        <v>5</v>
      </c>
    </row>
    <row r="314" spans="1:5" ht="12.75">
      <c r="A314" t="s">
        <v>58</v>
      </c>
      <c r="E314" s="39" t="s">
        <v>5</v>
      </c>
    </row>
    <row r="315" spans="1:16" ht="25.5">
      <c r="A315" t="s">
        <v>50</v>
      </c>
      <c s="34" t="s">
        <v>808</v>
      </c>
      <c s="34" t="s">
        <v>4416</v>
      </c>
      <c s="35" t="s">
        <v>5</v>
      </c>
      <c s="6" t="s">
        <v>4636</v>
      </c>
      <c s="36" t="s">
        <v>529</v>
      </c>
      <c s="37">
        <v>1</v>
      </c>
      <c s="36">
        <v>0</v>
      </c>
      <c s="36">
        <f>ROUND(G315*H315,6)</f>
      </c>
      <c r="L315" s="38">
        <v>0</v>
      </c>
      <c s="32">
        <f>ROUND(ROUND(L315,2)*ROUND(G315,3),2)</f>
      </c>
      <c s="36" t="s">
        <v>485</v>
      </c>
      <c>
        <f>(M315*21)/100</f>
      </c>
      <c t="s">
        <v>28</v>
      </c>
    </row>
    <row r="316" spans="1:5" ht="25.5">
      <c r="A316" s="35" t="s">
        <v>56</v>
      </c>
      <c r="E316" s="39" t="s">
        <v>4636</v>
      </c>
    </row>
    <row r="317" spans="1:5" ht="12.75">
      <c r="A317" s="35" t="s">
        <v>57</v>
      </c>
      <c r="E317" s="40" t="s">
        <v>5</v>
      </c>
    </row>
    <row r="318" spans="1:5" ht="12.75">
      <c r="A318" t="s">
        <v>58</v>
      </c>
      <c r="E318" s="39" t="s">
        <v>5</v>
      </c>
    </row>
    <row r="319" spans="1:16" ht="12.75">
      <c r="A319" t="s">
        <v>50</v>
      </c>
      <c s="34" t="s">
        <v>812</v>
      </c>
      <c s="34" t="s">
        <v>4418</v>
      </c>
      <c s="35" t="s">
        <v>5</v>
      </c>
      <c s="6" t="s">
        <v>4648</v>
      </c>
      <c s="36" t="s">
        <v>153</v>
      </c>
      <c s="37">
        <v>1</v>
      </c>
      <c s="36">
        <v>0</v>
      </c>
      <c s="36">
        <f>ROUND(G319*H319,6)</f>
      </c>
      <c r="L319" s="38">
        <v>0</v>
      </c>
      <c s="32">
        <f>ROUND(ROUND(L319,2)*ROUND(G319,3),2)</f>
      </c>
      <c s="36" t="s">
        <v>485</v>
      </c>
      <c>
        <f>(M319*21)/100</f>
      </c>
      <c t="s">
        <v>28</v>
      </c>
    </row>
    <row r="320" spans="1:5" ht="12.75">
      <c r="A320" s="35" t="s">
        <v>56</v>
      </c>
      <c r="E320" s="39" t="s">
        <v>4648</v>
      </c>
    </row>
    <row r="321" spans="1:5" ht="12.75">
      <c r="A321" s="35" t="s">
        <v>57</v>
      </c>
      <c r="E321" s="40" t="s">
        <v>5</v>
      </c>
    </row>
    <row r="322" spans="1:5" ht="12.75">
      <c r="A322" t="s">
        <v>58</v>
      </c>
      <c r="E322" s="39" t="s">
        <v>5</v>
      </c>
    </row>
    <row r="323" spans="1:13" ht="12.75">
      <c r="A323" t="s">
        <v>47</v>
      </c>
      <c r="C323" s="31" t="s">
        <v>4667</v>
      </c>
      <c r="E323" s="33" t="s">
        <v>4668</v>
      </c>
      <c r="J323" s="32">
        <f>0</f>
      </c>
      <c s="32">
        <f>0</f>
      </c>
      <c s="32">
        <f>0+L324+L328+L332+L336+L340+L344+L348+L352+L356+L360+L364+L368+L372+L376</f>
      </c>
      <c s="32">
        <f>0+M324+M328+M332+M336+M340+M344+M348+M352+M356+M360+M364+M368+M372+M376</f>
      </c>
    </row>
    <row r="324" spans="1:16" ht="25.5">
      <c r="A324" t="s">
        <v>50</v>
      </c>
      <c s="34" t="s">
        <v>816</v>
      </c>
      <c s="34" t="s">
        <v>4420</v>
      </c>
      <c s="35" t="s">
        <v>5</v>
      </c>
      <c s="6" t="s">
        <v>4669</v>
      </c>
      <c s="36" t="s">
        <v>494</v>
      </c>
      <c s="37">
        <v>1</v>
      </c>
      <c s="36">
        <v>0</v>
      </c>
      <c s="36">
        <f>ROUND(G324*H324,6)</f>
      </c>
      <c r="L324" s="38">
        <v>0</v>
      </c>
      <c s="32">
        <f>ROUND(ROUND(L324,2)*ROUND(G324,3),2)</f>
      </c>
      <c s="36" t="s">
        <v>485</v>
      </c>
      <c>
        <f>(M324*21)/100</f>
      </c>
      <c t="s">
        <v>28</v>
      </c>
    </row>
    <row r="325" spans="1:5" ht="25.5">
      <c r="A325" s="35" t="s">
        <v>56</v>
      </c>
      <c r="E325" s="39" t="s">
        <v>4669</v>
      </c>
    </row>
    <row r="326" spans="1:5" ht="12.75">
      <c r="A326" s="35" t="s">
        <v>57</v>
      </c>
      <c r="E326" s="40" t="s">
        <v>5</v>
      </c>
    </row>
    <row r="327" spans="1:5" ht="12.75">
      <c r="A327" t="s">
        <v>58</v>
      </c>
      <c r="E327" s="39" t="s">
        <v>5</v>
      </c>
    </row>
    <row r="328" spans="1:16" ht="12.75">
      <c r="A328" t="s">
        <v>50</v>
      </c>
      <c s="34" t="s">
        <v>821</v>
      </c>
      <c s="34" t="s">
        <v>4422</v>
      </c>
      <c s="35" t="s">
        <v>5</v>
      </c>
      <c s="6" t="s">
        <v>4670</v>
      </c>
      <c s="36" t="s">
        <v>494</v>
      </c>
      <c s="37">
        <v>1</v>
      </c>
      <c s="36">
        <v>0</v>
      </c>
      <c s="36">
        <f>ROUND(G328*H328,6)</f>
      </c>
      <c r="L328" s="38">
        <v>0</v>
      </c>
      <c s="32">
        <f>ROUND(ROUND(L328,2)*ROUND(G328,3),2)</f>
      </c>
      <c s="36" t="s">
        <v>485</v>
      </c>
      <c>
        <f>(M328*21)/100</f>
      </c>
      <c t="s">
        <v>28</v>
      </c>
    </row>
    <row r="329" spans="1:5" ht="12.75">
      <c r="A329" s="35" t="s">
        <v>56</v>
      </c>
      <c r="E329" s="39" t="s">
        <v>4670</v>
      </c>
    </row>
    <row r="330" spans="1:5" ht="12.75">
      <c r="A330" s="35" t="s">
        <v>57</v>
      </c>
      <c r="E330" s="40" t="s">
        <v>5</v>
      </c>
    </row>
    <row r="331" spans="1:5" ht="12.75">
      <c r="A331" t="s">
        <v>58</v>
      </c>
      <c r="E331" s="39" t="s">
        <v>5</v>
      </c>
    </row>
    <row r="332" spans="1:16" ht="12.75">
      <c r="A332" t="s">
        <v>50</v>
      </c>
      <c s="34" t="s">
        <v>825</v>
      </c>
      <c s="34" t="s">
        <v>4424</v>
      </c>
      <c s="35" t="s">
        <v>5</v>
      </c>
      <c s="6" t="s">
        <v>4671</v>
      </c>
      <c s="36" t="s">
        <v>494</v>
      </c>
      <c s="37">
        <v>1</v>
      </c>
      <c s="36">
        <v>0</v>
      </c>
      <c s="36">
        <f>ROUND(G332*H332,6)</f>
      </c>
      <c r="L332" s="38">
        <v>0</v>
      </c>
      <c s="32">
        <f>ROUND(ROUND(L332,2)*ROUND(G332,3),2)</f>
      </c>
      <c s="36" t="s">
        <v>485</v>
      </c>
      <c>
        <f>(M332*21)/100</f>
      </c>
      <c t="s">
        <v>28</v>
      </c>
    </row>
    <row r="333" spans="1:5" ht="12.75">
      <c r="A333" s="35" t="s">
        <v>56</v>
      </c>
      <c r="E333" s="39" t="s">
        <v>4671</v>
      </c>
    </row>
    <row r="334" spans="1:5" ht="12.75">
      <c r="A334" s="35" t="s">
        <v>57</v>
      </c>
      <c r="E334" s="40" t="s">
        <v>5</v>
      </c>
    </row>
    <row r="335" spans="1:5" ht="12.75">
      <c r="A335" t="s">
        <v>58</v>
      </c>
      <c r="E335" s="39" t="s">
        <v>5</v>
      </c>
    </row>
    <row r="336" spans="1:16" ht="12.75">
      <c r="A336" t="s">
        <v>50</v>
      </c>
      <c s="34" t="s">
        <v>829</v>
      </c>
      <c s="34" t="s">
        <v>4426</v>
      </c>
      <c s="35" t="s">
        <v>5</v>
      </c>
      <c s="6" t="s">
        <v>4672</v>
      </c>
      <c s="36" t="s">
        <v>494</v>
      </c>
      <c s="37">
        <v>3</v>
      </c>
      <c s="36">
        <v>0</v>
      </c>
      <c s="36">
        <f>ROUND(G336*H336,6)</f>
      </c>
      <c r="L336" s="38">
        <v>0</v>
      </c>
      <c s="32">
        <f>ROUND(ROUND(L336,2)*ROUND(G336,3),2)</f>
      </c>
      <c s="36" t="s">
        <v>485</v>
      </c>
      <c>
        <f>(M336*21)/100</f>
      </c>
      <c t="s">
        <v>28</v>
      </c>
    </row>
    <row r="337" spans="1:5" ht="12.75">
      <c r="A337" s="35" t="s">
        <v>56</v>
      </c>
      <c r="E337" s="39" t="s">
        <v>4672</v>
      </c>
    </row>
    <row r="338" spans="1:5" ht="12.75">
      <c r="A338" s="35" t="s">
        <v>57</v>
      </c>
      <c r="E338" s="40" t="s">
        <v>5</v>
      </c>
    </row>
    <row r="339" spans="1:5" ht="12.75">
      <c r="A339" t="s">
        <v>58</v>
      </c>
      <c r="E339" s="39" t="s">
        <v>5</v>
      </c>
    </row>
    <row r="340" spans="1:16" ht="12.75">
      <c r="A340" t="s">
        <v>50</v>
      </c>
      <c s="34" t="s">
        <v>833</v>
      </c>
      <c s="34" t="s">
        <v>4428</v>
      </c>
      <c s="35" t="s">
        <v>5</v>
      </c>
      <c s="6" t="s">
        <v>4673</v>
      </c>
      <c s="36" t="s">
        <v>494</v>
      </c>
      <c s="37">
        <v>2</v>
      </c>
      <c s="36">
        <v>0</v>
      </c>
      <c s="36">
        <f>ROUND(G340*H340,6)</f>
      </c>
      <c r="L340" s="38">
        <v>0</v>
      </c>
      <c s="32">
        <f>ROUND(ROUND(L340,2)*ROUND(G340,3),2)</f>
      </c>
      <c s="36" t="s">
        <v>485</v>
      </c>
      <c>
        <f>(M340*21)/100</f>
      </c>
      <c t="s">
        <v>28</v>
      </c>
    </row>
    <row r="341" spans="1:5" ht="12.75">
      <c r="A341" s="35" t="s">
        <v>56</v>
      </c>
      <c r="E341" s="39" t="s">
        <v>4673</v>
      </c>
    </row>
    <row r="342" spans="1:5" ht="12.75">
      <c r="A342" s="35" t="s">
        <v>57</v>
      </c>
      <c r="E342" s="40" t="s">
        <v>5</v>
      </c>
    </row>
    <row r="343" spans="1:5" ht="12.75">
      <c r="A343" t="s">
        <v>58</v>
      </c>
      <c r="E343" s="39" t="s">
        <v>5</v>
      </c>
    </row>
    <row r="344" spans="1:16" ht="12.75">
      <c r="A344" t="s">
        <v>50</v>
      </c>
      <c s="34" t="s">
        <v>838</v>
      </c>
      <c s="34" t="s">
        <v>4430</v>
      </c>
      <c s="35" t="s">
        <v>5</v>
      </c>
      <c s="6" t="s">
        <v>4674</v>
      </c>
      <c s="36" t="s">
        <v>494</v>
      </c>
      <c s="37">
        <v>15</v>
      </c>
      <c s="36">
        <v>0</v>
      </c>
      <c s="36">
        <f>ROUND(G344*H344,6)</f>
      </c>
      <c r="L344" s="38">
        <v>0</v>
      </c>
      <c s="32">
        <f>ROUND(ROUND(L344,2)*ROUND(G344,3),2)</f>
      </c>
      <c s="36" t="s">
        <v>485</v>
      </c>
      <c>
        <f>(M344*21)/100</f>
      </c>
      <c t="s">
        <v>28</v>
      </c>
    </row>
    <row r="345" spans="1:5" ht="12.75">
      <c r="A345" s="35" t="s">
        <v>56</v>
      </c>
      <c r="E345" s="39" t="s">
        <v>4674</v>
      </c>
    </row>
    <row r="346" spans="1:5" ht="12.75">
      <c r="A346" s="35" t="s">
        <v>57</v>
      </c>
      <c r="E346" s="40" t="s">
        <v>5</v>
      </c>
    </row>
    <row r="347" spans="1:5" ht="12.75">
      <c r="A347" t="s">
        <v>58</v>
      </c>
      <c r="E347" s="39" t="s">
        <v>5</v>
      </c>
    </row>
    <row r="348" spans="1:16" ht="12.75">
      <c r="A348" t="s">
        <v>50</v>
      </c>
      <c s="34" t="s">
        <v>844</v>
      </c>
      <c s="34" t="s">
        <v>4432</v>
      </c>
      <c s="35" t="s">
        <v>5</v>
      </c>
      <c s="6" t="s">
        <v>4675</v>
      </c>
      <c s="36" t="s">
        <v>494</v>
      </c>
      <c s="37">
        <v>2</v>
      </c>
      <c s="36">
        <v>0</v>
      </c>
      <c s="36">
        <f>ROUND(G348*H348,6)</f>
      </c>
      <c r="L348" s="38">
        <v>0</v>
      </c>
      <c s="32">
        <f>ROUND(ROUND(L348,2)*ROUND(G348,3),2)</f>
      </c>
      <c s="36" t="s">
        <v>485</v>
      </c>
      <c>
        <f>(M348*21)/100</f>
      </c>
      <c t="s">
        <v>28</v>
      </c>
    </row>
    <row r="349" spans="1:5" ht="12.75">
      <c r="A349" s="35" t="s">
        <v>56</v>
      </c>
      <c r="E349" s="39" t="s">
        <v>4675</v>
      </c>
    </row>
    <row r="350" spans="1:5" ht="12.75">
      <c r="A350" s="35" t="s">
        <v>57</v>
      </c>
      <c r="E350" s="40" t="s">
        <v>5</v>
      </c>
    </row>
    <row r="351" spans="1:5" ht="12.75">
      <c r="A351" t="s">
        <v>58</v>
      </c>
      <c r="E351" s="39" t="s">
        <v>5</v>
      </c>
    </row>
    <row r="352" spans="1:16" ht="12.75">
      <c r="A352" t="s">
        <v>50</v>
      </c>
      <c s="34" t="s">
        <v>850</v>
      </c>
      <c s="34" t="s">
        <v>4434</v>
      </c>
      <c s="35" t="s">
        <v>5</v>
      </c>
      <c s="6" t="s">
        <v>4676</v>
      </c>
      <c s="36" t="s">
        <v>494</v>
      </c>
      <c s="37">
        <v>3</v>
      </c>
      <c s="36">
        <v>0</v>
      </c>
      <c s="36">
        <f>ROUND(G352*H352,6)</f>
      </c>
      <c r="L352" s="38">
        <v>0</v>
      </c>
      <c s="32">
        <f>ROUND(ROUND(L352,2)*ROUND(G352,3),2)</f>
      </c>
      <c s="36" t="s">
        <v>485</v>
      </c>
      <c>
        <f>(M352*21)/100</f>
      </c>
      <c t="s">
        <v>28</v>
      </c>
    </row>
    <row r="353" spans="1:5" ht="12.75">
      <c r="A353" s="35" t="s">
        <v>56</v>
      </c>
      <c r="E353" s="39" t="s">
        <v>4676</v>
      </c>
    </row>
    <row r="354" spans="1:5" ht="12.75">
      <c r="A354" s="35" t="s">
        <v>57</v>
      </c>
      <c r="E354" s="40" t="s">
        <v>5</v>
      </c>
    </row>
    <row r="355" spans="1:5" ht="12.75">
      <c r="A355" t="s">
        <v>58</v>
      </c>
      <c r="E355" s="39" t="s">
        <v>5</v>
      </c>
    </row>
    <row r="356" spans="1:16" ht="12.75">
      <c r="A356" t="s">
        <v>50</v>
      </c>
      <c s="34" t="s">
        <v>855</v>
      </c>
      <c s="34" t="s">
        <v>4436</v>
      </c>
      <c s="35" t="s">
        <v>5</v>
      </c>
      <c s="6" t="s">
        <v>4677</v>
      </c>
      <c s="36" t="s">
        <v>65</v>
      </c>
      <c s="37">
        <v>255</v>
      </c>
      <c s="36">
        <v>0</v>
      </c>
      <c s="36">
        <f>ROUND(G356*H356,6)</f>
      </c>
      <c r="L356" s="38">
        <v>0</v>
      </c>
      <c s="32">
        <f>ROUND(ROUND(L356,2)*ROUND(G356,3),2)</f>
      </c>
      <c s="36" t="s">
        <v>485</v>
      </c>
      <c>
        <f>(M356*21)/100</f>
      </c>
      <c t="s">
        <v>28</v>
      </c>
    </row>
    <row r="357" spans="1:5" ht="12.75">
      <c r="A357" s="35" t="s">
        <v>56</v>
      </c>
      <c r="E357" s="39" t="s">
        <v>4677</v>
      </c>
    </row>
    <row r="358" spans="1:5" ht="12.75">
      <c r="A358" s="35" t="s">
        <v>57</v>
      </c>
      <c r="E358" s="40" t="s">
        <v>5</v>
      </c>
    </row>
    <row r="359" spans="1:5" ht="12.75">
      <c r="A359" t="s">
        <v>58</v>
      </c>
      <c r="E359" s="39" t="s">
        <v>5</v>
      </c>
    </row>
    <row r="360" spans="1:16" ht="12.75">
      <c r="A360" t="s">
        <v>50</v>
      </c>
      <c s="34" t="s">
        <v>859</v>
      </c>
      <c s="34" t="s">
        <v>4438</v>
      </c>
      <c s="35" t="s">
        <v>5</v>
      </c>
      <c s="6" t="s">
        <v>4678</v>
      </c>
      <c s="36" t="s">
        <v>65</v>
      </c>
      <c s="37">
        <v>180</v>
      </c>
      <c s="36">
        <v>0</v>
      </c>
      <c s="36">
        <f>ROUND(G360*H360,6)</f>
      </c>
      <c r="L360" s="38">
        <v>0</v>
      </c>
      <c s="32">
        <f>ROUND(ROUND(L360,2)*ROUND(G360,3),2)</f>
      </c>
      <c s="36" t="s">
        <v>485</v>
      </c>
      <c>
        <f>(M360*21)/100</f>
      </c>
      <c t="s">
        <v>28</v>
      </c>
    </row>
    <row r="361" spans="1:5" ht="12.75">
      <c r="A361" s="35" t="s">
        <v>56</v>
      </c>
      <c r="E361" s="39" t="s">
        <v>4678</v>
      </c>
    </row>
    <row r="362" spans="1:5" ht="12.75">
      <c r="A362" s="35" t="s">
        <v>57</v>
      </c>
      <c r="E362" s="40" t="s">
        <v>5</v>
      </c>
    </row>
    <row r="363" spans="1:5" ht="12.75">
      <c r="A363" t="s">
        <v>58</v>
      </c>
      <c r="E363" s="39" t="s">
        <v>5</v>
      </c>
    </row>
    <row r="364" spans="1:16" ht="12.75">
      <c r="A364" t="s">
        <v>50</v>
      </c>
      <c s="34" t="s">
        <v>864</v>
      </c>
      <c s="34" t="s">
        <v>4440</v>
      </c>
      <c s="35" t="s">
        <v>5</v>
      </c>
      <c s="6" t="s">
        <v>4679</v>
      </c>
      <c s="36" t="s">
        <v>65</v>
      </c>
      <c s="37">
        <v>50</v>
      </c>
      <c s="36">
        <v>0</v>
      </c>
      <c s="36">
        <f>ROUND(G364*H364,6)</f>
      </c>
      <c r="L364" s="38">
        <v>0</v>
      </c>
      <c s="32">
        <f>ROUND(ROUND(L364,2)*ROUND(G364,3),2)</f>
      </c>
      <c s="36" t="s">
        <v>485</v>
      </c>
      <c>
        <f>(M364*21)/100</f>
      </c>
      <c t="s">
        <v>28</v>
      </c>
    </row>
    <row r="365" spans="1:5" ht="12.75">
      <c r="A365" s="35" t="s">
        <v>56</v>
      </c>
      <c r="E365" s="39" t="s">
        <v>4679</v>
      </c>
    </row>
    <row r="366" spans="1:5" ht="12.75">
      <c r="A366" s="35" t="s">
        <v>57</v>
      </c>
      <c r="E366" s="40" t="s">
        <v>5</v>
      </c>
    </row>
    <row r="367" spans="1:5" ht="12.75">
      <c r="A367" t="s">
        <v>58</v>
      </c>
      <c r="E367" s="39" t="s">
        <v>5</v>
      </c>
    </row>
    <row r="368" spans="1:16" ht="12.75">
      <c r="A368" t="s">
        <v>50</v>
      </c>
      <c s="34" t="s">
        <v>868</v>
      </c>
      <c s="34" t="s">
        <v>4442</v>
      </c>
      <c s="35" t="s">
        <v>5</v>
      </c>
      <c s="6" t="s">
        <v>4680</v>
      </c>
      <c s="36" t="s">
        <v>143</v>
      </c>
      <c s="37">
        <v>20</v>
      </c>
      <c s="36">
        <v>0</v>
      </c>
      <c s="36">
        <f>ROUND(G368*H368,6)</f>
      </c>
      <c r="L368" s="38">
        <v>0</v>
      </c>
      <c s="32">
        <f>ROUND(ROUND(L368,2)*ROUND(G368,3),2)</f>
      </c>
      <c s="36" t="s">
        <v>485</v>
      </c>
      <c>
        <f>(M368*21)/100</f>
      </c>
      <c t="s">
        <v>28</v>
      </c>
    </row>
    <row r="369" spans="1:5" ht="12.75">
      <c r="A369" s="35" t="s">
        <v>56</v>
      </c>
      <c r="E369" s="39" t="s">
        <v>4680</v>
      </c>
    </row>
    <row r="370" spans="1:5" ht="12.75">
      <c r="A370" s="35" t="s">
        <v>57</v>
      </c>
      <c r="E370" s="40" t="s">
        <v>5</v>
      </c>
    </row>
    <row r="371" spans="1:5" ht="12.75">
      <c r="A371" t="s">
        <v>58</v>
      </c>
      <c r="E371" s="39" t="s">
        <v>5</v>
      </c>
    </row>
    <row r="372" spans="1:16" ht="12.75">
      <c r="A372" t="s">
        <v>50</v>
      </c>
      <c s="34" t="s">
        <v>872</v>
      </c>
      <c s="34" t="s">
        <v>4444</v>
      </c>
      <c s="35" t="s">
        <v>5</v>
      </c>
      <c s="6" t="s">
        <v>4681</v>
      </c>
      <c s="36" t="s">
        <v>153</v>
      </c>
      <c s="37">
        <v>1</v>
      </c>
      <c s="36">
        <v>0</v>
      </c>
      <c s="36">
        <f>ROUND(G372*H372,6)</f>
      </c>
      <c r="L372" s="38">
        <v>0</v>
      </c>
      <c s="32">
        <f>ROUND(ROUND(L372,2)*ROUND(G372,3),2)</f>
      </c>
      <c s="36" t="s">
        <v>485</v>
      </c>
      <c>
        <f>(M372*21)/100</f>
      </c>
      <c t="s">
        <v>28</v>
      </c>
    </row>
    <row r="373" spans="1:5" ht="12.75">
      <c r="A373" s="35" t="s">
        <v>56</v>
      </c>
      <c r="E373" s="39" t="s">
        <v>4681</v>
      </c>
    </row>
    <row r="374" spans="1:5" ht="12.75">
      <c r="A374" s="35" t="s">
        <v>57</v>
      </c>
      <c r="E374" s="40" t="s">
        <v>5</v>
      </c>
    </row>
    <row r="375" spans="1:5" ht="12.75">
      <c r="A375" t="s">
        <v>58</v>
      </c>
      <c r="E375" s="39" t="s">
        <v>5</v>
      </c>
    </row>
    <row r="376" spans="1:16" ht="25.5">
      <c r="A376" t="s">
        <v>50</v>
      </c>
      <c s="34" t="s">
        <v>257</v>
      </c>
      <c s="34" t="s">
        <v>4446</v>
      </c>
      <c s="35" t="s">
        <v>5</v>
      </c>
      <c s="6" t="s">
        <v>4598</v>
      </c>
      <c s="36" t="s">
        <v>529</v>
      </c>
      <c s="37">
        <v>1</v>
      </c>
      <c s="36">
        <v>0</v>
      </c>
      <c s="36">
        <f>ROUND(G376*H376,6)</f>
      </c>
      <c r="L376" s="38">
        <v>0</v>
      </c>
      <c s="32">
        <f>ROUND(ROUND(L376,2)*ROUND(G376,3),2)</f>
      </c>
      <c s="36" t="s">
        <v>485</v>
      </c>
      <c>
        <f>(M376*21)/100</f>
      </c>
      <c t="s">
        <v>28</v>
      </c>
    </row>
    <row r="377" spans="1:5" ht="25.5">
      <c r="A377" s="35" t="s">
        <v>56</v>
      </c>
      <c r="E377" s="39" t="s">
        <v>4598</v>
      </c>
    </row>
    <row r="378" spans="1:5" ht="12.75">
      <c r="A378" s="35" t="s">
        <v>57</v>
      </c>
      <c r="E378" s="40" t="s">
        <v>5</v>
      </c>
    </row>
    <row r="379" spans="1:5" ht="12.75">
      <c r="A379" t="s">
        <v>58</v>
      </c>
      <c r="E379" s="39" t="s">
        <v>5</v>
      </c>
    </row>
    <row r="380" spans="1:13" ht="12.75">
      <c r="A380" t="s">
        <v>47</v>
      </c>
      <c r="C380" s="31" t="s">
        <v>4682</v>
      </c>
      <c r="E380" s="33" t="s">
        <v>4683</v>
      </c>
      <c r="J380" s="32">
        <f>0</f>
      </c>
      <c s="32">
        <f>0</f>
      </c>
      <c s="32">
        <f>0+L381+L385+L389+L393+L397+L401+L405+L409+L413+L417+L421+L425</f>
      </c>
      <c s="32">
        <f>0+M381+M385+M389+M393+M397+M401+M405+M409+M413+M417+M421+M425</f>
      </c>
    </row>
    <row r="381" spans="1:16" ht="12.75">
      <c r="A381" t="s">
        <v>50</v>
      </c>
      <c s="34" t="s">
        <v>879</v>
      </c>
      <c s="34" t="s">
        <v>4448</v>
      </c>
      <c s="35" t="s">
        <v>5</v>
      </c>
      <c s="6" t="s">
        <v>4684</v>
      </c>
      <c s="36" t="s">
        <v>494</v>
      </c>
      <c s="37">
        <v>1</v>
      </c>
      <c s="36">
        <v>0</v>
      </c>
      <c s="36">
        <f>ROUND(G381*H381,6)</f>
      </c>
      <c r="L381" s="38">
        <v>0</v>
      </c>
      <c s="32">
        <f>ROUND(ROUND(L381,2)*ROUND(G381,3),2)</f>
      </c>
      <c s="36" t="s">
        <v>485</v>
      </c>
      <c>
        <f>(M381*21)/100</f>
      </c>
      <c t="s">
        <v>28</v>
      </c>
    </row>
    <row r="382" spans="1:5" ht="12.75">
      <c r="A382" s="35" t="s">
        <v>56</v>
      </c>
      <c r="E382" s="39" t="s">
        <v>4684</v>
      </c>
    </row>
    <row r="383" spans="1:5" ht="12.75">
      <c r="A383" s="35" t="s">
        <v>57</v>
      </c>
      <c r="E383" s="40" t="s">
        <v>5</v>
      </c>
    </row>
    <row r="384" spans="1:5" ht="12.75">
      <c r="A384" t="s">
        <v>58</v>
      </c>
      <c r="E384" s="39" t="s">
        <v>5</v>
      </c>
    </row>
    <row r="385" spans="1:16" ht="25.5">
      <c r="A385" t="s">
        <v>50</v>
      </c>
      <c s="34" t="s">
        <v>883</v>
      </c>
      <c s="34" t="s">
        <v>4450</v>
      </c>
      <c s="35" t="s">
        <v>5</v>
      </c>
      <c s="6" t="s">
        <v>4685</v>
      </c>
      <c s="36" t="s">
        <v>494</v>
      </c>
      <c s="37">
        <v>1</v>
      </c>
      <c s="36">
        <v>0</v>
      </c>
      <c s="36">
        <f>ROUND(G385*H385,6)</f>
      </c>
      <c r="L385" s="38">
        <v>0</v>
      </c>
      <c s="32">
        <f>ROUND(ROUND(L385,2)*ROUND(G385,3),2)</f>
      </c>
      <c s="36" t="s">
        <v>485</v>
      </c>
      <c>
        <f>(M385*21)/100</f>
      </c>
      <c t="s">
        <v>28</v>
      </c>
    </row>
    <row r="386" spans="1:5" ht="25.5">
      <c r="A386" s="35" t="s">
        <v>56</v>
      </c>
      <c r="E386" s="39" t="s">
        <v>4685</v>
      </c>
    </row>
    <row r="387" spans="1:5" ht="12.75">
      <c r="A387" s="35" t="s">
        <v>57</v>
      </c>
      <c r="E387" s="40" t="s">
        <v>5</v>
      </c>
    </row>
    <row r="388" spans="1:5" ht="12.75">
      <c r="A388" t="s">
        <v>58</v>
      </c>
      <c r="E388" s="39" t="s">
        <v>5</v>
      </c>
    </row>
    <row r="389" spans="1:16" ht="12.75">
      <c r="A389" t="s">
        <v>50</v>
      </c>
      <c s="34" t="s">
        <v>886</v>
      </c>
      <c s="34" t="s">
        <v>4452</v>
      </c>
      <c s="35" t="s">
        <v>5</v>
      </c>
      <c s="6" t="s">
        <v>4686</v>
      </c>
      <c s="36" t="s">
        <v>494</v>
      </c>
      <c s="37">
        <v>1</v>
      </c>
      <c s="36">
        <v>0</v>
      </c>
      <c s="36">
        <f>ROUND(G389*H389,6)</f>
      </c>
      <c r="L389" s="38">
        <v>0</v>
      </c>
      <c s="32">
        <f>ROUND(ROUND(L389,2)*ROUND(G389,3),2)</f>
      </c>
      <c s="36" t="s">
        <v>485</v>
      </c>
      <c>
        <f>(M389*21)/100</f>
      </c>
      <c t="s">
        <v>28</v>
      </c>
    </row>
    <row r="390" spans="1:5" ht="12.75">
      <c r="A390" s="35" t="s">
        <v>56</v>
      </c>
      <c r="E390" s="39" t="s">
        <v>4686</v>
      </c>
    </row>
    <row r="391" spans="1:5" ht="12.75">
      <c r="A391" s="35" t="s">
        <v>57</v>
      </c>
      <c r="E391" s="40" t="s">
        <v>5</v>
      </c>
    </row>
    <row r="392" spans="1:5" ht="12.75">
      <c r="A392" t="s">
        <v>58</v>
      </c>
      <c r="E392" s="39" t="s">
        <v>5</v>
      </c>
    </row>
    <row r="393" spans="1:16" ht="12.75">
      <c r="A393" t="s">
        <v>50</v>
      </c>
      <c s="34" t="s">
        <v>891</v>
      </c>
      <c s="34" t="s">
        <v>4454</v>
      </c>
      <c s="35" t="s">
        <v>5</v>
      </c>
      <c s="6" t="s">
        <v>4687</v>
      </c>
      <c s="36" t="s">
        <v>494</v>
      </c>
      <c s="37">
        <v>3</v>
      </c>
      <c s="36">
        <v>0</v>
      </c>
      <c s="36">
        <f>ROUND(G393*H393,6)</f>
      </c>
      <c r="L393" s="38">
        <v>0</v>
      </c>
      <c s="32">
        <f>ROUND(ROUND(L393,2)*ROUND(G393,3),2)</f>
      </c>
      <c s="36" t="s">
        <v>485</v>
      </c>
      <c>
        <f>(M393*21)/100</f>
      </c>
      <c t="s">
        <v>28</v>
      </c>
    </row>
    <row r="394" spans="1:5" ht="12.75">
      <c r="A394" s="35" t="s">
        <v>56</v>
      </c>
      <c r="E394" s="39" t="s">
        <v>4687</v>
      </c>
    </row>
    <row r="395" spans="1:5" ht="12.75">
      <c r="A395" s="35" t="s">
        <v>57</v>
      </c>
      <c r="E395" s="40" t="s">
        <v>5</v>
      </c>
    </row>
    <row r="396" spans="1:5" ht="12.75">
      <c r="A396" t="s">
        <v>58</v>
      </c>
      <c r="E396" s="39" t="s">
        <v>5</v>
      </c>
    </row>
    <row r="397" spans="1:16" ht="25.5">
      <c r="A397" t="s">
        <v>50</v>
      </c>
      <c s="34" t="s">
        <v>301</v>
      </c>
      <c s="34" t="s">
        <v>4456</v>
      </c>
      <c s="35" t="s">
        <v>5</v>
      </c>
      <c s="6" t="s">
        <v>4688</v>
      </c>
      <c s="36" t="s">
        <v>153</v>
      </c>
      <c s="37">
        <v>1</v>
      </c>
      <c s="36">
        <v>0</v>
      </c>
      <c s="36">
        <f>ROUND(G397*H397,6)</f>
      </c>
      <c r="L397" s="38">
        <v>0</v>
      </c>
      <c s="32">
        <f>ROUND(ROUND(L397,2)*ROUND(G397,3),2)</f>
      </c>
      <c s="36" t="s">
        <v>485</v>
      </c>
      <c>
        <f>(M397*21)/100</f>
      </c>
      <c t="s">
        <v>28</v>
      </c>
    </row>
    <row r="398" spans="1:5" ht="25.5">
      <c r="A398" s="35" t="s">
        <v>56</v>
      </c>
      <c r="E398" s="39" t="s">
        <v>4688</v>
      </c>
    </row>
    <row r="399" spans="1:5" ht="12.75">
      <c r="A399" s="35" t="s">
        <v>57</v>
      </c>
      <c r="E399" s="40" t="s">
        <v>5</v>
      </c>
    </row>
    <row r="400" spans="1:5" ht="12.75">
      <c r="A400" t="s">
        <v>58</v>
      </c>
      <c r="E400" s="39" t="s">
        <v>5</v>
      </c>
    </row>
    <row r="401" spans="1:16" ht="12.75">
      <c r="A401" t="s">
        <v>50</v>
      </c>
      <c s="34" t="s">
        <v>898</v>
      </c>
      <c s="34" t="s">
        <v>4458</v>
      </c>
      <c s="35" t="s">
        <v>5</v>
      </c>
      <c s="6" t="s">
        <v>4689</v>
      </c>
      <c s="36" t="s">
        <v>494</v>
      </c>
      <c s="37">
        <v>2</v>
      </c>
      <c s="36">
        <v>0</v>
      </c>
      <c s="36">
        <f>ROUND(G401*H401,6)</f>
      </c>
      <c r="L401" s="38">
        <v>0</v>
      </c>
      <c s="32">
        <f>ROUND(ROUND(L401,2)*ROUND(G401,3),2)</f>
      </c>
      <c s="36" t="s">
        <v>485</v>
      </c>
      <c>
        <f>(M401*21)/100</f>
      </c>
      <c t="s">
        <v>28</v>
      </c>
    </row>
    <row r="402" spans="1:5" ht="12.75">
      <c r="A402" s="35" t="s">
        <v>56</v>
      </c>
      <c r="E402" s="39" t="s">
        <v>4689</v>
      </c>
    </row>
    <row r="403" spans="1:5" ht="12.75">
      <c r="A403" s="35" t="s">
        <v>57</v>
      </c>
      <c r="E403" s="40" t="s">
        <v>5</v>
      </c>
    </row>
    <row r="404" spans="1:5" ht="12.75">
      <c r="A404" t="s">
        <v>58</v>
      </c>
      <c r="E404" s="39" t="s">
        <v>5</v>
      </c>
    </row>
    <row r="405" spans="1:16" ht="12.75">
      <c r="A405" t="s">
        <v>50</v>
      </c>
      <c s="34" t="s">
        <v>902</v>
      </c>
      <c s="34" t="s">
        <v>4460</v>
      </c>
      <c s="35" t="s">
        <v>5</v>
      </c>
      <c s="6" t="s">
        <v>4690</v>
      </c>
      <c s="36" t="s">
        <v>65</v>
      </c>
      <c s="37">
        <v>50</v>
      </c>
      <c s="36">
        <v>0</v>
      </c>
      <c s="36">
        <f>ROUND(G405*H405,6)</f>
      </c>
      <c r="L405" s="38">
        <v>0</v>
      </c>
      <c s="32">
        <f>ROUND(ROUND(L405,2)*ROUND(G405,3),2)</f>
      </c>
      <c s="36" t="s">
        <v>485</v>
      </c>
      <c>
        <f>(M405*21)/100</f>
      </c>
      <c t="s">
        <v>28</v>
      </c>
    </row>
    <row r="406" spans="1:5" ht="12.75">
      <c r="A406" s="35" t="s">
        <v>56</v>
      </c>
      <c r="E406" s="39" t="s">
        <v>4690</v>
      </c>
    </row>
    <row r="407" spans="1:5" ht="12.75">
      <c r="A407" s="35" t="s">
        <v>57</v>
      </c>
      <c r="E407" s="40" t="s">
        <v>5</v>
      </c>
    </row>
    <row r="408" spans="1:5" ht="12.75">
      <c r="A408" t="s">
        <v>58</v>
      </c>
      <c r="E408" s="39" t="s">
        <v>5</v>
      </c>
    </row>
    <row r="409" spans="1:16" ht="12.75">
      <c r="A409" t="s">
        <v>50</v>
      </c>
      <c s="34" t="s">
        <v>906</v>
      </c>
      <c s="34" t="s">
        <v>4462</v>
      </c>
      <c s="35" t="s">
        <v>5</v>
      </c>
      <c s="6" t="s">
        <v>4678</v>
      </c>
      <c s="36" t="s">
        <v>65</v>
      </c>
      <c s="37">
        <v>45</v>
      </c>
      <c s="36">
        <v>0</v>
      </c>
      <c s="36">
        <f>ROUND(G409*H409,6)</f>
      </c>
      <c r="L409" s="38">
        <v>0</v>
      </c>
      <c s="32">
        <f>ROUND(ROUND(L409,2)*ROUND(G409,3),2)</f>
      </c>
      <c s="36" t="s">
        <v>485</v>
      </c>
      <c>
        <f>(M409*21)/100</f>
      </c>
      <c t="s">
        <v>28</v>
      </c>
    </row>
    <row r="410" spans="1:5" ht="12.75">
      <c r="A410" s="35" t="s">
        <v>56</v>
      </c>
      <c r="E410" s="39" t="s">
        <v>4678</v>
      </c>
    </row>
    <row r="411" spans="1:5" ht="12.75">
      <c r="A411" s="35" t="s">
        <v>57</v>
      </c>
      <c r="E411" s="40" t="s">
        <v>5</v>
      </c>
    </row>
    <row r="412" spans="1:5" ht="12.75">
      <c r="A412" t="s">
        <v>58</v>
      </c>
      <c r="E412" s="39" t="s">
        <v>5</v>
      </c>
    </row>
    <row r="413" spans="1:16" ht="12.75">
      <c r="A413" t="s">
        <v>50</v>
      </c>
      <c s="34" t="s">
        <v>910</v>
      </c>
      <c s="34" t="s">
        <v>4464</v>
      </c>
      <c s="35" t="s">
        <v>5</v>
      </c>
      <c s="6" t="s">
        <v>4691</v>
      </c>
      <c s="36" t="s">
        <v>153</v>
      </c>
      <c s="37">
        <v>1</v>
      </c>
      <c s="36">
        <v>0</v>
      </c>
      <c s="36">
        <f>ROUND(G413*H413,6)</f>
      </c>
      <c r="L413" s="38">
        <v>0</v>
      </c>
      <c s="32">
        <f>ROUND(ROUND(L413,2)*ROUND(G413,3),2)</f>
      </c>
      <c s="36" t="s">
        <v>485</v>
      </c>
      <c>
        <f>(M413*21)/100</f>
      </c>
      <c t="s">
        <v>28</v>
      </c>
    </row>
    <row r="414" spans="1:5" ht="12.75">
      <c r="A414" s="35" t="s">
        <v>56</v>
      </c>
      <c r="E414" s="39" t="s">
        <v>4691</v>
      </c>
    </row>
    <row r="415" spans="1:5" ht="12.75">
      <c r="A415" s="35" t="s">
        <v>57</v>
      </c>
      <c r="E415" s="40" t="s">
        <v>5</v>
      </c>
    </row>
    <row r="416" spans="1:5" ht="12.75">
      <c r="A416" t="s">
        <v>58</v>
      </c>
      <c r="E416" s="39" t="s">
        <v>5</v>
      </c>
    </row>
    <row r="417" spans="1:16" ht="12.75">
      <c r="A417" t="s">
        <v>50</v>
      </c>
      <c s="34" t="s">
        <v>913</v>
      </c>
      <c s="34" t="s">
        <v>4466</v>
      </c>
      <c s="35" t="s">
        <v>5</v>
      </c>
      <c s="6" t="s">
        <v>4692</v>
      </c>
      <c s="36" t="s">
        <v>153</v>
      </c>
      <c s="37">
        <v>1</v>
      </c>
      <c s="36">
        <v>0</v>
      </c>
      <c s="36">
        <f>ROUND(G417*H417,6)</f>
      </c>
      <c r="L417" s="38">
        <v>0</v>
      </c>
      <c s="32">
        <f>ROUND(ROUND(L417,2)*ROUND(G417,3),2)</f>
      </c>
      <c s="36" t="s">
        <v>485</v>
      </c>
      <c>
        <f>(M417*21)/100</f>
      </c>
      <c t="s">
        <v>28</v>
      </c>
    </row>
    <row r="418" spans="1:5" ht="12.75">
      <c r="A418" s="35" t="s">
        <v>56</v>
      </c>
      <c r="E418" s="39" t="s">
        <v>4692</v>
      </c>
    </row>
    <row r="419" spans="1:5" ht="12.75">
      <c r="A419" s="35" t="s">
        <v>57</v>
      </c>
      <c r="E419" s="40" t="s">
        <v>5</v>
      </c>
    </row>
    <row r="420" spans="1:5" ht="12.75">
      <c r="A420" t="s">
        <v>58</v>
      </c>
      <c r="E420" s="39" t="s">
        <v>5</v>
      </c>
    </row>
    <row r="421" spans="1:16" ht="12.75">
      <c r="A421" t="s">
        <v>50</v>
      </c>
      <c s="34" t="s">
        <v>917</v>
      </c>
      <c s="34" t="s">
        <v>4468</v>
      </c>
      <c s="35" t="s">
        <v>5</v>
      </c>
      <c s="6" t="s">
        <v>4693</v>
      </c>
      <c s="36" t="s">
        <v>153</v>
      </c>
      <c s="37">
        <v>1</v>
      </c>
      <c s="36">
        <v>0</v>
      </c>
      <c s="36">
        <f>ROUND(G421*H421,6)</f>
      </c>
      <c r="L421" s="38">
        <v>0</v>
      </c>
      <c s="32">
        <f>ROUND(ROUND(L421,2)*ROUND(G421,3),2)</f>
      </c>
      <c s="36" t="s">
        <v>485</v>
      </c>
      <c>
        <f>(M421*21)/100</f>
      </c>
      <c t="s">
        <v>28</v>
      </c>
    </row>
    <row r="422" spans="1:5" ht="12.75">
      <c r="A422" s="35" t="s">
        <v>56</v>
      </c>
      <c r="E422" s="39" t="s">
        <v>4693</v>
      </c>
    </row>
    <row r="423" spans="1:5" ht="12.75">
      <c r="A423" s="35" t="s">
        <v>57</v>
      </c>
      <c r="E423" s="40" t="s">
        <v>5</v>
      </c>
    </row>
    <row r="424" spans="1:5" ht="12.75">
      <c r="A424" t="s">
        <v>58</v>
      </c>
      <c r="E424" s="39" t="s">
        <v>5</v>
      </c>
    </row>
    <row r="425" spans="1:16" ht="25.5">
      <c r="A425" t="s">
        <v>50</v>
      </c>
      <c s="34" t="s">
        <v>923</v>
      </c>
      <c s="34" t="s">
        <v>4470</v>
      </c>
      <c s="35" t="s">
        <v>5</v>
      </c>
      <c s="6" t="s">
        <v>4598</v>
      </c>
      <c s="36" t="s">
        <v>529</v>
      </c>
      <c s="37">
        <v>1</v>
      </c>
      <c s="36">
        <v>0</v>
      </c>
      <c s="36">
        <f>ROUND(G425*H425,6)</f>
      </c>
      <c r="L425" s="38">
        <v>0</v>
      </c>
      <c s="32">
        <f>ROUND(ROUND(L425,2)*ROUND(G425,3),2)</f>
      </c>
      <c s="36" t="s">
        <v>485</v>
      </c>
      <c>
        <f>(M425*21)/100</f>
      </c>
      <c t="s">
        <v>28</v>
      </c>
    </row>
    <row r="426" spans="1:5" ht="25.5">
      <c r="A426" s="35" t="s">
        <v>56</v>
      </c>
      <c r="E426" s="39" t="s">
        <v>4598</v>
      </c>
    </row>
    <row r="427" spans="1:5" ht="12.75">
      <c r="A427" s="35" t="s">
        <v>57</v>
      </c>
      <c r="E427" s="40" t="s">
        <v>5</v>
      </c>
    </row>
    <row r="428" spans="1:5" ht="12.75">
      <c r="A428" t="s">
        <v>58</v>
      </c>
      <c r="E428" s="39" t="s">
        <v>5</v>
      </c>
    </row>
    <row r="429" spans="1:13" ht="12.75">
      <c r="A429" t="s">
        <v>47</v>
      </c>
      <c r="C429" s="31" t="s">
        <v>4694</v>
      </c>
      <c r="E429" s="33" t="s">
        <v>4695</v>
      </c>
      <c r="J429" s="32">
        <f>0</f>
      </c>
      <c s="32">
        <f>0</f>
      </c>
      <c s="32">
        <f>0+L430+L434+L438+L442+L446+L450+L454+L458+L462+L466</f>
      </c>
      <c s="32">
        <f>0+M430+M434+M438+M442+M446+M450+M454+M458+M462+M466</f>
      </c>
    </row>
    <row r="430" spans="1:16" ht="25.5">
      <c r="A430" t="s">
        <v>50</v>
      </c>
      <c s="34" t="s">
        <v>926</v>
      </c>
      <c s="34" t="s">
        <v>4472</v>
      </c>
      <c s="35" t="s">
        <v>5</v>
      </c>
      <c s="6" t="s">
        <v>4696</v>
      </c>
      <c s="36" t="s">
        <v>494</v>
      </c>
      <c s="37">
        <v>1</v>
      </c>
      <c s="36">
        <v>0</v>
      </c>
      <c s="36">
        <f>ROUND(G430*H430,6)</f>
      </c>
      <c r="L430" s="38">
        <v>0</v>
      </c>
      <c s="32">
        <f>ROUND(ROUND(L430,2)*ROUND(G430,3),2)</f>
      </c>
      <c s="36" t="s">
        <v>485</v>
      </c>
      <c>
        <f>(M430*21)/100</f>
      </c>
      <c t="s">
        <v>28</v>
      </c>
    </row>
    <row r="431" spans="1:5" ht="25.5">
      <c r="A431" s="35" t="s">
        <v>56</v>
      </c>
      <c r="E431" s="39" t="s">
        <v>4696</v>
      </c>
    </row>
    <row r="432" spans="1:5" ht="12.75">
      <c r="A432" s="35" t="s">
        <v>57</v>
      </c>
      <c r="E432" s="40" t="s">
        <v>5</v>
      </c>
    </row>
    <row r="433" spans="1:5" ht="12.75">
      <c r="A433" t="s">
        <v>58</v>
      </c>
      <c r="E433" s="39" t="s">
        <v>5</v>
      </c>
    </row>
    <row r="434" spans="1:16" ht="25.5">
      <c r="A434" t="s">
        <v>50</v>
      </c>
      <c s="34" t="s">
        <v>930</v>
      </c>
      <c s="34" t="s">
        <v>4474</v>
      </c>
      <c s="35" t="s">
        <v>5</v>
      </c>
      <c s="6" t="s">
        <v>4697</v>
      </c>
      <c s="36" t="s">
        <v>494</v>
      </c>
      <c s="37">
        <v>1</v>
      </c>
      <c s="36">
        <v>0</v>
      </c>
      <c s="36">
        <f>ROUND(G434*H434,6)</f>
      </c>
      <c r="L434" s="38">
        <v>0</v>
      </c>
      <c s="32">
        <f>ROUND(ROUND(L434,2)*ROUND(G434,3),2)</f>
      </c>
      <c s="36" t="s">
        <v>485</v>
      </c>
      <c>
        <f>(M434*21)/100</f>
      </c>
      <c t="s">
        <v>28</v>
      </c>
    </row>
    <row r="435" spans="1:5" ht="25.5">
      <c r="A435" s="35" t="s">
        <v>56</v>
      </c>
      <c r="E435" s="39" t="s">
        <v>4697</v>
      </c>
    </row>
    <row r="436" spans="1:5" ht="12.75">
      <c r="A436" s="35" t="s">
        <v>57</v>
      </c>
      <c r="E436" s="40" t="s">
        <v>5</v>
      </c>
    </row>
    <row r="437" spans="1:5" ht="12.75">
      <c r="A437" t="s">
        <v>58</v>
      </c>
      <c r="E437" s="39" t="s">
        <v>5</v>
      </c>
    </row>
    <row r="438" spans="1:16" ht="25.5">
      <c r="A438" t="s">
        <v>50</v>
      </c>
      <c s="34" t="s">
        <v>933</v>
      </c>
      <c s="34" t="s">
        <v>4476</v>
      </c>
      <c s="35" t="s">
        <v>5</v>
      </c>
      <c s="6" t="s">
        <v>4698</v>
      </c>
      <c s="36" t="s">
        <v>153</v>
      </c>
      <c s="37">
        <v>1</v>
      </c>
      <c s="36">
        <v>0</v>
      </c>
      <c s="36">
        <f>ROUND(G438*H438,6)</f>
      </c>
      <c r="L438" s="38">
        <v>0</v>
      </c>
      <c s="32">
        <f>ROUND(ROUND(L438,2)*ROUND(G438,3),2)</f>
      </c>
      <c s="36" t="s">
        <v>485</v>
      </c>
      <c>
        <f>(M438*21)/100</f>
      </c>
      <c t="s">
        <v>28</v>
      </c>
    </row>
    <row r="439" spans="1:5" ht="25.5">
      <c r="A439" s="35" t="s">
        <v>56</v>
      </c>
      <c r="E439" s="39" t="s">
        <v>4698</v>
      </c>
    </row>
    <row r="440" spans="1:5" ht="12.75">
      <c r="A440" s="35" t="s">
        <v>57</v>
      </c>
      <c r="E440" s="40" t="s">
        <v>5</v>
      </c>
    </row>
    <row r="441" spans="1:5" ht="12.75">
      <c r="A441" t="s">
        <v>58</v>
      </c>
      <c r="E441" s="39" t="s">
        <v>5</v>
      </c>
    </row>
    <row r="442" spans="1:16" ht="25.5">
      <c r="A442" t="s">
        <v>50</v>
      </c>
      <c s="34" t="s">
        <v>936</v>
      </c>
      <c s="34" t="s">
        <v>4478</v>
      </c>
      <c s="35" t="s">
        <v>5</v>
      </c>
      <c s="6" t="s">
        <v>4699</v>
      </c>
      <c s="36" t="s">
        <v>153</v>
      </c>
      <c s="37">
        <v>1</v>
      </c>
      <c s="36">
        <v>0</v>
      </c>
      <c s="36">
        <f>ROUND(G442*H442,6)</f>
      </c>
      <c r="L442" s="38">
        <v>0</v>
      </c>
      <c s="32">
        <f>ROUND(ROUND(L442,2)*ROUND(G442,3),2)</f>
      </c>
      <c s="36" t="s">
        <v>485</v>
      </c>
      <c>
        <f>(M442*21)/100</f>
      </c>
      <c t="s">
        <v>28</v>
      </c>
    </row>
    <row r="443" spans="1:5" ht="25.5">
      <c r="A443" s="35" t="s">
        <v>56</v>
      </c>
      <c r="E443" s="39" t="s">
        <v>4699</v>
      </c>
    </row>
    <row r="444" spans="1:5" ht="12.75">
      <c r="A444" s="35" t="s">
        <v>57</v>
      </c>
      <c r="E444" s="40" t="s">
        <v>5</v>
      </c>
    </row>
    <row r="445" spans="1:5" ht="12.75">
      <c r="A445" t="s">
        <v>58</v>
      </c>
      <c r="E445" s="39" t="s">
        <v>5</v>
      </c>
    </row>
    <row r="446" spans="1:16" ht="25.5">
      <c r="A446" t="s">
        <v>50</v>
      </c>
      <c s="34" t="s">
        <v>937</v>
      </c>
      <c s="34" t="s">
        <v>4480</v>
      </c>
      <c s="35" t="s">
        <v>5</v>
      </c>
      <c s="6" t="s">
        <v>4700</v>
      </c>
      <c s="36" t="s">
        <v>494</v>
      </c>
      <c s="37">
        <v>1</v>
      </c>
      <c s="36">
        <v>0</v>
      </c>
      <c s="36">
        <f>ROUND(G446*H446,6)</f>
      </c>
      <c r="L446" s="38">
        <v>0</v>
      </c>
      <c s="32">
        <f>ROUND(ROUND(L446,2)*ROUND(G446,3),2)</f>
      </c>
      <c s="36" t="s">
        <v>485</v>
      </c>
      <c>
        <f>(M446*21)/100</f>
      </c>
      <c t="s">
        <v>28</v>
      </c>
    </row>
    <row r="447" spans="1:5" ht="25.5">
      <c r="A447" s="35" t="s">
        <v>56</v>
      </c>
      <c r="E447" s="39" t="s">
        <v>4700</v>
      </c>
    </row>
    <row r="448" spans="1:5" ht="12.75">
      <c r="A448" s="35" t="s">
        <v>57</v>
      </c>
      <c r="E448" s="40" t="s">
        <v>5</v>
      </c>
    </row>
    <row r="449" spans="1:5" ht="12.75">
      <c r="A449" t="s">
        <v>58</v>
      </c>
      <c r="E449" s="39" t="s">
        <v>5</v>
      </c>
    </row>
    <row r="450" spans="1:16" ht="12.75">
      <c r="A450" t="s">
        <v>50</v>
      </c>
      <c s="34" t="s">
        <v>941</v>
      </c>
      <c s="34" t="s">
        <v>4482</v>
      </c>
      <c s="35" t="s">
        <v>5</v>
      </c>
      <c s="6" t="s">
        <v>4701</v>
      </c>
      <c s="36" t="s">
        <v>65</v>
      </c>
      <c s="37">
        <v>80</v>
      </c>
      <c s="36">
        <v>0</v>
      </c>
      <c s="36">
        <f>ROUND(G450*H450,6)</f>
      </c>
      <c r="L450" s="38">
        <v>0</v>
      </c>
      <c s="32">
        <f>ROUND(ROUND(L450,2)*ROUND(G450,3),2)</f>
      </c>
      <c s="36" t="s">
        <v>485</v>
      </c>
      <c>
        <f>(M450*21)/100</f>
      </c>
      <c t="s">
        <v>28</v>
      </c>
    </row>
    <row r="451" spans="1:5" ht="12.75">
      <c r="A451" s="35" t="s">
        <v>56</v>
      </c>
      <c r="E451" s="39" t="s">
        <v>4701</v>
      </c>
    </row>
    <row r="452" spans="1:5" ht="12.75">
      <c r="A452" s="35" t="s">
        <v>57</v>
      </c>
      <c r="E452" s="40" t="s">
        <v>5</v>
      </c>
    </row>
    <row r="453" spans="1:5" ht="12.75">
      <c r="A453" t="s">
        <v>58</v>
      </c>
      <c r="E453" s="39" t="s">
        <v>5</v>
      </c>
    </row>
    <row r="454" spans="1:16" ht="12.75">
      <c r="A454" t="s">
        <v>50</v>
      </c>
      <c s="34" t="s">
        <v>944</v>
      </c>
      <c s="34" t="s">
        <v>4484</v>
      </c>
      <c s="35" t="s">
        <v>5</v>
      </c>
      <c s="6" t="s">
        <v>4690</v>
      </c>
      <c s="36" t="s">
        <v>65</v>
      </c>
      <c s="37">
        <v>50</v>
      </c>
      <c s="36">
        <v>0</v>
      </c>
      <c s="36">
        <f>ROUND(G454*H454,6)</f>
      </c>
      <c r="L454" s="38">
        <v>0</v>
      </c>
      <c s="32">
        <f>ROUND(ROUND(L454,2)*ROUND(G454,3),2)</f>
      </c>
      <c s="36" t="s">
        <v>485</v>
      </c>
      <c>
        <f>(M454*21)/100</f>
      </c>
      <c t="s">
        <v>28</v>
      </c>
    </row>
    <row r="455" spans="1:5" ht="12.75">
      <c r="A455" s="35" t="s">
        <v>56</v>
      </c>
      <c r="E455" s="39" t="s">
        <v>4690</v>
      </c>
    </row>
    <row r="456" spans="1:5" ht="12.75">
      <c r="A456" s="35" t="s">
        <v>57</v>
      </c>
      <c r="E456" s="40" t="s">
        <v>5</v>
      </c>
    </row>
    <row r="457" spans="1:5" ht="12.75">
      <c r="A457" t="s">
        <v>58</v>
      </c>
      <c r="E457" s="39" t="s">
        <v>5</v>
      </c>
    </row>
    <row r="458" spans="1:16" ht="12.75">
      <c r="A458" t="s">
        <v>50</v>
      </c>
      <c s="34" t="s">
        <v>949</v>
      </c>
      <c s="34" t="s">
        <v>4486</v>
      </c>
      <c s="35" t="s">
        <v>5</v>
      </c>
      <c s="6" t="s">
        <v>4702</v>
      </c>
      <c s="36" t="s">
        <v>153</v>
      </c>
      <c s="37">
        <v>1</v>
      </c>
      <c s="36">
        <v>0</v>
      </c>
      <c s="36">
        <f>ROUND(G458*H458,6)</f>
      </c>
      <c r="L458" s="38">
        <v>0</v>
      </c>
      <c s="32">
        <f>ROUND(ROUND(L458,2)*ROUND(G458,3),2)</f>
      </c>
      <c s="36" t="s">
        <v>485</v>
      </c>
      <c>
        <f>(M458*21)/100</f>
      </c>
      <c t="s">
        <v>28</v>
      </c>
    </row>
    <row r="459" spans="1:5" ht="12.75">
      <c r="A459" s="35" t="s">
        <v>56</v>
      </c>
      <c r="E459" s="39" t="s">
        <v>4702</v>
      </c>
    </row>
    <row r="460" spans="1:5" ht="12.75">
      <c r="A460" s="35" t="s">
        <v>57</v>
      </c>
      <c r="E460" s="40" t="s">
        <v>5</v>
      </c>
    </row>
    <row r="461" spans="1:5" ht="12.75">
      <c r="A461" t="s">
        <v>58</v>
      </c>
      <c r="E461" s="39" t="s">
        <v>5</v>
      </c>
    </row>
    <row r="462" spans="1:16" ht="12.75">
      <c r="A462" t="s">
        <v>50</v>
      </c>
      <c s="34" t="s">
        <v>954</v>
      </c>
      <c s="34" t="s">
        <v>4488</v>
      </c>
      <c s="35" t="s">
        <v>5</v>
      </c>
      <c s="6" t="s">
        <v>4703</v>
      </c>
      <c s="36" t="s">
        <v>153</v>
      </c>
      <c s="37">
        <v>1</v>
      </c>
      <c s="36">
        <v>0</v>
      </c>
      <c s="36">
        <f>ROUND(G462*H462,6)</f>
      </c>
      <c r="L462" s="38">
        <v>0</v>
      </c>
      <c s="32">
        <f>ROUND(ROUND(L462,2)*ROUND(G462,3),2)</f>
      </c>
      <c s="36" t="s">
        <v>485</v>
      </c>
      <c>
        <f>(M462*21)/100</f>
      </c>
      <c t="s">
        <v>28</v>
      </c>
    </row>
    <row r="463" spans="1:5" ht="12.75">
      <c r="A463" s="35" t="s">
        <v>56</v>
      </c>
      <c r="E463" s="39" t="s">
        <v>4703</v>
      </c>
    </row>
    <row r="464" spans="1:5" ht="12.75">
      <c r="A464" s="35" t="s">
        <v>57</v>
      </c>
      <c r="E464" s="40" t="s">
        <v>5</v>
      </c>
    </row>
    <row r="465" spans="1:5" ht="12.75">
      <c r="A465" t="s">
        <v>58</v>
      </c>
      <c r="E465" s="39" t="s">
        <v>5</v>
      </c>
    </row>
    <row r="466" spans="1:16" ht="25.5">
      <c r="A466" t="s">
        <v>50</v>
      </c>
      <c s="34" t="s">
        <v>955</v>
      </c>
      <c s="34" t="s">
        <v>4490</v>
      </c>
      <c s="35" t="s">
        <v>5</v>
      </c>
      <c s="6" t="s">
        <v>4636</v>
      </c>
      <c s="36" t="s">
        <v>529</v>
      </c>
      <c s="37">
        <v>1</v>
      </c>
      <c s="36">
        <v>0</v>
      </c>
      <c s="36">
        <f>ROUND(G466*H466,6)</f>
      </c>
      <c r="L466" s="38">
        <v>0</v>
      </c>
      <c s="32">
        <f>ROUND(ROUND(L466,2)*ROUND(G466,3),2)</f>
      </c>
      <c s="36" t="s">
        <v>485</v>
      </c>
      <c>
        <f>(M466*21)/100</f>
      </c>
      <c t="s">
        <v>28</v>
      </c>
    </row>
    <row r="467" spans="1:5" ht="25.5">
      <c r="A467" s="35" t="s">
        <v>56</v>
      </c>
      <c r="E467" s="39" t="s">
        <v>4636</v>
      </c>
    </row>
    <row r="468" spans="1:5" ht="12.75">
      <c r="A468" s="35" t="s">
        <v>57</v>
      </c>
      <c r="E468" s="40" t="s">
        <v>5</v>
      </c>
    </row>
    <row r="469" spans="1:5" ht="12.75">
      <c r="A469" t="s">
        <v>58</v>
      </c>
      <c r="E469" s="39" t="s">
        <v>5</v>
      </c>
    </row>
    <row r="470" spans="1:13" ht="12.75">
      <c r="A470" t="s">
        <v>47</v>
      </c>
      <c r="C470" s="31" t="s">
        <v>4704</v>
      </c>
      <c r="E470" s="33" t="s">
        <v>4705</v>
      </c>
      <c r="J470" s="32">
        <f>0</f>
      </c>
      <c s="32">
        <f>0</f>
      </c>
      <c s="32">
        <f>0+L471+L475+L479+L483+L487+L491+L495</f>
      </c>
      <c s="32">
        <f>0+M471+M475+M479+M483+M487+M491+M495</f>
      </c>
    </row>
    <row r="471" spans="1:16" ht="25.5">
      <c r="A471" t="s">
        <v>50</v>
      </c>
      <c s="34" t="s">
        <v>958</v>
      </c>
      <c s="34" t="s">
        <v>4492</v>
      </c>
      <c s="35" t="s">
        <v>5</v>
      </c>
      <c s="6" t="s">
        <v>4706</v>
      </c>
      <c s="36" t="s">
        <v>153</v>
      </c>
      <c s="37">
        <v>2</v>
      </c>
      <c s="36">
        <v>0</v>
      </c>
      <c s="36">
        <f>ROUND(G471*H471,6)</f>
      </c>
      <c r="L471" s="38">
        <v>0</v>
      </c>
      <c s="32">
        <f>ROUND(ROUND(L471,2)*ROUND(G471,3),2)</f>
      </c>
      <c s="36" t="s">
        <v>485</v>
      </c>
      <c>
        <f>(M471*21)/100</f>
      </c>
      <c t="s">
        <v>28</v>
      </c>
    </row>
    <row r="472" spans="1:5" ht="25.5">
      <c r="A472" s="35" t="s">
        <v>56</v>
      </c>
      <c r="E472" s="39" t="s">
        <v>4706</v>
      </c>
    </row>
    <row r="473" spans="1:5" ht="12.75">
      <c r="A473" s="35" t="s">
        <v>57</v>
      </c>
      <c r="E473" s="40" t="s">
        <v>5</v>
      </c>
    </row>
    <row r="474" spans="1:5" ht="12.75">
      <c r="A474" t="s">
        <v>58</v>
      </c>
      <c r="E474" s="39" t="s">
        <v>5</v>
      </c>
    </row>
    <row r="475" spans="1:16" ht="12.75">
      <c r="A475" t="s">
        <v>50</v>
      </c>
      <c s="34" t="s">
        <v>961</v>
      </c>
      <c s="34" t="s">
        <v>4494</v>
      </c>
      <c s="35" t="s">
        <v>5</v>
      </c>
      <c s="6" t="s">
        <v>4707</v>
      </c>
      <c s="36" t="s">
        <v>153</v>
      </c>
      <c s="37">
        <v>1</v>
      </c>
      <c s="36">
        <v>0</v>
      </c>
      <c s="36">
        <f>ROUND(G475*H475,6)</f>
      </c>
      <c r="L475" s="38">
        <v>0</v>
      </c>
      <c s="32">
        <f>ROUND(ROUND(L475,2)*ROUND(G475,3),2)</f>
      </c>
      <c s="36" t="s">
        <v>485</v>
      </c>
      <c>
        <f>(M475*21)/100</f>
      </c>
      <c t="s">
        <v>28</v>
      </c>
    </row>
    <row r="476" spans="1:5" ht="12.75">
      <c r="A476" s="35" t="s">
        <v>56</v>
      </c>
      <c r="E476" s="39" t="s">
        <v>4707</v>
      </c>
    </row>
    <row r="477" spans="1:5" ht="12.75">
      <c r="A477" s="35" t="s">
        <v>57</v>
      </c>
      <c r="E477" s="40" t="s">
        <v>5</v>
      </c>
    </row>
    <row r="478" spans="1:5" ht="12.75">
      <c r="A478" t="s">
        <v>58</v>
      </c>
      <c r="E478" s="39" t="s">
        <v>5</v>
      </c>
    </row>
    <row r="479" spans="1:16" ht="25.5">
      <c r="A479" t="s">
        <v>50</v>
      </c>
      <c s="34" t="s">
        <v>965</v>
      </c>
      <c s="34" t="s">
        <v>4496</v>
      </c>
      <c s="35" t="s">
        <v>5</v>
      </c>
      <c s="6" t="s">
        <v>4708</v>
      </c>
      <c s="36" t="s">
        <v>153</v>
      </c>
      <c s="37">
        <v>2</v>
      </c>
      <c s="36">
        <v>0</v>
      </c>
      <c s="36">
        <f>ROUND(G479*H479,6)</f>
      </c>
      <c r="L479" s="38">
        <v>0</v>
      </c>
      <c s="32">
        <f>ROUND(ROUND(L479,2)*ROUND(G479,3),2)</f>
      </c>
      <c s="36" t="s">
        <v>485</v>
      </c>
      <c>
        <f>(M479*21)/100</f>
      </c>
      <c t="s">
        <v>28</v>
      </c>
    </row>
    <row r="480" spans="1:5" ht="25.5">
      <c r="A480" s="35" t="s">
        <v>56</v>
      </c>
      <c r="E480" s="39" t="s">
        <v>4708</v>
      </c>
    </row>
    <row r="481" spans="1:5" ht="12.75">
      <c r="A481" s="35" t="s">
        <v>57</v>
      </c>
      <c r="E481" s="40" t="s">
        <v>5</v>
      </c>
    </row>
    <row r="482" spans="1:5" ht="12.75">
      <c r="A482" t="s">
        <v>58</v>
      </c>
      <c r="E482" s="39" t="s">
        <v>5</v>
      </c>
    </row>
    <row r="483" spans="1:16" ht="12.75">
      <c r="A483" t="s">
        <v>50</v>
      </c>
      <c s="34" t="s">
        <v>969</v>
      </c>
      <c s="34" t="s">
        <v>4498</v>
      </c>
      <c s="35" t="s">
        <v>5</v>
      </c>
      <c s="6" t="s">
        <v>4709</v>
      </c>
      <c s="36" t="s">
        <v>153</v>
      </c>
      <c s="37">
        <v>1</v>
      </c>
      <c s="36">
        <v>0</v>
      </c>
      <c s="36">
        <f>ROUND(G483*H483,6)</f>
      </c>
      <c r="L483" s="38">
        <v>0</v>
      </c>
      <c s="32">
        <f>ROUND(ROUND(L483,2)*ROUND(G483,3),2)</f>
      </c>
      <c s="36" t="s">
        <v>485</v>
      </c>
      <c>
        <f>(M483*21)/100</f>
      </c>
      <c t="s">
        <v>28</v>
      </c>
    </row>
    <row r="484" spans="1:5" ht="12.75">
      <c r="A484" s="35" t="s">
        <v>56</v>
      </c>
      <c r="E484" s="39" t="s">
        <v>4709</v>
      </c>
    </row>
    <row r="485" spans="1:5" ht="12.75">
      <c r="A485" s="35" t="s">
        <v>57</v>
      </c>
      <c r="E485" s="40" t="s">
        <v>5</v>
      </c>
    </row>
    <row r="486" spans="1:5" ht="12.75">
      <c r="A486" t="s">
        <v>58</v>
      </c>
      <c r="E486" s="39" t="s">
        <v>5</v>
      </c>
    </row>
    <row r="487" spans="1:16" ht="12.75">
      <c r="A487" t="s">
        <v>50</v>
      </c>
      <c s="34" t="s">
        <v>973</v>
      </c>
      <c s="34" t="s">
        <v>4499</v>
      </c>
      <c s="35" t="s">
        <v>5</v>
      </c>
      <c s="6" t="s">
        <v>4710</v>
      </c>
      <c s="36" t="s">
        <v>143</v>
      </c>
      <c s="37">
        <v>4</v>
      </c>
      <c s="36">
        <v>0</v>
      </c>
      <c s="36">
        <f>ROUND(G487*H487,6)</f>
      </c>
      <c r="L487" s="38">
        <v>0</v>
      </c>
      <c s="32">
        <f>ROUND(ROUND(L487,2)*ROUND(G487,3),2)</f>
      </c>
      <c s="36" t="s">
        <v>485</v>
      </c>
      <c>
        <f>(M487*21)/100</f>
      </c>
      <c t="s">
        <v>28</v>
      </c>
    </row>
    <row r="488" spans="1:5" ht="12.75">
      <c r="A488" s="35" t="s">
        <v>56</v>
      </c>
      <c r="E488" s="39" t="s">
        <v>4710</v>
      </c>
    </row>
    <row r="489" spans="1:5" ht="12.75">
      <c r="A489" s="35" t="s">
        <v>57</v>
      </c>
      <c r="E489" s="40" t="s">
        <v>5</v>
      </c>
    </row>
    <row r="490" spans="1:5" ht="12.75">
      <c r="A490" t="s">
        <v>58</v>
      </c>
      <c r="E490" s="39" t="s">
        <v>5</v>
      </c>
    </row>
    <row r="491" spans="1:16" ht="12.75">
      <c r="A491" t="s">
        <v>50</v>
      </c>
      <c s="34" t="s">
        <v>978</v>
      </c>
      <c s="34" t="s">
        <v>4500</v>
      </c>
      <c s="35" t="s">
        <v>5</v>
      </c>
      <c s="6" t="s">
        <v>4711</v>
      </c>
      <c s="36" t="s">
        <v>143</v>
      </c>
      <c s="37">
        <v>6</v>
      </c>
      <c s="36">
        <v>0</v>
      </c>
      <c s="36">
        <f>ROUND(G491*H491,6)</f>
      </c>
      <c r="L491" s="38">
        <v>0</v>
      </c>
      <c s="32">
        <f>ROUND(ROUND(L491,2)*ROUND(G491,3),2)</f>
      </c>
      <c s="36" t="s">
        <v>485</v>
      </c>
      <c>
        <f>(M491*21)/100</f>
      </c>
      <c t="s">
        <v>28</v>
      </c>
    </row>
    <row r="492" spans="1:5" ht="12.75">
      <c r="A492" s="35" t="s">
        <v>56</v>
      </c>
      <c r="E492" s="39" t="s">
        <v>4711</v>
      </c>
    </row>
    <row r="493" spans="1:5" ht="12.75">
      <c r="A493" s="35" t="s">
        <v>57</v>
      </c>
      <c r="E493" s="40" t="s">
        <v>5</v>
      </c>
    </row>
    <row r="494" spans="1:5" ht="12.75">
      <c r="A494" t="s">
        <v>58</v>
      </c>
      <c r="E494" s="39" t="s">
        <v>5</v>
      </c>
    </row>
    <row r="495" spans="1:16" ht="12.75">
      <c r="A495" t="s">
        <v>50</v>
      </c>
      <c s="34" t="s">
        <v>981</v>
      </c>
      <c s="34" t="s">
        <v>4501</v>
      </c>
      <c s="35" t="s">
        <v>5</v>
      </c>
      <c s="6" t="s">
        <v>4712</v>
      </c>
      <c s="36" t="s">
        <v>143</v>
      </c>
      <c s="37">
        <v>12</v>
      </c>
      <c s="36">
        <v>0</v>
      </c>
      <c s="36">
        <f>ROUND(G495*H495,6)</f>
      </c>
      <c r="L495" s="38">
        <v>0</v>
      </c>
      <c s="32">
        <f>ROUND(ROUND(L495,2)*ROUND(G495,3),2)</f>
      </c>
      <c s="36" t="s">
        <v>485</v>
      </c>
      <c>
        <f>(M495*21)/100</f>
      </c>
      <c t="s">
        <v>28</v>
      </c>
    </row>
    <row r="496" spans="1:5" ht="12.75">
      <c r="A496" s="35" t="s">
        <v>56</v>
      </c>
      <c r="E496" s="39" t="s">
        <v>4712</v>
      </c>
    </row>
    <row r="497" spans="1:5" ht="12.75">
      <c r="A497" s="35" t="s">
        <v>57</v>
      </c>
      <c r="E497" s="40" t="s">
        <v>5</v>
      </c>
    </row>
    <row r="498" spans="1:5" ht="12.75">
      <c r="A498" t="s">
        <v>58</v>
      </c>
      <c r="E49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476</v>
      </c>
      <c s="41">
        <f>Rekapitulace!C16</f>
      </c>
      <c s="20" t="s">
        <v>0</v>
      </c>
      <c t="s">
        <v>23</v>
      </c>
      <c t="s">
        <v>28</v>
      </c>
    </row>
    <row r="4" spans="1:16" ht="32" customHeight="1">
      <c r="A4" s="24" t="s">
        <v>20</v>
      </c>
      <c s="25" t="s">
        <v>29</v>
      </c>
      <c s="27" t="s">
        <v>476</v>
      </c>
      <c r="E4" s="26" t="s">
        <v>477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COUNTIFS(L8:L150,"=0",A8:A150,"P")+COUNTIFS(L8:L150,"",A8:A150,"P")+SUM(Q8:Q150)</f>
      </c>
    </row>
    <row r="8" spans="1:13" ht="12.75">
      <c r="A8" t="s">
        <v>45</v>
      </c>
      <c r="C8" s="28" t="s">
        <v>4715</v>
      </c>
      <c r="E8" s="30" t="s">
        <v>4714</v>
      </c>
      <c r="J8" s="29">
        <f>0+J9</f>
      </c>
      <c s="29">
        <f>0+K9</f>
      </c>
      <c s="29">
        <f>0+L9</f>
      </c>
      <c s="29">
        <f>0+M9</f>
      </c>
    </row>
    <row r="9" spans="1:13" ht="12.75">
      <c r="A9" t="s">
        <v>47</v>
      </c>
      <c r="C9" s="31" t="s">
        <v>138</v>
      </c>
      <c r="E9" s="33" t="s">
        <v>139</v>
      </c>
      <c r="J9" s="32">
        <f>0</f>
      </c>
      <c s="32">
        <f>0</f>
      </c>
      <c s="32">
        <f>0+L10+L14+L18+L22+L26+L30+L34+L38+L42+L46+L50+L54+L58+L62+L66+L70+L74+L78+L82+L86+L90+L94+L98+L102+L106+L110+L114+L118+L122+L126+L130+L134+L138+L142+L146+L150</f>
      </c>
      <c s="32">
        <f>0+M10+M14+M18+M22+M26+M30+M34+M38+M42+M46+M50+M54+M58+M62+M66+M70+M74+M78+M82+M86+M90+M94+M98+M102+M106+M110+M114+M118+M122+M126+M130+M134+M138+M142+M146+M150</f>
      </c>
    </row>
    <row r="10" spans="1:16" ht="25.5">
      <c r="A10" t="s">
        <v>50</v>
      </c>
      <c s="34" t="s">
        <v>118</v>
      </c>
      <c s="34" t="s">
        <v>4716</v>
      </c>
      <c s="35" t="s">
        <v>5</v>
      </c>
      <c s="6" t="s">
        <v>4717</v>
      </c>
      <c s="36" t="s">
        <v>143</v>
      </c>
      <c s="37">
        <v>250</v>
      </c>
      <c s="36">
        <v>0</v>
      </c>
      <c s="36">
        <f>ROUND(G10*H10,6)</f>
      </c>
      <c r="L10" s="38">
        <v>0</v>
      </c>
      <c s="32">
        <f>ROUND(ROUND(L10,2)*ROUND(G10,3),2)</f>
      </c>
      <c s="36" t="s">
        <v>154</v>
      </c>
      <c>
        <f>(M10*21)/100</f>
      </c>
      <c t="s">
        <v>28</v>
      </c>
    </row>
    <row r="11" spans="1:5" ht="25.5">
      <c r="A11" s="35" t="s">
        <v>56</v>
      </c>
      <c r="E11" s="39" t="s">
        <v>4717</v>
      </c>
    </row>
    <row r="12" spans="1:5" ht="25.5">
      <c r="A12" s="35" t="s">
        <v>57</v>
      </c>
      <c r="E12" s="40" t="s">
        <v>4718</v>
      </c>
    </row>
    <row r="13" spans="1:5" ht="12.75">
      <c r="A13" t="s">
        <v>58</v>
      </c>
      <c r="E13" s="39" t="s">
        <v>5</v>
      </c>
    </row>
    <row r="14" spans="1:16" ht="12.75">
      <c r="A14" t="s">
        <v>50</v>
      </c>
      <c s="34" t="s">
        <v>28</v>
      </c>
      <c s="34" t="s">
        <v>4719</v>
      </c>
      <c s="35" t="s">
        <v>5</v>
      </c>
      <c s="6" t="s">
        <v>4720</v>
      </c>
      <c s="36" t="s">
        <v>54</v>
      </c>
      <c s="37">
        <v>1</v>
      </c>
      <c s="36">
        <v>0.0065</v>
      </c>
      <c s="36">
        <f>ROUND(G14*H14,6)</f>
      </c>
      <c r="L14" s="38">
        <v>0</v>
      </c>
      <c s="32">
        <f>ROUND(ROUND(L14,2)*ROUND(G14,3),2)</f>
      </c>
      <c s="36" t="s">
        <v>159</v>
      </c>
      <c>
        <f>(M14*21)/100</f>
      </c>
      <c t="s">
        <v>28</v>
      </c>
    </row>
    <row r="15" spans="1:5" ht="12.75">
      <c r="A15" s="35" t="s">
        <v>56</v>
      </c>
      <c r="E15" s="39" t="s">
        <v>4720</v>
      </c>
    </row>
    <row r="16" spans="1:5" ht="25.5">
      <c r="A16" s="35" t="s">
        <v>57</v>
      </c>
      <c r="E16" s="40" t="s">
        <v>4721</v>
      </c>
    </row>
    <row r="17" spans="1:5" ht="38.25">
      <c r="A17" t="s">
        <v>58</v>
      </c>
      <c r="E17" s="39" t="s">
        <v>4722</v>
      </c>
    </row>
    <row r="18" spans="1:16" ht="12.75">
      <c r="A18" t="s">
        <v>50</v>
      </c>
      <c s="34" t="s">
        <v>26</v>
      </c>
      <c s="34" t="s">
        <v>486</v>
      </c>
      <c s="35" t="s">
        <v>5</v>
      </c>
      <c s="6" t="s">
        <v>4723</v>
      </c>
      <c s="36" t="s">
        <v>54</v>
      </c>
      <c s="37">
        <v>1</v>
      </c>
      <c s="36">
        <v>0.0065</v>
      </c>
      <c s="36">
        <f>ROUND(G18*H18,6)</f>
      </c>
      <c r="L18" s="38">
        <v>0</v>
      </c>
      <c s="32">
        <f>ROUND(ROUND(L18,2)*ROUND(G18,3),2)</f>
      </c>
      <c s="36" t="s">
        <v>159</v>
      </c>
      <c>
        <f>(M18*21)/100</f>
      </c>
      <c t="s">
        <v>28</v>
      </c>
    </row>
    <row r="19" spans="1:5" ht="12.75">
      <c r="A19" s="35" t="s">
        <v>56</v>
      </c>
      <c r="E19" s="39" t="s">
        <v>4723</v>
      </c>
    </row>
    <row r="20" spans="1:5" ht="25.5">
      <c r="A20" s="35" t="s">
        <v>57</v>
      </c>
      <c r="E20" s="40" t="s">
        <v>155</v>
      </c>
    </row>
    <row r="21" spans="1:5" ht="38.25">
      <c r="A21" t="s">
        <v>58</v>
      </c>
      <c r="E21" s="39" t="s">
        <v>4724</v>
      </c>
    </row>
    <row r="22" spans="1:16" ht="12.75">
      <c r="A22" t="s">
        <v>50</v>
      </c>
      <c s="34" t="s">
        <v>125</v>
      </c>
      <c s="34" t="s">
        <v>488</v>
      </c>
      <c s="35" t="s">
        <v>5</v>
      </c>
      <c s="6" t="s">
        <v>4725</v>
      </c>
      <c s="36" t="s">
        <v>54</v>
      </c>
      <c s="37">
        <v>2</v>
      </c>
      <c s="36">
        <v>0.0065</v>
      </c>
      <c s="36">
        <f>ROUND(G22*H22,6)</f>
      </c>
      <c r="L22" s="38">
        <v>0</v>
      </c>
      <c s="32">
        <f>ROUND(ROUND(L22,2)*ROUND(G22,3),2)</f>
      </c>
      <c s="36" t="s">
        <v>159</v>
      </c>
      <c>
        <f>(M22*21)/100</f>
      </c>
      <c t="s">
        <v>28</v>
      </c>
    </row>
    <row r="23" spans="1:5" ht="12.75">
      <c r="A23" s="35" t="s">
        <v>56</v>
      </c>
      <c r="E23" s="39" t="s">
        <v>4725</v>
      </c>
    </row>
    <row r="24" spans="1:5" ht="25.5">
      <c r="A24" s="35" t="s">
        <v>57</v>
      </c>
      <c r="E24" s="40" t="s">
        <v>2383</v>
      </c>
    </row>
    <row r="25" spans="1:5" ht="12.75">
      <c r="A25" t="s">
        <v>58</v>
      </c>
      <c r="E25" s="39" t="s">
        <v>5</v>
      </c>
    </row>
    <row r="26" spans="1:16" ht="12.75">
      <c r="A26" t="s">
        <v>50</v>
      </c>
      <c s="34" t="s">
        <v>128</v>
      </c>
      <c s="34" t="s">
        <v>490</v>
      </c>
      <c s="35" t="s">
        <v>5</v>
      </c>
      <c s="6" t="s">
        <v>4726</v>
      </c>
      <c s="36" t="s">
        <v>54</v>
      </c>
      <c s="37">
        <v>1</v>
      </c>
      <c s="36">
        <v>0.0065</v>
      </c>
      <c s="36">
        <f>ROUND(G26*H26,6)</f>
      </c>
      <c r="L26" s="38">
        <v>0</v>
      </c>
      <c s="32">
        <f>ROUND(ROUND(L26,2)*ROUND(G26,3),2)</f>
      </c>
      <c s="36" t="s">
        <v>159</v>
      </c>
      <c>
        <f>(M26*21)/100</f>
      </c>
      <c t="s">
        <v>28</v>
      </c>
    </row>
    <row r="27" spans="1:5" ht="12.75">
      <c r="A27" s="35" t="s">
        <v>56</v>
      </c>
      <c r="E27" s="39" t="s">
        <v>4726</v>
      </c>
    </row>
    <row r="28" spans="1:5" ht="25.5">
      <c r="A28" s="35" t="s">
        <v>57</v>
      </c>
      <c r="E28" s="40" t="s">
        <v>155</v>
      </c>
    </row>
    <row r="29" spans="1:5" ht="12.75">
      <c r="A29" t="s">
        <v>58</v>
      </c>
      <c r="E29" s="39" t="s">
        <v>5</v>
      </c>
    </row>
    <row r="30" spans="1:16" ht="12.75">
      <c r="A30" t="s">
        <v>50</v>
      </c>
      <c s="34" t="s">
        <v>27</v>
      </c>
      <c s="34" t="s">
        <v>492</v>
      </c>
      <c s="35" t="s">
        <v>5</v>
      </c>
      <c s="6" t="s">
        <v>4727</v>
      </c>
      <c s="36" t="s">
        <v>54</v>
      </c>
      <c s="37">
        <v>1</v>
      </c>
      <c s="36">
        <v>0.0065</v>
      </c>
      <c s="36">
        <f>ROUND(G30*H30,6)</f>
      </c>
      <c r="L30" s="38">
        <v>0</v>
      </c>
      <c s="32">
        <f>ROUND(ROUND(L30,2)*ROUND(G30,3),2)</f>
      </c>
      <c s="36" t="s">
        <v>159</v>
      </c>
      <c>
        <f>(M30*21)/100</f>
      </c>
      <c t="s">
        <v>28</v>
      </c>
    </row>
    <row r="31" spans="1:5" ht="12.75">
      <c r="A31" s="35" t="s">
        <v>56</v>
      </c>
      <c r="E31" s="39" t="s">
        <v>4727</v>
      </c>
    </row>
    <row r="32" spans="1:5" ht="25.5">
      <c r="A32" s="35" t="s">
        <v>57</v>
      </c>
      <c r="E32" s="40" t="s">
        <v>155</v>
      </c>
    </row>
    <row r="33" spans="1:5" ht="12.75">
      <c r="A33" t="s">
        <v>58</v>
      </c>
      <c r="E33" s="39" t="s">
        <v>5</v>
      </c>
    </row>
    <row r="34" spans="1:16" ht="12.75">
      <c r="A34" t="s">
        <v>50</v>
      </c>
      <c s="34" t="s">
        <v>51</v>
      </c>
      <c s="34" t="s">
        <v>495</v>
      </c>
      <c s="35" t="s">
        <v>5</v>
      </c>
      <c s="6" t="s">
        <v>4728</v>
      </c>
      <c s="36" t="s">
        <v>54</v>
      </c>
      <c s="37">
        <v>1</v>
      </c>
      <c s="36">
        <v>0.0065</v>
      </c>
      <c s="36">
        <f>ROUND(G34*H34,6)</f>
      </c>
      <c r="L34" s="38">
        <v>0</v>
      </c>
      <c s="32">
        <f>ROUND(ROUND(L34,2)*ROUND(G34,3),2)</f>
      </c>
      <c s="36" t="s">
        <v>159</v>
      </c>
      <c>
        <f>(M34*21)/100</f>
      </c>
      <c t="s">
        <v>28</v>
      </c>
    </row>
    <row r="35" spans="1:5" ht="12.75">
      <c r="A35" s="35" t="s">
        <v>56</v>
      </c>
      <c r="E35" s="39" t="s">
        <v>4728</v>
      </c>
    </row>
    <row r="36" spans="1:5" ht="25.5">
      <c r="A36" s="35" t="s">
        <v>57</v>
      </c>
      <c r="E36" s="40" t="s">
        <v>155</v>
      </c>
    </row>
    <row r="37" spans="1:5" ht="12.75">
      <c r="A37" t="s">
        <v>58</v>
      </c>
      <c r="E37" s="39" t="s">
        <v>5</v>
      </c>
    </row>
    <row r="38" spans="1:16" ht="25.5">
      <c r="A38" t="s">
        <v>50</v>
      </c>
      <c s="34" t="s">
        <v>59</v>
      </c>
      <c s="34" t="s">
        <v>497</v>
      </c>
      <c s="35" t="s">
        <v>5</v>
      </c>
      <c s="6" t="s">
        <v>4729</v>
      </c>
      <c s="36" t="s">
        <v>54</v>
      </c>
      <c s="37">
        <v>1</v>
      </c>
      <c s="36">
        <v>0.0065</v>
      </c>
      <c s="36">
        <f>ROUND(G38*H38,6)</f>
      </c>
      <c r="L38" s="38">
        <v>0</v>
      </c>
      <c s="32">
        <f>ROUND(ROUND(L38,2)*ROUND(G38,3),2)</f>
      </c>
      <c s="36" t="s">
        <v>159</v>
      </c>
      <c>
        <f>(M38*21)/100</f>
      </c>
      <c t="s">
        <v>28</v>
      </c>
    </row>
    <row r="39" spans="1:5" ht="25.5">
      <c r="A39" s="35" t="s">
        <v>56</v>
      </c>
      <c r="E39" s="39" t="s">
        <v>4729</v>
      </c>
    </row>
    <row r="40" spans="1:5" ht="25.5">
      <c r="A40" s="35" t="s">
        <v>57</v>
      </c>
      <c r="E40" s="40" t="s">
        <v>155</v>
      </c>
    </row>
    <row r="41" spans="1:5" ht="12.75">
      <c r="A41" t="s">
        <v>58</v>
      </c>
      <c r="E41" s="39" t="s">
        <v>5</v>
      </c>
    </row>
    <row r="42" spans="1:16" ht="25.5">
      <c r="A42" t="s">
        <v>50</v>
      </c>
      <c s="34" t="s">
        <v>62</v>
      </c>
      <c s="34" t="s">
        <v>499</v>
      </c>
      <c s="35" t="s">
        <v>5</v>
      </c>
      <c s="6" t="s">
        <v>4730</v>
      </c>
      <c s="36" t="s">
        <v>54</v>
      </c>
      <c s="37">
        <v>1</v>
      </c>
      <c s="36">
        <v>0.0065</v>
      </c>
      <c s="36">
        <f>ROUND(G42*H42,6)</f>
      </c>
      <c r="L42" s="38">
        <v>0</v>
      </c>
      <c s="32">
        <f>ROUND(ROUND(L42,2)*ROUND(G42,3),2)</f>
      </c>
      <c s="36" t="s">
        <v>159</v>
      </c>
      <c>
        <f>(M42*21)/100</f>
      </c>
      <c t="s">
        <v>28</v>
      </c>
    </row>
    <row r="43" spans="1:5" ht="25.5">
      <c r="A43" s="35" t="s">
        <v>56</v>
      </c>
      <c r="E43" s="39" t="s">
        <v>4730</v>
      </c>
    </row>
    <row r="44" spans="1:5" ht="25.5">
      <c r="A44" s="35" t="s">
        <v>57</v>
      </c>
      <c r="E44" s="40" t="s">
        <v>155</v>
      </c>
    </row>
    <row r="45" spans="1:5" ht="12.75">
      <c r="A45" t="s">
        <v>58</v>
      </c>
      <c r="E45" s="39" t="s">
        <v>5</v>
      </c>
    </row>
    <row r="46" spans="1:16" ht="25.5">
      <c r="A46" t="s">
        <v>50</v>
      </c>
      <c s="34" t="s">
        <v>66</v>
      </c>
      <c s="34" t="s">
        <v>501</v>
      </c>
      <c s="35" t="s">
        <v>5</v>
      </c>
      <c s="6" t="s">
        <v>4731</v>
      </c>
      <c s="36" t="s">
        <v>54</v>
      </c>
      <c s="37">
        <v>10</v>
      </c>
      <c s="36">
        <v>0.0065</v>
      </c>
      <c s="36">
        <f>ROUND(G46*H46,6)</f>
      </c>
      <c r="L46" s="38">
        <v>0</v>
      </c>
      <c s="32">
        <f>ROUND(ROUND(L46,2)*ROUND(G46,3),2)</f>
      </c>
      <c s="36" t="s">
        <v>159</v>
      </c>
      <c>
        <f>(M46*21)/100</f>
      </c>
      <c t="s">
        <v>28</v>
      </c>
    </row>
    <row r="47" spans="1:5" ht="25.5">
      <c r="A47" s="35" t="s">
        <v>56</v>
      </c>
      <c r="E47" s="39" t="s">
        <v>4731</v>
      </c>
    </row>
    <row r="48" spans="1:5" ht="25.5">
      <c r="A48" s="35" t="s">
        <v>57</v>
      </c>
      <c r="E48" s="40" t="s">
        <v>2764</v>
      </c>
    </row>
    <row r="49" spans="1:5" ht="12.75">
      <c r="A49" t="s">
        <v>58</v>
      </c>
      <c r="E49" s="39" t="s">
        <v>5</v>
      </c>
    </row>
    <row r="50" spans="1:16" ht="25.5">
      <c r="A50" t="s">
        <v>50</v>
      </c>
      <c s="34" t="s">
        <v>69</v>
      </c>
      <c s="34" t="s">
        <v>503</v>
      </c>
      <c s="35" t="s">
        <v>5</v>
      </c>
      <c s="6" t="s">
        <v>4732</v>
      </c>
      <c s="36" t="s">
        <v>54</v>
      </c>
      <c s="37">
        <v>4</v>
      </c>
      <c s="36">
        <v>0.0065</v>
      </c>
      <c s="36">
        <f>ROUND(G50*H50,6)</f>
      </c>
      <c r="L50" s="38">
        <v>0</v>
      </c>
      <c s="32">
        <f>ROUND(ROUND(L50,2)*ROUND(G50,3),2)</f>
      </c>
      <c s="36" t="s">
        <v>159</v>
      </c>
      <c>
        <f>(M50*21)/100</f>
      </c>
      <c t="s">
        <v>28</v>
      </c>
    </row>
    <row r="51" spans="1:5" ht="25.5">
      <c r="A51" s="35" t="s">
        <v>56</v>
      </c>
      <c r="E51" s="39" t="s">
        <v>4732</v>
      </c>
    </row>
    <row r="52" spans="1:5" ht="25.5">
      <c r="A52" s="35" t="s">
        <v>57</v>
      </c>
      <c r="E52" s="40" t="s">
        <v>2419</v>
      </c>
    </row>
    <row r="53" spans="1:5" ht="12.75">
      <c r="A53" t="s">
        <v>58</v>
      </c>
      <c r="E53" s="39" t="s">
        <v>5</v>
      </c>
    </row>
    <row r="54" spans="1:16" ht="25.5">
      <c r="A54" t="s">
        <v>50</v>
      </c>
      <c s="34" t="s">
        <v>73</v>
      </c>
      <c s="34" t="s">
        <v>505</v>
      </c>
      <c s="35" t="s">
        <v>5</v>
      </c>
      <c s="6" t="s">
        <v>4733</v>
      </c>
      <c s="36" t="s">
        <v>54</v>
      </c>
      <c s="37">
        <v>2</v>
      </c>
      <c s="36">
        <v>0.0065</v>
      </c>
      <c s="36">
        <f>ROUND(G54*H54,6)</f>
      </c>
      <c r="L54" s="38">
        <v>0</v>
      </c>
      <c s="32">
        <f>ROUND(ROUND(L54,2)*ROUND(G54,3),2)</f>
      </c>
      <c s="36" t="s">
        <v>159</v>
      </c>
      <c>
        <f>(M54*21)/100</f>
      </c>
      <c t="s">
        <v>28</v>
      </c>
    </row>
    <row r="55" spans="1:5" ht="25.5">
      <c r="A55" s="35" t="s">
        <v>56</v>
      </c>
      <c r="E55" s="39" t="s">
        <v>4733</v>
      </c>
    </row>
    <row r="56" spans="1:5" ht="25.5">
      <c r="A56" s="35" t="s">
        <v>57</v>
      </c>
      <c r="E56" s="40" t="s">
        <v>2383</v>
      </c>
    </row>
    <row r="57" spans="1:5" ht="12.75">
      <c r="A57" t="s">
        <v>58</v>
      </c>
      <c r="E57" s="39" t="s">
        <v>5</v>
      </c>
    </row>
    <row r="58" spans="1:16" ht="12.75">
      <c r="A58" t="s">
        <v>50</v>
      </c>
      <c s="34" t="s">
        <v>76</v>
      </c>
      <c s="34" t="s">
        <v>507</v>
      </c>
      <c s="35" t="s">
        <v>5</v>
      </c>
      <c s="6" t="s">
        <v>4734</v>
      </c>
      <c s="36" t="s">
        <v>54</v>
      </c>
      <c s="37">
        <v>1</v>
      </c>
      <c s="36">
        <v>0.0065</v>
      </c>
      <c s="36">
        <f>ROUND(G58*H58,6)</f>
      </c>
      <c r="L58" s="38">
        <v>0</v>
      </c>
      <c s="32">
        <f>ROUND(ROUND(L58,2)*ROUND(G58,3),2)</f>
      </c>
      <c s="36" t="s">
        <v>159</v>
      </c>
      <c>
        <f>(M58*21)/100</f>
      </c>
      <c t="s">
        <v>28</v>
      </c>
    </row>
    <row r="59" spans="1:5" ht="12.75">
      <c r="A59" s="35" t="s">
        <v>56</v>
      </c>
      <c r="E59" s="39" t="s">
        <v>4734</v>
      </c>
    </row>
    <row r="60" spans="1:5" ht="25.5">
      <c r="A60" s="35" t="s">
        <v>57</v>
      </c>
      <c r="E60" s="40" t="s">
        <v>155</v>
      </c>
    </row>
    <row r="61" spans="1:5" ht="12.75">
      <c r="A61" t="s">
        <v>58</v>
      </c>
      <c r="E61" s="39" t="s">
        <v>5</v>
      </c>
    </row>
    <row r="62" spans="1:16" ht="12.75">
      <c r="A62" t="s">
        <v>50</v>
      </c>
      <c s="34" t="s">
        <v>79</v>
      </c>
      <c s="34" t="s">
        <v>509</v>
      </c>
      <c s="35" t="s">
        <v>5</v>
      </c>
      <c s="6" t="s">
        <v>4735</v>
      </c>
      <c s="36" t="s">
        <v>54</v>
      </c>
      <c s="37">
        <v>1</v>
      </c>
      <c s="36">
        <v>0.0065</v>
      </c>
      <c s="36">
        <f>ROUND(G62*H62,6)</f>
      </c>
      <c r="L62" s="38">
        <v>0</v>
      </c>
      <c s="32">
        <f>ROUND(ROUND(L62,2)*ROUND(G62,3),2)</f>
      </c>
      <c s="36" t="s">
        <v>159</v>
      </c>
      <c>
        <f>(M62*21)/100</f>
      </c>
      <c t="s">
        <v>28</v>
      </c>
    </row>
    <row r="63" spans="1:5" ht="12.75">
      <c r="A63" s="35" t="s">
        <v>56</v>
      </c>
      <c r="E63" s="39" t="s">
        <v>4735</v>
      </c>
    </row>
    <row r="64" spans="1:5" ht="25.5">
      <c r="A64" s="35" t="s">
        <v>57</v>
      </c>
      <c r="E64" s="40" t="s">
        <v>155</v>
      </c>
    </row>
    <row r="65" spans="1:5" ht="12.75">
      <c r="A65" t="s">
        <v>58</v>
      </c>
      <c r="E65" s="39" t="s">
        <v>5</v>
      </c>
    </row>
    <row r="66" spans="1:16" ht="12.75">
      <c r="A66" t="s">
        <v>50</v>
      </c>
      <c s="34" t="s">
        <v>82</v>
      </c>
      <c s="34" t="s">
        <v>4736</v>
      </c>
      <c s="35" t="s">
        <v>5</v>
      </c>
      <c s="6" t="s">
        <v>4737</v>
      </c>
      <c s="36" t="s">
        <v>65</v>
      </c>
      <c s="37">
        <v>2</v>
      </c>
      <c s="36">
        <v>0.0065</v>
      </c>
      <c s="36">
        <f>ROUND(G66*H66,6)</f>
      </c>
      <c r="L66" s="38">
        <v>0</v>
      </c>
      <c s="32">
        <f>ROUND(ROUND(L66,2)*ROUND(G66,3),2)</f>
      </c>
      <c s="36" t="s">
        <v>159</v>
      </c>
      <c>
        <f>(M66*21)/100</f>
      </c>
      <c t="s">
        <v>28</v>
      </c>
    </row>
    <row r="67" spans="1:5" ht="12.75">
      <c r="A67" s="35" t="s">
        <v>56</v>
      </c>
      <c r="E67" s="39" t="s">
        <v>4737</v>
      </c>
    </row>
    <row r="68" spans="1:5" ht="25.5">
      <c r="A68" s="35" t="s">
        <v>57</v>
      </c>
      <c r="E68" s="40" t="s">
        <v>2383</v>
      </c>
    </row>
    <row r="69" spans="1:5" ht="12.75">
      <c r="A69" t="s">
        <v>58</v>
      </c>
      <c r="E69" s="39" t="s">
        <v>5</v>
      </c>
    </row>
    <row r="70" spans="1:16" ht="12.75">
      <c r="A70" t="s">
        <v>50</v>
      </c>
      <c s="34" t="s">
        <v>85</v>
      </c>
      <c s="34" t="s">
        <v>4738</v>
      </c>
      <c s="35" t="s">
        <v>5</v>
      </c>
      <c s="6" t="s">
        <v>4739</v>
      </c>
      <c s="36" t="s">
        <v>65</v>
      </c>
      <c s="37">
        <v>2</v>
      </c>
      <c s="36">
        <v>0.0065</v>
      </c>
      <c s="36">
        <f>ROUND(G70*H70,6)</f>
      </c>
      <c r="L70" s="38">
        <v>0</v>
      </c>
      <c s="32">
        <f>ROUND(ROUND(L70,2)*ROUND(G70,3),2)</f>
      </c>
      <c s="36" t="s">
        <v>159</v>
      </c>
      <c>
        <f>(M70*21)/100</f>
      </c>
      <c t="s">
        <v>28</v>
      </c>
    </row>
    <row r="71" spans="1:5" ht="12.75">
      <c r="A71" s="35" t="s">
        <v>56</v>
      </c>
      <c r="E71" s="39" t="s">
        <v>4739</v>
      </c>
    </row>
    <row r="72" spans="1:5" ht="25.5">
      <c r="A72" s="35" t="s">
        <v>57</v>
      </c>
      <c r="E72" s="40" t="s">
        <v>2383</v>
      </c>
    </row>
    <row r="73" spans="1:5" ht="12.75">
      <c r="A73" t="s">
        <v>58</v>
      </c>
      <c r="E73" s="39" t="s">
        <v>5</v>
      </c>
    </row>
    <row r="74" spans="1:16" ht="12.75">
      <c r="A74" t="s">
        <v>50</v>
      </c>
      <c s="34" t="s">
        <v>88</v>
      </c>
      <c s="34" t="s">
        <v>4740</v>
      </c>
      <c s="35" t="s">
        <v>5</v>
      </c>
      <c s="6" t="s">
        <v>4741</v>
      </c>
      <c s="36" t="s">
        <v>65</v>
      </c>
      <c s="37">
        <v>15</v>
      </c>
      <c s="36">
        <v>0.0065</v>
      </c>
      <c s="36">
        <f>ROUND(G74*H74,6)</f>
      </c>
      <c r="L74" s="38">
        <v>0</v>
      </c>
      <c s="32">
        <f>ROUND(ROUND(L74,2)*ROUND(G74,3),2)</f>
      </c>
      <c s="36" t="s">
        <v>159</v>
      </c>
      <c>
        <f>(M74*21)/100</f>
      </c>
      <c t="s">
        <v>28</v>
      </c>
    </row>
    <row r="75" spans="1:5" ht="12.75">
      <c r="A75" s="35" t="s">
        <v>56</v>
      </c>
      <c r="E75" s="39" t="s">
        <v>4741</v>
      </c>
    </row>
    <row r="76" spans="1:5" ht="25.5">
      <c r="A76" s="35" t="s">
        <v>57</v>
      </c>
      <c r="E76" s="40" t="s">
        <v>4742</v>
      </c>
    </row>
    <row r="77" spans="1:5" ht="12.75">
      <c r="A77" t="s">
        <v>58</v>
      </c>
      <c r="E77" s="39" t="s">
        <v>5</v>
      </c>
    </row>
    <row r="78" spans="1:16" ht="25.5">
      <c r="A78" t="s">
        <v>50</v>
      </c>
      <c s="34" t="s">
        <v>91</v>
      </c>
      <c s="34" t="s">
        <v>513</v>
      </c>
      <c s="35" t="s">
        <v>5</v>
      </c>
      <c s="6" t="s">
        <v>4743</v>
      </c>
      <c s="36" t="s">
        <v>65</v>
      </c>
      <c s="37">
        <v>45</v>
      </c>
      <c s="36">
        <v>0.0065</v>
      </c>
      <c s="36">
        <f>ROUND(G78*H78,6)</f>
      </c>
      <c r="L78" s="38">
        <v>0</v>
      </c>
      <c s="32">
        <f>ROUND(ROUND(L78,2)*ROUND(G78,3),2)</f>
      </c>
      <c s="36" t="s">
        <v>159</v>
      </c>
      <c>
        <f>(M78*21)/100</f>
      </c>
      <c t="s">
        <v>28</v>
      </c>
    </row>
    <row r="79" spans="1:5" ht="25.5">
      <c r="A79" s="35" t="s">
        <v>56</v>
      </c>
      <c r="E79" s="39" t="s">
        <v>4743</v>
      </c>
    </row>
    <row r="80" spans="1:5" ht="25.5">
      <c r="A80" s="35" t="s">
        <v>57</v>
      </c>
      <c r="E80" s="40" t="s">
        <v>4744</v>
      </c>
    </row>
    <row r="81" spans="1:5" ht="12.75">
      <c r="A81" t="s">
        <v>58</v>
      </c>
      <c r="E81" s="39" t="s">
        <v>5</v>
      </c>
    </row>
    <row r="82" spans="1:16" ht="25.5">
      <c r="A82" t="s">
        <v>50</v>
      </c>
      <c s="34" t="s">
        <v>94</v>
      </c>
      <c s="34" t="s">
        <v>515</v>
      </c>
      <c s="35" t="s">
        <v>5</v>
      </c>
      <c s="6" t="s">
        <v>4745</v>
      </c>
      <c s="36" t="s">
        <v>65</v>
      </c>
      <c s="37">
        <v>3</v>
      </c>
      <c s="36">
        <v>0.0065</v>
      </c>
      <c s="36">
        <f>ROUND(G82*H82,6)</f>
      </c>
      <c r="L82" s="38">
        <v>0</v>
      </c>
      <c s="32">
        <f>ROUND(ROUND(L82,2)*ROUND(G82,3),2)</f>
      </c>
      <c s="36" t="s">
        <v>159</v>
      </c>
      <c>
        <f>(M82*21)/100</f>
      </c>
      <c t="s">
        <v>28</v>
      </c>
    </row>
    <row r="83" spans="1:5" ht="25.5">
      <c r="A83" s="35" t="s">
        <v>56</v>
      </c>
      <c r="E83" s="39" t="s">
        <v>4745</v>
      </c>
    </row>
    <row r="84" spans="1:5" ht="25.5">
      <c r="A84" s="35" t="s">
        <v>57</v>
      </c>
      <c r="E84" s="40" t="s">
        <v>439</v>
      </c>
    </row>
    <row r="85" spans="1:5" ht="12.75">
      <c r="A85" t="s">
        <v>58</v>
      </c>
      <c r="E85" s="39" t="s">
        <v>5</v>
      </c>
    </row>
    <row r="86" spans="1:16" ht="12.75">
      <c r="A86" t="s">
        <v>50</v>
      </c>
      <c s="34" t="s">
        <v>98</v>
      </c>
      <c s="34" t="s">
        <v>517</v>
      </c>
      <c s="35" t="s">
        <v>5</v>
      </c>
      <c s="6" t="s">
        <v>4746</v>
      </c>
      <c s="36" t="s">
        <v>133</v>
      </c>
      <c s="37">
        <v>2</v>
      </c>
      <c s="36">
        <v>0.0065</v>
      </c>
      <c s="36">
        <f>ROUND(G86*H86,6)</f>
      </c>
      <c r="L86" s="38">
        <v>0</v>
      </c>
      <c s="32">
        <f>ROUND(ROUND(L86,2)*ROUND(G86,3),2)</f>
      </c>
      <c s="36" t="s">
        <v>159</v>
      </c>
      <c>
        <f>(M86*21)/100</f>
      </c>
      <c t="s">
        <v>28</v>
      </c>
    </row>
    <row r="87" spans="1:5" ht="12.75">
      <c r="A87" s="35" t="s">
        <v>56</v>
      </c>
      <c r="E87" s="39" t="s">
        <v>4746</v>
      </c>
    </row>
    <row r="88" spans="1:5" ht="25.5">
      <c r="A88" s="35" t="s">
        <v>57</v>
      </c>
      <c r="E88" s="40" t="s">
        <v>2383</v>
      </c>
    </row>
    <row r="89" spans="1:5" ht="12.75">
      <c r="A89" t="s">
        <v>58</v>
      </c>
      <c r="E89" s="39" t="s">
        <v>5</v>
      </c>
    </row>
    <row r="90" spans="1:16" ht="12.75">
      <c r="A90" t="s">
        <v>50</v>
      </c>
      <c s="34" t="s">
        <v>101</v>
      </c>
      <c s="34" t="s">
        <v>519</v>
      </c>
      <c s="35" t="s">
        <v>5</v>
      </c>
      <c s="6" t="s">
        <v>4747</v>
      </c>
      <c s="36" t="s">
        <v>54</v>
      </c>
      <c s="37">
        <v>3</v>
      </c>
      <c s="36">
        <v>0.0065</v>
      </c>
      <c s="36">
        <f>ROUND(G90*H90,6)</f>
      </c>
      <c r="L90" s="38">
        <v>0</v>
      </c>
      <c s="32">
        <f>ROUND(ROUND(L90,2)*ROUND(G90,3),2)</f>
      </c>
      <c s="36" t="s">
        <v>159</v>
      </c>
      <c>
        <f>(M90*21)/100</f>
      </c>
      <c t="s">
        <v>28</v>
      </c>
    </row>
    <row r="91" spans="1:5" ht="12.75">
      <c r="A91" s="35" t="s">
        <v>56</v>
      </c>
      <c r="E91" s="39" t="s">
        <v>4747</v>
      </c>
    </row>
    <row r="92" spans="1:5" ht="25.5">
      <c r="A92" s="35" t="s">
        <v>57</v>
      </c>
      <c r="E92" s="40" t="s">
        <v>439</v>
      </c>
    </row>
    <row r="93" spans="1:5" ht="38.25">
      <c r="A93" t="s">
        <v>58</v>
      </c>
      <c r="E93" s="39" t="s">
        <v>4748</v>
      </c>
    </row>
    <row r="94" spans="1:16" ht="12.75">
      <c r="A94" t="s">
        <v>50</v>
      </c>
      <c s="34" t="s">
        <v>104</v>
      </c>
      <c s="34" t="s">
        <v>521</v>
      </c>
      <c s="35" t="s">
        <v>5</v>
      </c>
      <c s="6" t="s">
        <v>4749</v>
      </c>
      <c s="36" t="s">
        <v>54</v>
      </c>
      <c s="37">
        <v>1</v>
      </c>
      <c s="36">
        <v>0.0065</v>
      </c>
      <c s="36">
        <f>ROUND(G94*H94,6)</f>
      </c>
      <c r="L94" s="38">
        <v>0</v>
      </c>
      <c s="32">
        <f>ROUND(ROUND(L94,2)*ROUND(G94,3),2)</f>
      </c>
      <c s="36" t="s">
        <v>159</v>
      </c>
      <c>
        <f>(M94*21)/100</f>
      </c>
      <c t="s">
        <v>28</v>
      </c>
    </row>
    <row r="95" spans="1:5" ht="12.75">
      <c r="A95" s="35" t="s">
        <v>56</v>
      </c>
      <c r="E95" s="39" t="s">
        <v>4749</v>
      </c>
    </row>
    <row r="96" spans="1:5" ht="25.5">
      <c r="A96" s="35" t="s">
        <v>57</v>
      </c>
      <c r="E96" s="40" t="s">
        <v>155</v>
      </c>
    </row>
    <row r="97" spans="1:5" ht="38.25">
      <c r="A97" t="s">
        <v>58</v>
      </c>
      <c r="E97" s="39" t="s">
        <v>4750</v>
      </c>
    </row>
    <row r="98" spans="1:16" ht="12.75">
      <c r="A98" t="s">
        <v>50</v>
      </c>
      <c s="34" t="s">
        <v>107</v>
      </c>
      <c s="34" t="s">
        <v>523</v>
      </c>
      <c s="35" t="s">
        <v>5</v>
      </c>
      <c s="6" t="s">
        <v>4751</v>
      </c>
      <c s="36" t="s">
        <v>54</v>
      </c>
      <c s="37">
        <v>1</v>
      </c>
      <c s="36">
        <v>0.0065</v>
      </c>
      <c s="36">
        <f>ROUND(G98*H98,6)</f>
      </c>
      <c r="L98" s="38">
        <v>0</v>
      </c>
      <c s="32">
        <f>ROUND(ROUND(L98,2)*ROUND(G98,3),2)</f>
      </c>
      <c s="36" t="s">
        <v>159</v>
      </c>
      <c>
        <f>(M98*21)/100</f>
      </c>
      <c t="s">
        <v>28</v>
      </c>
    </row>
    <row r="99" spans="1:5" ht="12.75">
      <c r="A99" s="35" t="s">
        <v>56</v>
      </c>
      <c r="E99" s="39" t="s">
        <v>4751</v>
      </c>
    </row>
    <row r="100" spans="1:5" ht="25.5">
      <c r="A100" s="35" t="s">
        <v>57</v>
      </c>
      <c r="E100" s="40" t="s">
        <v>155</v>
      </c>
    </row>
    <row r="101" spans="1:5" ht="12.75">
      <c r="A101" t="s">
        <v>58</v>
      </c>
      <c r="E101" s="39" t="s">
        <v>5</v>
      </c>
    </row>
    <row r="102" spans="1:16" ht="12.75">
      <c r="A102" t="s">
        <v>50</v>
      </c>
      <c s="34" t="s">
        <v>110</v>
      </c>
      <c s="34" t="s">
        <v>525</v>
      </c>
      <c s="35" t="s">
        <v>5</v>
      </c>
      <c s="6" t="s">
        <v>4752</v>
      </c>
      <c s="36" t="s">
        <v>54</v>
      </c>
      <c s="37">
        <v>1</v>
      </c>
      <c s="36">
        <v>0.0065</v>
      </c>
      <c s="36">
        <f>ROUND(G102*H102,6)</f>
      </c>
      <c r="L102" s="38">
        <v>0</v>
      </c>
      <c s="32">
        <f>ROUND(ROUND(L102,2)*ROUND(G102,3),2)</f>
      </c>
      <c s="36" t="s">
        <v>159</v>
      </c>
      <c>
        <f>(M102*21)/100</f>
      </c>
      <c t="s">
        <v>28</v>
      </c>
    </row>
    <row r="103" spans="1:5" ht="12.75">
      <c r="A103" s="35" t="s">
        <v>56</v>
      </c>
      <c r="E103" s="39" t="s">
        <v>4752</v>
      </c>
    </row>
    <row r="104" spans="1:5" ht="25.5">
      <c r="A104" s="35" t="s">
        <v>57</v>
      </c>
      <c r="E104" s="40" t="s">
        <v>155</v>
      </c>
    </row>
    <row r="105" spans="1:5" ht="12.75">
      <c r="A105" t="s">
        <v>58</v>
      </c>
      <c r="E105" s="39" t="s">
        <v>5</v>
      </c>
    </row>
    <row r="106" spans="1:16" ht="25.5">
      <c r="A106" t="s">
        <v>50</v>
      </c>
      <c s="34" t="s">
        <v>113</v>
      </c>
      <c s="34" t="s">
        <v>527</v>
      </c>
      <c s="35" t="s">
        <v>5</v>
      </c>
      <c s="6" t="s">
        <v>4753</v>
      </c>
      <c s="36" t="s">
        <v>65</v>
      </c>
      <c s="37">
        <v>8</v>
      </c>
      <c s="36">
        <v>0.0065</v>
      </c>
      <c s="36">
        <f>ROUND(G106*H106,6)</f>
      </c>
      <c r="L106" s="38">
        <v>0</v>
      </c>
      <c s="32">
        <f>ROUND(ROUND(L106,2)*ROUND(G106,3),2)</f>
      </c>
      <c s="36" t="s">
        <v>159</v>
      </c>
      <c>
        <f>(M106*21)/100</f>
      </c>
      <c t="s">
        <v>28</v>
      </c>
    </row>
    <row r="107" spans="1:5" ht="25.5">
      <c r="A107" s="35" t="s">
        <v>56</v>
      </c>
      <c r="E107" s="39" t="s">
        <v>4753</v>
      </c>
    </row>
    <row r="108" spans="1:5" ht="25.5">
      <c r="A108" s="35" t="s">
        <v>57</v>
      </c>
      <c r="E108" s="40" t="s">
        <v>4206</v>
      </c>
    </row>
    <row r="109" spans="1:5" ht="12.75">
      <c r="A109" t="s">
        <v>58</v>
      </c>
      <c r="E109" s="39" t="s">
        <v>5</v>
      </c>
    </row>
    <row r="110" spans="1:16" ht="12.75">
      <c r="A110" t="s">
        <v>50</v>
      </c>
      <c s="34" t="s">
        <v>135</v>
      </c>
      <c s="34" t="s">
        <v>4334</v>
      </c>
      <c s="35" t="s">
        <v>5</v>
      </c>
      <c s="6" t="s">
        <v>4754</v>
      </c>
      <c s="36" t="s">
        <v>133</v>
      </c>
      <c s="37">
        <v>6</v>
      </c>
      <c s="36">
        <v>0.0065</v>
      </c>
      <c s="36">
        <f>ROUND(G110*H110,6)</f>
      </c>
      <c r="L110" s="38">
        <v>0</v>
      </c>
      <c s="32">
        <f>ROUND(ROUND(L110,2)*ROUND(G110,3),2)</f>
      </c>
      <c s="36" t="s">
        <v>159</v>
      </c>
      <c>
        <f>(M110*21)/100</f>
      </c>
      <c t="s">
        <v>28</v>
      </c>
    </row>
    <row r="111" spans="1:5" ht="12.75">
      <c r="A111" s="35" t="s">
        <v>56</v>
      </c>
      <c r="E111" s="39" t="s">
        <v>4754</v>
      </c>
    </row>
    <row r="112" spans="1:5" ht="25.5">
      <c r="A112" s="35" t="s">
        <v>57</v>
      </c>
      <c r="E112" s="40" t="s">
        <v>543</v>
      </c>
    </row>
    <row r="113" spans="1:5" ht="12.75">
      <c r="A113" t="s">
        <v>58</v>
      </c>
      <c r="E113" s="39" t="s">
        <v>5</v>
      </c>
    </row>
    <row r="114" spans="1:16" ht="12.75">
      <c r="A114" t="s">
        <v>50</v>
      </c>
      <c s="34" t="s">
        <v>140</v>
      </c>
      <c s="34" t="s">
        <v>530</v>
      </c>
      <c s="35" t="s">
        <v>5</v>
      </c>
      <c s="6" t="s">
        <v>4755</v>
      </c>
      <c s="36" t="s">
        <v>133</v>
      </c>
      <c s="37">
        <v>1</v>
      </c>
      <c s="36">
        <v>0.0065</v>
      </c>
      <c s="36">
        <f>ROUND(G114*H114,6)</f>
      </c>
      <c r="L114" s="38">
        <v>0</v>
      </c>
      <c s="32">
        <f>ROUND(ROUND(L114,2)*ROUND(G114,3),2)</f>
      </c>
      <c s="36" t="s">
        <v>159</v>
      </c>
      <c>
        <f>(M114*21)/100</f>
      </c>
      <c t="s">
        <v>28</v>
      </c>
    </row>
    <row r="115" spans="1:5" ht="12.75">
      <c r="A115" s="35" t="s">
        <v>56</v>
      </c>
      <c r="E115" s="39" t="s">
        <v>4755</v>
      </c>
    </row>
    <row r="116" spans="1:5" ht="25.5">
      <c r="A116" s="35" t="s">
        <v>57</v>
      </c>
      <c r="E116" s="40" t="s">
        <v>155</v>
      </c>
    </row>
    <row r="117" spans="1:5" ht="12.75">
      <c r="A117" t="s">
        <v>58</v>
      </c>
      <c r="E117" s="39" t="s">
        <v>5</v>
      </c>
    </row>
    <row r="118" spans="1:16" ht="12.75">
      <c r="A118" t="s">
        <v>50</v>
      </c>
      <c s="34" t="s">
        <v>278</v>
      </c>
      <c s="34" t="s">
        <v>4337</v>
      </c>
      <c s="35" t="s">
        <v>5</v>
      </c>
      <c s="6" t="s">
        <v>4756</v>
      </c>
      <c s="36" t="s">
        <v>54</v>
      </c>
      <c s="37">
        <v>2</v>
      </c>
      <c s="36">
        <v>0.0065</v>
      </c>
      <c s="36">
        <f>ROUND(G118*H118,6)</f>
      </c>
      <c r="L118" s="38">
        <v>0</v>
      </c>
      <c s="32">
        <f>ROUND(ROUND(L118,2)*ROUND(G118,3),2)</f>
      </c>
      <c s="36" t="s">
        <v>159</v>
      </c>
      <c>
        <f>(M118*21)/100</f>
      </c>
      <c t="s">
        <v>28</v>
      </c>
    </row>
    <row r="119" spans="1:5" ht="12.75">
      <c r="A119" s="35" t="s">
        <v>56</v>
      </c>
      <c r="E119" s="39" t="s">
        <v>4756</v>
      </c>
    </row>
    <row r="120" spans="1:5" ht="25.5">
      <c r="A120" s="35" t="s">
        <v>57</v>
      </c>
      <c r="E120" s="40" t="s">
        <v>2383</v>
      </c>
    </row>
    <row r="121" spans="1:5" ht="12.75">
      <c r="A121" t="s">
        <v>58</v>
      </c>
      <c r="E121" s="39" t="s">
        <v>5</v>
      </c>
    </row>
    <row r="122" spans="1:16" ht="25.5">
      <c r="A122" t="s">
        <v>50</v>
      </c>
      <c s="34" t="s">
        <v>282</v>
      </c>
      <c s="34" t="s">
        <v>4339</v>
      </c>
      <c s="35" t="s">
        <v>5</v>
      </c>
      <c s="6" t="s">
        <v>4757</v>
      </c>
      <c s="36" t="s">
        <v>54</v>
      </c>
      <c s="37">
        <v>2</v>
      </c>
      <c s="36">
        <v>0.0065</v>
      </c>
      <c s="36">
        <f>ROUND(G122*H122,6)</f>
      </c>
      <c r="L122" s="38">
        <v>0</v>
      </c>
      <c s="32">
        <f>ROUND(ROUND(L122,2)*ROUND(G122,3),2)</f>
      </c>
      <c s="36" t="s">
        <v>159</v>
      </c>
      <c>
        <f>(M122*21)/100</f>
      </c>
      <c t="s">
        <v>28</v>
      </c>
    </row>
    <row r="123" spans="1:5" ht="25.5">
      <c r="A123" s="35" t="s">
        <v>56</v>
      </c>
      <c r="E123" s="39" t="s">
        <v>4757</v>
      </c>
    </row>
    <row r="124" spans="1:5" ht="25.5">
      <c r="A124" s="35" t="s">
        <v>57</v>
      </c>
      <c r="E124" s="40" t="s">
        <v>2383</v>
      </c>
    </row>
    <row r="125" spans="1:5" ht="12.75">
      <c r="A125" t="s">
        <v>58</v>
      </c>
      <c r="E125" s="39" t="s">
        <v>5</v>
      </c>
    </row>
    <row r="126" spans="1:16" ht="25.5">
      <c r="A126" t="s">
        <v>50</v>
      </c>
      <c s="34" t="s">
        <v>285</v>
      </c>
      <c s="34" t="s">
        <v>4341</v>
      </c>
      <c s="35" t="s">
        <v>5</v>
      </c>
      <c s="6" t="s">
        <v>4758</v>
      </c>
      <c s="36" t="s">
        <v>65</v>
      </c>
      <c s="37">
        <v>5</v>
      </c>
      <c s="36">
        <v>0.0065</v>
      </c>
      <c s="36">
        <f>ROUND(G126*H126,6)</f>
      </c>
      <c r="L126" s="38">
        <v>0</v>
      </c>
      <c s="32">
        <f>ROUND(ROUND(L126,2)*ROUND(G126,3),2)</f>
      </c>
      <c s="36" t="s">
        <v>159</v>
      </c>
      <c>
        <f>(M126*21)/100</f>
      </c>
      <c t="s">
        <v>28</v>
      </c>
    </row>
    <row r="127" spans="1:5" ht="25.5">
      <c r="A127" s="35" t="s">
        <v>56</v>
      </c>
      <c r="E127" s="39" t="s">
        <v>4758</v>
      </c>
    </row>
    <row r="128" spans="1:5" ht="25.5">
      <c r="A128" s="35" t="s">
        <v>57</v>
      </c>
      <c r="E128" s="40" t="s">
        <v>3364</v>
      </c>
    </row>
    <row r="129" spans="1:5" ht="12.75">
      <c r="A129" t="s">
        <v>58</v>
      </c>
      <c r="E129" s="39" t="s">
        <v>5</v>
      </c>
    </row>
    <row r="130" spans="1:16" ht="12.75">
      <c r="A130" t="s">
        <v>50</v>
      </c>
      <c s="34" t="s">
        <v>289</v>
      </c>
      <c s="34" t="s">
        <v>4343</v>
      </c>
      <c s="35" t="s">
        <v>5</v>
      </c>
      <c s="6" t="s">
        <v>4759</v>
      </c>
      <c s="36" t="s">
        <v>133</v>
      </c>
      <c s="37">
        <v>2</v>
      </c>
      <c s="36">
        <v>0.0065</v>
      </c>
      <c s="36">
        <f>ROUND(G130*H130,6)</f>
      </c>
      <c r="L130" s="38">
        <v>0</v>
      </c>
      <c s="32">
        <f>ROUND(ROUND(L130,2)*ROUND(G130,3),2)</f>
      </c>
      <c s="36" t="s">
        <v>159</v>
      </c>
      <c>
        <f>(M130*21)/100</f>
      </c>
      <c t="s">
        <v>28</v>
      </c>
    </row>
    <row r="131" spans="1:5" ht="12.75">
      <c r="A131" s="35" t="s">
        <v>56</v>
      </c>
      <c r="E131" s="39" t="s">
        <v>4759</v>
      </c>
    </row>
    <row r="132" spans="1:5" ht="25.5">
      <c r="A132" s="35" t="s">
        <v>57</v>
      </c>
      <c r="E132" s="40" t="s">
        <v>2383</v>
      </c>
    </row>
    <row r="133" spans="1:5" ht="12.75">
      <c r="A133" t="s">
        <v>58</v>
      </c>
      <c r="E133" s="39" t="s">
        <v>5</v>
      </c>
    </row>
    <row r="134" spans="1:16" ht="12.75">
      <c r="A134" t="s">
        <v>50</v>
      </c>
      <c s="34" t="s">
        <v>294</v>
      </c>
      <c s="34" t="s">
        <v>4345</v>
      </c>
      <c s="35" t="s">
        <v>5</v>
      </c>
      <c s="6" t="s">
        <v>4760</v>
      </c>
      <c s="36" t="s">
        <v>133</v>
      </c>
      <c s="37">
        <v>2</v>
      </c>
      <c s="36">
        <v>0.0065</v>
      </c>
      <c s="36">
        <f>ROUND(G134*H134,6)</f>
      </c>
      <c r="L134" s="38">
        <v>0</v>
      </c>
      <c s="32">
        <f>ROUND(ROUND(L134,2)*ROUND(G134,3),2)</f>
      </c>
      <c s="36" t="s">
        <v>159</v>
      </c>
      <c>
        <f>(M134*21)/100</f>
      </c>
      <c t="s">
        <v>28</v>
      </c>
    </row>
    <row r="135" spans="1:5" ht="12.75">
      <c r="A135" s="35" t="s">
        <v>56</v>
      </c>
      <c r="E135" s="39" t="s">
        <v>4760</v>
      </c>
    </row>
    <row r="136" spans="1:5" ht="25.5">
      <c r="A136" s="35" t="s">
        <v>57</v>
      </c>
      <c r="E136" s="40" t="s">
        <v>2383</v>
      </c>
    </row>
    <row r="137" spans="1:5" ht="12.75">
      <c r="A137" t="s">
        <v>58</v>
      </c>
      <c r="E137" s="39" t="s">
        <v>5</v>
      </c>
    </row>
    <row r="138" spans="1:16" ht="12.75">
      <c r="A138" t="s">
        <v>50</v>
      </c>
      <c s="34" t="s">
        <v>297</v>
      </c>
      <c s="34" t="s">
        <v>4347</v>
      </c>
      <c s="35" t="s">
        <v>5</v>
      </c>
      <c s="6" t="s">
        <v>4761</v>
      </c>
      <c s="36" t="s">
        <v>54</v>
      </c>
      <c s="37">
        <v>1</v>
      </c>
      <c s="36">
        <v>0.0065</v>
      </c>
      <c s="36">
        <f>ROUND(G138*H138,6)</f>
      </c>
      <c r="L138" s="38">
        <v>0</v>
      </c>
      <c s="32">
        <f>ROUND(ROUND(L138,2)*ROUND(G138,3),2)</f>
      </c>
      <c s="36" t="s">
        <v>159</v>
      </c>
      <c>
        <f>(M138*21)/100</f>
      </c>
      <c t="s">
        <v>28</v>
      </c>
    </row>
    <row r="139" spans="1:5" ht="12.75">
      <c r="A139" s="35" t="s">
        <v>56</v>
      </c>
      <c r="E139" s="39" t="s">
        <v>4761</v>
      </c>
    </row>
    <row r="140" spans="1:5" ht="25.5">
      <c r="A140" s="35" t="s">
        <v>57</v>
      </c>
      <c r="E140" s="40" t="s">
        <v>155</v>
      </c>
    </row>
    <row r="141" spans="1:5" ht="38.25">
      <c r="A141" t="s">
        <v>58</v>
      </c>
      <c r="E141" s="39" t="s">
        <v>4762</v>
      </c>
    </row>
    <row r="142" spans="1:16" ht="12.75">
      <c r="A142" t="s">
        <v>50</v>
      </c>
      <c s="34" t="s">
        <v>303</v>
      </c>
      <c s="34" t="s">
        <v>4349</v>
      </c>
      <c s="35" t="s">
        <v>5</v>
      </c>
      <c s="6" t="s">
        <v>4763</v>
      </c>
      <c s="36" t="s">
        <v>54</v>
      </c>
      <c s="37">
        <v>1</v>
      </c>
      <c s="36">
        <v>0.0065</v>
      </c>
      <c s="36">
        <f>ROUND(G142*H142,6)</f>
      </c>
      <c r="L142" s="38">
        <v>0</v>
      </c>
      <c s="32">
        <f>ROUND(ROUND(L142,2)*ROUND(G142,3),2)</f>
      </c>
      <c s="36" t="s">
        <v>159</v>
      </c>
      <c>
        <f>(M142*21)/100</f>
      </c>
      <c t="s">
        <v>28</v>
      </c>
    </row>
    <row r="143" spans="1:5" ht="12.75">
      <c r="A143" s="35" t="s">
        <v>56</v>
      </c>
      <c r="E143" s="39" t="s">
        <v>4763</v>
      </c>
    </row>
    <row r="144" spans="1:5" ht="25.5">
      <c r="A144" s="35" t="s">
        <v>57</v>
      </c>
      <c r="E144" s="40" t="s">
        <v>155</v>
      </c>
    </row>
    <row r="145" spans="1:5" ht="25.5">
      <c r="A145" t="s">
        <v>58</v>
      </c>
      <c r="E145" s="39" t="s">
        <v>4764</v>
      </c>
    </row>
    <row r="146" spans="1:16" ht="12.75">
      <c r="A146" t="s">
        <v>50</v>
      </c>
      <c s="34" t="s">
        <v>309</v>
      </c>
      <c s="34" t="s">
        <v>4351</v>
      </c>
      <c s="35" t="s">
        <v>5</v>
      </c>
      <c s="6" t="s">
        <v>4765</v>
      </c>
      <c s="36" t="s">
        <v>65</v>
      </c>
      <c s="37">
        <v>12</v>
      </c>
      <c s="36">
        <v>0.0065</v>
      </c>
      <c s="36">
        <f>ROUND(G146*H146,6)</f>
      </c>
      <c r="L146" s="38">
        <v>0</v>
      </c>
      <c s="32">
        <f>ROUND(ROUND(L146,2)*ROUND(G146,3),2)</f>
      </c>
      <c s="36" t="s">
        <v>159</v>
      </c>
      <c>
        <f>(M146*21)/100</f>
      </c>
      <c t="s">
        <v>28</v>
      </c>
    </row>
    <row r="147" spans="1:5" ht="12.75">
      <c r="A147" s="35" t="s">
        <v>56</v>
      </c>
      <c r="E147" s="39" t="s">
        <v>4765</v>
      </c>
    </row>
    <row r="148" spans="1:5" ht="25.5">
      <c r="A148" s="35" t="s">
        <v>57</v>
      </c>
      <c r="E148" s="40" t="s">
        <v>1167</v>
      </c>
    </row>
    <row r="149" spans="1:5" ht="25.5">
      <c r="A149" t="s">
        <v>58</v>
      </c>
      <c r="E149" s="39" t="s">
        <v>4766</v>
      </c>
    </row>
    <row r="150" spans="1:16" ht="12.75">
      <c r="A150" t="s">
        <v>50</v>
      </c>
      <c s="34" t="s">
        <v>315</v>
      </c>
      <c s="34" t="s">
        <v>4353</v>
      </c>
      <c s="35" t="s">
        <v>5</v>
      </c>
      <c s="6" t="s">
        <v>4767</v>
      </c>
      <c s="36" t="s">
        <v>143</v>
      </c>
      <c s="37">
        <v>5</v>
      </c>
      <c s="36">
        <v>0</v>
      </c>
      <c s="36">
        <f>ROUND(G150*H150,6)</f>
      </c>
      <c r="L150" s="38">
        <v>0</v>
      </c>
      <c s="32">
        <f>ROUND(ROUND(L150,2)*ROUND(G150,3),2)</f>
      </c>
      <c s="36" t="s">
        <v>159</v>
      </c>
      <c>
        <f>(M150*21)/100</f>
      </c>
      <c t="s">
        <v>28</v>
      </c>
    </row>
    <row r="151" spans="1:5" ht="12.75">
      <c r="A151" s="35" t="s">
        <v>56</v>
      </c>
      <c r="E151" s="39" t="s">
        <v>4767</v>
      </c>
    </row>
    <row r="152" spans="1:5" ht="25.5">
      <c r="A152" s="35" t="s">
        <v>57</v>
      </c>
      <c r="E152" s="40" t="s">
        <v>3364</v>
      </c>
    </row>
    <row r="153" spans="1:5" ht="12.75">
      <c r="A153" t="s">
        <v>58</v>
      </c>
      <c r="E1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476</v>
      </c>
      <c s="41">
        <f>Rekapitulace!C16</f>
      </c>
      <c s="20" t="s">
        <v>0</v>
      </c>
      <c t="s">
        <v>23</v>
      </c>
      <c t="s">
        <v>28</v>
      </c>
    </row>
    <row r="4" spans="1:16" ht="32" customHeight="1">
      <c r="A4" s="24" t="s">
        <v>20</v>
      </c>
      <c s="25" t="s">
        <v>29</v>
      </c>
      <c s="27" t="s">
        <v>476</v>
      </c>
      <c r="E4" s="26" t="s">
        <v>477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COUNTIFS(L8:L160,"=0",A8:A160,"P")+COUNTIFS(L8:L160,"",A8:A160,"P")+SUM(Q8:Q160)</f>
      </c>
    </row>
    <row r="8" spans="1:13" ht="12.75">
      <c r="A8" t="s">
        <v>45</v>
      </c>
      <c r="C8" s="28" t="s">
        <v>4770</v>
      </c>
      <c r="E8" s="30" t="s">
        <v>4769</v>
      </c>
      <c r="J8" s="29">
        <f>0+J9+J18+J43+J60+J69+J86+J115+J124+J137+J150+J155</f>
      </c>
      <c s="29">
        <f>0+K9+K18+K43+K60+K69+K86+K115+K124+K137+K150+K155</f>
      </c>
      <c s="29">
        <f>0+L9+L18+L43+L60+L69+L86+L115+L124+L137+L150+L155</f>
      </c>
      <c s="29">
        <f>0+M9+M18+M43+M60+M69+M86+M115+M124+M137+M150+M155</f>
      </c>
    </row>
    <row r="9" spans="1:13" ht="12.75">
      <c r="A9" t="s">
        <v>47</v>
      </c>
      <c r="C9" s="31" t="s">
        <v>118</v>
      </c>
      <c r="E9" s="33" t="s">
        <v>184</v>
      </c>
      <c r="J9" s="32">
        <f>0</f>
      </c>
      <c s="32">
        <f>0</f>
      </c>
      <c s="32">
        <f>0+L10+L14</f>
      </c>
      <c s="32">
        <f>0+M10+M14</f>
      </c>
    </row>
    <row r="10" spans="1:16" ht="25.5">
      <c r="A10" t="s">
        <v>50</v>
      </c>
      <c s="34" t="s">
        <v>118</v>
      </c>
      <c s="34" t="s">
        <v>571</v>
      </c>
      <c s="35" t="s">
        <v>5</v>
      </c>
      <c s="6" t="s">
        <v>572</v>
      </c>
      <c s="36" t="s">
        <v>187</v>
      </c>
      <c s="37">
        <v>2.592</v>
      </c>
      <c s="36">
        <v>0</v>
      </c>
      <c s="36">
        <f>ROUND(G10*H10,6)</f>
      </c>
      <c r="L10" s="38">
        <v>0</v>
      </c>
      <c s="32">
        <f>ROUND(ROUND(L10,2)*ROUND(G10,3),2)</f>
      </c>
      <c s="36" t="s">
        <v>154</v>
      </c>
      <c>
        <f>(M10*21)/100</f>
      </c>
      <c t="s">
        <v>28</v>
      </c>
    </row>
    <row r="11" spans="1:5" ht="25.5">
      <c r="A11" s="35" t="s">
        <v>56</v>
      </c>
      <c r="E11" s="39" t="s">
        <v>572</v>
      </c>
    </row>
    <row r="12" spans="1:5" ht="25.5">
      <c r="A12" s="35" t="s">
        <v>57</v>
      </c>
      <c r="E12" s="40" t="s">
        <v>4771</v>
      </c>
    </row>
    <row r="13" spans="1:5" ht="51">
      <c r="A13" t="s">
        <v>58</v>
      </c>
      <c r="E13" s="39" t="s">
        <v>574</v>
      </c>
    </row>
    <row r="14" spans="1:16" ht="25.5">
      <c r="A14" t="s">
        <v>50</v>
      </c>
      <c s="34" t="s">
        <v>28</v>
      </c>
      <c s="34" t="s">
        <v>4772</v>
      </c>
      <c s="35" t="s">
        <v>5</v>
      </c>
      <c s="6" t="s">
        <v>4773</v>
      </c>
      <c s="36" t="s">
        <v>133</v>
      </c>
      <c s="37">
        <v>3.24</v>
      </c>
      <c s="36">
        <v>0</v>
      </c>
      <c s="36">
        <f>ROUND(G14*H14,6)</f>
      </c>
      <c r="L14" s="38">
        <v>0</v>
      </c>
      <c s="32">
        <f>ROUND(ROUND(L14,2)*ROUND(G14,3),2)</f>
      </c>
      <c s="36" t="s">
        <v>154</v>
      </c>
      <c>
        <f>(M14*21)/100</f>
      </c>
      <c t="s">
        <v>28</v>
      </c>
    </row>
    <row r="15" spans="1:5" ht="25.5">
      <c r="A15" s="35" t="s">
        <v>56</v>
      </c>
      <c r="E15" s="39" t="s">
        <v>4773</v>
      </c>
    </row>
    <row r="16" spans="1:5" ht="25.5">
      <c r="A16" s="35" t="s">
        <v>57</v>
      </c>
      <c r="E16" s="40" t="s">
        <v>4774</v>
      </c>
    </row>
    <row r="17" spans="1:5" ht="51">
      <c r="A17" t="s">
        <v>58</v>
      </c>
      <c r="E17" s="39" t="s">
        <v>4775</v>
      </c>
    </row>
    <row r="18" spans="1:13" ht="12.75">
      <c r="A18" t="s">
        <v>47</v>
      </c>
      <c r="C18" s="31" t="s">
        <v>26</v>
      </c>
      <c r="E18" s="33" t="s">
        <v>673</v>
      </c>
      <c r="J18" s="32">
        <f>0</f>
      </c>
      <c s="32">
        <f>0</f>
      </c>
      <c s="32">
        <f>0+L19+L23+L27+L31+L35+L39</f>
      </c>
      <c s="32">
        <f>0+M19+M23+M27+M31+M35+M39</f>
      </c>
    </row>
    <row r="19" spans="1:16" ht="12.75">
      <c r="A19" t="s">
        <v>50</v>
      </c>
      <c s="34" t="s">
        <v>26</v>
      </c>
      <c s="34" t="s">
        <v>4776</v>
      </c>
      <c s="35" t="s">
        <v>5</v>
      </c>
      <c s="6" t="s">
        <v>4777</v>
      </c>
      <c s="36" t="s">
        <v>336</v>
      </c>
      <c s="37">
        <v>0.594</v>
      </c>
      <c s="36">
        <v>0</v>
      </c>
      <c s="36">
        <f>ROUND(G19*H19,6)</f>
      </c>
      <c r="L19" s="38">
        <v>0</v>
      </c>
      <c s="32">
        <f>ROUND(ROUND(L19,2)*ROUND(G19,3),2)</f>
      </c>
      <c s="36" t="s">
        <v>154</v>
      </c>
      <c>
        <f>(M19*21)/100</f>
      </c>
      <c t="s">
        <v>28</v>
      </c>
    </row>
    <row r="20" spans="1:5" ht="12.75">
      <c r="A20" s="35" t="s">
        <v>56</v>
      </c>
      <c r="E20" s="39" t="s">
        <v>4777</v>
      </c>
    </row>
    <row r="21" spans="1:5" ht="114.75">
      <c r="A21" s="35" t="s">
        <v>57</v>
      </c>
      <c r="E21" s="40" t="s">
        <v>4778</v>
      </c>
    </row>
    <row r="22" spans="1:5" ht="25.5">
      <c r="A22" t="s">
        <v>58</v>
      </c>
      <c r="E22" s="39" t="s">
        <v>4779</v>
      </c>
    </row>
    <row r="23" spans="1:16" ht="12.75">
      <c r="A23" t="s">
        <v>50</v>
      </c>
      <c s="34" t="s">
        <v>125</v>
      </c>
      <c s="34" t="s">
        <v>4780</v>
      </c>
      <c s="35" t="s">
        <v>5</v>
      </c>
      <c s="6" t="s">
        <v>4781</v>
      </c>
      <c s="36" t="s">
        <v>336</v>
      </c>
      <c s="37">
        <v>0.369</v>
      </c>
      <c s="36">
        <v>1</v>
      </c>
      <c s="36">
        <f>ROUND(G23*H23,6)</f>
      </c>
      <c r="L23" s="38">
        <v>0</v>
      </c>
      <c s="32">
        <f>ROUND(ROUND(L23,2)*ROUND(G23,3),2)</f>
      </c>
      <c s="36" t="s">
        <v>154</v>
      </c>
      <c>
        <f>(M23*21)/100</f>
      </c>
      <c t="s">
        <v>28</v>
      </c>
    </row>
    <row r="24" spans="1:5" ht="12.75">
      <c r="A24" s="35" t="s">
        <v>56</v>
      </c>
      <c r="E24" s="39" t="s">
        <v>4781</v>
      </c>
    </row>
    <row r="25" spans="1:5" ht="114.75">
      <c r="A25" s="35" t="s">
        <v>57</v>
      </c>
      <c r="E25" s="42" t="s">
        <v>4782</v>
      </c>
    </row>
    <row r="26" spans="1:5" ht="12.75">
      <c r="A26" t="s">
        <v>58</v>
      </c>
      <c r="E26" s="39" t="s">
        <v>5</v>
      </c>
    </row>
    <row r="27" spans="1:16" ht="12.75">
      <c r="A27" t="s">
        <v>50</v>
      </c>
      <c s="34" t="s">
        <v>128</v>
      </c>
      <c s="34" t="s">
        <v>4783</v>
      </c>
      <c s="35" t="s">
        <v>5</v>
      </c>
      <c s="6" t="s">
        <v>4784</v>
      </c>
      <c s="36" t="s">
        <v>336</v>
      </c>
      <c s="37">
        <v>0.059</v>
      </c>
      <c s="36">
        <v>1</v>
      </c>
      <c s="36">
        <f>ROUND(G27*H27,6)</f>
      </c>
      <c r="L27" s="38">
        <v>0</v>
      </c>
      <c s="32">
        <f>ROUND(ROUND(L27,2)*ROUND(G27,3),2)</f>
      </c>
      <c s="36" t="s">
        <v>154</v>
      </c>
      <c>
        <f>(M27*21)/100</f>
      </c>
      <c t="s">
        <v>28</v>
      </c>
    </row>
    <row r="28" spans="1:5" ht="12.75">
      <c r="A28" s="35" t="s">
        <v>56</v>
      </c>
      <c r="E28" s="39" t="s">
        <v>4784</v>
      </c>
    </row>
    <row r="29" spans="1:5" ht="38.25">
      <c r="A29" s="35" t="s">
        <v>57</v>
      </c>
      <c r="E29" s="40" t="s">
        <v>4785</v>
      </c>
    </row>
    <row r="30" spans="1:5" ht="12.75">
      <c r="A30" t="s">
        <v>58</v>
      </c>
      <c r="E30" s="39" t="s">
        <v>5</v>
      </c>
    </row>
    <row r="31" spans="1:16" ht="25.5">
      <c r="A31" t="s">
        <v>50</v>
      </c>
      <c s="34" t="s">
        <v>27</v>
      </c>
      <c s="34" t="s">
        <v>4786</v>
      </c>
      <c s="35" t="s">
        <v>5</v>
      </c>
      <c s="6" t="s">
        <v>4787</v>
      </c>
      <c s="36" t="s">
        <v>133</v>
      </c>
      <c s="37">
        <v>25.523</v>
      </c>
      <c s="36">
        <v>0</v>
      </c>
      <c s="36">
        <f>ROUND(G31*H31,6)</f>
      </c>
      <c r="L31" s="38">
        <v>0</v>
      </c>
      <c s="32">
        <f>ROUND(ROUND(L31,2)*ROUND(G31,3),2)</f>
      </c>
      <c s="36" t="s">
        <v>154</v>
      </c>
      <c>
        <f>(M31*21)/100</f>
      </c>
      <c t="s">
        <v>28</v>
      </c>
    </row>
    <row r="32" spans="1:5" ht="25.5">
      <c r="A32" s="35" t="s">
        <v>56</v>
      </c>
      <c r="E32" s="39" t="s">
        <v>4787</v>
      </c>
    </row>
    <row r="33" spans="1:5" ht="76.5">
      <c r="A33" s="35" t="s">
        <v>57</v>
      </c>
      <c r="E33" s="40" t="s">
        <v>4788</v>
      </c>
    </row>
    <row r="34" spans="1:5" ht="38.25">
      <c r="A34" t="s">
        <v>58</v>
      </c>
      <c r="E34" s="39" t="s">
        <v>4789</v>
      </c>
    </row>
    <row r="35" spans="1:16" ht="12.75">
      <c r="A35" t="s">
        <v>50</v>
      </c>
      <c s="34" t="s">
        <v>51</v>
      </c>
      <c s="34" t="s">
        <v>4790</v>
      </c>
      <c s="35" t="s">
        <v>5</v>
      </c>
      <c s="6" t="s">
        <v>4791</v>
      </c>
      <c s="36" t="s">
        <v>133</v>
      </c>
      <c s="37">
        <v>29.351</v>
      </c>
      <c s="36">
        <v>0.0012</v>
      </c>
      <c s="36">
        <f>ROUND(G35*H35,6)</f>
      </c>
      <c r="L35" s="38">
        <v>0</v>
      </c>
      <c s="32">
        <f>ROUND(ROUND(L35,2)*ROUND(G35,3),2)</f>
      </c>
      <c s="36" t="s">
        <v>154</v>
      </c>
      <c>
        <f>(M35*21)/100</f>
      </c>
      <c t="s">
        <v>28</v>
      </c>
    </row>
    <row r="36" spans="1:5" ht="12.75">
      <c r="A36" s="35" t="s">
        <v>56</v>
      </c>
      <c r="E36" s="39" t="s">
        <v>4791</v>
      </c>
    </row>
    <row r="37" spans="1:5" ht="89.25">
      <c r="A37" s="35" t="s">
        <v>57</v>
      </c>
      <c r="E37" s="40" t="s">
        <v>4792</v>
      </c>
    </row>
    <row r="38" spans="1:5" ht="12.75">
      <c r="A38" t="s">
        <v>58</v>
      </c>
      <c r="E38" s="39" t="s">
        <v>5</v>
      </c>
    </row>
    <row r="39" spans="1:16" ht="12.75">
      <c r="A39" t="s">
        <v>50</v>
      </c>
      <c s="34" t="s">
        <v>59</v>
      </c>
      <c s="34" t="s">
        <v>4793</v>
      </c>
      <c s="35" t="s">
        <v>5</v>
      </c>
      <c s="6" t="s">
        <v>4794</v>
      </c>
      <c s="36" t="s">
        <v>336</v>
      </c>
      <c s="37">
        <v>0.13</v>
      </c>
      <c s="36">
        <v>1</v>
      </c>
      <c s="36">
        <f>ROUND(G39*H39,6)</f>
      </c>
      <c r="L39" s="38">
        <v>0</v>
      </c>
      <c s="32">
        <f>ROUND(ROUND(L39,2)*ROUND(G39,3),2)</f>
      </c>
      <c s="36" t="s">
        <v>154</v>
      </c>
      <c>
        <f>(M39*21)/100</f>
      </c>
      <c t="s">
        <v>28</v>
      </c>
    </row>
    <row r="40" spans="1:5" ht="12.75">
      <c r="A40" s="35" t="s">
        <v>56</v>
      </c>
      <c r="E40" s="39" t="s">
        <v>4794</v>
      </c>
    </row>
    <row r="41" spans="1:5" ht="76.5">
      <c r="A41" s="35" t="s">
        <v>57</v>
      </c>
      <c r="E41" s="40" t="s">
        <v>4795</v>
      </c>
    </row>
    <row r="42" spans="1:5" ht="12.75">
      <c r="A42" t="s">
        <v>58</v>
      </c>
      <c r="E42" s="39" t="s">
        <v>5</v>
      </c>
    </row>
    <row r="43" spans="1:13" ht="12.75">
      <c r="A43" t="s">
        <v>47</v>
      </c>
      <c r="C43" s="31" t="s">
        <v>125</v>
      </c>
      <c r="E43" s="33" t="s">
        <v>837</v>
      </c>
      <c r="J43" s="32">
        <f>0</f>
      </c>
      <c s="32">
        <f>0</f>
      </c>
      <c s="32">
        <f>0+L44+L48+L52+L56</f>
      </c>
      <c s="32">
        <f>0+M44+M48+M52+M56</f>
      </c>
    </row>
    <row r="44" spans="1:16" ht="25.5">
      <c r="A44" t="s">
        <v>50</v>
      </c>
      <c s="34" t="s">
        <v>62</v>
      </c>
      <c s="34" t="s">
        <v>4796</v>
      </c>
      <c s="35" t="s">
        <v>5</v>
      </c>
      <c s="6" t="s">
        <v>4797</v>
      </c>
      <c s="36" t="s">
        <v>336</v>
      </c>
      <c s="37">
        <v>0.162</v>
      </c>
      <c s="36">
        <v>0</v>
      </c>
      <c s="36">
        <f>ROUND(G44*H44,6)</f>
      </c>
      <c r="L44" s="38">
        <v>0</v>
      </c>
      <c s="32">
        <f>ROUND(ROUND(L44,2)*ROUND(G44,3),2)</f>
      </c>
      <c s="36" t="s">
        <v>154</v>
      </c>
      <c>
        <f>(M44*21)/100</f>
      </c>
      <c t="s">
        <v>28</v>
      </c>
    </row>
    <row r="45" spans="1:5" ht="25.5">
      <c r="A45" s="35" t="s">
        <v>56</v>
      </c>
      <c r="E45" s="39" t="s">
        <v>4797</v>
      </c>
    </row>
    <row r="46" spans="1:5" ht="25.5">
      <c r="A46" s="35" t="s">
        <v>57</v>
      </c>
      <c r="E46" s="40" t="s">
        <v>4798</v>
      </c>
    </row>
    <row r="47" spans="1:5" ht="12.75">
      <c r="A47" t="s">
        <v>58</v>
      </c>
      <c r="E47" s="39" t="s">
        <v>5</v>
      </c>
    </row>
    <row r="48" spans="1:16" ht="12.75">
      <c r="A48" t="s">
        <v>50</v>
      </c>
      <c s="34" t="s">
        <v>66</v>
      </c>
      <c s="34" t="s">
        <v>4799</v>
      </c>
      <c s="35" t="s">
        <v>5</v>
      </c>
      <c s="6" t="s">
        <v>4800</v>
      </c>
      <c s="36" t="s">
        <v>336</v>
      </c>
      <c s="37">
        <v>0.186</v>
      </c>
      <c s="36">
        <v>1</v>
      </c>
      <c s="36">
        <f>ROUND(G48*H48,6)</f>
      </c>
      <c r="L48" s="38">
        <v>0</v>
      </c>
      <c s="32">
        <f>ROUND(ROUND(L48,2)*ROUND(G48,3),2)</f>
      </c>
      <c s="36" t="s">
        <v>154</v>
      </c>
      <c>
        <f>(M48*21)/100</f>
      </c>
      <c t="s">
        <v>28</v>
      </c>
    </row>
    <row r="49" spans="1:5" ht="12.75">
      <c r="A49" s="35" t="s">
        <v>56</v>
      </c>
      <c r="E49" s="39" t="s">
        <v>4800</v>
      </c>
    </row>
    <row r="50" spans="1:5" ht="38.25">
      <c r="A50" s="35" t="s">
        <v>57</v>
      </c>
      <c r="E50" s="40" t="s">
        <v>4801</v>
      </c>
    </row>
    <row r="51" spans="1:5" ht="12.75">
      <c r="A51" t="s">
        <v>58</v>
      </c>
      <c r="E51" s="39" t="s">
        <v>5</v>
      </c>
    </row>
    <row r="52" spans="1:16" ht="25.5">
      <c r="A52" t="s">
        <v>50</v>
      </c>
      <c s="34" t="s">
        <v>69</v>
      </c>
      <c s="34" t="s">
        <v>4802</v>
      </c>
      <c s="35" t="s">
        <v>5</v>
      </c>
      <c s="6" t="s">
        <v>4803</v>
      </c>
      <c s="36" t="s">
        <v>133</v>
      </c>
      <c s="37">
        <v>15</v>
      </c>
      <c s="36">
        <v>0</v>
      </c>
      <c s="36">
        <f>ROUND(G52*H52,6)</f>
      </c>
      <c r="L52" s="38">
        <v>0</v>
      </c>
      <c s="32">
        <f>ROUND(ROUND(L52,2)*ROUND(G52,3),2)</f>
      </c>
      <c s="36" t="s">
        <v>154</v>
      </c>
      <c>
        <f>(M52*21)/100</f>
      </c>
      <c t="s">
        <v>28</v>
      </c>
    </row>
    <row r="53" spans="1:5" ht="25.5">
      <c r="A53" s="35" t="s">
        <v>56</v>
      </c>
      <c r="E53" s="39" t="s">
        <v>4803</v>
      </c>
    </row>
    <row r="54" spans="1:5" ht="25.5">
      <c r="A54" s="35" t="s">
        <v>57</v>
      </c>
      <c r="E54" s="40" t="s">
        <v>4804</v>
      </c>
    </row>
    <row r="55" spans="1:5" ht="38.25">
      <c r="A55" t="s">
        <v>58</v>
      </c>
      <c r="E55" s="39" t="s">
        <v>4805</v>
      </c>
    </row>
    <row r="56" spans="1:16" ht="12.75">
      <c r="A56" t="s">
        <v>50</v>
      </c>
      <c s="34" t="s">
        <v>73</v>
      </c>
      <c s="34" t="s">
        <v>4806</v>
      </c>
      <c s="35" t="s">
        <v>5</v>
      </c>
      <c s="6" t="s">
        <v>4807</v>
      </c>
      <c s="36" t="s">
        <v>133</v>
      </c>
      <c s="37">
        <v>15</v>
      </c>
      <c s="36">
        <v>0.0068</v>
      </c>
      <c s="36">
        <f>ROUND(G56*H56,6)</f>
      </c>
      <c r="L56" s="38">
        <v>0</v>
      </c>
      <c s="32">
        <f>ROUND(ROUND(L56,2)*ROUND(G56,3),2)</f>
      </c>
      <c s="36" t="s">
        <v>154</v>
      </c>
      <c>
        <f>(M56*21)/100</f>
      </c>
      <c t="s">
        <v>28</v>
      </c>
    </row>
    <row r="57" spans="1:5" ht="12.75">
      <c r="A57" s="35" t="s">
        <v>56</v>
      </c>
      <c r="E57" s="39" t="s">
        <v>4807</v>
      </c>
    </row>
    <row r="58" spans="1:5" ht="25.5">
      <c r="A58" s="35" t="s">
        <v>57</v>
      </c>
      <c r="E58" s="40" t="s">
        <v>4804</v>
      </c>
    </row>
    <row r="59" spans="1:5" ht="12.75">
      <c r="A59" t="s">
        <v>58</v>
      </c>
      <c r="E59" s="39" t="s">
        <v>5</v>
      </c>
    </row>
    <row r="60" spans="1:13" ht="12.75">
      <c r="A60" t="s">
        <v>47</v>
      </c>
      <c r="C60" s="31" t="s">
        <v>1438</v>
      </c>
      <c r="E60" s="33" t="s">
        <v>1439</v>
      </c>
      <c r="J60" s="32">
        <f>0</f>
      </c>
      <c s="32">
        <f>0</f>
      </c>
      <c s="32">
        <f>0+L61+L65</f>
      </c>
      <c s="32">
        <f>0+M61+M65</f>
      </c>
    </row>
    <row r="61" spans="1:16" ht="12.75">
      <c r="A61" t="s">
        <v>50</v>
      </c>
      <c s="34" t="s">
        <v>76</v>
      </c>
      <c s="34" t="s">
        <v>4808</v>
      </c>
      <c s="35" t="s">
        <v>5</v>
      </c>
      <c s="6" t="s">
        <v>4809</v>
      </c>
      <c s="36" t="s">
        <v>133</v>
      </c>
      <c s="37">
        <v>9</v>
      </c>
      <c s="36">
        <v>0</v>
      </c>
      <c s="36">
        <f>ROUND(G61*H61,6)</f>
      </c>
      <c r="L61" s="38">
        <v>0</v>
      </c>
      <c s="32">
        <f>ROUND(ROUND(L61,2)*ROUND(G61,3),2)</f>
      </c>
      <c s="36" t="s">
        <v>154</v>
      </c>
      <c>
        <f>(M61*21)/100</f>
      </c>
      <c t="s">
        <v>28</v>
      </c>
    </row>
    <row r="62" spans="1:5" ht="12.75">
      <c r="A62" s="35" t="s">
        <v>56</v>
      </c>
      <c r="E62" s="39" t="s">
        <v>4809</v>
      </c>
    </row>
    <row r="63" spans="1:5" ht="25.5">
      <c r="A63" s="35" t="s">
        <v>57</v>
      </c>
      <c r="E63" s="40" t="s">
        <v>4810</v>
      </c>
    </row>
    <row r="64" spans="1:5" ht="12.75">
      <c r="A64" t="s">
        <v>58</v>
      </c>
      <c r="E64" s="39" t="s">
        <v>5</v>
      </c>
    </row>
    <row r="65" spans="1:16" ht="12.75">
      <c r="A65" t="s">
        <v>50</v>
      </c>
      <c s="34" t="s">
        <v>79</v>
      </c>
      <c s="34" t="s">
        <v>1441</v>
      </c>
      <c s="35" t="s">
        <v>5</v>
      </c>
      <c s="6" t="s">
        <v>1442</v>
      </c>
      <c s="36" t="s">
        <v>133</v>
      </c>
      <c s="37">
        <v>15.18</v>
      </c>
      <c s="36">
        <v>0</v>
      </c>
      <c s="36">
        <f>ROUND(G65*H65,6)</f>
      </c>
      <c r="L65" s="38">
        <v>0</v>
      </c>
      <c s="32">
        <f>ROUND(ROUND(L65,2)*ROUND(G65,3),2)</f>
      </c>
      <c s="36" t="s">
        <v>154</v>
      </c>
      <c>
        <f>(M65*21)/100</f>
      </c>
      <c t="s">
        <v>28</v>
      </c>
    </row>
    <row r="66" spans="1:5" ht="12.75">
      <c r="A66" s="35" t="s">
        <v>56</v>
      </c>
      <c r="E66" s="39" t="s">
        <v>1442</v>
      </c>
    </row>
    <row r="67" spans="1:5" ht="25.5">
      <c r="A67" s="35" t="s">
        <v>57</v>
      </c>
      <c r="E67" s="40" t="s">
        <v>4811</v>
      </c>
    </row>
    <row r="68" spans="1:5" ht="12.75">
      <c r="A68" t="s">
        <v>58</v>
      </c>
      <c r="E68" s="39" t="s">
        <v>5</v>
      </c>
    </row>
    <row r="69" spans="1:13" ht="12.75">
      <c r="A69" t="s">
        <v>47</v>
      </c>
      <c r="C69" s="31" t="s">
        <v>1533</v>
      </c>
      <c r="E69" s="33" t="s">
        <v>1534</v>
      </c>
      <c r="J69" s="32">
        <f>0</f>
      </c>
      <c s="32">
        <f>0</f>
      </c>
      <c s="32">
        <f>0+L70+L74+L78+L82</f>
      </c>
      <c s="32">
        <f>0+M70+M74+M78+M82</f>
      </c>
    </row>
    <row r="70" spans="1:16" ht="12.75">
      <c r="A70" t="s">
        <v>50</v>
      </c>
      <c s="34" t="s">
        <v>82</v>
      </c>
      <c s="34" t="s">
        <v>1555</v>
      </c>
      <c s="35" t="s">
        <v>5</v>
      </c>
      <c s="6" t="s">
        <v>1556</v>
      </c>
      <c s="36" t="s">
        <v>54</v>
      </c>
      <c s="37">
        <v>6</v>
      </c>
      <c s="36">
        <v>0</v>
      </c>
      <c s="36">
        <f>ROUND(G70*H70,6)</f>
      </c>
      <c r="L70" s="38">
        <v>0</v>
      </c>
      <c s="32">
        <f>ROUND(ROUND(L70,2)*ROUND(G70,3),2)</f>
      </c>
      <c s="36" t="s">
        <v>154</v>
      </c>
      <c>
        <f>(M70*21)/100</f>
      </c>
      <c t="s">
        <v>28</v>
      </c>
    </row>
    <row r="71" spans="1:5" ht="12.75">
      <c r="A71" s="35" t="s">
        <v>56</v>
      </c>
      <c r="E71" s="39" t="s">
        <v>1556</v>
      </c>
    </row>
    <row r="72" spans="1:5" ht="25.5">
      <c r="A72" s="35" t="s">
        <v>57</v>
      </c>
      <c r="E72" s="40" t="s">
        <v>4812</v>
      </c>
    </row>
    <row r="73" spans="1:5" ht="12.75">
      <c r="A73" t="s">
        <v>58</v>
      </c>
      <c r="E73" s="39" t="s">
        <v>5</v>
      </c>
    </row>
    <row r="74" spans="1:16" ht="25.5">
      <c r="A74" t="s">
        <v>50</v>
      </c>
      <c s="34" t="s">
        <v>85</v>
      </c>
      <c s="34" t="s">
        <v>1686</v>
      </c>
      <c s="35" t="s">
        <v>5</v>
      </c>
      <c s="6" t="s">
        <v>1687</v>
      </c>
      <c s="36" t="s">
        <v>65</v>
      </c>
      <c s="37">
        <v>12</v>
      </c>
      <c s="36">
        <v>0</v>
      </c>
      <c s="36">
        <f>ROUND(G74*H74,6)</f>
      </c>
      <c r="L74" s="38">
        <v>0</v>
      </c>
      <c s="32">
        <f>ROUND(ROUND(L74,2)*ROUND(G74,3),2)</f>
      </c>
      <c s="36" t="s">
        <v>154</v>
      </c>
      <c>
        <f>(M74*21)/100</f>
      </c>
      <c t="s">
        <v>28</v>
      </c>
    </row>
    <row r="75" spans="1:5" ht="25.5">
      <c r="A75" s="35" t="s">
        <v>56</v>
      </c>
      <c r="E75" s="39" t="s">
        <v>1687</v>
      </c>
    </row>
    <row r="76" spans="1:5" ht="25.5">
      <c r="A76" s="35" t="s">
        <v>57</v>
      </c>
      <c r="E76" s="40" t="s">
        <v>4813</v>
      </c>
    </row>
    <row r="77" spans="1:5" ht="12.75">
      <c r="A77" t="s">
        <v>58</v>
      </c>
      <c r="E77" s="39" t="s">
        <v>5</v>
      </c>
    </row>
    <row r="78" spans="1:16" ht="25.5">
      <c r="A78" t="s">
        <v>50</v>
      </c>
      <c s="34" t="s">
        <v>88</v>
      </c>
      <c s="34" t="s">
        <v>1690</v>
      </c>
      <c s="35" t="s">
        <v>5</v>
      </c>
      <c s="6" t="s">
        <v>1691</v>
      </c>
      <c s="36" t="s">
        <v>65</v>
      </c>
      <c s="37">
        <v>28.3</v>
      </c>
      <c s="36">
        <v>0</v>
      </c>
      <c s="36">
        <f>ROUND(G78*H78,6)</f>
      </c>
      <c r="L78" s="38">
        <v>0</v>
      </c>
      <c s="32">
        <f>ROUND(ROUND(L78,2)*ROUND(G78,3),2)</f>
      </c>
      <c s="36" t="s">
        <v>154</v>
      </c>
      <c>
        <f>(M78*21)/100</f>
      </c>
      <c t="s">
        <v>28</v>
      </c>
    </row>
    <row r="79" spans="1:5" ht="25.5">
      <c r="A79" s="35" t="s">
        <v>56</v>
      </c>
      <c r="E79" s="39" t="s">
        <v>1691</v>
      </c>
    </row>
    <row r="80" spans="1:5" ht="38.25">
      <c r="A80" s="35" t="s">
        <v>57</v>
      </c>
      <c r="E80" s="40" t="s">
        <v>4814</v>
      </c>
    </row>
    <row r="81" spans="1:5" ht="12.75">
      <c r="A81" t="s">
        <v>58</v>
      </c>
      <c r="E81" s="39" t="s">
        <v>5</v>
      </c>
    </row>
    <row r="82" spans="1:16" ht="25.5">
      <c r="A82" t="s">
        <v>50</v>
      </c>
      <c s="34" t="s">
        <v>91</v>
      </c>
      <c s="34" t="s">
        <v>4815</v>
      </c>
      <c s="35" t="s">
        <v>5</v>
      </c>
      <c s="6" t="s">
        <v>4816</v>
      </c>
      <c s="36" t="s">
        <v>133</v>
      </c>
      <c s="37">
        <v>15.18</v>
      </c>
      <c s="36">
        <v>0</v>
      </c>
      <c s="36">
        <f>ROUND(G82*H82,6)</f>
      </c>
      <c r="L82" s="38">
        <v>0</v>
      </c>
      <c s="32">
        <f>ROUND(ROUND(L82,2)*ROUND(G82,3),2)</f>
      </c>
      <c s="36" t="s">
        <v>154</v>
      </c>
      <c>
        <f>(M82*21)/100</f>
      </c>
      <c t="s">
        <v>28</v>
      </c>
    </row>
    <row r="83" spans="1:5" ht="38.25">
      <c r="A83" s="35" t="s">
        <v>56</v>
      </c>
      <c r="E83" s="39" t="s">
        <v>4817</v>
      </c>
    </row>
    <row r="84" spans="1:5" ht="25.5">
      <c r="A84" s="35" t="s">
        <v>57</v>
      </c>
      <c r="E84" s="40" t="s">
        <v>4811</v>
      </c>
    </row>
    <row r="85" spans="1:5" ht="12.75">
      <c r="A85" t="s">
        <v>58</v>
      </c>
      <c r="E85" s="39" t="s">
        <v>5</v>
      </c>
    </row>
    <row r="86" spans="1:13" ht="12.75">
      <c r="A86" t="s">
        <v>47</v>
      </c>
      <c r="C86" s="31" t="s">
        <v>1846</v>
      </c>
      <c r="E86" s="33" t="s">
        <v>1847</v>
      </c>
      <c r="J86" s="32">
        <f>0</f>
      </c>
      <c s="32">
        <f>0</f>
      </c>
      <c s="32">
        <f>0+L87+L91+L95+L99+L103+L107+L111</f>
      </c>
      <c s="32">
        <f>0+M87+M91+M95+M99+M103+M107+M111</f>
      </c>
    </row>
    <row r="87" spans="1:16" ht="12.75">
      <c r="A87" t="s">
        <v>50</v>
      </c>
      <c s="34" t="s">
        <v>94</v>
      </c>
      <c s="34" t="s">
        <v>1849</v>
      </c>
      <c s="35" t="s">
        <v>5</v>
      </c>
      <c s="6" t="s">
        <v>1850</v>
      </c>
      <c s="36" t="s">
        <v>65</v>
      </c>
      <c s="37">
        <v>6.6</v>
      </c>
      <c s="36">
        <v>0</v>
      </c>
      <c s="36">
        <f>ROUND(G87*H87,6)</f>
      </c>
      <c r="L87" s="38">
        <v>0</v>
      </c>
      <c s="32">
        <f>ROUND(ROUND(L87,2)*ROUND(G87,3),2)</f>
      </c>
      <c s="36" t="s">
        <v>154</v>
      </c>
      <c>
        <f>(M87*21)/100</f>
      </c>
      <c t="s">
        <v>28</v>
      </c>
    </row>
    <row r="88" spans="1:5" ht="12.75">
      <c r="A88" s="35" t="s">
        <v>56</v>
      </c>
      <c r="E88" s="39" t="s">
        <v>1850</v>
      </c>
    </row>
    <row r="89" spans="1:5" ht="25.5">
      <c r="A89" s="35" t="s">
        <v>57</v>
      </c>
      <c r="E89" s="40" t="s">
        <v>4818</v>
      </c>
    </row>
    <row r="90" spans="1:5" ht="12.75">
      <c r="A90" t="s">
        <v>58</v>
      </c>
      <c r="E90" s="39" t="s">
        <v>5</v>
      </c>
    </row>
    <row r="91" spans="1:16" ht="12.75">
      <c r="A91" t="s">
        <v>50</v>
      </c>
      <c s="34" t="s">
        <v>98</v>
      </c>
      <c s="34" t="s">
        <v>1861</v>
      </c>
      <c s="35" t="s">
        <v>5</v>
      </c>
      <c s="6" t="s">
        <v>1862</v>
      </c>
      <c s="36" t="s">
        <v>65</v>
      </c>
      <c s="37">
        <v>9.2</v>
      </c>
      <c s="36">
        <v>0</v>
      </c>
      <c s="36">
        <f>ROUND(G91*H91,6)</f>
      </c>
      <c r="L91" s="38">
        <v>0</v>
      </c>
      <c s="32">
        <f>ROUND(ROUND(L91,2)*ROUND(G91,3),2)</f>
      </c>
      <c s="36" t="s">
        <v>154</v>
      </c>
      <c>
        <f>(M91*21)/100</f>
      </c>
      <c t="s">
        <v>28</v>
      </c>
    </row>
    <row r="92" spans="1:5" ht="12.75">
      <c r="A92" s="35" t="s">
        <v>56</v>
      </c>
      <c r="E92" s="39" t="s">
        <v>1862</v>
      </c>
    </row>
    <row r="93" spans="1:5" ht="25.5">
      <c r="A93" s="35" t="s">
        <v>57</v>
      </c>
      <c r="E93" s="40" t="s">
        <v>4819</v>
      </c>
    </row>
    <row r="94" spans="1:5" ht="12.75">
      <c r="A94" t="s">
        <v>58</v>
      </c>
      <c r="E94" s="39" t="s">
        <v>5</v>
      </c>
    </row>
    <row r="95" spans="1:16" ht="12.75">
      <c r="A95" t="s">
        <v>50</v>
      </c>
      <c s="34" t="s">
        <v>101</v>
      </c>
      <c s="34" t="s">
        <v>1881</v>
      </c>
      <c s="35" t="s">
        <v>5</v>
      </c>
      <c s="6" t="s">
        <v>1882</v>
      </c>
      <c s="36" t="s">
        <v>65</v>
      </c>
      <c s="37">
        <v>6.6</v>
      </c>
      <c s="36">
        <v>0</v>
      </c>
      <c s="36">
        <f>ROUND(G95*H95,6)</f>
      </c>
      <c r="L95" s="38">
        <v>0</v>
      </c>
      <c s="32">
        <f>ROUND(ROUND(L95,2)*ROUND(G95,3),2)</f>
      </c>
      <c s="36" t="s">
        <v>154</v>
      </c>
      <c>
        <f>(M95*21)/100</f>
      </c>
      <c t="s">
        <v>28</v>
      </c>
    </row>
    <row r="96" spans="1:5" ht="12.75">
      <c r="A96" s="35" t="s">
        <v>56</v>
      </c>
      <c r="E96" s="39" t="s">
        <v>1882</v>
      </c>
    </row>
    <row r="97" spans="1:5" ht="25.5">
      <c r="A97" s="35" t="s">
        <v>57</v>
      </c>
      <c r="E97" s="40" t="s">
        <v>4818</v>
      </c>
    </row>
    <row r="98" spans="1:5" ht="12.75">
      <c r="A98" t="s">
        <v>58</v>
      </c>
      <c r="E98" s="39" t="s">
        <v>5</v>
      </c>
    </row>
    <row r="99" spans="1:16" ht="12.75">
      <c r="A99" t="s">
        <v>50</v>
      </c>
      <c s="34" t="s">
        <v>104</v>
      </c>
      <c s="34" t="s">
        <v>1884</v>
      </c>
      <c s="35" t="s">
        <v>5</v>
      </c>
      <c s="6" t="s">
        <v>1885</v>
      </c>
      <c s="36" t="s">
        <v>65</v>
      </c>
      <c s="37">
        <v>9</v>
      </c>
      <c s="36">
        <v>0</v>
      </c>
      <c s="36">
        <f>ROUND(G99*H99,6)</f>
      </c>
      <c r="L99" s="38">
        <v>0</v>
      </c>
      <c s="32">
        <f>ROUND(ROUND(L99,2)*ROUND(G99,3),2)</f>
      </c>
      <c s="36" t="s">
        <v>154</v>
      </c>
      <c>
        <f>(M99*21)/100</f>
      </c>
      <c t="s">
        <v>28</v>
      </c>
    </row>
    <row r="100" spans="1:5" ht="12.75">
      <c r="A100" s="35" t="s">
        <v>56</v>
      </c>
      <c r="E100" s="39" t="s">
        <v>1885</v>
      </c>
    </row>
    <row r="101" spans="1:5" ht="25.5">
      <c r="A101" s="35" t="s">
        <v>57</v>
      </c>
      <c r="E101" s="40" t="s">
        <v>4820</v>
      </c>
    </row>
    <row r="102" spans="1:5" ht="12.75">
      <c r="A102" t="s">
        <v>58</v>
      </c>
      <c r="E102" s="39" t="s">
        <v>5</v>
      </c>
    </row>
    <row r="103" spans="1:16" ht="12.75">
      <c r="A103" t="s">
        <v>50</v>
      </c>
      <c s="34" t="s">
        <v>107</v>
      </c>
      <c s="34" t="s">
        <v>4821</v>
      </c>
      <c s="35" t="s">
        <v>5</v>
      </c>
      <c s="6" t="s">
        <v>4822</v>
      </c>
      <c s="36" t="s">
        <v>65</v>
      </c>
      <c s="37">
        <v>7.5</v>
      </c>
      <c s="36">
        <v>0.0026</v>
      </c>
      <c s="36">
        <f>ROUND(G103*H103,6)</f>
      </c>
      <c r="L103" s="38">
        <v>0</v>
      </c>
      <c s="32">
        <f>ROUND(ROUND(L103,2)*ROUND(G103,3),2)</f>
      </c>
      <c s="36" t="s">
        <v>154</v>
      </c>
      <c>
        <f>(M103*21)/100</f>
      </c>
      <c t="s">
        <v>28</v>
      </c>
    </row>
    <row r="104" spans="1:5" ht="12.75">
      <c r="A104" s="35" t="s">
        <v>56</v>
      </c>
      <c r="E104" s="39" t="s">
        <v>4822</v>
      </c>
    </row>
    <row r="105" spans="1:5" ht="25.5">
      <c r="A105" s="35" t="s">
        <v>57</v>
      </c>
      <c r="E105" s="40" t="s">
        <v>4823</v>
      </c>
    </row>
    <row r="106" spans="1:5" ht="12.75">
      <c r="A106" t="s">
        <v>58</v>
      </c>
      <c r="E106" s="39" t="s">
        <v>5</v>
      </c>
    </row>
    <row r="107" spans="1:16" ht="25.5">
      <c r="A107" t="s">
        <v>50</v>
      </c>
      <c s="34" t="s">
        <v>110</v>
      </c>
      <c s="34" t="s">
        <v>4824</v>
      </c>
      <c s="35" t="s">
        <v>5</v>
      </c>
      <c s="6" t="s">
        <v>4825</v>
      </c>
      <c s="36" t="s">
        <v>65</v>
      </c>
      <c s="37">
        <v>2.75</v>
      </c>
      <c s="36">
        <v>0.00259</v>
      </c>
      <c s="36">
        <f>ROUND(G107*H107,6)</f>
      </c>
      <c r="L107" s="38">
        <v>0</v>
      </c>
      <c s="32">
        <f>ROUND(ROUND(L107,2)*ROUND(G107,3),2)</f>
      </c>
      <c s="36" t="s">
        <v>154</v>
      </c>
      <c>
        <f>(M107*21)/100</f>
      </c>
      <c t="s">
        <v>28</v>
      </c>
    </row>
    <row r="108" spans="1:5" ht="25.5">
      <c r="A108" s="35" t="s">
        <v>56</v>
      </c>
      <c r="E108" s="39" t="s">
        <v>4825</v>
      </c>
    </row>
    <row r="109" spans="1:5" ht="25.5">
      <c r="A109" s="35" t="s">
        <v>57</v>
      </c>
      <c r="E109" s="40" t="s">
        <v>4826</v>
      </c>
    </row>
    <row r="110" spans="1:5" ht="12.75">
      <c r="A110" t="s">
        <v>58</v>
      </c>
      <c r="E110" s="39" t="s">
        <v>5</v>
      </c>
    </row>
    <row r="111" spans="1:16" ht="25.5">
      <c r="A111" t="s">
        <v>50</v>
      </c>
      <c s="34" t="s">
        <v>113</v>
      </c>
      <c s="34" t="s">
        <v>4827</v>
      </c>
      <c s="35" t="s">
        <v>5</v>
      </c>
      <c s="6" t="s">
        <v>4828</v>
      </c>
      <c s="36" t="s">
        <v>336</v>
      </c>
      <c s="37">
        <v>0.027</v>
      </c>
      <c s="36">
        <v>0</v>
      </c>
      <c s="36">
        <f>ROUND(G111*H111,6)</f>
      </c>
      <c r="L111" s="38">
        <v>0</v>
      </c>
      <c s="32">
        <f>ROUND(ROUND(L111,2)*ROUND(G111,3),2)</f>
      </c>
      <c s="36" t="s">
        <v>154</v>
      </c>
      <c>
        <f>(M111*21)/100</f>
      </c>
      <c t="s">
        <v>28</v>
      </c>
    </row>
    <row r="112" spans="1:5" ht="25.5">
      <c r="A112" s="35" t="s">
        <v>56</v>
      </c>
      <c r="E112" s="39" t="s">
        <v>4828</v>
      </c>
    </row>
    <row r="113" spans="1:5" ht="12.75">
      <c r="A113" s="35" t="s">
        <v>57</v>
      </c>
      <c r="E113" s="40" t="s">
        <v>5</v>
      </c>
    </row>
    <row r="114" spans="1:5" ht="114.75">
      <c r="A114" t="s">
        <v>58</v>
      </c>
      <c r="E114" s="39" t="s">
        <v>1985</v>
      </c>
    </row>
    <row r="115" spans="1:13" ht="12.75">
      <c r="A115" t="s">
        <v>47</v>
      </c>
      <c r="C115" s="31" t="s">
        <v>2259</v>
      </c>
      <c r="E115" s="33" t="s">
        <v>2260</v>
      </c>
      <c r="J115" s="32">
        <f>0</f>
      </c>
      <c s="32">
        <f>0</f>
      </c>
      <c s="32">
        <f>0+L116+L120</f>
      </c>
      <c s="32">
        <f>0+M116+M120</f>
      </c>
    </row>
    <row r="116" spans="1:16" ht="12.75">
      <c r="A116" t="s">
        <v>50</v>
      </c>
      <c s="34" t="s">
        <v>135</v>
      </c>
      <c s="34" t="s">
        <v>4829</v>
      </c>
      <c s="35" t="s">
        <v>5</v>
      </c>
      <c s="6" t="s">
        <v>4830</v>
      </c>
      <c s="36" t="s">
        <v>1561</v>
      </c>
      <c s="37">
        <v>40</v>
      </c>
      <c s="36">
        <v>7E-05</v>
      </c>
      <c s="36">
        <f>ROUND(G116*H116,6)</f>
      </c>
      <c r="L116" s="38">
        <v>0</v>
      </c>
      <c s="32">
        <f>ROUND(ROUND(L116,2)*ROUND(G116,3),2)</f>
      </c>
      <c s="36" t="s">
        <v>154</v>
      </c>
      <c>
        <f>(M116*21)/100</f>
      </c>
      <c t="s">
        <v>28</v>
      </c>
    </row>
    <row r="117" spans="1:5" ht="12.75">
      <c r="A117" s="35" t="s">
        <v>56</v>
      </c>
      <c r="E117" s="39" t="s">
        <v>4830</v>
      </c>
    </row>
    <row r="118" spans="1:5" ht="25.5">
      <c r="A118" s="35" t="s">
        <v>57</v>
      </c>
      <c r="E118" s="40" t="s">
        <v>4831</v>
      </c>
    </row>
    <row r="119" spans="1:5" ht="12.75">
      <c r="A119" t="s">
        <v>58</v>
      </c>
      <c r="E119" s="39" t="s">
        <v>2397</v>
      </c>
    </row>
    <row r="120" spans="1:16" ht="12.75">
      <c r="A120" t="s">
        <v>50</v>
      </c>
      <c s="34" t="s">
        <v>140</v>
      </c>
      <c s="34" t="s">
        <v>4832</v>
      </c>
      <c s="35" t="s">
        <v>5</v>
      </c>
      <c s="6" t="s">
        <v>4833</v>
      </c>
      <c s="36" t="s">
        <v>336</v>
      </c>
      <c s="37">
        <v>0.04</v>
      </c>
      <c s="36">
        <v>1</v>
      </c>
      <c s="36">
        <f>ROUND(G120*H120,6)</f>
      </c>
      <c r="L120" s="38">
        <v>0</v>
      </c>
      <c s="32">
        <f>ROUND(ROUND(L120,2)*ROUND(G120,3),2)</f>
      </c>
      <c s="36" t="s">
        <v>154</v>
      </c>
      <c>
        <f>(M120*21)/100</f>
      </c>
      <c t="s">
        <v>28</v>
      </c>
    </row>
    <row r="121" spans="1:5" ht="12.75">
      <c r="A121" s="35" t="s">
        <v>56</v>
      </c>
      <c r="E121" s="39" t="s">
        <v>4833</v>
      </c>
    </row>
    <row r="122" spans="1:5" ht="25.5">
      <c r="A122" s="35" t="s">
        <v>57</v>
      </c>
      <c r="E122" s="40" t="s">
        <v>4834</v>
      </c>
    </row>
    <row r="123" spans="1:5" ht="12.75">
      <c r="A123" t="s">
        <v>58</v>
      </c>
      <c r="E123" s="39" t="s">
        <v>5</v>
      </c>
    </row>
    <row r="124" spans="1:13" ht="12.75">
      <c r="A124" t="s">
        <v>47</v>
      </c>
      <c r="C124" s="31" t="s">
        <v>62</v>
      </c>
      <c r="E124" s="33" t="s">
        <v>134</v>
      </c>
      <c r="J124" s="32">
        <f>0</f>
      </c>
      <c s="32">
        <f>0</f>
      </c>
      <c s="32">
        <f>0+L125+L129+L133</f>
      </c>
      <c s="32">
        <f>0+M125+M129+M133</f>
      </c>
    </row>
    <row r="125" spans="1:16" ht="25.5">
      <c r="A125" t="s">
        <v>50</v>
      </c>
      <c s="34" t="s">
        <v>278</v>
      </c>
      <c s="34" t="s">
        <v>2766</v>
      </c>
      <c s="35" t="s">
        <v>5</v>
      </c>
      <c s="6" t="s">
        <v>2767</v>
      </c>
      <c s="36" t="s">
        <v>133</v>
      </c>
      <c s="37">
        <v>38</v>
      </c>
      <c s="36">
        <v>0.00013</v>
      </c>
      <c s="36">
        <f>ROUND(G125*H125,6)</f>
      </c>
      <c r="L125" s="38">
        <v>0</v>
      </c>
      <c s="32">
        <f>ROUND(ROUND(L125,2)*ROUND(G125,3),2)</f>
      </c>
      <c s="36" t="s">
        <v>154</v>
      </c>
      <c>
        <f>(M125*21)/100</f>
      </c>
      <c t="s">
        <v>28</v>
      </c>
    </row>
    <row r="126" spans="1:5" ht="25.5">
      <c r="A126" s="35" t="s">
        <v>56</v>
      </c>
      <c r="E126" s="39" t="s">
        <v>2767</v>
      </c>
    </row>
    <row r="127" spans="1:5" ht="25.5">
      <c r="A127" s="35" t="s">
        <v>57</v>
      </c>
      <c r="E127" s="40" t="s">
        <v>4835</v>
      </c>
    </row>
    <row r="128" spans="1:5" ht="51">
      <c r="A128" t="s">
        <v>58</v>
      </c>
      <c r="E128" s="39" t="s">
        <v>2768</v>
      </c>
    </row>
    <row r="129" spans="1:16" ht="25.5">
      <c r="A129" t="s">
        <v>50</v>
      </c>
      <c s="34" t="s">
        <v>282</v>
      </c>
      <c s="34" t="s">
        <v>4836</v>
      </c>
      <c s="35" t="s">
        <v>5</v>
      </c>
      <c s="6" t="s">
        <v>4837</v>
      </c>
      <c s="36" t="s">
        <v>336</v>
      </c>
      <c s="37">
        <v>0.15</v>
      </c>
      <c s="36">
        <v>0</v>
      </c>
      <c s="36">
        <f>ROUND(G129*H129,6)</f>
      </c>
      <c r="L129" s="38">
        <v>0</v>
      </c>
      <c s="32">
        <f>ROUND(ROUND(L129,2)*ROUND(G129,3),2)</f>
      </c>
      <c s="36" t="s">
        <v>154</v>
      </c>
      <c>
        <f>(M129*21)/100</f>
      </c>
      <c t="s">
        <v>28</v>
      </c>
    </row>
    <row r="130" spans="1:5" ht="25.5">
      <c r="A130" s="35" t="s">
        <v>56</v>
      </c>
      <c r="E130" s="39" t="s">
        <v>4837</v>
      </c>
    </row>
    <row r="131" spans="1:5" ht="38.25">
      <c r="A131" s="35" t="s">
        <v>57</v>
      </c>
      <c r="E131" s="40" t="s">
        <v>4838</v>
      </c>
    </row>
    <row r="132" spans="1:5" ht="63.75">
      <c r="A132" t="s">
        <v>58</v>
      </c>
      <c r="E132" s="39" t="s">
        <v>4839</v>
      </c>
    </row>
    <row r="133" spans="1:16" ht="12.75">
      <c r="A133" t="s">
        <v>50</v>
      </c>
      <c s="34" t="s">
        <v>285</v>
      </c>
      <c s="34" t="s">
        <v>4799</v>
      </c>
      <c s="35" t="s">
        <v>5</v>
      </c>
      <c s="6" t="s">
        <v>4800</v>
      </c>
      <c s="36" t="s">
        <v>336</v>
      </c>
      <c s="37">
        <v>0.173</v>
      </c>
      <c s="36">
        <v>1</v>
      </c>
      <c s="36">
        <f>ROUND(G133*H133,6)</f>
      </c>
      <c r="L133" s="38">
        <v>0</v>
      </c>
      <c s="32">
        <f>ROUND(ROUND(L133,2)*ROUND(G133,3),2)</f>
      </c>
      <c s="36" t="s">
        <v>154</v>
      </c>
      <c>
        <f>(M133*21)/100</f>
      </c>
      <c t="s">
        <v>28</v>
      </c>
    </row>
    <row r="134" spans="1:5" ht="12.75">
      <c r="A134" s="35" t="s">
        <v>56</v>
      </c>
      <c r="E134" s="39" t="s">
        <v>4800</v>
      </c>
    </row>
    <row r="135" spans="1:5" ht="51">
      <c r="A135" s="35" t="s">
        <v>57</v>
      </c>
      <c r="E135" s="40" t="s">
        <v>4840</v>
      </c>
    </row>
    <row r="136" spans="1:5" ht="12.75">
      <c r="A136" t="s">
        <v>58</v>
      </c>
      <c r="E136" s="39" t="s">
        <v>4841</v>
      </c>
    </row>
    <row r="137" spans="1:13" ht="12.75">
      <c r="A137" t="s">
        <v>47</v>
      </c>
      <c r="C137" s="31" t="s">
        <v>330</v>
      </c>
      <c r="E137" s="33" t="s">
        <v>331</v>
      </c>
      <c r="J137" s="32">
        <f>0</f>
      </c>
      <c s="32">
        <f>0</f>
      </c>
      <c s="32">
        <f>0+L138+L142+L146</f>
      </c>
      <c s="32">
        <f>0+M138+M142+M146</f>
      </c>
    </row>
    <row r="138" spans="1:16" ht="25.5">
      <c r="A138" t="s">
        <v>50</v>
      </c>
      <c s="34" t="s">
        <v>289</v>
      </c>
      <c s="34" t="s">
        <v>3123</v>
      </c>
      <c s="35" t="s">
        <v>3124</v>
      </c>
      <c s="6" t="s">
        <v>3125</v>
      </c>
      <c s="36" t="s">
        <v>336</v>
      </c>
      <c s="37">
        <v>0.321</v>
      </c>
      <c s="36">
        <v>0</v>
      </c>
      <c s="36">
        <f>ROUND(G138*H138,6)</f>
      </c>
      <c r="L138" s="38">
        <v>0</v>
      </c>
      <c s="32">
        <f>ROUND(ROUND(L138,2)*ROUND(G138,3),2)</f>
      </c>
      <c s="36" t="s">
        <v>159</v>
      </c>
      <c>
        <f>(M138*21)/100</f>
      </c>
      <c t="s">
        <v>28</v>
      </c>
    </row>
    <row r="139" spans="1:5" ht="25.5">
      <c r="A139" s="35" t="s">
        <v>56</v>
      </c>
      <c r="E139" s="39" t="s">
        <v>3125</v>
      </c>
    </row>
    <row r="140" spans="1:5" ht="25.5">
      <c r="A140" s="35" t="s">
        <v>57</v>
      </c>
      <c r="E140" s="40" t="s">
        <v>4842</v>
      </c>
    </row>
    <row r="141" spans="1:5" ht="191.25">
      <c r="A141" t="s">
        <v>58</v>
      </c>
      <c r="E141" s="39" t="s">
        <v>338</v>
      </c>
    </row>
    <row r="142" spans="1:16" ht="25.5">
      <c r="A142" t="s">
        <v>50</v>
      </c>
      <c s="34" t="s">
        <v>294</v>
      </c>
      <c s="34" t="s">
        <v>345</v>
      </c>
      <c s="35" t="s">
        <v>346</v>
      </c>
      <c s="6" t="s">
        <v>347</v>
      </c>
      <c s="36" t="s">
        <v>336</v>
      </c>
      <c s="37">
        <v>4.666</v>
      </c>
      <c s="36">
        <v>0</v>
      </c>
      <c s="36">
        <f>ROUND(G142*H142,6)</f>
      </c>
      <c r="L142" s="38">
        <v>0</v>
      </c>
      <c s="32">
        <f>ROUND(ROUND(L142,2)*ROUND(G142,3),2)</f>
      </c>
      <c s="36" t="s">
        <v>159</v>
      </c>
      <c>
        <f>(M142*21)/100</f>
      </c>
      <c t="s">
        <v>28</v>
      </c>
    </row>
    <row r="143" spans="1:5" ht="25.5">
      <c r="A143" s="35" t="s">
        <v>56</v>
      </c>
      <c r="E143" s="39" t="s">
        <v>347</v>
      </c>
    </row>
    <row r="144" spans="1:5" ht="25.5">
      <c r="A144" s="35" t="s">
        <v>57</v>
      </c>
      <c r="E144" s="40" t="s">
        <v>4843</v>
      </c>
    </row>
    <row r="145" spans="1:5" ht="191.25">
      <c r="A145" t="s">
        <v>58</v>
      </c>
      <c r="E145" s="39" t="s">
        <v>338</v>
      </c>
    </row>
    <row r="146" spans="1:16" ht="25.5">
      <c r="A146" t="s">
        <v>50</v>
      </c>
      <c s="34" t="s">
        <v>297</v>
      </c>
      <c s="34" t="s">
        <v>3132</v>
      </c>
      <c s="35" t="s">
        <v>3133</v>
      </c>
      <c s="6" t="s">
        <v>3134</v>
      </c>
      <c s="36" t="s">
        <v>336</v>
      </c>
      <c s="37">
        <v>0.993</v>
      </c>
      <c s="36">
        <v>0</v>
      </c>
      <c s="36">
        <f>ROUND(G146*H146,6)</f>
      </c>
      <c r="L146" s="38">
        <v>0</v>
      </c>
      <c s="32">
        <f>ROUND(ROUND(L146,2)*ROUND(G146,3),2)</f>
      </c>
      <c s="36" t="s">
        <v>159</v>
      </c>
      <c>
        <f>(M146*21)/100</f>
      </c>
      <c t="s">
        <v>28</v>
      </c>
    </row>
    <row r="147" spans="1:5" ht="25.5">
      <c r="A147" s="35" t="s">
        <v>56</v>
      </c>
      <c r="E147" s="39" t="s">
        <v>3134</v>
      </c>
    </row>
    <row r="148" spans="1:5" ht="25.5">
      <c r="A148" s="35" t="s">
        <v>57</v>
      </c>
      <c r="E148" s="40" t="s">
        <v>4844</v>
      </c>
    </row>
    <row r="149" spans="1:5" ht="191.25">
      <c r="A149" t="s">
        <v>58</v>
      </c>
      <c r="E149" s="39" t="s">
        <v>338</v>
      </c>
    </row>
    <row r="150" spans="1:13" ht="12.75">
      <c r="A150" t="s">
        <v>47</v>
      </c>
      <c r="C150" s="31" t="s">
        <v>349</v>
      </c>
      <c r="E150" s="33" t="s">
        <v>350</v>
      </c>
      <c r="J150" s="32">
        <f>0</f>
      </c>
      <c s="32">
        <f>0</f>
      </c>
      <c s="32">
        <f>0+L151</f>
      </c>
      <c s="32">
        <f>0+M151</f>
      </c>
    </row>
    <row r="151" spans="1:16" ht="38.25">
      <c r="A151" t="s">
        <v>50</v>
      </c>
      <c s="34" t="s">
        <v>303</v>
      </c>
      <c s="34" t="s">
        <v>4845</v>
      </c>
      <c s="35" t="s">
        <v>5</v>
      </c>
      <c s="6" t="s">
        <v>4846</v>
      </c>
      <c s="36" t="s">
        <v>336</v>
      </c>
      <c s="37">
        <v>1.059</v>
      </c>
      <c s="36">
        <v>0</v>
      </c>
      <c s="36">
        <f>ROUND(G151*H151,6)</f>
      </c>
      <c r="L151" s="38">
        <v>0</v>
      </c>
      <c s="32">
        <f>ROUND(ROUND(L151,2)*ROUND(G151,3),2)</f>
      </c>
      <c s="36" t="s">
        <v>154</v>
      </c>
      <c>
        <f>(M151*21)/100</f>
      </c>
      <c t="s">
        <v>28</v>
      </c>
    </row>
    <row r="152" spans="1:5" ht="38.25">
      <c r="A152" s="35" t="s">
        <v>56</v>
      </c>
      <c r="E152" s="39" t="s">
        <v>4847</v>
      </c>
    </row>
    <row r="153" spans="1:5" ht="12.75">
      <c r="A153" s="35" t="s">
        <v>57</v>
      </c>
      <c r="E153" s="40" t="s">
        <v>5</v>
      </c>
    </row>
    <row r="154" spans="1:5" ht="38.25">
      <c r="A154" t="s">
        <v>58</v>
      </c>
      <c r="E154" s="39" t="s">
        <v>4848</v>
      </c>
    </row>
    <row r="155" spans="1:13" ht="12.75">
      <c r="A155" t="s">
        <v>47</v>
      </c>
      <c r="C155" s="31" t="s">
        <v>138</v>
      </c>
      <c r="E155" s="33" t="s">
        <v>139</v>
      </c>
      <c r="J155" s="32">
        <f>0</f>
      </c>
      <c s="32">
        <f>0</f>
      </c>
      <c s="32">
        <f>0+L156+L160</f>
      </c>
      <c s="32">
        <f>0+M156+M160</f>
      </c>
    </row>
    <row r="156" spans="1:16" ht="12.75">
      <c r="A156" t="s">
        <v>50</v>
      </c>
      <c s="34" t="s">
        <v>309</v>
      </c>
      <c s="34" t="s">
        <v>3151</v>
      </c>
      <c s="35" t="s">
        <v>5</v>
      </c>
      <c s="6" t="s">
        <v>3152</v>
      </c>
      <c s="36" t="s">
        <v>143</v>
      </c>
      <c s="37">
        <v>80</v>
      </c>
      <c s="36">
        <v>0</v>
      </c>
      <c s="36">
        <f>ROUND(G156*H156,6)</f>
      </c>
      <c r="L156" s="38">
        <v>0</v>
      </c>
      <c s="32">
        <f>ROUND(ROUND(L156,2)*ROUND(G156,3),2)</f>
      </c>
      <c s="36" t="s">
        <v>154</v>
      </c>
      <c>
        <f>(M156*21)/100</f>
      </c>
      <c t="s">
        <v>28</v>
      </c>
    </row>
    <row r="157" spans="1:5" ht="12.75">
      <c r="A157" s="35" t="s">
        <v>56</v>
      </c>
      <c r="E157" s="39" t="s">
        <v>3152</v>
      </c>
    </row>
    <row r="158" spans="1:5" ht="25.5">
      <c r="A158" s="35" t="s">
        <v>57</v>
      </c>
      <c r="E158" s="40" t="s">
        <v>4849</v>
      </c>
    </row>
    <row r="159" spans="1:5" ht="12.75">
      <c r="A159" t="s">
        <v>58</v>
      </c>
      <c r="E159" s="39" t="s">
        <v>5</v>
      </c>
    </row>
    <row r="160" spans="1:16" ht="25.5">
      <c r="A160" t="s">
        <v>50</v>
      </c>
      <c s="34" t="s">
        <v>315</v>
      </c>
      <c s="34" t="s">
        <v>3203</v>
      </c>
      <c s="35" t="s">
        <v>5</v>
      </c>
      <c s="6" t="s">
        <v>3204</v>
      </c>
      <c s="36" t="s">
        <v>143</v>
      </c>
      <c s="37">
        <v>80</v>
      </c>
      <c s="36">
        <v>0</v>
      </c>
      <c s="36">
        <f>ROUND(G160*H160,6)</f>
      </c>
      <c r="L160" s="38">
        <v>0</v>
      </c>
      <c s="32">
        <f>ROUND(ROUND(L160,2)*ROUND(G160,3),2)</f>
      </c>
      <c s="36" t="s">
        <v>154</v>
      </c>
      <c>
        <f>(M160*21)/100</f>
      </c>
      <c t="s">
        <v>28</v>
      </c>
    </row>
    <row r="161" spans="1:5" ht="25.5">
      <c r="A161" s="35" t="s">
        <v>56</v>
      </c>
      <c r="E161" s="39" t="s">
        <v>3204</v>
      </c>
    </row>
    <row r="162" spans="1:5" ht="25.5">
      <c r="A162" s="35" t="s">
        <v>57</v>
      </c>
      <c r="E162" s="40" t="s">
        <v>4849</v>
      </c>
    </row>
    <row r="163" spans="1:5" ht="12.75">
      <c r="A163" t="s">
        <v>58</v>
      </c>
      <c r="E16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2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476</v>
      </c>
      <c s="41">
        <f>Rekapitulace!C16</f>
      </c>
      <c s="20" t="s">
        <v>0</v>
      </c>
      <c t="s">
        <v>23</v>
      </c>
      <c t="s">
        <v>28</v>
      </c>
    </row>
    <row r="4" spans="1:16" ht="32" customHeight="1">
      <c r="A4" s="24" t="s">
        <v>20</v>
      </c>
      <c s="25" t="s">
        <v>29</v>
      </c>
      <c s="27" t="s">
        <v>476</v>
      </c>
      <c r="E4" s="26" t="s">
        <v>477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COUNTIFS(L8:L237,"=0",A8:A237,"P")+COUNTIFS(L8:L237,"",A8:A237,"P")+SUM(Q8:Q237)</f>
      </c>
    </row>
    <row r="8" spans="1:13" ht="12.75">
      <c r="A8" t="s">
        <v>45</v>
      </c>
      <c r="C8" s="28" t="s">
        <v>4852</v>
      </c>
      <c r="E8" s="30" t="s">
        <v>4851</v>
      </c>
      <c r="J8" s="29">
        <f>0+J9+J106+J127+J148+J205+J214+J219+J236</f>
      </c>
      <c s="29">
        <f>0+K9+K106+K127+K148+K205+K214+K219+K236</f>
      </c>
      <c s="29">
        <f>0+L9+L106+L127+L148+L205+L214+L219+L236</f>
      </c>
      <c s="29">
        <f>0+M9+M106+M127+M148+M205+M214+M219+M236</f>
      </c>
    </row>
    <row r="9" spans="1:13" ht="12.75">
      <c r="A9" t="s">
        <v>47</v>
      </c>
      <c r="C9" s="31" t="s">
        <v>118</v>
      </c>
      <c r="E9" s="33" t="s">
        <v>184</v>
      </c>
      <c r="J9" s="32">
        <f>0</f>
      </c>
      <c s="32">
        <f>0</f>
      </c>
      <c s="32">
        <f>0+L10+L14+L18+L22+L26+L30+L34+L38+L42+L46+L50+L54+L58+L62+L66+L70+L74+L78+L82+L86+L90+L94+L98+L102</f>
      </c>
      <c s="32">
        <f>0+M10+M14+M18+M22+M26+M30+M34+M38+M42+M46+M50+M54+M58+M62+M66+M70+M74+M78+M82+M86+M90+M94+M98+M102</f>
      </c>
    </row>
    <row r="10" spans="1:16" ht="12.75">
      <c r="A10" t="s">
        <v>50</v>
      </c>
      <c s="34" t="s">
        <v>118</v>
      </c>
      <c s="34" t="s">
        <v>4853</v>
      </c>
      <c s="35" t="s">
        <v>5</v>
      </c>
      <c s="6" t="s">
        <v>4854</v>
      </c>
      <c s="36" t="s">
        <v>133</v>
      </c>
      <c s="37">
        <v>99.5</v>
      </c>
      <c s="36">
        <v>0</v>
      </c>
      <c s="36">
        <f>ROUND(G10*H10,6)</f>
      </c>
      <c r="L10" s="38">
        <v>0</v>
      </c>
      <c s="32">
        <f>ROUND(ROUND(L10,2)*ROUND(G10,3),2)</f>
      </c>
      <c s="36" t="s">
        <v>154</v>
      </c>
      <c>
        <f>(M10*21)/100</f>
      </c>
      <c t="s">
        <v>28</v>
      </c>
    </row>
    <row r="11" spans="1:5" ht="12.75">
      <c r="A11" s="35" t="s">
        <v>56</v>
      </c>
      <c r="E11" s="39" t="s">
        <v>4854</v>
      </c>
    </row>
    <row r="12" spans="1:5" ht="25.5">
      <c r="A12" s="35" t="s">
        <v>57</v>
      </c>
      <c r="E12" s="40" t="s">
        <v>4855</v>
      </c>
    </row>
    <row r="13" spans="1:5" ht="89.25">
      <c r="A13" t="s">
        <v>58</v>
      </c>
      <c r="E13" s="39" t="s">
        <v>4856</v>
      </c>
    </row>
    <row r="14" spans="1:16" ht="25.5">
      <c r="A14" t="s">
        <v>50</v>
      </c>
      <c s="34" t="s">
        <v>28</v>
      </c>
      <c s="34" t="s">
        <v>4857</v>
      </c>
      <c s="35" t="s">
        <v>5</v>
      </c>
      <c s="6" t="s">
        <v>4858</v>
      </c>
      <c s="36" t="s">
        <v>133</v>
      </c>
      <c s="37">
        <v>106</v>
      </c>
      <c s="36">
        <v>0</v>
      </c>
      <c s="36">
        <f>ROUND(G14*H14,6)</f>
      </c>
      <c r="L14" s="38">
        <v>0</v>
      </c>
      <c s="32">
        <f>ROUND(ROUND(L14,2)*ROUND(G14,3),2)</f>
      </c>
      <c s="36" t="s">
        <v>154</v>
      </c>
      <c>
        <f>(M14*21)/100</f>
      </c>
      <c t="s">
        <v>28</v>
      </c>
    </row>
    <row r="15" spans="1:5" ht="25.5">
      <c r="A15" s="35" t="s">
        <v>56</v>
      </c>
      <c r="E15" s="39" t="s">
        <v>4858</v>
      </c>
    </row>
    <row r="16" spans="1:5" ht="25.5">
      <c r="A16" s="35" t="s">
        <v>57</v>
      </c>
      <c r="E16" s="40" t="s">
        <v>4859</v>
      </c>
    </row>
    <row r="17" spans="1:5" ht="89.25">
      <c r="A17" t="s">
        <v>58</v>
      </c>
      <c r="E17" s="39" t="s">
        <v>4860</v>
      </c>
    </row>
    <row r="18" spans="1:16" ht="25.5">
      <c r="A18" t="s">
        <v>50</v>
      </c>
      <c s="34" t="s">
        <v>26</v>
      </c>
      <c s="34" t="s">
        <v>459</v>
      </c>
      <c s="35" t="s">
        <v>5</v>
      </c>
      <c s="6" t="s">
        <v>305</v>
      </c>
      <c s="36" t="s">
        <v>133</v>
      </c>
      <c s="37">
        <v>12.6</v>
      </c>
      <c s="36">
        <v>0</v>
      </c>
      <c s="36">
        <f>ROUND(G18*H18,6)</f>
      </c>
      <c r="L18" s="38">
        <v>0</v>
      </c>
      <c s="32">
        <f>ROUND(ROUND(L18,2)*ROUND(G18,3),2)</f>
      </c>
      <c s="36" t="s">
        <v>154</v>
      </c>
      <c>
        <f>(M18*21)/100</f>
      </c>
      <c t="s">
        <v>28</v>
      </c>
    </row>
    <row r="19" spans="1:5" ht="51">
      <c r="A19" s="35" t="s">
        <v>56</v>
      </c>
      <c r="E19" s="39" t="s">
        <v>460</v>
      </c>
    </row>
    <row r="20" spans="1:5" ht="25.5">
      <c r="A20" s="35" t="s">
        <v>57</v>
      </c>
      <c r="E20" s="40" t="s">
        <v>4861</v>
      </c>
    </row>
    <row r="21" spans="1:5" ht="153">
      <c r="A21" t="s">
        <v>58</v>
      </c>
      <c r="E21" s="39" t="s">
        <v>308</v>
      </c>
    </row>
    <row r="22" spans="1:16" ht="25.5">
      <c r="A22" t="s">
        <v>50</v>
      </c>
      <c s="34" t="s">
        <v>125</v>
      </c>
      <c s="34" t="s">
        <v>4862</v>
      </c>
      <c s="35" t="s">
        <v>5</v>
      </c>
      <c s="6" t="s">
        <v>4863</v>
      </c>
      <c s="36" t="s">
        <v>187</v>
      </c>
      <c s="37">
        <v>22.225</v>
      </c>
      <c s="36">
        <v>0</v>
      </c>
      <c s="36">
        <f>ROUND(G22*H22,6)</f>
      </c>
      <c r="L22" s="38">
        <v>0</v>
      </c>
      <c s="32">
        <f>ROUND(ROUND(L22,2)*ROUND(G22,3),2)</f>
      </c>
      <c s="36" t="s">
        <v>154</v>
      </c>
      <c>
        <f>(M22*21)/100</f>
      </c>
      <c t="s">
        <v>28</v>
      </c>
    </row>
    <row r="23" spans="1:5" ht="25.5">
      <c r="A23" s="35" t="s">
        <v>56</v>
      </c>
      <c r="E23" s="39" t="s">
        <v>4863</v>
      </c>
    </row>
    <row r="24" spans="1:5" ht="38.25">
      <c r="A24" s="35" t="s">
        <v>57</v>
      </c>
      <c r="E24" s="40" t="s">
        <v>4864</v>
      </c>
    </row>
    <row r="25" spans="1:5" ht="38.25">
      <c r="A25" t="s">
        <v>58</v>
      </c>
      <c r="E25" s="39" t="s">
        <v>4865</v>
      </c>
    </row>
    <row r="26" spans="1:16" ht="12.75">
      <c r="A26" t="s">
        <v>50</v>
      </c>
      <c s="34" t="s">
        <v>128</v>
      </c>
      <c s="34" t="s">
        <v>4866</v>
      </c>
      <c s="35" t="s">
        <v>5</v>
      </c>
      <c s="6" t="s">
        <v>4867</v>
      </c>
      <c s="36" t="s">
        <v>65</v>
      </c>
      <c s="37">
        <v>13.6</v>
      </c>
      <c s="36">
        <v>0</v>
      </c>
      <c s="36">
        <f>ROUND(G26*H26,6)</f>
      </c>
      <c r="L26" s="38">
        <v>0</v>
      </c>
      <c s="32">
        <f>ROUND(ROUND(L26,2)*ROUND(G26,3),2)</f>
      </c>
      <c s="36" t="s">
        <v>154</v>
      </c>
      <c>
        <f>(M26*21)/100</f>
      </c>
      <c t="s">
        <v>28</v>
      </c>
    </row>
    <row r="27" spans="1:5" ht="12.75">
      <c r="A27" s="35" t="s">
        <v>56</v>
      </c>
      <c r="E27" s="39" t="s">
        <v>4867</v>
      </c>
    </row>
    <row r="28" spans="1:5" ht="38.25">
      <c r="A28" s="35" t="s">
        <v>57</v>
      </c>
      <c r="E28" s="40" t="s">
        <v>4868</v>
      </c>
    </row>
    <row r="29" spans="1:5" ht="38.25">
      <c r="A29" t="s">
        <v>58</v>
      </c>
      <c r="E29" s="39" t="s">
        <v>4869</v>
      </c>
    </row>
    <row r="30" spans="1:16" ht="25.5">
      <c r="A30" t="s">
        <v>50</v>
      </c>
      <c s="34" t="s">
        <v>27</v>
      </c>
      <c s="34" t="s">
        <v>575</v>
      </c>
      <c s="35" t="s">
        <v>5</v>
      </c>
      <c s="6" t="s">
        <v>576</v>
      </c>
      <c s="36" t="s">
        <v>187</v>
      </c>
      <c s="37">
        <v>22.878</v>
      </c>
      <c s="36">
        <v>0</v>
      </c>
      <c s="36">
        <f>ROUND(G30*H30,6)</f>
      </c>
      <c r="L30" s="38">
        <v>0</v>
      </c>
      <c s="32">
        <f>ROUND(ROUND(L30,2)*ROUND(G30,3),2)</f>
      </c>
      <c s="36" t="s">
        <v>154</v>
      </c>
      <c>
        <f>(M30*21)/100</f>
      </c>
      <c t="s">
        <v>28</v>
      </c>
    </row>
    <row r="31" spans="1:5" ht="25.5">
      <c r="A31" s="35" t="s">
        <v>56</v>
      </c>
      <c r="E31" s="39" t="s">
        <v>576</v>
      </c>
    </row>
    <row r="32" spans="1:5" ht="51">
      <c r="A32" s="35" t="s">
        <v>57</v>
      </c>
      <c r="E32" s="40" t="s">
        <v>4870</v>
      </c>
    </row>
    <row r="33" spans="1:5" ht="331.5">
      <c r="A33" t="s">
        <v>58</v>
      </c>
      <c r="E33" s="39" t="s">
        <v>578</v>
      </c>
    </row>
    <row r="34" spans="1:16" ht="25.5">
      <c r="A34" t="s">
        <v>50</v>
      </c>
      <c s="34" t="s">
        <v>51</v>
      </c>
      <c s="34" t="s">
        <v>4871</v>
      </c>
      <c s="35" t="s">
        <v>5</v>
      </c>
      <c s="6" t="s">
        <v>4872</v>
      </c>
      <c s="36" t="s">
        <v>187</v>
      </c>
      <c s="37">
        <v>17.6</v>
      </c>
      <c s="36">
        <v>0</v>
      </c>
      <c s="36">
        <f>ROUND(G34*H34,6)</f>
      </c>
      <c r="L34" s="38">
        <v>0</v>
      </c>
      <c s="32">
        <f>ROUND(ROUND(L34,2)*ROUND(G34,3),2)</f>
      </c>
      <c s="36" t="s">
        <v>154</v>
      </c>
      <c>
        <f>(M34*21)/100</f>
      </c>
      <c t="s">
        <v>28</v>
      </c>
    </row>
    <row r="35" spans="1:5" ht="25.5">
      <c r="A35" s="35" t="s">
        <v>56</v>
      </c>
      <c r="E35" s="39" t="s">
        <v>4872</v>
      </c>
    </row>
    <row r="36" spans="1:5" ht="25.5">
      <c r="A36" s="35" t="s">
        <v>57</v>
      </c>
      <c r="E36" s="40" t="s">
        <v>4873</v>
      </c>
    </row>
    <row r="37" spans="1:5" ht="191.25">
      <c r="A37" t="s">
        <v>58</v>
      </c>
      <c r="E37" s="39" t="s">
        <v>596</v>
      </c>
    </row>
    <row r="38" spans="1:16" ht="12.75">
      <c r="A38" t="s">
        <v>50</v>
      </c>
      <c s="34" t="s">
        <v>59</v>
      </c>
      <c s="34" t="s">
        <v>4874</v>
      </c>
      <c s="35" t="s">
        <v>5</v>
      </c>
      <c s="6" t="s">
        <v>4875</v>
      </c>
      <c s="36" t="s">
        <v>187</v>
      </c>
      <c s="37">
        <v>19.36</v>
      </c>
      <c s="36">
        <v>0.22</v>
      </c>
      <c s="36">
        <f>ROUND(G38*H38,6)</f>
      </c>
      <c r="L38" s="38">
        <v>0</v>
      </c>
      <c s="32">
        <f>ROUND(ROUND(L38,2)*ROUND(G38,3),2)</f>
      </c>
      <c s="36" t="s">
        <v>154</v>
      </c>
      <c>
        <f>(M38*21)/100</f>
      </c>
      <c t="s">
        <v>28</v>
      </c>
    </row>
    <row r="39" spans="1:5" ht="12.75">
      <c r="A39" s="35" t="s">
        <v>56</v>
      </c>
      <c r="E39" s="39" t="s">
        <v>4875</v>
      </c>
    </row>
    <row r="40" spans="1:5" ht="38.25">
      <c r="A40" s="35" t="s">
        <v>57</v>
      </c>
      <c r="E40" s="40" t="s">
        <v>4876</v>
      </c>
    </row>
    <row r="41" spans="1:5" ht="12.75">
      <c r="A41" t="s">
        <v>58</v>
      </c>
      <c r="E41" s="39" t="s">
        <v>5</v>
      </c>
    </row>
    <row r="42" spans="1:16" ht="25.5">
      <c r="A42" t="s">
        <v>50</v>
      </c>
      <c s="34" t="s">
        <v>62</v>
      </c>
      <c s="34" t="s">
        <v>4877</v>
      </c>
      <c s="35" t="s">
        <v>5</v>
      </c>
      <c s="6" t="s">
        <v>4878</v>
      </c>
      <c s="36" t="s">
        <v>133</v>
      </c>
      <c s="37">
        <v>67.93</v>
      </c>
      <c s="36">
        <v>0</v>
      </c>
      <c s="36">
        <f>ROUND(G42*H42,6)</f>
      </c>
      <c r="L42" s="38">
        <v>0</v>
      </c>
      <c s="32">
        <f>ROUND(ROUND(L42,2)*ROUND(G42,3),2)</f>
      </c>
      <c s="36" t="s">
        <v>154</v>
      </c>
      <c>
        <f>(M42*21)/100</f>
      </c>
      <c t="s">
        <v>28</v>
      </c>
    </row>
    <row r="43" spans="1:5" ht="25.5">
      <c r="A43" s="35" t="s">
        <v>56</v>
      </c>
      <c r="E43" s="39" t="s">
        <v>4878</v>
      </c>
    </row>
    <row r="44" spans="1:5" ht="38.25">
      <c r="A44" s="35" t="s">
        <v>57</v>
      </c>
      <c r="E44" s="40" t="s">
        <v>4879</v>
      </c>
    </row>
    <row r="45" spans="1:5" ht="114.75">
      <c r="A45" t="s">
        <v>58</v>
      </c>
      <c r="E45" s="39" t="s">
        <v>4880</v>
      </c>
    </row>
    <row r="46" spans="1:16" ht="12.75">
      <c r="A46" t="s">
        <v>50</v>
      </c>
      <c s="34" t="s">
        <v>66</v>
      </c>
      <c s="34" t="s">
        <v>4881</v>
      </c>
      <c s="35" t="s">
        <v>5</v>
      </c>
      <c s="6" t="s">
        <v>4882</v>
      </c>
      <c s="36" t="s">
        <v>1561</v>
      </c>
      <c s="37">
        <v>1.019</v>
      </c>
      <c s="36">
        <v>0.001</v>
      </c>
      <c s="36">
        <f>ROUND(G46*H46,6)</f>
      </c>
      <c r="L46" s="38">
        <v>0</v>
      </c>
      <c s="32">
        <f>ROUND(ROUND(L46,2)*ROUND(G46,3),2)</f>
      </c>
      <c s="36" t="s">
        <v>154</v>
      </c>
      <c>
        <f>(M46*21)/100</f>
      </c>
      <c t="s">
        <v>28</v>
      </c>
    </row>
    <row r="47" spans="1:5" ht="12.75">
      <c r="A47" s="35" t="s">
        <v>56</v>
      </c>
      <c r="E47" s="39" t="s">
        <v>4882</v>
      </c>
    </row>
    <row r="48" spans="1:5" ht="51">
      <c r="A48" s="35" t="s">
        <v>57</v>
      </c>
      <c r="E48" s="40" t="s">
        <v>4883</v>
      </c>
    </row>
    <row r="49" spans="1:5" ht="12.75">
      <c r="A49" t="s">
        <v>58</v>
      </c>
      <c r="E49" s="39" t="s">
        <v>5</v>
      </c>
    </row>
    <row r="50" spans="1:16" ht="25.5">
      <c r="A50" t="s">
        <v>50</v>
      </c>
      <c s="34" t="s">
        <v>69</v>
      </c>
      <c s="34" t="s">
        <v>4884</v>
      </c>
      <c s="35" t="s">
        <v>5</v>
      </c>
      <c s="6" t="s">
        <v>4885</v>
      </c>
      <c s="36" t="s">
        <v>133</v>
      </c>
      <c s="37">
        <v>67.93</v>
      </c>
      <c s="36">
        <v>0</v>
      </c>
      <c s="36">
        <f>ROUND(G50*H50,6)</f>
      </c>
      <c r="L50" s="38">
        <v>0</v>
      </c>
      <c s="32">
        <f>ROUND(ROUND(L50,2)*ROUND(G50,3),2)</f>
      </c>
      <c s="36" t="s">
        <v>154</v>
      </c>
      <c>
        <f>(M50*21)/100</f>
      </c>
      <c t="s">
        <v>28</v>
      </c>
    </row>
    <row r="51" spans="1:5" ht="25.5">
      <c r="A51" s="35" t="s">
        <v>56</v>
      </c>
      <c r="E51" s="39" t="s">
        <v>4885</v>
      </c>
    </row>
    <row r="52" spans="1:5" ht="38.25">
      <c r="A52" s="35" t="s">
        <v>57</v>
      </c>
      <c r="E52" s="40" t="s">
        <v>4879</v>
      </c>
    </row>
    <row r="53" spans="1:5" ht="25.5">
      <c r="A53" t="s">
        <v>58</v>
      </c>
      <c r="E53" s="39" t="s">
        <v>4886</v>
      </c>
    </row>
    <row r="54" spans="1:16" ht="12.75">
      <c r="A54" t="s">
        <v>50</v>
      </c>
      <c s="34" t="s">
        <v>73</v>
      </c>
      <c s="34" t="s">
        <v>4887</v>
      </c>
      <c s="35" t="s">
        <v>5</v>
      </c>
      <c s="6" t="s">
        <v>4888</v>
      </c>
      <c s="36" t="s">
        <v>187</v>
      </c>
      <c s="37">
        <v>3.94</v>
      </c>
      <c s="36">
        <v>0.21</v>
      </c>
      <c s="36">
        <f>ROUND(G54*H54,6)</f>
      </c>
      <c r="L54" s="38">
        <v>0</v>
      </c>
      <c s="32">
        <f>ROUND(ROUND(L54,2)*ROUND(G54,3),2)</f>
      </c>
      <c s="36" t="s">
        <v>154</v>
      </c>
      <c>
        <f>(M54*21)/100</f>
      </c>
      <c t="s">
        <v>28</v>
      </c>
    </row>
    <row r="55" spans="1:5" ht="12.75">
      <c r="A55" s="35" t="s">
        <v>56</v>
      </c>
      <c r="E55" s="39" t="s">
        <v>4888</v>
      </c>
    </row>
    <row r="56" spans="1:5" ht="51">
      <c r="A56" s="35" t="s">
        <v>57</v>
      </c>
      <c r="E56" s="40" t="s">
        <v>4889</v>
      </c>
    </row>
    <row r="57" spans="1:5" ht="12.75">
      <c r="A57" t="s">
        <v>58</v>
      </c>
      <c r="E57" s="39" t="s">
        <v>5</v>
      </c>
    </row>
    <row r="58" spans="1:16" ht="25.5">
      <c r="A58" t="s">
        <v>50</v>
      </c>
      <c s="34" t="s">
        <v>76</v>
      </c>
      <c s="34" t="s">
        <v>4890</v>
      </c>
      <c s="35" t="s">
        <v>5</v>
      </c>
      <c s="6" t="s">
        <v>4891</v>
      </c>
      <c s="36" t="s">
        <v>54</v>
      </c>
      <c s="37">
        <v>160</v>
      </c>
      <c s="36">
        <v>0</v>
      </c>
      <c s="36">
        <f>ROUND(G58*H58,6)</f>
      </c>
      <c r="L58" s="38">
        <v>0</v>
      </c>
      <c s="32">
        <f>ROUND(ROUND(L58,2)*ROUND(G58,3),2)</f>
      </c>
      <c s="36" t="s">
        <v>154</v>
      </c>
      <c>
        <f>(M58*21)/100</f>
      </c>
      <c t="s">
        <v>28</v>
      </c>
    </row>
    <row r="59" spans="1:5" ht="25.5">
      <c r="A59" s="35" t="s">
        <v>56</v>
      </c>
      <c r="E59" s="39" t="s">
        <v>4891</v>
      </c>
    </row>
    <row r="60" spans="1:5" ht="25.5">
      <c r="A60" s="35" t="s">
        <v>57</v>
      </c>
      <c r="E60" s="40" t="s">
        <v>4892</v>
      </c>
    </row>
    <row r="61" spans="1:5" ht="63.75">
      <c r="A61" t="s">
        <v>58</v>
      </c>
      <c r="E61" s="39" t="s">
        <v>4893</v>
      </c>
    </row>
    <row r="62" spans="1:16" ht="12.75">
      <c r="A62" t="s">
        <v>50</v>
      </c>
      <c s="34" t="s">
        <v>79</v>
      </c>
      <c s="34" t="s">
        <v>4894</v>
      </c>
      <c s="35" t="s">
        <v>5</v>
      </c>
      <c s="6" t="s">
        <v>4895</v>
      </c>
      <c s="36" t="s">
        <v>54</v>
      </c>
      <c s="37">
        <v>160</v>
      </c>
      <c s="36">
        <v>0.003</v>
      </c>
      <c s="36">
        <f>ROUND(G62*H62,6)</f>
      </c>
      <c r="L62" s="38">
        <v>0</v>
      </c>
      <c s="32">
        <f>ROUND(ROUND(L62,2)*ROUND(G62,3),2)</f>
      </c>
      <c s="36" t="s">
        <v>159</v>
      </c>
      <c>
        <f>(M62*21)/100</f>
      </c>
      <c t="s">
        <v>28</v>
      </c>
    </row>
    <row r="63" spans="1:5" ht="12.75">
      <c r="A63" s="35" t="s">
        <v>56</v>
      </c>
      <c r="E63" s="39" t="s">
        <v>4895</v>
      </c>
    </row>
    <row r="64" spans="1:5" ht="25.5">
      <c r="A64" s="35" t="s">
        <v>57</v>
      </c>
      <c r="E64" s="40" t="s">
        <v>4896</v>
      </c>
    </row>
    <row r="65" spans="1:5" ht="12.75">
      <c r="A65" t="s">
        <v>58</v>
      </c>
      <c r="E65" s="39" t="s">
        <v>4897</v>
      </c>
    </row>
    <row r="66" spans="1:16" ht="12.75">
      <c r="A66" t="s">
        <v>50</v>
      </c>
      <c s="34" t="s">
        <v>82</v>
      </c>
      <c s="34" t="s">
        <v>4898</v>
      </c>
      <c s="35" t="s">
        <v>5</v>
      </c>
      <c s="6" t="s">
        <v>4899</v>
      </c>
      <c s="36" t="s">
        <v>133</v>
      </c>
      <c s="37">
        <v>53</v>
      </c>
      <c s="36">
        <v>0</v>
      </c>
      <c s="36">
        <f>ROUND(G66*H66,6)</f>
      </c>
      <c r="L66" s="38">
        <v>0</v>
      </c>
      <c s="32">
        <f>ROUND(ROUND(L66,2)*ROUND(G66,3),2)</f>
      </c>
      <c s="36" t="s">
        <v>154</v>
      </c>
      <c>
        <f>(M66*21)/100</f>
      </c>
      <c t="s">
        <v>28</v>
      </c>
    </row>
    <row r="67" spans="1:5" ht="12.75">
      <c r="A67" s="35" t="s">
        <v>56</v>
      </c>
      <c r="E67" s="39" t="s">
        <v>4899</v>
      </c>
    </row>
    <row r="68" spans="1:5" ht="25.5">
      <c r="A68" s="35" t="s">
        <v>57</v>
      </c>
      <c r="E68" s="40" t="s">
        <v>4900</v>
      </c>
    </row>
    <row r="69" spans="1:5" ht="63.75">
      <c r="A69" t="s">
        <v>58</v>
      </c>
      <c r="E69" s="39" t="s">
        <v>4901</v>
      </c>
    </row>
    <row r="70" spans="1:16" ht="12.75">
      <c r="A70" t="s">
        <v>50</v>
      </c>
      <c s="34" t="s">
        <v>85</v>
      </c>
      <c s="34" t="s">
        <v>4902</v>
      </c>
      <c s="35" t="s">
        <v>5</v>
      </c>
      <c s="6" t="s">
        <v>4903</v>
      </c>
      <c s="36" t="s">
        <v>4904</v>
      </c>
      <c s="37">
        <v>3.2</v>
      </c>
      <c s="36">
        <v>0</v>
      </c>
      <c s="36">
        <f>ROUND(G70*H70,6)</f>
      </c>
      <c r="L70" s="38">
        <v>0</v>
      </c>
      <c s="32">
        <f>ROUND(ROUND(L70,2)*ROUND(G70,3),2)</f>
      </c>
      <c s="36" t="s">
        <v>154</v>
      </c>
      <c>
        <f>(M70*21)/100</f>
      </c>
      <c t="s">
        <v>28</v>
      </c>
    </row>
    <row r="71" spans="1:5" ht="12.75">
      <c r="A71" s="35" t="s">
        <v>56</v>
      </c>
      <c r="E71" s="39" t="s">
        <v>4903</v>
      </c>
    </row>
    <row r="72" spans="1:5" ht="25.5">
      <c r="A72" s="35" t="s">
        <v>57</v>
      </c>
      <c r="E72" s="40" t="s">
        <v>4905</v>
      </c>
    </row>
    <row r="73" spans="1:5" ht="127.5">
      <c r="A73" t="s">
        <v>58</v>
      </c>
      <c r="E73" s="39" t="s">
        <v>4906</v>
      </c>
    </row>
    <row r="74" spans="1:16" ht="25.5">
      <c r="A74" t="s">
        <v>50</v>
      </c>
      <c s="34" t="s">
        <v>88</v>
      </c>
      <c s="34" t="s">
        <v>4907</v>
      </c>
      <c s="35" t="s">
        <v>5</v>
      </c>
      <c s="6" t="s">
        <v>4908</v>
      </c>
      <c s="36" t="s">
        <v>133</v>
      </c>
      <c s="37">
        <v>26.5</v>
      </c>
      <c s="36">
        <v>0</v>
      </c>
      <c s="36">
        <f>ROUND(G74*H74,6)</f>
      </c>
      <c r="L74" s="38">
        <v>0</v>
      </c>
      <c s="32">
        <f>ROUND(ROUND(L74,2)*ROUND(G74,3),2)</f>
      </c>
      <c s="36" t="s">
        <v>154</v>
      </c>
      <c>
        <f>(M74*21)/100</f>
      </c>
      <c t="s">
        <v>28</v>
      </c>
    </row>
    <row r="75" spans="1:5" ht="25.5">
      <c r="A75" s="35" t="s">
        <v>56</v>
      </c>
      <c r="E75" s="39" t="s">
        <v>4908</v>
      </c>
    </row>
    <row r="76" spans="1:5" ht="25.5">
      <c r="A76" s="35" t="s">
        <v>57</v>
      </c>
      <c r="E76" s="40" t="s">
        <v>4909</v>
      </c>
    </row>
    <row r="77" spans="1:5" ht="63.75">
      <c r="A77" t="s">
        <v>58</v>
      </c>
      <c r="E77" s="39" t="s">
        <v>4910</v>
      </c>
    </row>
    <row r="78" spans="1:16" ht="12.75">
      <c r="A78" t="s">
        <v>50</v>
      </c>
      <c s="34" t="s">
        <v>91</v>
      </c>
      <c s="34" t="s">
        <v>4911</v>
      </c>
      <c s="35" t="s">
        <v>5</v>
      </c>
      <c s="6" t="s">
        <v>4912</v>
      </c>
      <c s="36" t="s">
        <v>187</v>
      </c>
      <c s="37">
        <v>2.73</v>
      </c>
      <c s="36">
        <v>0.2</v>
      </c>
      <c s="36">
        <f>ROUND(G78*H78,6)</f>
      </c>
      <c r="L78" s="38">
        <v>0</v>
      </c>
      <c s="32">
        <f>ROUND(ROUND(L78,2)*ROUND(G78,3),2)</f>
      </c>
      <c s="36" t="s">
        <v>154</v>
      </c>
      <c>
        <f>(M78*21)/100</f>
      </c>
      <c t="s">
        <v>28</v>
      </c>
    </row>
    <row r="79" spans="1:5" ht="12.75">
      <c r="A79" s="35" t="s">
        <v>56</v>
      </c>
      <c r="E79" s="39" t="s">
        <v>4912</v>
      </c>
    </row>
    <row r="80" spans="1:5" ht="38.25">
      <c r="A80" s="35" t="s">
        <v>57</v>
      </c>
      <c r="E80" s="40" t="s">
        <v>4913</v>
      </c>
    </row>
    <row r="81" spans="1:5" ht="12.75">
      <c r="A81" t="s">
        <v>58</v>
      </c>
      <c r="E81" s="39" t="s">
        <v>5</v>
      </c>
    </row>
    <row r="82" spans="1:16" ht="12.75">
      <c r="A82" t="s">
        <v>50</v>
      </c>
      <c s="34" t="s">
        <v>94</v>
      </c>
      <c s="34" t="s">
        <v>4914</v>
      </c>
      <c s="35" t="s">
        <v>5</v>
      </c>
      <c s="6" t="s">
        <v>4915</v>
      </c>
      <c s="36" t="s">
        <v>133</v>
      </c>
      <c s="37">
        <v>271.72</v>
      </c>
      <c s="36">
        <v>0</v>
      </c>
      <c s="36">
        <f>ROUND(G82*H82,6)</f>
      </c>
      <c r="L82" s="38">
        <v>0</v>
      </c>
      <c s="32">
        <f>ROUND(ROUND(L82,2)*ROUND(G82,3),2)</f>
      </c>
      <c s="36" t="s">
        <v>154</v>
      </c>
      <c>
        <f>(M82*21)/100</f>
      </c>
      <c t="s">
        <v>28</v>
      </c>
    </row>
    <row r="83" spans="1:5" ht="12.75">
      <c r="A83" s="35" t="s">
        <v>56</v>
      </c>
      <c r="E83" s="39" t="s">
        <v>4915</v>
      </c>
    </row>
    <row r="84" spans="1:5" ht="25.5">
      <c r="A84" s="35" t="s">
        <v>57</v>
      </c>
      <c r="E84" s="40" t="s">
        <v>4916</v>
      </c>
    </row>
    <row r="85" spans="1:5" ht="127.5">
      <c r="A85" t="s">
        <v>58</v>
      </c>
      <c r="E85" s="39" t="s">
        <v>4917</v>
      </c>
    </row>
    <row r="86" spans="1:16" ht="12.75">
      <c r="A86" t="s">
        <v>50</v>
      </c>
      <c s="34" t="s">
        <v>98</v>
      </c>
      <c s="34" t="s">
        <v>4918</v>
      </c>
      <c s="35" t="s">
        <v>5</v>
      </c>
      <c s="6" t="s">
        <v>4919</v>
      </c>
      <c s="36" t="s">
        <v>133</v>
      </c>
      <c s="37">
        <v>135.86</v>
      </c>
      <c s="36">
        <v>0</v>
      </c>
      <c s="36">
        <f>ROUND(G86*H86,6)</f>
      </c>
      <c r="L86" s="38">
        <v>0</v>
      </c>
      <c s="32">
        <f>ROUND(ROUND(L86,2)*ROUND(G86,3),2)</f>
      </c>
      <c s="36" t="s">
        <v>154</v>
      </c>
      <c>
        <f>(M86*21)/100</f>
      </c>
      <c t="s">
        <v>28</v>
      </c>
    </row>
    <row r="87" spans="1:5" ht="12.75">
      <c r="A87" s="35" t="s">
        <v>56</v>
      </c>
      <c r="E87" s="39" t="s">
        <v>4919</v>
      </c>
    </row>
    <row r="88" spans="1:5" ht="25.5">
      <c r="A88" s="35" t="s">
        <v>57</v>
      </c>
      <c r="E88" s="40" t="s">
        <v>4920</v>
      </c>
    </row>
    <row r="89" spans="1:5" ht="12.75">
      <c r="A89" t="s">
        <v>58</v>
      </c>
      <c r="E89" s="39" t="s">
        <v>5</v>
      </c>
    </row>
    <row r="90" spans="1:16" ht="12.75">
      <c r="A90" t="s">
        <v>50</v>
      </c>
      <c s="34" t="s">
        <v>101</v>
      </c>
      <c s="34" t="s">
        <v>4921</v>
      </c>
      <c s="35" t="s">
        <v>5</v>
      </c>
      <c s="6" t="s">
        <v>4922</v>
      </c>
      <c s="36" t="s">
        <v>133</v>
      </c>
      <c s="37">
        <v>132.5</v>
      </c>
      <c s="36">
        <v>0</v>
      </c>
      <c s="36">
        <f>ROUND(G90*H90,6)</f>
      </c>
      <c r="L90" s="38">
        <v>0</v>
      </c>
      <c s="32">
        <f>ROUND(ROUND(L90,2)*ROUND(G90,3),2)</f>
      </c>
      <c s="36" t="s">
        <v>154</v>
      </c>
      <c>
        <f>(M90*21)/100</f>
      </c>
      <c t="s">
        <v>28</v>
      </c>
    </row>
    <row r="91" spans="1:5" ht="12.75">
      <c r="A91" s="35" t="s">
        <v>56</v>
      </c>
      <c r="E91" s="39" t="s">
        <v>4922</v>
      </c>
    </row>
    <row r="92" spans="1:5" ht="25.5">
      <c r="A92" s="35" t="s">
        <v>57</v>
      </c>
      <c r="E92" s="40" t="s">
        <v>4923</v>
      </c>
    </row>
    <row r="93" spans="1:5" ht="51">
      <c r="A93" t="s">
        <v>58</v>
      </c>
      <c r="E93" s="39" t="s">
        <v>4924</v>
      </c>
    </row>
    <row r="94" spans="1:16" ht="12.75">
      <c r="A94" t="s">
        <v>50</v>
      </c>
      <c s="34" t="s">
        <v>104</v>
      </c>
      <c s="34" t="s">
        <v>4925</v>
      </c>
      <c s="35" t="s">
        <v>5</v>
      </c>
      <c s="6" t="s">
        <v>4926</v>
      </c>
      <c s="36" t="s">
        <v>187</v>
      </c>
      <c s="37">
        <v>191.361</v>
      </c>
      <c s="36">
        <v>0</v>
      </c>
      <c s="36">
        <f>ROUND(G94*H94,6)</f>
      </c>
      <c r="L94" s="38">
        <v>0</v>
      </c>
      <c s="32">
        <f>ROUND(ROUND(L94,2)*ROUND(G94,3),2)</f>
      </c>
      <c s="36" t="s">
        <v>154</v>
      </c>
      <c>
        <f>(M94*21)/100</f>
      </c>
      <c t="s">
        <v>28</v>
      </c>
    </row>
    <row r="95" spans="1:5" ht="12.75">
      <c r="A95" s="35" t="s">
        <v>56</v>
      </c>
      <c r="E95" s="39" t="s">
        <v>4926</v>
      </c>
    </row>
    <row r="96" spans="1:5" ht="38.25">
      <c r="A96" s="35" t="s">
        <v>57</v>
      </c>
      <c r="E96" s="40" t="s">
        <v>4927</v>
      </c>
    </row>
    <row r="97" spans="1:5" ht="12.75">
      <c r="A97" t="s">
        <v>58</v>
      </c>
      <c r="E97" s="39" t="s">
        <v>5</v>
      </c>
    </row>
    <row r="98" spans="1:16" ht="12.75">
      <c r="A98" t="s">
        <v>50</v>
      </c>
      <c s="34" t="s">
        <v>107</v>
      </c>
      <c s="34" t="s">
        <v>4928</v>
      </c>
      <c s="35" t="s">
        <v>5</v>
      </c>
      <c s="6" t="s">
        <v>4929</v>
      </c>
      <c s="36" t="s">
        <v>54</v>
      </c>
      <c s="37">
        <v>320</v>
      </c>
      <c s="36">
        <v>0</v>
      </c>
      <c s="36">
        <f>ROUND(G98*H98,6)</f>
      </c>
      <c r="L98" s="38">
        <v>0</v>
      </c>
      <c s="32">
        <f>ROUND(ROUND(L98,2)*ROUND(G98,3),2)</f>
      </c>
      <c s="36" t="s">
        <v>154</v>
      </c>
      <c>
        <f>(M98*21)/100</f>
      </c>
      <c t="s">
        <v>28</v>
      </c>
    </row>
    <row r="99" spans="1:5" ht="12.75">
      <c r="A99" s="35" t="s">
        <v>56</v>
      </c>
      <c r="E99" s="39" t="s">
        <v>4929</v>
      </c>
    </row>
    <row r="100" spans="1:5" ht="25.5">
      <c r="A100" s="35" t="s">
        <v>57</v>
      </c>
      <c r="E100" s="40" t="s">
        <v>4930</v>
      </c>
    </row>
    <row r="101" spans="1:5" ht="51">
      <c r="A101" t="s">
        <v>58</v>
      </c>
      <c r="E101" s="39" t="s">
        <v>4931</v>
      </c>
    </row>
    <row r="102" spans="1:16" ht="12.75">
      <c r="A102" t="s">
        <v>50</v>
      </c>
      <c s="34" t="s">
        <v>110</v>
      </c>
      <c s="34" t="s">
        <v>4932</v>
      </c>
      <c s="35" t="s">
        <v>5</v>
      </c>
      <c s="6" t="s">
        <v>4933</v>
      </c>
      <c s="36" t="s">
        <v>54</v>
      </c>
      <c s="37">
        <v>320</v>
      </c>
      <c s="36">
        <v>0</v>
      </c>
      <c s="36">
        <f>ROUND(G102*H102,6)</f>
      </c>
      <c r="L102" s="38">
        <v>0</v>
      </c>
      <c s="32">
        <f>ROUND(ROUND(L102,2)*ROUND(G102,3),2)</f>
      </c>
      <c s="36" t="s">
        <v>154</v>
      </c>
      <c>
        <f>(M102*21)/100</f>
      </c>
      <c t="s">
        <v>28</v>
      </c>
    </row>
    <row r="103" spans="1:5" ht="12.75">
      <c r="A103" s="35" t="s">
        <v>56</v>
      </c>
      <c r="E103" s="39" t="s">
        <v>4933</v>
      </c>
    </row>
    <row r="104" spans="1:5" ht="25.5">
      <c r="A104" s="35" t="s">
        <v>57</v>
      </c>
      <c r="E104" s="40" t="s">
        <v>4930</v>
      </c>
    </row>
    <row r="105" spans="1:5" ht="51">
      <c r="A105" t="s">
        <v>58</v>
      </c>
      <c r="E105" s="39" t="s">
        <v>4931</v>
      </c>
    </row>
    <row r="106" spans="1:13" ht="12.75">
      <c r="A106" t="s">
        <v>47</v>
      </c>
      <c r="C106" s="31" t="s">
        <v>28</v>
      </c>
      <c r="E106" s="33" t="s">
        <v>601</v>
      </c>
      <c r="J106" s="32">
        <f>0</f>
      </c>
      <c s="32">
        <f>0</f>
      </c>
      <c s="32">
        <f>0+L107+L111+L115+L119+L123</f>
      </c>
      <c s="32">
        <f>0+M107+M111+M115+M119+M123</f>
      </c>
    </row>
    <row r="107" spans="1:16" ht="25.5">
      <c r="A107" t="s">
        <v>50</v>
      </c>
      <c s="34" t="s">
        <v>113</v>
      </c>
      <c s="34" t="s">
        <v>602</v>
      </c>
      <c s="35" t="s">
        <v>5</v>
      </c>
      <c s="6" t="s">
        <v>603</v>
      </c>
      <c s="36" t="s">
        <v>133</v>
      </c>
      <c s="37">
        <v>26.5</v>
      </c>
      <c s="36">
        <v>0.0001</v>
      </c>
      <c s="36">
        <f>ROUND(G107*H107,6)</f>
      </c>
      <c r="L107" s="38">
        <v>0</v>
      </c>
      <c s="32">
        <f>ROUND(ROUND(L107,2)*ROUND(G107,3),2)</f>
      </c>
      <c s="36" t="s">
        <v>154</v>
      </c>
      <c>
        <f>(M107*21)/100</f>
      </c>
      <c t="s">
        <v>28</v>
      </c>
    </row>
    <row r="108" spans="1:5" ht="25.5">
      <c r="A108" s="35" t="s">
        <v>56</v>
      </c>
      <c r="E108" s="39" t="s">
        <v>603</v>
      </c>
    </row>
    <row r="109" spans="1:5" ht="25.5">
      <c r="A109" s="35" t="s">
        <v>57</v>
      </c>
      <c r="E109" s="40" t="s">
        <v>4909</v>
      </c>
    </row>
    <row r="110" spans="1:5" ht="63.75">
      <c r="A110" t="s">
        <v>58</v>
      </c>
      <c r="E110" s="39" t="s">
        <v>605</v>
      </c>
    </row>
    <row r="111" spans="1:16" ht="12.75">
      <c r="A111" t="s">
        <v>50</v>
      </c>
      <c s="34" t="s">
        <v>135</v>
      </c>
      <c s="34" t="s">
        <v>4934</v>
      </c>
      <c s="35" t="s">
        <v>5</v>
      </c>
      <c s="6" t="s">
        <v>4935</v>
      </c>
      <c s="36" t="s">
        <v>133</v>
      </c>
      <c s="37">
        <v>35.775</v>
      </c>
      <c s="36">
        <v>0.0004</v>
      </c>
      <c s="36">
        <f>ROUND(G111*H111,6)</f>
      </c>
      <c r="L111" s="38">
        <v>0</v>
      </c>
      <c s="32">
        <f>ROUND(ROUND(L111,2)*ROUND(G111,3),2)</f>
      </c>
      <c s="36" t="s">
        <v>154</v>
      </c>
      <c>
        <f>(M111*21)/100</f>
      </c>
      <c t="s">
        <v>28</v>
      </c>
    </row>
    <row r="112" spans="1:5" ht="12.75">
      <c r="A112" s="35" t="s">
        <v>56</v>
      </c>
      <c r="E112" s="39" t="s">
        <v>4935</v>
      </c>
    </row>
    <row r="113" spans="1:5" ht="38.25">
      <c r="A113" s="35" t="s">
        <v>57</v>
      </c>
      <c r="E113" s="40" t="s">
        <v>4936</v>
      </c>
    </row>
    <row r="114" spans="1:5" ht="12.75">
      <c r="A114" t="s">
        <v>58</v>
      </c>
      <c r="E114" s="39" t="s">
        <v>5</v>
      </c>
    </row>
    <row r="115" spans="1:16" ht="12.75">
      <c r="A115" t="s">
        <v>50</v>
      </c>
      <c s="34" t="s">
        <v>140</v>
      </c>
      <c s="34" t="s">
        <v>616</v>
      </c>
      <c s="35" t="s">
        <v>5</v>
      </c>
      <c s="6" t="s">
        <v>617</v>
      </c>
      <c s="36" t="s">
        <v>54</v>
      </c>
      <c s="37">
        <v>3</v>
      </c>
      <c s="36">
        <v>0.0038</v>
      </c>
      <c s="36">
        <f>ROUND(G115*H115,6)</f>
      </c>
      <c r="L115" s="38">
        <v>0</v>
      </c>
      <c s="32">
        <f>ROUND(ROUND(L115,2)*ROUND(G115,3),2)</f>
      </c>
      <c s="36" t="s">
        <v>154</v>
      </c>
      <c>
        <f>(M115*21)/100</f>
      </c>
      <c t="s">
        <v>28</v>
      </c>
    </row>
    <row r="116" spans="1:5" ht="12.75">
      <c r="A116" s="35" t="s">
        <v>56</v>
      </c>
      <c r="E116" s="39" t="s">
        <v>617</v>
      </c>
    </row>
    <row r="117" spans="1:5" ht="25.5">
      <c r="A117" s="35" t="s">
        <v>57</v>
      </c>
      <c r="E117" s="40" t="s">
        <v>4937</v>
      </c>
    </row>
    <row r="118" spans="1:5" ht="25.5">
      <c r="A118" t="s">
        <v>58</v>
      </c>
      <c r="E118" s="39" t="s">
        <v>619</v>
      </c>
    </row>
    <row r="119" spans="1:16" ht="25.5">
      <c r="A119" t="s">
        <v>50</v>
      </c>
      <c s="34" t="s">
        <v>278</v>
      </c>
      <c s="34" t="s">
        <v>4938</v>
      </c>
      <c s="35" t="s">
        <v>5</v>
      </c>
      <c s="6" t="s">
        <v>4939</v>
      </c>
      <c s="36" t="s">
        <v>187</v>
      </c>
      <c s="37">
        <v>1.11</v>
      </c>
      <c s="36">
        <v>1.98</v>
      </c>
      <c s="36">
        <f>ROUND(G119*H119,6)</f>
      </c>
      <c r="L119" s="38">
        <v>0</v>
      </c>
      <c s="32">
        <f>ROUND(ROUND(L119,2)*ROUND(G119,3),2)</f>
      </c>
      <c s="36" t="s">
        <v>154</v>
      </c>
      <c>
        <f>(M119*21)/100</f>
      </c>
      <c t="s">
        <v>28</v>
      </c>
    </row>
    <row r="120" spans="1:5" ht="25.5">
      <c r="A120" s="35" t="s">
        <v>56</v>
      </c>
      <c r="E120" s="39" t="s">
        <v>4939</v>
      </c>
    </row>
    <row r="121" spans="1:5" ht="38.25">
      <c r="A121" s="35" t="s">
        <v>57</v>
      </c>
      <c r="E121" s="40" t="s">
        <v>4940</v>
      </c>
    </row>
    <row r="122" spans="1:5" ht="51">
      <c r="A122" t="s">
        <v>58</v>
      </c>
      <c r="E122" s="39" t="s">
        <v>4941</v>
      </c>
    </row>
    <row r="123" spans="1:16" ht="25.5">
      <c r="A123" t="s">
        <v>50</v>
      </c>
      <c s="34" t="s">
        <v>282</v>
      </c>
      <c s="34" t="s">
        <v>4942</v>
      </c>
      <c s="35" t="s">
        <v>5</v>
      </c>
      <c s="6" t="s">
        <v>4943</v>
      </c>
      <c s="36" t="s">
        <v>187</v>
      </c>
      <c s="37">
        <v>1.072</v>
      </c>
      <c s="36">
        <v>2.45329</v>
      </c>
      <c s="36">
        <f>ROUND(G123*H123,6)</f>
      </c>
      <c r="L123" s="38">
        <v>0</v>
      </c>
      <c s="32">
        <f>ROUND(ROUND(L123,2)*ROUND(G123,3),2)</f>
      </c>
      <c s="36" t="s">
        <v>154</v>
      </c>
      <c>
        <f>(M123*21)/100</f>
      </c>
      <c t="s">
        <v>28</v>
      </c>
    </row>
    <row r="124" spans="1:5" ht="25.5">
      <c r="A124" s="35" t="s">
        <v>56</v>
      </c>
      <c r="E124" s="39" t="s">
        <v>4943</v>
      </c>
    </row>
    <row r="125" spans="1:5" ht="51">
      <c r="A125" s="35" t="s">
        <v>57</v>
      </c>
      <c r="E125" s="40" t="s">
        <v>4944</v>
      </c>
    </row>
    <row r="126" spans="1:5" ht="76.5">
      <c r="A126" t="s">
        <v>58</v>
      </c>
      <c r="E126" s="39" t="s">
        <v>4945</v>
      </c>
    </row>
    <row r="127" spans="1:13" ht="12.75">
      <c r="A127" t="s">
        <v>47</v>
      </c>
      <c r="C127" s="31" t="s">
        <v>128</v>
      </c>
      <c r="E127" s="33" t="s">
        <v>198</v>
      </c>
      <c r="J127" s="32">
        <f>0</f>
      </c>
      <c s="32">
        <f>0</f>
      </c>
      <c s="32">
        <f>0+L128+L132+L136+L140+L144</f>
      </c>
      <c s="32">
        <f>0+M128+M132+M136+M140+M144</f>
      </c>
    </row>
    <row r="128" spans="1:16" ht="25.5">
      <c r="A128" t="s">
        <v>50</v>
      </c>
      <c s="34" t="s">
        <v>285</v>
      </c>
      <c s="34" t="s">
        <v>4946</v>
      </c>
      <c s="35" t="s">
        <v>5</v>
      </c>
      <c s="6" t="s">
        <v>4947</v>
      </c>
      <c s="36" t="s">
        <v>133</v>
      </c>
      <c s="37">
        <v>12.6</v>
      </c>
      <c s="36">
        <v>0.115</v>
      </c>
      <c s="36">
        <f>ROUND(G128*H128,6)</f>
      </c>
      <c r="L128" s="38">
        <v>0</v>
      </c>
      <c s="32">
        <f>ROUND(ROUND(L128,2)*ROUND(G128,3),2)</f>
      </c>
      <c s="36" t="s">
        <v>154</v>
      </c>
      <c>
        <f>(M128*21)/100</f>
      </c>
      <c t="s">
        <v>28</v>
      </c>
    </row>
    <row r="129" spans="1:5" ht="25.5">
      <c r="A129" s="35" t="s">
        <v>56</v>
      </c>
      <c r="E129" s="39" t="s">
        <v>4947</v>
      </c>
    </row>
    <row r="130" spans="1:5" ht="25.5">
      <c r="A130" s="35" t="s">
        <v>57</v>
      </c>
      <c r="E130" s="40" t="s">
        <v>4861</v>
      </c>
    </row>
    <row r="131" spans="1:5" ht="12.75">
      <c r="A131" t="s">
        <v>58</v>
      </c>
      <c r="E131" s="39" t="s">
        <v>5</v>
      </c>
    </row>
    <row r="132" spans="1:16" ht="25.5">
      <c r="A132" t="s">
        <v>50</v>
      </c>
      <c s="34" t="s">
        <v>289</v>
      </c>
      <c s="34" t="s">
        <v>4948</v>
      </c>
      <c s="35" t="s">
        <v>5</v>
      </c>
      <c s="6" t="s">
        <v>4949</v>
      </c>
      <c s="36" t="s">
        <v>133</v>
      </c>
      <c s="37">
        <v>18.5</v>
      </c>
      <c s="36">
        <v>0.12</v>
      </c>
      <c s="36">
        <f>ROUND(G132*H132,6)</f>
      </c>
      <c r="L132" s="38">
        <v>0</v>
      </c>
      <c s="32">
        <f>ROUND(ROUND(L132,2)*ROUND(G132,3),2)</f>
      </c>
      <c s="36" t="s">
        <v>154</v>
      </c>
      <c>
        <f>(M132*21)/100</f>
      </c>
      <c t="s">
        <v>28</v>
      </c>
    </row>
    <row r="133" spans="1:5" ht="25.5">
      <c r="A133" s="35" t="s">
        <v>56</v>
      </c>
      <c r="E133" s="39" t="s">
        <v>4949</v>
      </c>
    </row>
    <row r="134" spans="1:5" ht="25.5">
      <c r="A134" s="35" t="s">
        <v>57</v>
      </c>
      <c r="E134" s="40" t="s">
        <v>4950</v>
      </c>
    </row>
    <row r="135" spans="1:5" ht="12.75">
      <c r="A135" t="s">
        <v>58</v>
      </c>
      <c r="E135" s="39" t="s">
        <v>5</v>
      </c>
    </row>
    <row r="136" spans="1:16" ht="25.5">
      <c r="A136" t="s">
        <v>50</v>
      </c>
      <c s="34" t="s">
        <v>294</v>
      </c>
      <c s="34" t="s">
        <v>4951</v>
      </c>
      <c s="35" t="s">
        <v>5</v>
      </c>
      <c s="6" t="s">
        <v>4952</v>
      </c>
      <c s="36" t="s">
        <v>133</v>
      </c>
      <c s="37">
        <v>18.5</v>
      </c>
      <c s="36">
        <v>0.2916</v>
      </c>
      <c s="36">
        <f>ROUND(G136*H136,6)</f>
      </c>
      <c r="L136" s="38">
        <v>0</v>
      </c>
      <c s="32">
        <f>ROUND(ROUND(L136,2)*ROUND(G136,3),2)</f>
      </c>
      <c s="36" t="s">
        <v>154</v>
      </c>
      <c>
        <f>(M136*21)/100</f>
      </c>
      <c t="s">
        <v>28</v>
      </c>
    </row>
    <row r="137" spans="1:5" ht="25.5">
      <c r="A137" s="35" t="s">
        <v>56</v>
      </c>
      <c r="E137" s="39" t="s">
        <v>4952</v>
      </c>
    </row>
    <row r="138" spans="1:5" ht="25.5">
      <c r="A138" s="35" t="s">
        <v>57</v>
      </c>
      <c r="E138" s="40" t="s">
        <v>4950</v>
      </c>
    </row>
    <row r="139" spans="1:5" ht="12.75">
      <c r="A139" t="s">
        <v>58</v>
      </c>
      <c r="E139" s="39" t="s">
        <v>5</v>
      </c>
    </row>
    <row r="140" spans="1:16" ht="38.25">
      <c r="A140" t="s">
        <v>50</v>
      </c>
      <c s="34" t="s">
        <v>297</v>
      </c>
      <c s="34" t="s">
        <v>4953</v>
      </c>
      <c s="35" t="s">
        <v>5</v>
      </c>
      <c s="6" t="s">
        <v>219</v>
      </c>
      <c s="36" t="s">
        <v>133</v>
      </c>
      <c s="37">
        <v>12.6</v>
      </c>
      <c s="36">
        <v>0.08425</v>
      </c>
      <c s="36">
        <f>ROUND(G140*H140,6)</f>
      </c>
      <c r="L140" s="38">
        <v>0</v>
      </c>
      <c s="32">
        <f>ROUND(ROUND(L140,2)*ROUND(G140,3),2)</f>
      </c>
      <c s="36" t="s">
        <v>154</v>
      </c>
      <c>
        <f>(M140*21)/100</f>
      </c>
      <c t="s">
        <v>28</v>
      </c>
    </row>
    <row r="141" spans="1:5" ht="51">
      <c r="A141" s="35" t="s">
        <v>56</v>
      </c>
      <c r="E141" s="39" t="s">
        <v>4954</v>
      </c>
    </row>
    <row r="142" spans="1:5" ht="25.5">
      <c r="A142" s="35" t="s">
        <v>57</v>
      </c>
      <c r="E142" s="40" t="s">
        <v>4861</v>
      </c>
    </row>
    <row r="143" spans="1:5" ht="114.75">
      <c r="A143" t="s">
        <v>58</v>
      </c>
      <c r="E143" s="39" t="s">
        <v>222</v>
      </c>
    </row>
    <row r="144" spans="1:16" ht="12.75">
      <c r="A144" t="s">
        <v>50</v>
      </c>
      <c s="34" t="s">
        <v>303</v>
      </c>
      <c s="34" t="s">
        <v>4955</v>
      </c>
      <c s="35" t="s">
        <v>5</v>
      </c>
      <c s="6" t="s">
        <v>4956</v>
      </c>
      <c s="36" t="s">
        <v>133</v>
      </c>
      <c s="37">
        <v>12.6</v>
      </c>
      <c s="36">
        <v>0.131</v>
      </c>
      <c s="36">
        <f>ROUND(G144*H144,6)</f>
      </c>
      <c r="L144" s="38">
        <v>0</v>
      </c>
      <c s="32">
        <f>ROUND(ROUND(L144,2)*ROUND(G144,3),2)</f>
      </c>
      <c s="36" t="s">
        <v>159</v>
      </c>
      <c>
        <f>(M144*21)/100</f>
      </c>
      <c t="s">
        <v>28</v>
      </c>
    </row>
    <row r="145" spans="1:5" ht="12.75">
      <c r="A145" s="35" t="s">
        <v>56</v>
      </c>
      <c r="E145" s="39" t="s">
        <v>4956</v>
      </c>
    </row>
    <row r="146" spans="1:5" ht="25.5">
      <c r="A146" s="35" t="s">
        <v>57</v>
      </c>
      <c r="E146" s="40" t="s">
        <v>4861</v>
      </c>
    </row>
    <row r="147" spans="1:5" ht="12.75">
      <c r="A147" t="s">
        <v>58</v>
      </c>
      <c r="E147" s="39" t="s">
        <v>5</v>
      </c>
    </row>
    <row r="148" spans="1:13" ht="12.75">
      <c r="A148" t="s">
        <v>47</v>
      </c>
      <c r="C148" s="31" t="s">
        <v>62</v>
      </c>
      <c r="E148" s="33" t="s">
        <v>134</v>
      </c>
      <c r="J148" s="32">
        <f>0</f>
      </c>
      <c s="32">
        <f>0</f>
      </c>
      <c s="32">
        <f>0+L149+L153+L157+L161+L165+L169+L173+L177+L181+L185+L189+L193+L197+L201</f>
      </c>
      <c s="32">
        <f>0+M149+M153+M157+M161+M165+M169+M173+M177+M181+M185+M189+M193+M197+M201</f>
      </c>
    </row>
    <row r="149" spans="1:16" ht="12.75">
      <c r="A149" t="s">
        <v>50</v>
      </c>
      <c s="34" t="s">
        <v>309</v>
      </c>
      <c s="34" t="s">
        <v>4957</v>
      </c>
      <c s="35" t="s">
        <v>5</v>
      </c>
      <c s="6" t="s">
        <v>4958</v>
      </c>
      <c s="36" t="s">
        <v>65</v>
      </c>
      <c s="37">
        <v>26.5</v>
      </c>
      <c s="36">
        <v>0.04008</v>
      </c>
      <c s="36">
        <f>ROUND(G149*H149,6)</f>
      </c>
      <c r="L149" s="38">
        <v>0</v>
      </c>
      <c s="32">
        <f>ROUND(ROUND(L149,2)*ROUND(G149,3),2)</f>
      </c>
      <c s="36" t="s">
        <v>154</v>
      </c>
      <c>
        <f>(M149*21)/100</f>
      </c>
      <c t="s">
        <v>28</v>
      </c>
    </row>
    <row r="150" spans="1:5" ht="12.75">
      <c r="A150" s="35" t="s">
        <v>56</v>
      </c>
      <c r="E150" s="39" t="s">
        <v>4958</v>
      </c>
    </row>
    <row r="151" spans="1:5" ht="25.5">
      <c r="A151" s="35" t="s">
        <v>57</v>
      </c>
      <c r="E151" s="40" t="s">
        <v>4959</v>
      </c>
    </row>
    <row r="152" spans="1:5" ht="89.25">
      <c r="A152" t="s">
        <v>58</v>
      </c>
      <c r="E152" s="39" t="s">
        <v>4960</v>
      </c>
    </row>
    <row r="153" spans="1:16" ht="12.75">
      <c r="A153" t="s">
        <v>50</v>
      </c>
      <c s="34" t="s">
        <v>315</v>
      </c>
      <c s="34" t="s">
        <v>4961</v>
      </c>
      <c s="35" t="s">
        <v>5</v>
      </c>
      <c s="6" t="s">
        <v>4962</v>
      </c>
      <c s="36" t="s">
        <v>54</v>
      </c>
      <c s="37">
        <v>6</v>
      </c>
      <c s="36">
        <v>0.00987</v>
      </c>
      <c s="36">
        <f>ROUND(G153*H153,6)</f>
      </c>
      <c r="L153" s="38">
        <v>0</v>
      </c>
      <c s="32">
        <f>ROUND(ROUND(L153,2)*ROUND(G153,3),2)</f>
      </c>
      <c s="36" t="s">
        <v>154</v>
      </c>
      <c>
        <f>(M153*21)/100</f>
      </c>
      <c t="s">
        <v>28</v>
      </c>
    </row>
    <row r="154" spans="1:5" ht="12.75">
      <c r="A154" s="35" t="s">
        <v>56</v>
      </c>
      <c r="E154" s="39" t="s">
        <v>4962</v>
      </c>
    </row>
    <row r="155" spans="1:5" ht="25.5">
      <c r="A155" s="35" t="s">
        <v>57</v>
      </c>
      <c r="E155" s="40" t="s">
        <v>543</v>
      </c>
    </row>
    <row r="156" spans="1:5" ht="12.75">
      <c r="A156" t="s">
        <v>58</v>
      </c>
      <c r="E156" s="39" t="s">
        <v>5</v>
      </c>
    </row>
    <row r="157" spans="1:16" ht="38.25">
      <c r="A157" t="s">
        <v>50</v>
      </c>
      <c s="34" t="s">
        <v>321</v>
      </c>
      <c s="34" t="s">
        <v>4963</v>
      </c>
      <c s="35" t="s">
        <v>5</v>
      </c>
      <c s="6" t="s">
        <v>4964</v>
      </c>
      <c s="36" t="s">
        <v>65</v>
      </c>
      <c s="37">
        <v>82</v>
      </c>
      <c s="36">
        <v>0.16849</v>
      </c>
      <c s="36">
        <f>ROUND(G157*H157,6)</f>
      </c>
      <c r="L157" s="38">
        <v>0</v>
      </c>
      <c s="32">
        <f>ROUND(ROUND(L157,2)*ROUND(G157,3),2)</f>
      </c>
      <c s="36" t="s">
        <v>154</v>
      </c>
      <c>
        <f>(M157*21)/100</f>
      </c>
      <c t="s">
        <v>28</v>
      </c>
    </row>
    <row r="158" spans="1:5" ht="38.25">
      <c r="A158" s="35" t="s">
        <v>56</v>
      </c>
      <c r="E158" s="39" t="s">
        <v>4965</v>
      </c>
    </row>
    <row r="159" spans="1:5" ht="38.25">
      <c r="A159" s="35" t="s">
        <v>57</v>
      </c>
      <c r="E159" s="40" t="s">
        <v>4966</v>
      </c>
    </row>
    <row r="160" spans="1:5" ht="89.25">
      <c r="A160" t="s">
        <v>58</v>
      </c>
      <c r="E160" s="39" t="s">
        <v>452</v>
      </c>
    </row>
    <row r="161" spans="1:16" ht="12.75">
      <c r="A161" t="s">
        <v>50</v>
      </c>
      <c s="34" t="s">
        <v>325</v>
      </c>
      <c s="34" t="s">
        <v>2698</v>
      </c>
      <c s="35" t="s">
        <v>5</v>
      </c>
      <c s="6" t="s">
        <v>2699</v>
      </c>
      <c s="36" t="s">
        <v>65</v>
      </c>
      <c s="37">
        <v>90.2</v>
      </c>
      <c s="36">
        <v>0.05612</v>
      </c>
      <c s="36">
        <f>ROUND(G161*H161,6)</f>
      </c>
      <c r="L161" s="38">
        <v>0</v>
      </c>
      <c s="32">
        <f>ROUND(ROUND(L161,2)*ROUND(G161,3),2)</f>
      </c>
      <c s="36" t="s">
        <v>154</v>
      </c>
      <c>
        <f>(M161*21)/100</f>
      </c>
      <c t="s">
        <v>28</v>
      </c>
    </row>
    <row r="162" spans="1:5" ht="12.75">
      <c r="A162" s="35" t="s">
        <v>56</v>
      </c>
      <c r="E162" s="39" t="s">
        <v>2699</v>
      </c>
    </row>
    <row r="163" spans="1:5" ht="51">
      <c r="A163" s="35" t="s">
        <v>57</v>
      </c>
      <c r="E163" s="40" t="s">
        <v>4967</v>
      </c>
    </row>
    <row r="164" spans="1:5" ht="12.75">
      <c r="A164" t="s">
        <v>58</v>
      </c>
      <c r="E164" s="39" t="s">
        <v>5</v>
      </c>
    </row>
    <row r="165" spans="1:16" ht="25.5">
      <c r="A165" t="s">
        <v>50</v>
      </c>
      <c s="34" t="s">
        <v>332</v>
      </c>
      <c s="34" t="s">
        <v>4968</v>
      </c>
      <c s="35" t="s">
        <v>5</v>
      </c>
      <c s="6" t="s">
        <v>4969</v>
      </c>
      <c s="36" t="s">
        <v>65</v>
      </c>
      <c s="37">
        <v>62.5</v>
      </c>
      <c s="36">
        <v>0</v>
      </c>
      <c s="36">
        <f>ROUND(G165*H165,6)</f>
      </c>
      <c r="L165" s="38">
        <v>0</v>
      </c>
      <c s="32">
        <f>ROUND(ROUND(L165,2)*ROUND(G165,3),2)</f>
      </c>
      <c s="36" t="s">
        <v>159</v>
      </c>
      <c>
        <f>(M165*21)/100</f>
      </c>
      <c t="s">
        <v>28</v>
      </c>
    </row>
    <row r="166" spans="1:5" ht="25.5">
      <c r="A166" s="35" t="s">
        <v>56</v>
      </c>
      <c r="E166" s="39" t="s">
        <v>4969</v>
      </c>
    </row>
    <row r="167" spans="1:5" ht="38.25">
      <c r="A167" s="35" t="s">
        <v>57</v>
      </c>
      <c r="E167" s="40" t="s">
        <v>4970</v>
      </c>
    </row>
    <row r="168" spans="1:5" ht="12.75">
      <c r="A168" t="s">
        <v>58</v>
      </c>
      <c r="E168" s="39" t="s">
        <v>5</v>
      </c>
    </row>
    <row r="169" spans="1:16" ht="12.75">
      <c r="A169" t="s">
        <v>50</v>
      </c>
      <c s="34" t="s">
        <v>339</v>
      </c>
      <c s="34" t="s">
        <v>4971</v>
      </c>
      <c s="35" t="s">
        <v>5</v>
      </c>
      <c s="6" t="s">
        <v>4972</v>
      </c>
      <c s="36" t="s">
        <v>65</v>
      </c>
      <c s="37">
        <v>62.5</v>
      </c>
      <c s="36">
        <v>0.00124</v>
      </c>
      <c s="36">
        <f>ROUND(G169*H169,6)</f>
      </c>
      <c r="L169" s="38">
        <v>0</v>
      </c>
      <c s="32">
        <f>ROUND(ROUND(L169,2)*ROUND(G169,3),2)</f>
      </c>
      <c s="36" t="s">
        <v>159</v>
      </c>
      <c>
        <f>(M169*21)/100</f>
      </c>
      <c t="s">
        <v>28</v>
      </c>
    </row>
    <row r="170" spans="1:5" ht="12.75">
      <c r="A170" s="35" t="s">
        <v>56</v>
      </c>
      <c r="E170" s="39" t="s">
        <v>4972</v>
      </c>
    </row>
    <row r="171" spans="1:5" ht="38.25">
      <c r="A171" s="35" t="s">
        <v>57</v>
      </c>
      <c r="E171" s="40" t="s">
        <v>4970</v>
      </c>
    </row>
    <row r="172" spans="1:5" ht="12.75">
      <c r="A172" t="s">
        <v>58</v>
      </c>
      <c r="E172" s="39" t="s">
        <v>5</v>
      </c>
    </row>
    <row r="173" spans="1:16" ht="25.5">
      <c r="A173" t="s">
        <v>50</v>
      </c>
      <c s="34" t="s">
        <v>344</v>
      </c>
      <c s="34" t="s">
        <v>4973</v>
      </c>
      <c s="35" t="s">
        <v>5</v>
      </c>
      <c s="6" t="s">
        <v>4974</v>
      </c>
      <c s="36" t="s">
        <v>187</v>
      </c>
      <c s="37">
        <v>7.176</v>
      </c>
      <c s="36">
        <v>2.25634</v>
      </c>
      <c s="36">
        <f>ROUND(G173*H173,6)</f>
      </c>
      <c r="L173" s="38">
        <v>0</v>
      </c>
      <c s="32">
        <f>ROUND(ROUND(L173,2)*ROUND(G173,3),2)</f>
      </c>
      <c s="36" t="s">
        <v>154</v>
      </c>
      <c>
        <f>(M173*21)/100</f>
      </c>
      <c t="s">
        <v>28</v>
      </c>
    </row>
    <row r="174" spans="1:5" ht="25.5">
      <c r="A174" s="35" t="s">
        <v>56</v>
      </c>
      <c r="E174" s="39" t="s">
        <v>4974</v>
      </c>
    </row>
    <row r="175" spans="1:5" ht="51">
      <c r="A175" s="35" t="s">
        <v>57</v>
      </c>
      <c r="E175" s="40" t="s">
        <v>4975</v>
      </c>
    </row>
    <row r="176" spans="1:5" ht="12.75">
      <c r="A176" t="s">
        <v>58</v>
      </c>
      <c r="E176" s="39" t="s">
        <v>5</v>
      </c>
    </row>
    <row r="177" spans="1:16" ht="25.5">
      <c r="A177" t="s">
        <v>50</v>
      </c>
      <c s="34" t="s">
        <v>351</v>
      </c>
      <c s="34" t="s">
        <v>4976</v>
      </c>
      <c s="35" t="s">
        <v>5</v>
      </c>
      <c s="6" t="s">
        <v>4977</v>
      </c>
      <c s="36" t="s">
        <v>133</v>
      </c>
      <c s="37">
        <v>34.56</v>
      </c>
      <c s="36">
        <v>0.27994</v>
      </c>
      <c s="36">
        <f>ROUND(G177*H177,6)</f>
      </c>
      <c r="L177" s="38">
        <v>0</v>
      </c>
      <c s="32">
        <f>ROUND(ROUND(L177,2)*ROUND(G177,3),2)</f>
      </c>
      <c s="36" t="s">
        <v>154</v>
      </c>
      <c>
        <f>(M177*21)/100</f>
      </c>
      <c t="s">
        <v>28</v>
      </c>
    </row>
    <row r="178" spans="1:5" ht="38.25">
      <c r="A178" s="35" t="s">
        <v>56</v>
      </c>
      <c r="E178" s="39" t="s">
        <v>4978</v>
      </c>
    </row>
    <row r="179" spans="1:5" ht="25.5">
      <c r="A179" s="35" t="s">
        <v>57</v>
      </c>
      <c r="E179" s="40" t="s">
        <v>4979</v>
      </c>
    </row>
    <row r="180" spans="1:5" ht="114.75">
      <c r="A180" t="s">
        <v>58</v>
      </c>
      <c r="E180" s="39" t="s">
        <v>4980</v>
      </c>
    </row>
    <row r="181" spans="1:16" ht="12.75">
      <c r="A181" t="s">
        <v>50</v>
      </c>
      <c s="34" t="s">
        <v>365</v>
      </c>
      <c s="34" t="s">
        <v>3222</v>
      </c>
      <c s="35" t="s">
        <v>5</v>
      </c>
      <c s="6" t="s">
        <v>3223</v>
      </c>
      <c s="36" t="s">
        <v>54</v>
      </c>
      <c s="37">
        <v>3</v>
      </c>
      <c s="36">
        <v>0.001</v>
      </c>
      <c s="36">
        <f>ROUND(G181*H181,6)</f>
      </c>
      <c r="L181" s="38">
        <v>0</v>
      </c>
      <c s="32">
        <f>ROUND(ROUND(L181,2)*ROUND(G181,3),2)</f>
      </c>
      <c s="36" t="s">
        <v>154</v>
      </c>
      <c>
        <f>(M181*21)/100</f>
      </c>
      <c t="s">
        <v>28</v>
      </c>
    </row>
    <row r="182" spans="1:5" ht="12.75">
      <c r="A182" s="35" t="s">
        <v>56</v>
      </c>
      <c r="E182" s="39" t="s">
        <v>3223</v>
      </c>
    </row>
    <row r="183" spans="1:5" ht="25.5">
      <c r="A183" s="35" t="s">
        <v>57</v>
      </c>
      <c r="E183" s="40" t="s">
        <v>439</v>
      </c>
    </row>
    <row r="184" spans="1:5" ht="76.5">
      <c r="A184" t="s">
        <v>58</v>
      </c>
      <c r="E184" s="39" t="s">
        <v>3225</v>
      </c>
    </row>
    <row r="185" spans="1:16" ht="12.75">
      <c r="A185" t="s">
        <v>50</v>
      </c>
      <c s="34" t="s">
        <v>369</v>
      </c>
      <c s="34" t="s">
        <v>3227</v>
      </c>
      <c s="35" t="s">
        <v>5</v>
      </c>
      <c s="6" t="s">
        <v>3228</v>
      </c>
      <c s="36" t="s">
        <v>54</v>
      </c>
      <c s="37">
        <v>3</v>
      </c>
      <c s="36">
        <v>0</v>
      </c>
      <c s="36">
        <f>ROUND(G185*H185,6)</f>
      </c>
      <c r="L185" s="38">
        <v>0</v>
      </c>
      <c s="32">
        <f>ROUND(ROUND(L185,2)*ROUND(G185,3),2)</f>
      </c>
      <c s="36" t="s">
        <v>154</v>
      </c>
      <c>
        <f>(M185*21)/100</f>
      </c>
      <c t="s">
        <v>28</v>
      </c>
    </row>
    <row r="186" spans="1:5" ht="12.75">
      <c r="A186" s="35" t="s">
        <v>56</v>
      </c>
      <c r="E186" s="39" t="s">
        <v>3228</v>
      </c>
    </row>
    <row r="187" spans="1:5" ht="12.75">
      <c r="A187" s="35" t="s">
        <v>57</v>
      </c>
      <c r="E187" s="40" t="s">
        <v>4981</v>
      </c>
    </row>
    <row r="188" spans="1:5" ht="12.75">
      <c r="A188" t="s">
        <v>58</v>
      </c>
      <c r="E188" s="39" t="s">
        <v>4982</v>
      </c>
    </row>
    <row r="189" spans="1:16" ht="12.75">
      <c r="A189" t="s">
        <v>50</v>
      </c>
      <c s="34" t="s">
        <v>375</v>
      </c>
      <c s="34" t="s">
        <v>2802</v>
      </c>
      <c s="35" t="s">
        <v>5</v>
      </c>
      <c s="6" t="s">
        <v>2803</v>
      </c>
      <c s="36" t="s">
        <v>187</v>
      </c>
      <c s="37">
        <v>5.334</v>
      </c>
      <c s="36">
        <v>0</v>
      </c>
      <c s="36">
        <f>ROUND(G189*H189,6)</f>
      </c>
      <c r="L189" s="38">
        <v>0</v>
      </c>
      <c s="32">
        <f>ROUND(ROUND(L189,2)*ROUND(G189,3),2)</f>
      </c>
      <c s="36" t="s">
        <v>154</v>
      </c>
      <c>
        <f>(M189*21)/100</f>
      </c>
      <c t="s">
        <v>28</v>
      </c>
    </row>
    <row r="190" spans="1:5" ht="12.75">
      <c r="A190" s="35" t="s">
        <v>56</v>
      </c>
      <c r="E190" s="39" t="s">
        <v>2803</v>
      </c>
    </row>
    <row r="191" spans="1:5" ht="25.5">
      <c r="A191" s="35" t="s">
        <v>57</v>
      </c>
      <c r="E191" s="40" t="s">
        <v>4983</v>
      </c>
    </row>
    <row r="192" spans="1:5" ht="12.75">
      <c r="A192" t="s">
        <v>58</v>
      </c>
      <c r="E192" s="39" t="s">
        <v>5</v>
      </c>
    </row>
    <row r="193" spans="1:16" ht="12.75">
      <c r="A193" t="s">
        <v>50</v>
      </c>
      <c s="34" t="s">
        <v>378</v>
      </c>
      <c s="34" t="s">
        <v>4984</v>
      </c>
      <c s="35" t="s">
        <v>5</v>
      </c>
      <c s="6" t="s">
        <v>4985</v>
      </c>
      <c s="36" t="s">
        <v>187</v>
      </c>
      <c s="37">
        <v>3.81</v>
      </c>
      <c s="36">
        <v>0</v>
      </c>
      <c s="36">
        <f>ROUND(G193*H193,6)</f>
      </c>
      <c r="L193" s="38">
        <v>0</v>
      </c>
      <c s="32">
        <f>ROUND(ROUND(L193,2)*ROUND(G193,3),2)</f>
      </c>
      <c s="36" t="s">
        <v>154</v>
      </c>
      <c>
        <f>(M193*21)/100</f>
      </c>
      <c t="s">
        <v>28</v>
      </c>
    </row>
    <row r="194" spans="1:5" ht="12.75">
      <c r="A194" s="35" t="s">
        <v>56</v>
      </c>
      <c r="E194" s="39" t="s">
        <v>4985</v>
      </c>
    </row>
    <row r="195" spans="1:5" ht="25.5">
      <c r="A195" s="35" t="s">
        <v>57</v>
      </c>
      <c r="E195" s="40" t="s">
        <v>4986</v>
      </c>
    </row>
    <row r="196" spans="1:5" ht="25.5">
      <c r="A196" t="s">
        <v>58</v>
      </c>
      <c r="E196" s="39" t="s">
        <v>4987</v>
      </c>
    </row>
    <row r="197" spans="1:16" ht="12.75">
      <c r="A197" t="s">
        <v>50</v>
      </c>
      <c s="34" t="s">
        <v>383</v>
      </c>
      <c s="34" t="s">
        <v>4988</v>
      </c>
      <c s="35" t="s">
        <v>5</v>
      </c>
      <c s="6" t="s">
        <v>4989</v>
      </c>
      <c s="36" t="s">
        <v>65</v>
      </c>
      <c s="37">
        <v>25.4</v>
      </c>
      <c s="36">
        <v>0</v>
      </c>
      <c s="36">
        <f>ROUND(G197*H197,6)</f>
      </c>
      <c r="L197" s="38">
        <v>0</v>
      </c>
      <c s="32">
        <f>ROUND(ROUND(L197,2)*ROUND(G197,3),2)</f>
      </c>
      <c s="36" t="s">
        <v>154</v>
      </c>
      <c>
        <f>(M197*21)/100</f>
      </c>
      <c t="s">
        <v>28</v>
      </c>
    </row>
    <row r="198" spans="1:5" ht="12.75">
      <c r="A198" s="35" t="s">
        <v>56</v>
      </c>
      <c r="E198" s="39" t="s">
        <v>4989</v>
      </c>
    </row>
    <row r="199" spans="1:5" ht="25.5">
      <c r="A199" s="35" t="s">
        <v>57</v>
      </c>
      <c r="E199" s="40" t="s">
        <v>4990</v>
      </c>
    </row>
    <row r="200" spans="1:5" ht="38.25">
      <c r="A200" t="s">
        <v>58</v>
      </c>
      <c r="E200" s="39" t="s">
        <v>4991</v>
      </c>
    </row>
    <row r="201" spans="1:16" ht="25.5">
      <c r="A201" t="s">
        <v>50</v>
      </c>
      <c s="34" t="s">
        <v>387</v>
      </c>
      <c s="34" t="s">
        <v>4992</v>
      </c>
      <c s="35" t="s">
        <v>5</v>
      </c>
      <c s="6" t="s">
        <v>4993</v>
      </c>
      <c s="36" t="s">
        <v>65</v>
      </c>
      <c s="37">
        <v>0.7</v>
      </c>
      <c s="36">
        <v>0.0002</v>
      </c>
      <c s="36">
        <f>ROUND(G201*H201,6)</f>
      </c>
      <c r="L201" s="38">
        <v>0</v>
      </c>
      <c s="32">
        <f>ROUND(ROUND(L201,2)*ROUND(G201,3),2)</f>
      </c>
      <c s="36" t="s">
        <v>154</v>
      </c>
      <c>
        <f>(M201*21)/100</f>
      </c>
      <c t="s">
        <v>28</v>
      </c>
    </row>
    <row r="202" spans="1:5" ht="25.5">
      <c r="A202" s="35" t="s">
        <v>56</v>
      </c>
      <c r="E202" s="39" t="s">
        <v>4993</v>
      </c>
    </row>
    <row r="203" spans="1:5" ht="25.5">
      <c r="A203" s="35" t="s">
        <v>57</v>
      </c>
      <c r="E203" s="40" t="s">
        <v>4994</v>
      </c>
    </row>
    <row r="204" spans="1:5" ht="63.75">
      <c r="A204" t="s">
        <v>58</v>
      </c>
      <c r="E204" s="39" t="s">
        <v>3011</v>
      </c>
    </row>
    <row r="205" spans="1:13" ht="12.75">
      <c r="A205" t="s">
        <v>47</v>
      </c>
      <c r="C205" s="31" t="s">
        <v>330</v>
      </c>
      <c r="E205" s="33" t="s">
        <v>331</v>
      </c>
      <c r="J205" s="32">
        <f>0</f>
      </c>
      <c s="32">
        <f>0</f>
      </c>
      <c s="32">
        <f>0+L206+L210</f>
      </c>
      <c s="32">
        <f>0+M206+M210</f>
      </c>
    </row>
    <row r="206" spans="1:16" ht="25.5">
      <c r="A206" t="s">
        <v>50</v>
      </c>
      <c s="34" t="s">
        <v>392</v>
      </c>
      <c s="34" t="s">
        <v>333</v>
      </c>
      <c s="35" t="s">
        <v>334</v>
      </c>
      <c s="6" t="s">
        <v>335</v>
      </c>
      <c s="36" t="s">
        <v>336</v>
      </c>
      <c s="37">
        <v>22.503</v>
      </c>
      <c s="36">
        <v>0</v>
      </c>
      <c s="36">
        <f>ROUND(G206*H206,6)</f>
      </c>
      <c r="L206" s="38">
        <v>0</v>
      </c>
      <c s="32">
        <f>ROUND(ROUND(L206,2)*ROUND(G206,3),2)</f>
      </c>
      <c s="36" t="s">
        <v>159</v>
      </c>
      <c>
        <f>(M206*21)/100</f>
      </c>
      <c t="s">
        <v>28</v>
      </c>
    </row>
    <row r="207" spans="1:5" ht="25.5">
      <c r="A207" s="35" t="s">
        <v>56</v>
      </c>
      <c r="E207" s="39" t="s">
        <v>335</v>
      </c>
    </row>
    <row r="208" spans="1:5" ht="25.5">
      <c r="A208" s="35" t="s">
        <v>57</v>
      </c>
      <c r="E208" s="40" t="s">
        <v>4995</v>
      </c>
    </row>
    <row r="209" spans="1:5" ht="191.25">
      <c r="A209" t="s">
        <v>58</v>
      </c>
      <c r="E209" s="39" t="s">
        <v>338</v>
      </c>
    </row>
    <row r="210" spans="1:16" ht="25.5">
      <c r="A210" t="s">
        <v>50</v>
      </c>
      <c s="34" t="s">
        <v>396</v>
      </c>
      <c s="34" t="s">
        <v>345</v>
      </c>
      <c s="35" t="s">
        <v>346</v>
      </c>
      <c s="6" t="s">
        <v>347</v>
      </c>
      <c s="36" t="s">
        <v>336</v>
      </c>
      <c s="37">
        <v>41.117</v>
      </c>
      <c s="36">
        <v>0</v>
      </c>
      <c s="36">
        <f>ROUND(G210*H210,6)</f>
      </c>
      <c r="L210" s="38">
        <v>0</v>
      </c>
      <c s="32">
        <f>ROUND(ROUND(L210,2)*ROUND(G210,3),2)</f>
      </c>
      <c s="36" t="s">
        <v>159</v>
      </c>
      <c>
        <f>(M210*21)/100</f>
      </c>
      <c t="s">
        <v>28</v>
      </c>
    </row>
    <row r="211" spans="1:5" ht="25.5">
      <c r="A211" s="35" t="s">
        <v>56</v>
      </c>
      <c r="E211" s="39" t="s">
        <v>347</v>
      </c>
    </row>
    <row r="212" spans="1:5" ht="25.5">
      <c r="A212" s="35" t="s">
        <v>57</v>
      </c>
      <c r="E212" s="40" t="s">
        <v>4996</v>
      </c>
    </row>
    <row r="213" spans="1:5" ht="191.25">
      <c r="A213" t="s">
        <v>58</v>
      </c>
      <c r="E213" s="39" t="s">
        <v>338</v>
      </c>
    </row>
    <row r="214" spans="1:13" ht="12.75">
      <c r="A214" t="s">
        <v>47</v>
      </c>
      <c r="C214" s="31" t="s">
        <v>349</v>
      </c>
      <c r="E214" s="33" t="s">
        <v>350</v>
      </c>
      <c r="J214" s="32">
        <f>0</f>
      </c>
      <c s="32">
        <f>0</f>
      </c>
      <c s="32">
        <f>0+L215</f>
      </c>
      <c s="32">
        <f>0+M215</f>
      </c>
    </row>
    <row r="215" spans="1:16" ht="25.5">
      <c r="A215" t="s">
        <v>50</v>
      </c>
      <c s="34" t="s">
        <v>401</v>
      </c>
      <c s="34" t="s">
        <v>4997</v>
      </c>
      <c s="35" t="s">
        <v>5</v>
      </c>
      <c s="6" t="s">
        <v>4998</v>
      </c>
      <c s="36" t="s">
        <v>336</v>
      </c>
      <c s="37">
        <v>59.455</v>
      </c>
      <c s="36">
        <v>0</v>
      </c>
      <c s="36">
        <f>ROUND(G215*H215,6)</f>
      </c>
      <c r="L215" s="38">
        <v>0</v>
      </c>
      <c s="32">
        <f>ROUND(ROUND(L215,2)*ROUND(G215,3),2)</f>
      </c>
      <c s="36" t="s">
        <v>154</v>
      </c>
      <c>
        <f>(M215*21)/100</f>
      </c>
      <c t="s">
        <v>28</v>
      </c>
    </row>
    <row r="216" spans="1:5" ht="25.5">
      <c r="A216" s="35" t="s">
        <v>56</v>
      </c>
      <c r="E216" s="39" t="s">
        <v>4998</v>
      </c>
    </row>
    <row r="217" spans="1:5" ht="12.75">
      <c r="A217" s="35" t="s">
        <v>57</v>
      </c>
      <c r="E217" s="40" t="s">
        <v>5</v>
      </c>
    </row>
    <row r="218" spans="1:5" ht="12.75">
      <c r="A218" t="s">
        <v>58</v>
      </c>
      <c r="E218" s="39" t="s">
        <v>5</v>
      </c>
    </row>
    <row r="219" spans="1:13" ht="12.75">
      <c r="A219" t="s">
        <v>47</v>
      </c>
      <c r="C219" s="31" t="s">
        <v>138</v>
      </c>
      <c r="E219" s="33" t="s">
        <v>139</v>
      </c>
      <c r="J219" s="32">
        <f>0</f>
      </c>
      <c s="32">
        <f>0</f>
      </c>
      <c s="32">
        <f>0+L220+L224+L228+L232</f>
      </c>
      <c s="32">
        <f>0+M220+M224+M228+M232</f>
      </c>
    </row>
    <row r="220" spans="1:16" ht="12.75">
      <c r="A220" t="s">
        <v>50</v>
      </c>
      <c s="34" t="s">
        <v>715</v>
      </c>
      <c s="34" t="s">
        <v>3151</v>
      </c>
      <c s="35" t="s">
        <v>5</v>
      </c>
      <c s="6" t="s">
        <v>3152</v>
      </c>
      <c s="36" t="s">
        <v>143</v>
      </c>
      <c s="37">
        <v>40</v>
      </c>
      <c s="36">
        <v>0</v>
      </c>
      <c s="36">
        <f>ROUND(G220*H220,6)</f>
      </c>
      <c r="L220" s="38">
        <v>0</v>
      </c>
      <c s="32">
        <f>ROUND(ROUND(L220,2)*ROUND(G220,3),2)</f>
      </c>
      <c s="36" t="s">
        <v>154</v>
      </c>
      <c>
        <f>(M220*21)/100</f>
      </c>
      <c t="s">
        <v>28</v>
      </c>
    </row>
    <row r="221" spans="1:5" ht="12.75">
      <c r="A221" s="35" t="s">
        <v>56</v>
      </c>
      <c r="E221" s="39" t="s">
        <v>3152</v>
      </c>
    </row>
    <row r="222" spans="1:5" ht="25.5">
      <c r="A222" s="35" t="s">
        <v>57</v>
      </c>
      <c r="E222" s="40" t="s">
        <v>4999</v>
      </c>
    </row>
    <row r="223" spans="1:5" ht="12.75">
      <c r="A223" t="s">
        <v>58</v>
      </c>
      <c r="E223" s="39" t="s">
        <v>5</v>
      </c>
    </row>
    <row r="224" spans="1:16" ht="25.5">
      <c r="A224" t="s">
        <v>50</v>
      </c>
      <c s="34" t="s">
        <v>718</v>
      </c>
      <c s="34" t="s">
        <v>3203</v>
      </c>
      <c s="35" t="s">
        <v>5</v>
      </c>
      <c s="6" t="s">
        <v>3204</v>
      </c>
      <c s="36" t="s">
        <v>143</v>
      </c>
      <c s="37">
        <v>40</v>
      </c>
      <c s="36">
        <v>0</v>
      </c>
      <c s="36">
        <f>ROUND(G224*H224,6)</f>
      </c>
      <c r="L224" s="38">
        <v>0</v>
      </c>
      <c s="32">
        <f>ROUND(ROUND(L224,2)*ROUND(G224,3),2)</f>
      </c>
      <c s="36" t="s">
        <v>154</v>
      </c>
      <c>
        <f>(M224*21)/100</f>
      </c>
      <c t="s">
        <v>28</v>
      </c>
    </row>
    <row r="225" spans="1:5" ht="25.5">
      <c r="A225" s="35" t="s">
        <v>56</v>
      </c>
      <c r="E225" s="39" t="s">
        <v>3204</v>
      </c>
    </row>
    <row r="226" spans="1:5" ht="25.5">
      <c r="A226" s="35" t="s">
        <v>57</v>
      </c>
      <c r="E226" s="40" t="s">
        <v>4999</v>
      </c>
    </row>
    <row r="227" spans="1:5" ht="12.75">
      <c r="A227" t="s">
        <v>58</v>
      </c>
      <c r="E227" s="39" t="s">
        <v>5</v>
      </c>
    </row>
    <row r="228" spans="1:16" ht="25.5">
      <c r="A228" t="s">
        <v>50</v>
      </c>
      <c s="34" t="s">
        <v>723</v>
      </c>
      <c s="34" t="s">
        <v>5000</v>
      </c>
      <c s="35" t="s">
        <v>5</v>
      </c>
      <c s="6" t="s">
        <v>5001</v>
      </c>
      <c s="36" t="s">
        <v>65</v>
      </c>
      <c s="37">
        <v>80</v>
      </c>
      <c s="36">
        <v>0.00308</v>
      </c>
      <c s="36">
        <f>ROUND(G228*H228,6)</f>
      </c>
      <c r="L228" s="38">
        <v>0</v>
      </c>
      <c s="32">
        <f>ROUND(ROUND(L228,2)*ROUND(G228,3),2)</f>
      </c>
      <c s="36" t="s">
        <v>154</v>
      </c>
      <c>
        <f>(M228*21)/100</f>
      </c>
      <c t="s">
        <v>28</v>
      </c>
    </row>
    <row r="229" spans="1:5" ht="25.5">
      <c r="A229" s="35" t="s">
        <v>56</v>
      </c>
      <c r="E229" s="39" t="s">
        <v>5001</v>
      </c>
    </row>
    <row r="230" spans="1:5" ht="25.5">
      <c r="A230" s="35" t="s">
        <v>57</v>
      </c>
      <c r="E230" s="40" t="s">
        <v>5002</v>
      </c>
    </row>
    <row r="231" spans="1:5" ht="12.75">
      <c r="A231" t="s">
        <v>58</v>
      </c>
      <c r="E231" s="39" t="s">
        <v>5</v>
      </c>
    </row>
    <row r="232" spans="1:16" ht="25.5">
      <c r="A232" t="s">
        <v>50</v>
      </c>
      <c s="34" t="s">
        <v>727</v>
      </c>
      <c s="34" t="s">
        <v>5003</v>
      </c>
      <c s="35" t="s">
        <v>5</v>
      </c>
      <c s="6" t="s">
        <v>5004</v>
      </c>
      <c s="36" t="s">
        <v>65</v>
      </c>
      <c s="37">
        <v>201.025</v>
      </c>
      <c s="36">
        <v>0.00054</v>
      </c>
      <c s="36">
        <f>ROUND(G232*H232,6)</f>
      </c>
      <c r="L232" s="38">
        <v>0</v>
      </c>
      <c s="32">
        <f>ROUND(ROUND(L232,2)*ROUND(G232,3),2)</f>
      </c>
      <c s="36" t="s">
        <v>154</v>
      </c>
      <c>
        <f>(M232*21)/100</f>
      </c>
      <c t="s">
        <v>28</v>
      </c>
    </row>
    <row r="233" spans="1:5" ht="25.5">
      <c r="A233" s="35" t="s">
        <v>56</v>
      </c>
      <c r="E233" s="39" t="s">
        <v>5004</v>
      </c>
    </row>
    <row r="234" spans="1:5" ht="38.25">
      <c r="A234" s="35" t="s">
        <v>57</v>
      </c>
      <c r="E234" s="40" t="s">
        <v>5005</v>
      </c>
    </row>
    <row r="235" spans="1:5" ht="12.75">
      <c r="A235" t="s">
        <v>58</v>
      </c>
      <c r="E235" s="39" t="s">
        <v>5</v>
      </c>
    </row>
    <row r="236" spans="1:13" ht="12.75">
      <c r="A236" t="s">
        <v>47</v>
      </c>
      <c r="C236" s="31" t="s">
        <v>3219</v>
      </c>
      <c r="E236" s="33" t="s">
        <v>3220</v>
      </c>
      <c r="J236" s="32">
        <f>0</f>
      </c>
      <c s="32">
        <f>0</f>
      </c>
      <c s="32">
        <f>0+L237</f>
      </c>
      <c s="32">
        <f>0+M237</f>
      </c>
    </row>
    <row r="237" spans="1:16" ht="12.75">
      <c r="A237" t="s">
        <v>50</v>
      </c>
      <c s="34" t="s">
        <v>732</v>
      </c>
      <c s="34" t="s">
        <v>2417</v>
      </c>
      <c s="35" t="s">
        <v>5</v>
      </c>
      <c s="6" t="s">
        <v>3232</v>
      </c>
      <c s="36" t="s">
        <v>54</v>
      </c>
      <c s="37">
        <v>1</v>
      </c>
      <c s="36">
        <v>0.01</v>
      </c>
      <c s="36">
        <f>ROUND(G237*H237,6)</f>
      </c>
      <c r="L237" s="38">
        <v>0</v>
      </c>
      <c s="32">
        <f>ROUND(ROUND(L237,2)*ROUND(G237,3),2)</f>
      </c>
      <c s="36" t="s">
        <v>159</v>
      </c>
      <c>
        <f>(M237*21)/100</f>
      </c>
      <c t="s">
        <v>28</v>
      </c>
    </row>
    <row r="238" spans="1:5" ht="12.75">
      <c r="A238" s="35" t="s">
        <v>56</v>
      </c>
      <c r="E238" s="39" t="s">
        <v>3232</v>
      </c>
    </row>
    <row r="239" spans="1:5" ht="25.5">
      <c r="A239" s="35" t="s">
        <v>57</v>
      </c>
      <c r="E239" s="40" t="s">
        <v>4300</v>
      </c>
    </row>
    <row r="240" spans="1:5" ht="12.75">
      <c r="A240" t="s">
        <v>58</v>
      </c>
      <c r="E240" s="39" t="s">
        <v>3234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476</v>
      </c>
      <c s="41">
        <f>Rekapitulace!C16</f>
      </c>
      <c s="20" t="s">
        <v>0</v>
      </c>
      <c t="s">
        <v>23</v>
      </c>
      <c t="s">
        <v>28</v>
      </c>
    </row>
    <row r="4" spans="1:16" ht="32" customHeight="1">
      <c r="A4" s="24" t="s">
        <v>20</v>
      </c>
      <c s="25" t="s">
        <v>29</v>
      </c>
      <c s="27" t="s">
        <v>476</v>
      </c>
      <c r="E4" s="26" t="s">
        <v>477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5008</v>
      </c>
      <c r="E8" s="30" t="s">
        <v>5007</v>
      </c>
      <c r="J8" s="29">
        <f>0+J9</f>
      </c>
      <c s="29">
        <f>0+K9</f>
      </c>
      <c s="29">
        <f>0+L9</f>
      </c>
      <c s="29">
        <f>0+M9</f>
      </c>
    </row>
    <row r="9" spans="1:13" ht="12.75">
      <c r="A9" t="s">
        <v>47</v>
      </c>
      <c r="C9" s="31" t="s">
        <v>330</v>
      </c>
      <c r="E9" s="33" t="s">
        <v>331</v>
      </c>
      <c r="J9" s="32">
        <f>0</f>
      </c>
      <c s="32">
        <f>0</f>
      </c>
      <c s="32">
        <f>0+L10+L14+L18+L22+L26+L30+L34+L38</f>
      </c>
      <c s="32">
        <f>0+M10+M14+M18+M22+M26+M30+M34+M38</f>
      </c>
    </row>
    <row r="10" spans="1:16" ht="25.5">
      <c r="A10" t="s">
        <v>50</v>
      </c>
      <c s="34" t="s">
        <v>118</v>
      </c>
      <c s="34" t="s">
        <v>333</v>
      </c>
      <c s="35" t="s">
        <v>334</v>
      </c>
      <c s="6" t="s">
        <v>5009</v>
      </c>
      <c s="36" t="s">
        <v>336</v>
      </c>
      <c s="37">
        <v>140.647</v>
      </c>
      <c s="36">
        <v>0</v>
      </c>
      <c s="36">
        <f>ROUND(G10*H10,6)</f>
      </c>
      <c r="L10" s="38">
        <v>0</v>
      </c>
      <c s="32">
        <f>ROUND(ROUND(L10,2)*ROUND(G10,3),2)</f>
      </c>
      <c s="36" t="s">
        <v>55</v>
      </c>
      <c>
        <f>(M10*21)/100</f>
      </c>
      <c t="s">
        <v>28</v>
      </c>
    </row>
    <row r="11" spans="1:5" ht="25.5">
      <c r="A11" s="35" t="s">
        <v>56</v>
      </c>
      <c r="E11" s="39" t="s">
        <v>5009</v>
      </c>
    </row>
    <row r="12" spans="1:5" ht="63.75">
      <c r="A12" s="35" t="s">
        <v>57</v>
      </c>
      <c r="E12" s="40" t="s">
        <v>5010</v>
      </c>
    </row>
    <row r="13" spans="1:5" ht="191.25">
      <c r="A13" t="s">
        <v>58</v>
      </c>
      <c r="E13" s="39" t="s">
        <v>338</v>
      </c>
    </row>
    <row r="14" spans="1:16" ht="25.5">
      <c r="A14" t="s">
        <v>50</v>
      </c>
      <c s="34" t="s">
        <v>28</v>
      </c>
      <c s="34" t="s">
        <v>468</v>
      </c>
      <c s="35" t="s">
        <v>469</v>
      </c>
      <c s="6" t="s">
        <v>5011</v>
      </c>
      <c s="36" t="s">
        <v>336</v>
      </c>
      <c s="37">
        <v>280.188</v>
      </c>
      <c s="36">
        <v>0</v>
      </c>
      <c s="36">
        <f>ROUND(G14*H14,6)</f>
      </c>
      <c r="L14" s="38">
        <v>0</v>
      </c>
      <c s="32">
        <f>ROUND(ROUND(L14,2)*ROUND(G14,3),2)</f>
      </c>
      <c s="36" t="s">
        <v>55</v>
      </c>
      <c>
        <f>(M14*21)/100</f>
      </c>
      <c t="s">
        <v>28</v>
      </c>
    </row>
    <row r="15" spans="1:5" ht="25.5">
      <c r="A15" s="35" t="s">
        <v>56</v>
      </c>
      <c r="E15" s="39" t="s">
        <v>5011</v>
      </c>
    </row>
    <row r="16" spans="1:5" ht="38.25">
      <c r="A16" s="35" t="s">
        <v>57</v>
      </c>
      <c r="E16" s="40" t="s">
        <v>5012</v>
      </c>
    </row>
    <row r="17" spans="1:5" ht="191.25">
      <c r="A17" t="s">
        <v>58</v>
      </c>
      <c r="E17" s="39" t="s">
        <v>338</v>
      </c>
    </row>
    <row r="18" spans="1:16" ht="25.5">
      <c r="A18" t="s">
        <v>50</v>
      </c>
      <c s="34" t="s">
        <v>26</v>
      </c>
      <c s="34" t="s">
        <v>3118</v>
      </c>
      <c s="35" t="s">
        <v>3119</v>
      </c>
      <c s="6" t="s">
        <v>5013</v>
      </c>
      <c s="36" t="s">
        <v>336</v>
      </c>
      <c s="37">
        <v>306.079</v>
      </c>
      <c s="36">
        <v>0</v>
      </c>
      <c s="36">
        <f>ROUND(G18*H18,6)</f>
      </c>
      <c r="L18" s="38">
        <v>0</v>
      </c>
      <c s="32">
        <f>ROUND(ROUND(L18,2)*ROUND(G18,3),2)</f>
      </c>
      <c s="36" t="s">
        <v>55</v>
      </c>
      <c>
        <f>(M18*21)/100</f>
      </c>
      <c t="s">
        <v>28</v>
      </c>
    </row>
    <row r="19" spans="1:5" ht="25.5">
      <c r="A19" s="35" t="s">
        <v>56</v>
      </c>
      <c r="E19" s="39" t="s">
        <v>5013</v>
      </c>
    </row>
    <row r="20" spans="1:5" ht="25.5">
      <c r="A20" s="35" t="s">
        <v>57</v>
      </c>
      <c r="E20" s="40" t="s">
        <v>3121</v>
      </c>
    </row>
    <row r="21" spans="1:5" ht="191.25">
      <c r="A21" t="s">
        <v>58</v>
      </c>
      <c r="E21" s="39" t="s">
        <v>338</v>
      </c>
    </row>
    <row r="22" spans="1:16" ht="25.5">
      <c r="A22" t="s">
        <v>50</v>
      </c>
      <c s="34" t="s">
        <v>125</v>
      </c>
      <c s="34" t="s">
        <v>3123</v>
      </c>
      <c s="35" t="s">
        <v>3124</v>
      </c>
      <c s="6" t="s">
        <v>5014</v>
      </c>
      <c s="36" t="s">
        <v>336</v>
      </c>
      <c s="37">
        <v>942.59</v>
      </c>
      <c s="36">
        <v>0</v>
      </c>
      <c s="36">
        <f>ROUND(G22*H22,6)</f>
      </c>
      <c r="L22" s="38">
        <v>0</v>
      </c>
      <c s="32">
        <f>ROUND(ROUND(L22,2)*ROUND(G22,3),2)</f>
      </c>
      <c s="36" t="s">
        <v>55</v>
      </c>
      <c>
        <f>(M22*21)/100</f>
      </c>
      <c t="s">
        <v>28</v>
      </c>
    </row>
    <row r="23" spans="1:5" ht="25.5">
      <c r="A23" s="35" t="s">
        <v>56</v>
      </c>
      <c r="E23" s="39" t="s">
        <v>5014</v>
      </c>
    </row>
    <row r="24" spans="1:5" ht="51">
      <c r="A24" s="35" t="s">
        <v>57</v>
      </c>
      <c r="E24" s="40" t="s">
        <v>5015</v>
      </c>
    </row>
    <row r="25" spans="1:5" ht="191.25">
      <c r="A25" t="s">
        <v>58</v>
      </c>
      <c r="E25" s="39" t="s">
        <v>338</v>
      </c>
    </row>
    <row r="26" spans="1:16" ht="25.5">
      <c r="A26" t="s">
        <v>50</v>
      </c>
      <c s="34" t="s">
        <v>128</v>
      </c>
      <c s="34" t="s">
        <v>340</v>
      </c>
      <c s="35" t="s">
        <v>341</v>
      </c>
      <c s="6" t="s">
        <v>5016</v>
      </c>
      <c s="36" t="s">
        <v>336</v>
      </c>
      <c s="37">
        <v>108.965</v>
      </c>
      <c s="36">
        <v>0</v>
      </c>
      <c s="36">
        <f>ROUND(G26*H26,6)</f>
      </c>
      <c r="L26" s="38">
        <v>0</v>
      </c>
      <c s="32">
        <f>ROUND(ROUND(L26,2)*ROUND(G26,3),2)</f>
      </c>
      <c s="36" t="s">
        <v>55</v>
      </c>
      <c>
        <f>(M26*21)/100</f>
      </c>
      <c t="s">
        <v>28</v>
      </c>
    </row>
    <row r="27" spans="1:5" ht="25.5">
      <c r="A27" s="35" t="s">
        <v>56</v>
      </c>
      <c r="E27" s="39" t="s">
        <v>5016</v>
      </c>
    </row>
    <row r="28" spans="1:5" ht="51">
      <c r="A28" s="35" t="s">
        <v>57</v>
      </c>
      <c r="E28" s="40" t="s">
        <v>5017</v>
      </c>
    </row>
    <row r="29" spans="1:5" ht="191.25">
      <c r="A29" t="s">
        <v>58</v>
      </c>
      <c r="E29" s="39" t="s">
        <v>338</v>
      </c>
    </row>
    <row r="30" spans="1:16" ht="25.5">
      <c r="A30" t="s">
        <v>50</v>
      </c>
      <c s="34" t="s">
        <v>27</v>
      </c>
      <c s="34" t="s">
        <v>345</v>
      </c>
      <c s="35" t="s">
        <v>346</v>
      </c>
      <c s="6" t="s">
        <v>5018</v>
      </c>
      <c s="36" t="s">
        <v>336</v>
      </c>
      <c s="37">
        <v>944.587</v>
      </c>
      <c s="36">
        <v>0</v>
      </c>
      <c s="36">
        <f>ROUND(G30*H30,6)</f>
      </c>
      <c r="L30" s="38">
        <v>0</v>
      </c>
      <c s="32">
        <f>ROUND(ROUND(L30,2)*ROUND(G30,3),2)</f>
      </c>
      <c s="36" t="s">
        <v>55</v>
      </c>
      <c>
        <f>(M30*21)/100</f>
      </c>
      <c t="s">
        <v>28</v>
      </c>
    </row>
    <row r="31" spans="1:5" ht="25.5">
      <c r="A31" s="35" t="s">
        <v>56</v>
      </c>
      <c r="E31" s="39" t="s">
        <v>5018</v>
      </c>
    </row>
    <row r="32" spans="1:5" ht="242.25">
      <c r="A32" s="35" t="s">
        <v>57</v>
      </c>
      <c r="E32" s="40" t="s">
        <v>5019</v>
      </c>
    </row>
    <row r="33" spans="1:5" ht="191.25">
      <c r="A33" t="s">
        <v>58</v>
      </c>
      <c r="E33" s="39" t="s">
        <v>338</v>
      </c>
    </row>
    <row r="34" spans="1:16" ht="25.5">
      <c r="A34" t="s">
        <v>50</v>
      </c>
      <c s="34" t="s">
        <v>51</v>
      </c>
      <c s="34" t="s">
        <v>3132</v>
      </c>
      <c s="35" t="s">
        <v>3133</v>
      </c>
      <c s="6" t="s">
        <v>5020</v>
      </c>
      <c s="36" t="s">
        <v>336</v>
      </c>
      <c s="37">
        <v>43.367</v>
      </c>
      <c s="36">
        <v>0</v>
      </c>
      <c s="36">
        <f>ROUND(G34*H34,6)</f>
      </c>
      <c r="L34" s="38">
        <v>0</v>
      </c>
      <c s="32">
        <f>ROUND(ROUND(L34,2)*ROUND(G34,3),2)</f>
      </c>
      <c s="36" t="s">
        <v>55</v>
      </c>
      <c>
        <f>(M34*21)/100</f>
      </c>
      <c t="s">
        <v>28</v>
      </c>
    </row>
    <row r="35" spans="1:5" ht="25.5">
      <c r="A35" s="35" t="s">
        <v>56</v>
      </c>
      <c r="E35" s="39" t="s">
        <v>5020</v>
      </c>
    </row>
    <row r="36" spans="1:5" ht="38.25">
      <c r="A36" s="35" t="s">
        <v>57</v>
      </c>
      <c r="E36" s="40" t="s">
        <v>5021</v>
      </c>
    </row>
    <row r="37" spans="1:5" ht="191.25">
      <c r="A37" t="s">
        <v>58</v>
      </c>
      <c r="E37" s="39" t="s">
        <v>338</v>
      </c>
    </row>
    <row r="38" spans="1:16" ht="25.5">
      <c r="A38" t="s">
        <v>50</v>
      </c>
      <c s="34" t="s">
        <v>59</v>
      </c>
      <c s="34" t="s">
        <v>3137</v>
      </c>
      <c s="35" t="s">
        <v>3138</v>
      </c>
      <c s="6" t="s">
        <v>5022</v>
      </c>
      <c s="36" t="s">
        <v>336</v>
      </c>
      <c s="37">
        <v>1.368</v>
      </c>
      <c s="36">
        <v>0</v>
      </c>
      <c s="36">
        <f>ROUND(G38*H38,6)</f>
      </c>
      <c r="L38" s="38">
        <v>0</v>
      </c>
      <c s="32">
        <f>ROUND(ROUND(L38,2)*ROUND(G38,3),2)</f>
      </c>
      <c s="36" t="s">
        <v>55</v>
      </c>
      <c>
        <f>(M38*21)/100</f>
      </c>
      <c t="s">
        <v>28</v>
      </c>
    </row>
    <row r="39" spans="1:5" ht="25.5">
      <c r="A39" s="35" t="s">
        <v>56</v>
      </c>
      <c r="E39" s="39" t="s">
        <v>5022</v>
      </c>
    </row>
    <row r="40" spans="1:5" ht="38.25">
      <c r="A40" s="35" t="s">
        <v>57</v>
      </c>
      <c r="E40" s="40" t="s">
        <v>5023</v>
      </c>
    </row>
    <row r="41" spans="1:5" ht="191.25">
      <c r="A41" t="s">
        <v>58</v>
      </c>
      <c r="E41" s="39" t="s">
        <v>338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COUNTIFS(L8:L117,"=0",A8:A117,"P")+COUNTIFS(L8:L117,"",A8:A117,"P")+SUM(Q8:Q117)</f>
      </c>
    </row>
    <row r="8" spans="1:13" ht="12.75">
      <c r="A8" t="s">
        <v>45</v>
      </c>
      <c r="C8" s="28" t="s">
        <v>46</v>
      </c>
      <c r="E8" s="30" t="s">
        <v>17</v>
      </c>
      <c r="J8" s="29">
        <f>0+J9+J86+J111+J116</f>
      </c>
      <c s="29">
        <f>0+K9+K86+K111+K116</f>
      </c>
      <c s="29">
        <f>0+L9+L86+L111+L116</f>
      </c>
      <c s="29">
        <f>0+M9+M86+M111+M116</f>
      </c>
    </row>
    <row r="9" spans="1:13" ht="12.75">
      <c r="A9" t="s">
        <v>47</v>
      </c>
      <c r="C9" s="31" t="s">
        <v>48</v>
      </c>
      <c r="E9" s="33" t="s">
        <v>49</v>
      </c>
      <c r="J9" s="32">
        <f>0</f>
      </c>
      <c s="32">
        <f>0</f>
      </c>
      <c s="32">
        <f>0+L10+L14+L18+L22+L26+L30+L34+L38+L42+L46+L50+L54+L58+L62+L66+L70+L74+L78+L82</f>
      </c>
      <c s="32">
        <f>0+M10+M14+M18+M22+M26+M30+M34+M38+M42+M46+M50+M54+M58+M62+M66+M70+M74+M78+M82</f>
      </c>
    </row>
    <row r="10" spans="1:16" ht="12.75">
      <c r="A10" t="s">
        <v>50</v>
      </c>
      <c s="34" t="s">
        <v>51</v>
      </c>
      <c s="34" t="s">
        <v>52</v>
      </c>
      <c s="35" t="s">
        <v>5</v>
      </c>
      <c s="6" t="s">
        <v>53</v>
      </c>
      <c s="36" t="s">
        <v>54</v>
      </c>
      <c s="37">
        <v>1</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12.75">
      <c r="A13" t="s">
        <v>58</v>
      </c>
      <c r="E13" s="39" t="s">
        <v>5</v>
      </c>
    </row>
    <row r="14" spans="1:16" ht="12.75">
      <c r="A14" t="s">
        <v>50</v>
      </c>
      <c s="34" t="s">
        <v>59</v>
      </c>
      <c s="34" t="s">
        <v>60</v>
      </c>
      <c s="35" t="s">
        <v>5</v>
      </c>
      <c s="6" t="s">
        <v>61</v>
      </c>
      <c s="36" t="s">
        <v>54</v>
      </c>
      <c s="37">
        <v>2</v>
      </c>
      <c s="36">
        <v>0</v>
      </c>
      <c s="36">
        <f>ROUND(G14*H14,6)</f>
      </c>
      <c r="L14" s="38">
        <v>0</v>
      </c>
      <c s="32">
        <f>ROUND(ROUND(L14,2)*ROUND(G14,3),2)</f>
      </c>
      <c s="36" t="s">
        <v>55</v>
      </c>
      <c>
        <f>(M14*21)/100</f>
      </c>
      <c t="s">
        <v>28</v>
      </c>
    </row>
    <row r="15" spans="1:5" ht="12.75">
      <c r="A15" s="35" t="s">
        <v>56</v>
      </c>
      <c r="E15" s="39" t="s">
        <v>61</v>
      </c>
    </row>
    <row r="16" spans="1:5" ht="12.75">
      <c r="A16" s="35" t="s">
        <v>57</v>
      </c>
      <c r="E16" s="40" t="s">
        <v>5</v>
      </c>
    </row>
    <row r="17" spans="1:5" ht="12.75">
      <c r="A17" t="s">
        <v>58</v>
      </c>
      <c r="E17" s="39" t="s">
        <v>5</v>
      </c>
    </row>
    <row r="18" spans="1:16" ht="25.5">
      <c r="A18" t="s">
        <v>50</v>
      </c>
      <c s="34" t="s">
        <v>62</v>
      </c>
      <c s="34" t="s">
        <v>63</v>
      </c>
      <c s="35" t="s">
        <v>5</v>
      </c>
      <c s="6" t="s">
        <v>64</v>
      </c>
      <c s="36" t="s">
        <v>65</v>
      </c>
      <c s="37">
        <v>40</v>
      </c>
      <c s="36">
        <v>0</v>
      </c>
      <c s="36">
        <f>ROUND(G18*H18,6)</f>
      </c>
      <c r="L18" s="38">
        <v>0</v>
      </c>
      <c s="32">
        <f>ROUND(ROUND(L18,2)*ROUND(G18,3),2)</f>
      </c>
      <c s="36" t="s">
        <v>55</v>
      </c>
      <c>
        <f>(M18*21)/100</f>
      </c>
      <c t="s">
        <v>28</v>
      </c>
    </row>
    <row r="19" spans="1:5" ht="25.5">
      <c r="A19" s="35" t="s">
        <v>56</v>
      </c>
      <c r="E19" s="39" t="s">
        <v>64</v>
      </c>
    </row>
    <row r="20" spans="1:5" ht="12.75">
      <c r="A20" s="35" t="s">
        <v>57</v>
      </c>
      <c r="E20" s="40" t="s">
        <v>5</v>
      </c>
    </row>
    <row r="21" spans="1:5" ht="12.75">
      <c r="A21" t="s">
        <v>58</v>
      </c>
      <c r="E21" s="39" t="s">
        <v>5</v>
      </c>
    </row>
    <row r="22" spans="1:16" ht="25.5">
      <c r="A22" t="s">
        <v>50</v>
      </c>
      <c s="34" t="s">
        <v>66</v>
      </c>
      <c s="34" t="s">
        <v>67</v>
      </c>
      <c s="35" t="s">
        <v>5</v>
      </c>
      <c s="6" t="s">
        <v>68</v>
      </c>
      <c s="36" t="s">
        <v>65</v>
      </c>
      <c s="37">
        <v>40</v>
      </c>
      <c s="36">
        <v>0</v>
      </c>
      <c s="36">
        <f>ROUND(G22*H22,6)</f>
      </c>
      <c r="L22" s="38">
        <v>0</v>
      </c>
      <c s="32">
        <f>ROUND(ROUND(L22,2)*ROUND(G22,3),2)</f>
      </c>
      <c s="36" t="s">
        <v>55</v>
      </c>
      <c>
        <f>(M22*21)/100</f>
      </c>
      <c t="s">
        <v>28</v>
      </c>
    </row>
    <row r="23" spans="1:5" ht="25.5">
      <c r="A23" s="35" t="s">
        <v>56</v>
      </c>
      <c r="E23" s="39" t="s">
        <v>68</v>
      </c>
    </row>
    <row r="24" spans="1:5" ht="12.75">
      <c r="A24" s="35" t="s">
        <v>57</v>
      </c>
      <c r="E24" s="40" t="s">
        <v>5</v>
      </c>
    </row>
    <row r="25" spans="1:5" ht="12.75">
      <c r="A25" t="s">
        <v>58</v>
      </c>
      <c r="E25" s="39" t="s">
        <v>5</v>
      </c>
    </row>
    <row r="26" spans="1:16" ht="12.75">
      <c r="A26" t="s">
        <v>50</v>
      </c>
      <c s="34" t="s">
        <v>69</v>
      </c>
      <c s="34" t="s">
        <v>70</v>
      </c>
      <c s="35" t="s">
        <v>5</v>
      </c>
      <c s="6" t="s">
        <v>71</v>
      </c>
      <c s="36" t="s">
        <v>65</v>
      </c>
      <c s="37">
        <v>40</v>
      </c>
      <c s="36">
        <v>0</v>
      </c>
      <c s="36">
        <f>ROUND(G26*H26,6)</f>
      </c>
      <c r="L26" s="38">
        <v>0</v>
      </c>
      <c s="32">
        <f>ROUND(ROUND(L26,2)*ROUND(G26,3),2)</f>
      </c>
      <c s="36" t="s">
        <v>55</v>
      </c>
      <c>
        <f>(M26*21)/100</f>
      </c>
      <c t="s">
        <v>28</v>
      </c>
    </row>
    <row r="27" spans="1:5" ht="12.75">
      <c r="A27" s="35" t="s">
        <v>56</v>
      </c>
      <c r="E27" s="39" t="s">
        <v>71</v>
      </c>
    </row>
    <row r="28" spans="1:5" ht="12.75">
      <c r="A28" s="35" t="s">
        <v>57</v>
      </c>
      <c r="E28" s="40" t="s">
        <v>5</v>
      </c>
    </row>
    <row r="29" spans="1:5" ht="12.75">
      <c r="A29" t="s">
        <v>58</v>
      </c>
      <c r="E29" s="39" t="s">
        <v>72</v>
      </c>
    </row>
    <row r="30" spans="1:16" ht="25.5">
      <c r="A30" t="s">
        <v>50</v>
      </c>
      <c s="34" t="s">
        <v>73</v>
      </c>
      <c s="34" t="s">
        <v>74</v>
      </c>
      <c s="35" t="s">
        <v>5</v>
      </c>
      <c s="6" t="s">
        <v>75</v>
      </c>
      <c s="36" t="s">
        <v>65</v>
      </c>
      <c s="37">
        <v>80</v>
      </c>
      <c s="36">
        <v>0</v>
      </c>
      <c s="36">
        <f>ROUND(G30*H30,6)</f>
      </c>
      <c r="L30" s="38">
        <v>0</v>
      </c>
      <c s="32">
        <f>ROUND(ROUND(L30,2)*ROUND(G30,3),2)</f>
      </c>
      <c s="36" t="s">
        <v>55</v>
      </c>
      <c>
        <f>(M30*21)/100</f>
      </c>
      <c t="s">
        <v>28</v>
      </c>
    </row>
    <row r="31" spans="1:5" ht="25.5">
      <c r="A31" s="35" t="s">
        <v>56</v>
      </c>
      <c r="E31" s="39" t="s">
        <v>75</v>
      </c>
    </row>
    <row r="32" spans="1:5" ht="12.75">
      <c r="A32" s="35" t="s">
        <v>57</v>
      </c>
      <c r="E32" s="40" t="s">
        <v>5</v>
      </c>
    </row>
    <row r="33" spans="1:5" ht="12.75">
      <c r="A33" t="s">
        <v>58</v>
      </c>
      <c r="E33" s="39" t="s">
        <v>5</v>
      </c>
    </row>
    <row r="34" spans="1:16" ht="25.5">
      <c r="A34" t="s">
        <v>50</v>
      </c>
      <c s="34" t="s">
        <v>76</v>
      </c>
      <c s="34" t="s">
        <v>77</v>
      </c>
      <c s="35" t="s">
        <v>5</v>
      </c>
      <c s="6" t="s">
        <v>78</v>
      </c>
      <c s="36" t="s">
        <v>65</v>
      </c>
      <c s="37">
        <v>80</v>
      </c>
      <c s="36">
        <v>0</v>
      </c>
      <c s="36">
        <f>ROUND(G34*H34,6)</f>
      </c>
      <c r="L34" s="38">
        <v>0</v>
      </c>
      <c s="32">
        <f>ROUND(ROUND(L34,2)*ROUND(G34,3),2)</f>
      </c>
      <c s="36" t="s">
        <v>55</v>
      </c>
      <c>
        <f>(M34*21)/100</f>
      </c>
      <c t="s">
        <v>28</v>
      </c>
    </row>
    <row r="35" spans="1:5" ht="25.5">
      <c r="A35" s="35" t="s">
        <v>56</v>
      </c>
      <c r="E35" s="39" t="s">
        <v>78</v>
      </c>
    </row>
    <row r="36" spans="1:5" ht="12.75">
      <c r="A36" s="35" t="s">
        <v>57</v>
      </c>
      <c r="E36" s="40" t="s">
        <v>5</v>
      </c>
    </row>
    <row r="37" spans="1:5" ht="12.75">
      <c r="A37" t="s">
        <v>58</v>
      </c>
      <c r="E37" s="39" t="s">
        <v>5</v>
      </c>
    </row>
    <row r="38" spans="1:16" ht="12.75">
      <c r="A38" t="s">
        <v>50</v>
      </c>
      <c s="34" t="s">
        <v>79</v>
      </c>
      <c s="34" t="s">
        <v>80</v>
      </c>
      <c s="35" t="s">
        <v>5</v>
      </c>
      <c s="6" t="s">
        <v>81</v>
      </c>
      <c s="36" t="s">
        <v>65</v>
      </c>
      <c s="37">
        <v>80</v>
      </c>
      <c s="36">
        <v>0</v>
      </c>
      <c s="36">
        <f>ROUND(G38*H38,6)</f>
      </c>
      <c r="L38" s="38">
        <v>0</v>
      </c>
      <c s="32">
        <f>ROUND(ROUND(L38,2)*ROUND(G38,3),2)</f>
      </c>
      <c s="36" t="s">
        <v>55</v>
      </c>
      <c>
        <f>(M38*21)/100</f>
      </c>
      <c t="s">
        <v>28</v>
      </c>
    </row>
    <row r="39" spans="1:5" ht="12.75">
      <c r="A39" s="35" t="s">
        <v>56</v>
      </c>
      <c r="E39" s="39" t="s">
        <v>81</v>
      </c>
    </row>
    <row r="40" spans="1:5" ht="12.75">
      <c r="A40" s="35" t="s">
        <v>57</v>
      </c>
      <c r="E40" s="40" t="s">
        <v>5</v>
      </c>
    </row>
    <row r="41" spans="1:5" ht="12.75">
      <c r="A41" t="s">
        <v>58</v>
      </c>
      <c r="E41" s="39" t="s">
        <v>72</v>
      </c>
    </row>
    <row r="42" spans="1:16" ht="12.75">
      <c r="A42" t="s">
        <v>50</v>
      </c>
      <c s="34" t="s">
        <v>82</v>
      </c>
      <c s="34" t="s">
        <v>83</v>
      </c>
      <c s="35" t="s">
        <v>5</v>
      </c>
      <c s="6" t="s">
        <v>84</v>
      </c>
      <c s="36" t="s">
        <v>65</v>
      </c>
      <c s="37">
        <v>18</v>
      </c>
      <c s="36">
        <v>0</v>
      </c>
      <c s="36">
        <f>ROUND(G42*H42,6)</f>
      </c>
      <c r="L42" s="38">
        <v>0</v>
      </c>
      <c s="32">
        <f>ROUND(ROUND(L42,2)*ROUND(G42,3),2)</f>
      </c>
      <c s="36" t="s">
        <v>55</v>
      </c>
      <c>
        <f>(M42*21)/100</f>
      </c>
      <c t="s">
        <v>28</v>
      </c>
    </row>
    <row r="43" spans="1:5" ht="12.75">
      <c r="A43" s="35" t="s">
        <v>56</v>
      </c>
      <c r="E43" s="39" t="s">
        <v>84</v>
      </c>
    </row>
    <row r="44" spans="1:5" ht="12.75">
      <c r="A44" s="35" t="s">
        <v>57</v>
      </c>
      <c r="E44" s="40" t="s">
        <v>5</v>
      </c>
    </row>
    <row r="45" spans="1:5" ht="12.75">
      <c r="A45" t="s">
        <v>58</v>
      </c>
      <c r="E45" s="39" t="s">
        <v>5</v>
      </c>
    </row>
    <row r="46" spans="1:16" ht="25.5">
      <c r="A46" t="s">
        <v>50</v>
      </c>
      <c s="34" t="s">
        <v>85</v>
      </c>
      <c s="34" t="s">
        <v>86</v>
      </c>
      <c s="35" t="s">
        <v>5</v>
      </c>
      <c s="6" t="s">
        <v>87</v>
      </c>
      <c s="36" t="s">
        <v>54</v>
      </c>
      <c s="37">
        <v>1</v>
      </c>
      <c s="36">
        <v>0</v>
      </c>
      <c s="36">
        <f>ROUND(G46*H46,6)</f>
      </c>
      <c r="L46" s="38">
        <v>0</v>
      </c>
      <c s="32">
        <f>ROUND(ROUND(L46,2)*ROUND(G46,3),2)</f>
      </c>
      <c s="36" t="s">
        <v>55</v>
      </c>
      <c>
        <f>(M46*21)/100</f>
      </c>
      <c t="s">
        <v>28</v>
      </c>
    </row>
    <row r="47" spans="1:5" ht="25.5">
      <c r="A47" s="35" t="s">
        <v>56</v>
      </c>
      <c r="E47" s="39" t="s">
        <v>87</v>
      </c>
    </row>
    <row r="48" spans="1:5" ht="12.75">
      <c r="A48" s="35" t="s">
        <v>57</v>
      </c>
      <c r="E48" s="40" t="s">
        <v>5</v>
      </c>
    </row>
    <row r="49" spans="1:5" ht="12.75">
      <c r="A49" t="s">
        <v>58</v>
      </c>
      <c r="E49" s="39" t="s">
        <v>5</v>
      </c>
    </row>
    <row r="50" spans="1:16" ht="25.5">
      <c r="A50" t="s">
        <v>50</v>
      </c>
      <c s="34" t="s">
        <v>88</v>
      </c>
      <c s="34" t="s">
        <v>89</v>
      </c>
      <c s="35" t="s">
        <v>5</v>
      </c>
      <c s="6" t="s">
        <v>90</v>
      </c>
      <c s="36" t="s">
        <v>54</v>
      </c>
      <c s="37">
        <v>2</v>
      </c>
      <c s="36">
        <v>0</v>
      </c>
      <c s="36">
        <f>ROUND(G50*H50,6)</f>
      </c>
      <c r="L50" s="38">
        <v>0</v>
      </c>
      <c s="32">
        <f>ROUND(ROUND(L50,2)*ROUND(G50,3),2)</f>
      </c>
      <c s="36" t="s">
        <v>55</v>
      </c>
      <c>
        <f>(M50*21)/100</f>
      </c>
      <c t="s">
        <v>28</v>
      </c>
    </row>
    <row r="51" spans="1:5" ht="25.5">
      <c r="A51" s="35" t="s">
        <v>56</v>
      </c>
      <c r="E51" s="39" t="s">
        <v>90</v>
      </c>
    </row>
    <row r="52" spans="1:5" ht="12.75">
      <c r="A52" s="35" t="s">
        <v>57</v>
      </c>
      <c r="E52" s="40" t="s">
        <v>5</v>
      </c>
    </row>
    <row r="53" spans="1:5" ht="12.75">
      <c r="A53" t="s">
        <v>58</v>
      </c>
      <c r="E53" s="39" t="s">
        <v>5</v>
      </c>
    </row>
    <row r="54" spans="1:16" ht="12.75">
      <c r="A54" t="s">
        <v>50</v>
      </c>
      <c s="34" t="s">
        <v>91</v>
      </c>
      <c s="34" t="s">
        <v>92</v>
      </c>
      <c s="35" t="s">
        <v>5</v>
      </c>
      <c s="6" t="s">
        <v>93</v>
      </c>
      <c s="36" t="s">
        <v>54</v>
      </c>
      <c s="37">
        <v>3</v>
      </c>
      <c s="36">
        <v>0</v>
      </c>
      <c s="36">
        <f>ROUND(G54*H54,6)</f>
      </c>
      <c r="L54" s="38">
        <v>0</v>
      </c>
      <c s="32">
        <f>ROUND(ROUND(L54,2)*ROUND(G54,3),2)</f>
      </c>
      <c s="36" t="s">
        <v>55</v>
      </c>
      <c>
        <f>(M54*21)/100</f>
      </c>
      <c t="s">
        <v>28</v>
      </c>
    </row>
    <row r="55" spans="1:5" ht="12.75">
      <c r="A55" s="35" t="s">
        <v>56</v>
      </c>
      <c r="E55" s="39" t="s">
        <v>93</v>
      </c>
    </row>
    <row r="56" spans="1:5" ht="12.75">
      <c r="A56" s="35" t="s">
        <v>57</v>
      </c>
      <c r="E56" s="40" t="s">
        <v>5</v>
      </c>
    </row>
    <row r="57" spans="1:5" ht="12.75">
      <c r="A57" t="s">
        <v>58</v>
      </c>
      <c r="E57" s="39" t="s">
        <v>72</v>
      </c>
    </row>
    <row r="58" spans="1:16" ht="12.75">
      <c r="A58" t="s">
        <v>50</v>
      </c>
      <c s="34" t="s">
        <v>94</v>
      </c>
      <c s="34" t="s">
        <v>95</v>
      </c>
      <c s="35" t="s">
        <v>5</v>
      </c>
      <c s="6" t="s">
        <v>96</v>
      </c>
      <c s="36" t="s">
        <v>97</v>
      </c>
      <c s="37">
        <v>76</v>
      </c>
      <c s="36">
        <v>0</v>
      </c>
      <c s="36">
        <f>ROUND(G58*H58,6)</f>
      </c>
      <c r="L58" s="38">
        <v>0</v>
      </c>
      <c s="32">
        <f>ROUND(ROUND(L58,2)*ROUND(G58,3),2)</f>
      </c>
      <c s="36" t="s">
        <v>55</v>
      </c>
      <c>
        <f>(M58*21)/100</f>
      </c>
      <c t="s">
        <v>28</v>
      </c>
    </row>
    <row r="59" spans="1:5" ht="12.75">
      <c r="A59" s="35" t="s">
        <v>56</v>
      </c>
      <c r="E59" s="39" t="s">
        <v>96</v>
      </c>
    </row>
    <row r="60" spans="1:5" ht="12.75">
      <c r="A60" s="35" t="s">
        <v>57</v>
      </c>
      <c r="E60" s="40" t="s">
        <v>5</v>
      </c>
    </row>
    <row r="61" spans="1:5" ht="12.75">
      <c r="A61" t="s">
        <v>58</v>
      </c>
      <c r="E61" s="39" t="s">
        <v>5</v>
      </c>
    </row>
    <row r="62" spans="1:16" ht="25.5">
      <c r="A62" t="s">
        <v>50</v>
      </c>
      <c s="34" t="s">
        <v>98</v>
      </c>
      <c s="34" t="s">
        <v>99</v>
      </c>
      <c s="35" t="s">
        <v>5</v>
      </c>
      <c s="6" t="s">
        <v>100</v>
      </c>
      <c s="36" t="s">
        <v>54</v>
      </c>
      <c s="37">
        <v>2</v>
      </c>
      <c s="36">
        <v>0</v>
      </c>
      <c s="36">
        <f>ROUND(G62*H62,6)</f>
      </c>
      <c r="L62" s="38">
        <v>0</v>
      </c>
      <c s="32">
        <f>ROUND(ROUND(L62,2)*ROUND(G62,3),2)</f>
      </c>
      <c s="36" t="s">
        <v>55</v>
      </c>
      <c>
        <f>(M62*21)/100</f>
      </c>
      <c t="s">
        <v>28</v>
      </c>
    </row>
    <row r="63" spans="1:5" ht="25.5">
      <c r="A63" s="35" t="s">
        <v>56</v>
      </c>
      <c r="E63" s="39" t="s">
        <v>100</v>
      </c>
    </row>
    <row r="64" spans="1:5" ht="12.75">
      <c r="A64" s="35" t="s">
        <v>57</v>
      </c>
      <c r="E64" s="40" t="s">
        <v>5</v>
      </c>
    </row>
    <row r="65" spans="1:5" ht="12.75">
      <c r="A65" t="s">
        <v>58</v>
      </c>
      <c r="E65" s="39" t="s">
        <v>5</v>
      </c>
    </row>
    <row r="66" spans="1:16" ht="25.5">
      <c r="A66" t="s">
        <v>50</v>
      </c>
      <c s="34" t="s">
        <v>101</v>
      </c>
      <c s="34" t="s">
        <v>102</v>
      </c>
      <c s="35" t="s">
        <v>5</v>
      </c>
      <c s="6" t="s">
        <v>103</v>
      </c>
      <c s="36" t="s">
        <v>54</v>
      </c>
      <c s="37">
        <v>4</v>
      </c>
      <c s="36">
        <v>0</v>
      </c>
      <c s="36">
        <f>ROUND(G66*H66,6)</f>
      </c>
      <c r="L66" s="38">
        <v>0</v>
      </c>
      <c s="32">
        <f>ROUND(ROUND(L66,2)*ROUND(G66,3),2)</f>
      </c>
      <c s="36" t="s">
        <v>55</v>
      </c>
      <c>
        <f>(M66*21)/100</f>
      </c>
      <c t="s">
        <v>28</v>
      </c>
    </row>
    <row r="67" spans="1:5" ht="25.5">
      <c r="A67" s="35" t="s">
        <v>56</v>
      </c>
      <c r="E67" s="39" t="s">
        <v>103</v>
      </c>
    </row>
    <row r="68" spans="1:5" ht="12.75">
      <c r="A68" s="35" t="s">
        <v>57</v>
      </c>
      <c r="E68" s="40" t="s">
        <v>5</v>
      </c>
    </row>
    <row r="69" spans="1:5" ht="12.75">
      <c r="A69" t="s">
        <v>58</v>
      </c>
      <c r="E69" s="39" t="s">
        <v>5</v>
      </c>
    </row>
    <row r="70" spans="1:16" ht="12.75">
      <c r="A70" t="s">
        <v>50</v>
      </c>
      <c s="34" t="s">
        <v>104</v>
      </c>
      <c s="34" t="s">
        <v>105</v>
      </c>
      <c s="35" t="s">
        <v>5</v>
      </c>
      <c s="6" t="s">
        <v>106</v>
      </c>
      <c s="36" t="s">
        <v>54</v>
      </c>
      <c s="37">
        <v>2</v>
      </c>
      <c s="36">
        <v>0</v>
      </c>
      <c s="36">
        <f>ROUND(G70*H70,6)</f>
      </c>
      <c r="L70" s="38">
        <v>0</v>
      </c>
      <c s="32">
        <f>ROUND(ROUND(L70,2)*ROUND(G70,3),2)</f>
      </c>
      <c s="36" t="s">
        <v>55</v>
      </c>
      <c>
        <f>(M70*21)/100</f>
      </c>
      <c t="s">
        <v>28</v>
      </c>
    </row>
    <row r="71" spans="1:5" ht="12.75">
      <c r="A71" s="35" t="s">
        <v>56</v>
      </c>
      <c r="E71" s="39" t="s">
        <v>106</v>
      </c>
    </row>
    <row r="72" spans="1:5" ht="12.75">
      <c r="A72" s="35" t="s">
        <v>57</v>
      </c>
      <c r="E72" s="40" t="s">
        <v>5</v>
      </c>
    </row>
    <row r="73" spans="1:5" ht="12.75">
      <c r="A73" t="s">
        <v>58</v>
      </c>
      <c r="E73" s="39" t="s">
        <v>5</v>
      </c>
    </row>
    <row r="74" spans="1:16" ht="12.75">
      <c r="A74" t="s">
        <v>50</v>
      </c>
      <c s="34" t="s">
        <v>107</v>
      </c>
      <c s="34" t="s">
        <v>108</v>
      </c>
      <c s="35" t="s">
        <v>5</v>
      </c>
      <c s="6" t="s">
        <v>109</v>
      </c>
      <c s="36" t="s">
        <v>54</v>
      </c>
      <c s="37">
        <v>2</v>
      </c>
      <c s="36">
        <v>0</v>
      </c>
      <c s="36">
        <f>ROUND(G74*H74,6)</f>
      </c>
      <c r="L74" s="38">
        <v>0</v>
      </c>
      <c s="32">
        <f>ROUND(ROUND(L74,2)*ROUND(G74,3),2)</f>
      </c>
      <c s="36" t="s">
        <v>55</v>
      </c>
      <c>
        <f>(M74*21)/100</f>
      </c>
      <c t="s">
        <v>28</v>
      </c>
    </row>
    <row r="75" spans="1:5" ht="12.75">
      <c r="A75" s="35" t="s">
        <v>56</v>
      </c>
      <c r="E75" s="39" t="s">
        <v>109</v>
      </c>
    </row>
    <row r="76" spans="1:5" ht="12.75">
      <c r="A76" s="35" t="s">
        <v>57</v>
      </c>
      <c r="E76" s="40" t="s">
        <v>5</v>
      </c>
    </row>
    <row r="77" spans="1:5" ht="12.75">
      <c r="A77" t="s">
        <v>58</v>
      </c>
      <c r="E77" s="39" t="s">
        <v>5</v>
      </c>
    </row>
    <row r="78" spans="1:16" ht="12.75">
      <c r="A78" t="s">
        <v>50</v>
      </c>
      <c s="34" t="s">
        <v>110</v>
      </c>
      <c s="34" t="s">
        <v>111</v>
      </c>
      <c s="35" t="s">
        <v>5</v>
      </c>
      <c s="6" t="s">
        <v>112</v>
      </c>
      <c s="36" t="s">
        <v>54</v>
      </c>
      <c s="37">
        <v>2</v>
      </c>
      <c s="36">
        <v>0</v>
      </c>
      <c s="36">
        <f>ROUND(G78*H78,6)</f>
      </c>
      <c r="L78" s="38">
        <v>0</v>
      </c>
      <c s="32">
        <f>ROUND(ROUND(L78,2)*ROUND(G78,3),2)</f>
      </c>
      <c s="36" t="s">
        <v>55</v>
      </c>
      <c>
        <f>(M78*21)/100</f>
      </c>
      <c t="s">
        <v>28</v>
      </c>
    </row>
    <row r="79" spans="1:5" ht="12.75">
      <c r="A79" s="35" t="s">
        <v>56</v>
      </c>
      <c r="E79" s="39" t="s">
        <v>112</v>
      </c>
    </row>
    <row r="80" spans="1:5" ht="12.75">
      <c r="A80" s="35" t="s">
        <v>57</v>
      </c>
      <c r="E80" s="40" t="s">
        <v>5</v>
      </c>
    </row>
    <row r="81" spans="1:5" ht="12.75">
      <c r="A81" t="s">
        <v>58</v>
      </c>
      <c r="E81" s="39" t="s">
        <v>5</v>
      </c>
    </row>
    <row r="82" spans="1:16" ht="12.75">
      <c r="A82" t="s">
        <v>50</v>
      </c>
      <c s="34" t="s">
        <v>113</v>
      </c>
      <c s="34" t="s">
        <v>114</v>
      </c>
      <c s="35" t="s">
        <v>5</v>
      </c>
      <c s="6" t="s">
        <v>115</v>
      </c>
      <c s="36" t="s">
        <v>54</v>
      </c>
      <c s="37">
        <v>24</v>
      </c>
      <c s="36">
        <v>0</v>
      </c>
      <c s="36">
        <f>ROUND(G82*H82,6)</f>
      </c>
      <c r="L82" s="38">
        <v>0</v>
      </c>
      <c s="32">
        <f>ROUND(ROUND(L82,2)*ROUND(G82,3),2)</f>
      </c>
      <c s="36" t="s">
        <v>55</v>
      </c>
      <c>
        <f>(M82*21)/100</f>
      </c>
      <c t="s">
        <v>28</v>
      </c>
    </row>
    <row r="83" spans="1:5" ht="12.75">
      <c r="A83" s="35" t="s">
        <v>56</v>
      </c>
      <c r="E83" s="39" t="s">
        <v>115</v>
      </c>
    </row>
    <row r="84" spans="1:5" ht="12.75">
      <c r="A84" s="35" t="s">
        <v>57</v>
      </c>
      <c r="E84" s="40" t="s">
        <v>5</v>
      </c>
    </row>
    <row r="85" spans="1:5" ht="12.75">
      <c r="A85" t="s">
        <v>58</v>
      </c>
      <c r="E85" s="39" t="s">
        <v>5</v>
      </c>
    </row>
    <row r="86" spans="1:13" ht="12.75">
      <c r="A86" t="s">
        <v>47</v>
      </c>
      <c r="C86" s="31" t="s">
        <v>116</v>
      </c>
      <c r="E86" s="33" t="s">
        <v>117</v>
      </c>
      <c r="J86" s="32">
        <f>0</f>
      </c>
      <c s="32">
        <f>0</f>
      </c>
      <c s="32">
        <f>0+L87+L91+L95+L99+L103+L107</f>
      </c>
      <c s="32">
        <f>0+M87+M91+M95+M99+M103+M107</f>
      </c>
    </row>
    <row r="87" spans="1:16" ht="12.75">
      <c r="A87" t="s">
        <v>50</v>
      </c>
      <c s="34" t="s">
        <v>118</v>
      </c>
      <c s="34" t="s">
        <v>119</v>
      </c>
      <c s="35" t="s">
        <v>5</v>
      </c>
      <c s="6" t="s">
        <v>120</v>
      </c>
      <c s="36" t="s">
        <v>65</v>
      </c>
      <c s="37">
        <v>6</v>
      </c>
      <c s="36">
        <v>0</v>
      </c>
      <c s="36">
        <f>ROUND(G87*H87,6)</f>
      </c>
      <c r="L87" s="38">
        <v>0</v>
      </c>
      <c s="32">
        <f>ROUND(ROUND(L87,2)*ROUND(G87,3),2)</f>
      </c>
      <c s="36" t="s">
        <v>55</v>
      </c>
      <c>
        <f>(M87*21)/100</f>
      </c>
      <c t="s">
        <v>28</v>
      </c>
    </row>
    <row r="88" spans="1:5" ht="12.75">
      <c r="A88" s="35" t="s">
        <v>56</v>
      </c>
      <c r="E88" s="39" t="s">
        <v>120</v>
      </c>
    </row>
    <row r="89" spans="1:5" ht="12.75">
      <c r="A89" s="35" t="s">
        <v>57</v>
      </c>
      <c r="E89" s="40" t="s">
        <v>5</v>
      </c>
    </row>
    <row r="90" spans="1:5" ht="12.75">
      <c r="A90" t="s">
        <v>58</v>
      </c>
      <c r="E90" s="39" t="s">
        <v>5</v>
      </c>
    </row>
    <row r="91" spans="1:16" ht="25.5">
      <c r="A91" t="s">
        <v>50</v>
      </c>
      <c s="34" t="s">
        <v>28</v>
      </c>
      <c s="34" t="s">
        <v>121</v>
      </c>
      <c s="35" t="s">
        <v>5</v>
      </c>
      <c s="6" t="s">
        <v>122</v>
      </c>
      <c s="36" t="s">
        <v>65</v>
      </c>
      <c s="37">
        <v>6</v>
      </c>
      <c s="36">
        <v>0</v>
      </c>
      <c s="36">
        <f>ROUND(G91*H91,6)</f>
      </c>
      <c r="L91" s="38">
        <v>0</v>
      </c>
      <c s="32">
        <f>ROUND(ROUND(L91,2)*ROUND(G91,3),2)</f>
      </c>
      <c s="36" t="s">
        <v>55</v>
      </c>
      <c>
        <f>(M91*21)/100</f>
      </c>
      <c t="s">
        <v>28</v>
      </c>
    </row>
    <row r="92" spans="1:5" ht="25.5">
      <c r="A92" s="35" t="s">
        <v>56</v>
      </c>
      <c r="E92" s="39" t="s">
        <v>122</v>
      </c>
    </row>
    <row r="93" spans="1:5" ht="12.75">
      <c r="A93" s="35" t="s">
        <v>57</v>
      </c>
      <c r="E93" s="40" t="s">
        <v>5</v>
      </c>
    </row>
    <row r="94" spans="1:5" ht="12.75">
      <c r="A94" t="s">
        <v>58</v>
      </c>
      <c r="E94" s="39" t="s">
        <v>5</v>
      </c>
    </row>
    <row r="95" spans="1:16" ht="25.5">
      <c r="A95" t="s">
        <v>50</v>
      </c>
      <c s="34" t="s">
        <v>26</v>
      </c>
      <c s="34" t="s">
        <v>123</v>
      </c>
      <c s="35" t="s">
        <v>5</v>
      </c>
      <c s="6" t="s">
        <v>124</v>
      </c>
      <c s="36" t="s">
        <v>65</v>
      </c>
      <c s="37">
        <v>12</v>
      </c>
      <c s="36">
        <v>0</v>
      </c>
      <c s="36">
        <f>ROUND(G95*H95,6)</f>
      </c>
      <c r="L95" s="38">
        <v>0</v>
      </c>
      <c s="32">
        <f>ROUND(ROUND(L95,2)*ROUND(G95,3),2)</f>
      </c>
      <c s="36" t="s">
        <v>55</v>
      </c>
      <c>
        <f>(M95*21)/100</f>
      </c>
      <c t="s">
        <v>28</v>
      </c>
    </row>
    <row r="96" spans="1:5" ht="25.5">
      <c r="A96" s="35" t="s">
        <v>56</v>
      </c>
      <c r="E96" s="39" t="s">
        <v>124</v>
      </c>
    </row>
    <row r="97" spans="1:5" ht="12.75">
      <c r="A97" s="35" t="s">
        <v>57</v>
      </c>
      <c r="E97" s="40" t="s">
        <v>5</v>
      </c>
    </row>
    <row r="98" spans="1:5" ht="12.75">
      <c r="A98" t="s">
        <v>58</v>
      </c>
      <c r="E98" s="39" t="s">
        <v>5</v>
      </c>
    </row>
    <row r="99" spans="1:16" ht="25.5">
      <c r="A99" t="s">
        <v>50</v>
      </c>
      <c s="34" t="s">
        <v>125</v>
      </c>
      <c s="34" t="s">
        <v>126</v>
      </c>
      <c s="35" t="s">
        <v>5</v>
      </c>
      <c s="6" t="s">
        <v>127</v>
      </c>
      <c s="36" t="s">
        <v>65</v>
      </c>
      <c s="37">
        <v>12</v>
      </c>
      <c s="36">
        <v>0</v>
      </c>
      <c s="36">
        <f>ROUND(G99*H99,6)</f>
      </c>
      <c r="L99" s="38">
        <v>0</v>
      </c>
      <c s="32">
        <f>ROUND(ROUND(L99,2)*ROUND(G99,3),2)</f>
      </c>
      <c s="36" t="s">
        <v>55</v>
      </c>
      <c>
        <f>(M99*21)/100</f>
      </c>
      <c t="s">
        <v>28</v>
      </c>
    </row>
    <row r="100" spans="1:5" ht="25.5">
      <c r="A100" s="35" t="s">
        <v>56</v>
      </c>
      <c r="E100" s="39" t="s">
        <v>127</v>
      </c>
    </row>
    <row r="101" spans="1:5" ht="12.75">
      <c r="A101" s="35" t="s">
        <v>57</v>
      </c>
      <c r="E101" s="40" t="s">
        <v>5</v>
      </c>
    </row>
    <row r="102" spans="1:5" ht="12.75">
      <c r="A102" t="s">
        <v>58</v>
      </c>
      <c r="E102" s="39" t="s">
        <v>5</v>
      </c>
    </row>
    <row r="103" spans="1:16" ht="12.75">
      <c r="A103" t="s">
        <v>50</v>
      </c>
      <c s="34" t="s">
        <v>128</v>
      </c>
      <c s="34" t="s">
        <v>129</v>
      </c>
      <c s="35" t="s">
        <v>5</v>
      </c>
      <c s="6" t="s">
        <v>130</v>
      </c>
      <c s="36" t="s">
        <v>65</v>
      </c>
      <c s="37">
        <v>12</v>
      </c>
      <c s="36">
        <v>0</v>
      </c>
      <c s="36">
        <f>ROUND(G103*H103,6)</f>
      </c>
      <c r="L103" s="38">
        <v>0</v>
      </c>
      <c s="32">
        <f>ROUND(ROUND(L103,2)*ROUND(G103,3),2)</f>
      </c>
      <c s="36" t="s">
        <v>55</v>
      </c>
      <c>
        <f>(M103*21)/100</f>
      </c>
      <c t="s">
        <v>28</v>
      </c>
    </row>
    <row r="104" spans="1:5" ht="12.75">
      <c r="A104" s="35" t="s">
        <v>56</v>
      </c>
      <c r="E104" s="39" t="s">
        <v>130</v>
      </c>
    </row>
    <row r="105" spans="1:5" ht="12.75">
      <c r="A105" s="35" t="s">
        <v>57</v>
      </c>
      <c r="E105" s="40" t="s">
        <v>5</v>
      </c>
    </row>
    <row r="106" spans="1:5" ht="12.75">
      <c r="A106" t="s">
        <v>58</v>
      </c>
      <c r="E106" s="39" t="s">
        <v>5</v>
      </c>
    </row>
    <row r="107" spans="1:16" ht="12.75">
      <c r="A107" t="s">
        <v>50</v>
      </c>
      <c s="34" t="s">
        <v>27</v>
      </c>
      <c s="34" t="s">
        <v>131</v>
      </c>
      <c s="35" t="s">
        <v>5</v>
      </c>
      <c s="6" t="s">
        <v>132</v>
      </c>
      <c s="36" t="s">
        <v>133</v>
      </c>
      <c s="37">
        <v>4.2</v>
      </c>
      <c s="36">
        <v>0</v>
      </c>
      <c s="36">
        <f>ROUND(G107*H107,6)</f>
      </c>
      <c r="L107" s="38">
        <v>0</v>
      </c>
      <c s="32">
        <f>ROUND(ROUND(L107,2)*ROUND(G107,3),2)</f>
      </c>
      <c s="36" t="s">
        <v>55</v>
      </c>
      <c>
        <f>(M107*21)/100</f>
      </c>
      <c t="s">
        <v>28</v>
      </c>
    </row>
    <row r="108" spans="1:5" ht="12.75">
      <c r="A108" s="35" t="s">
        <v>56</v>
      </c>
      <c r="E108" s="39" t="s">
        <v>132</v>
      </c>
    </row>
    <row r="109" spans="1:5" ht="12.75">
      <c r="A109" s="35" t="s">
        <v>57</v>
      </c>
      <c r="E109" s="40" t="s">
        <v>5</v>
      </c>
    </row>
    <row r="110" spans="1:5" ht="12.75">
      <c r="A110" t="s">
        <v>58</v>
      </c>
      <c r="E110" s="39" t="s">
        <v>5</v>
      </c>
    </row>
    <row r="111" spans="1:13" ht="12.75">
      <c r="A111" t="s">
        <v>47</v>
      </c>
      <c r="C111" s="31" t="s">
        <v>62</v>
      </c>
      <c r="E111" s="33" t="s">
        <v>134</v>
      </c>
      <c r="J111" s="32">
        <f>0</f>
      </c>
      <c s="32">
        <f>0</f>
      </c>
      <c s="32">
        <f>0+L112</f>
      </c>
      <c s="32">
        <f>0+M112</f>
      </c>
    </row>
    <row r="112" spans="1:16" ht="12.75">
      <c r="A112" t="s">
        <v>50</v>
      </c>
      <c s="34" t="s">
        <v>135</v>
      </c>
      <c s="34" t="s">
        <v>136</v>
      </c>
      <c s="35" t="s">
        <v>5</v>
      </c>
      <c s="6" t="s">
        <v>137</v>
      </c>
      <c s="36" t="s">
        <v>54</v>
      </c>
      <c s="37">
        <v>2</v>
      </c>
      <c s="36">
        <v>0</v>
      </c>
      <c s="36">
        <f>ROUND(G112*H112,6)</f>
      </c>
      <c r="L112" s="38">
        <v>0</v>
      </c>
      <c s="32">
        <f>ROUND(ROUND(L112,2)*ROUND(G112,3),2)</f>
      </c>
      <c s="36" t="s">
        <v>55</v>
      </c>
      <c>
        <f>(M112*21)/100</f>
      </c>
      <c t="s">
        <v>28</v>
      </c>
    </row>
    <row r="113" spans="1:5" ht="12.75">
      <c r="A113" s="35" t="s">
        <v>56</v>
      </c>
      <c r="E113" s="39" t="s">
        <v>137</v>
      </c>
    </row>
    <row r="114" spans="1:5" ht="12.75">
      <c r="A114" s="35" t="s">
        <v>57</v>
      </c>
      <c r="E114" s="40" t="s">
        <v>5</v>
      </c>
    </row>
    <row r="115" spans="1:5" ht="12.75">
      <c r="A115" t="s">
        <v>58</v>
      </c>
      <c r="E115" s="39" t="s">
        <v>5</v>
      </c>
    </row>
    <row r="116" spans="1:13" ht="12.75">
      <c r="A116" t="s">
        <v>47</v>
      </c>
      <c r="C116" s="31" t="s">
        <v>138</v>
      </c>
      <c r="E116" s="33" t="s">
        <v>139</v>
      </c>
      <c r="J116" s="32">
        <f>0</f>
      </c>
      <c s="32">
        <f>0</f>
      </c>
      <c s="32">
        <f>0+L117</f>
      </c>
      <c s="32">
        <f>0+M117</f>
      </c>
    </row>
    <row r="117" spans="1:16" ht="12.75">
      <c r="A117" t="s">
        <v>50</v>
      </c>
      <c s="34" t="s">
        <v>140</v>
      </c>
      <c s="34" t="s">
        <v>141</v>
      </c>
      <c s="35" t="s">
        <v>5</v>
      </c>
      <c s="6" t="s">
        <v>142</v>
      </c>
      <c s="36" t="s">
        <v>143</v>
      </c>
      <c s="37">
        <v>48</v>
      </c>
      <c s="36">
        <v>0</v>
      </c>
      <c s="36">
        <f>ROUND(G117*H117,6)</f>
      </c>
      <c r="L117" s="38">
        <v>0</v>
      </c>
      <c s="32">
        <f>ROUND(ROUND(L117,2)*ROUND(G117,3),2)</f>
      </c>
      <c s="36" t="s">
        <v>55</v>
      </c>
      <c>
        <f>(M117*21)/100</f>
      </c>
      <c t="s">
        <v>28</v>
      </c>
    </row>
    <row r="118" spans="1:5" ht="12.75">
      <c r="A118" s="35" t="s">
        <v>56</v>
      </c>
      <c r="E118" s="39" t="s">
        <v>142</v>
      </c>
    </row>
    <row r="119" spans="1:5" ht="51">
      <c r="A119" s="35" t="s">
        <v>57</v>
      </c>
      <c r="E119" s="40" t="s">
        <v>144</v>
      </c>
    </row>
    <row r="120" spans="1:5" ht="12.75">
      <c r="A120" t="s">
        <v>58</v>
      </c>
      <c r="E120" s="39" t="s">
        <v>145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148</v>
      </c>
      <c r="E8" s="30" t="s">
        <v>147</v>
      </c>
      <c r="J8" s="29">
        <f>0+J9</f>
      </c>
      <c s="29">
        <f>0+K9</f>
      </c>
      <c s="29">
        <f>0+L9</f>
      </c>
      <c s="29">
        <f>0+M9</f>
      </c>
    </row>
    <row r="9" spans="1:13" ht="12.75">
      <c r="A9" t="s">
        <v>47</v>
      </c>
      <c r="C9" s="31" t="s">
        <v>149</v>
      </c>
      <c r="E9" s="33" t="s">
        <v>150</v>
      </c>
      <c r="J9" s="32">
        <f>0</f>
      </c>
      <c s="32">
        <f>0</f>
      </c>
      <c s="32">
        <f>0+L10+L14+L18+L22+L26+L30+L34+L38</f>
      </c>
      <c s="32">
        <f>0+M10+M14+M18+M22+M26+M30+M34+M38</f>
      </c>
    </row>
    <row r="10" spans="1:16" ht="12.75">
      <c r="A10" t="s">
        <v>50</v>
      </c>
      <c s="34" t="s">
        <v>118</v>
      </c>
      <c s="34" t="s">
        <v>151</v>
      </c>
      <c s="35" t="s">
        <v>5</v>
      </c>
      <c s="6" t="s">
        <v>152</v>
      </c>
      <c s="36" t="s">
        <v>153</v>
      </c>
      <c s="37">
        <v>1</v>
      </c>
      <c s="36">
        <v>0</v>
      </c>
      <c s="36">
        <f>ROUND(G10*H10,6)</f>
      </c>
      <c r="L10" s="38">
        <v>0</v>
      </c>
      <c s="32">
        <f>ROUND(ROUND(L10,2)*ROUND(G10,3),2)</f>
      </c>
      <c s="36" t="s">
        <v>154</v>
      </c>
      <c>
        <f>(M10*21)/100</f>
      </c>
      <c t="s">
        <v>28</v>
      </c>
    </row>
    <row r="11" spans="1:5" ht="12.75">
      <c r="A11" s="35" t="s">
        <v>56</v>
      </c>
      <c r="E11" s="39" t="s">
        <v>152</v>
      </c>
    </row>
    <row r="12" spans="1:5" ht="25.5">
      <c r="A12" s="35" t="s">
        <v>57</v>
      </c>
      <c r="E12" s="40" t="s">
        <v>155</v>
      </c>
    </row>
    <row r="13" spans="1:5" ht="89.25">
      <c r="A13" t="s">
        <v>58</v>
      </c>
      <c r="E13" s="39" t="s">
        <v>156</v>
      </c>
    </row>
    <row r="14" spans="1:16" ht="12.75">
      <c r="A14" t="s">
        <v>50</v>
      </c>
      <c s="34" t="s">
        <v>28</v>
      </c>
      <c s="34" t="s">
        <v>157</v>
      </c>
      <c s="35" t="s">
        <v>5</v>
      </c>
      <c s="6" t="s">
        <v>158</v>
      </c>
      <c s="36" t="s">
        <v>153</v>
      </c>
      <c s="37">
        <v>1</v>
      </c>
      <c s="36">
        <v>0</v>
      </c>
      <c s="36">
        <f>ROUND(G14*H14,6)</f>
      </c>
      <c r="L14" s="38">
        <v>0</v>
      </c>
      <c s="32">
        <f>ROUND(ROUND(L14,2)*ROUND(G14,3),2)</f>
      </c>
      <c s="36" t="s">
        <v>159</v>
      </c>
      <c>
        <f>(M14*21)/100</f>
      </c>
      <c t="s">
        <v>28</v>
      </c>
    </row>
    <row r="15" spans="1:5" ht="12.75">
      <c r="A15" s="35" t="s">
        <v>56</v>
      </c>
      <c r="E15" s="39" t="s">
        <v>158</v>
      </c>
    </row>
    <row r="16" spans="1:5" ht="25.5">
      <c r="A16" s="35" t="s">
        <v>57</v>
      </c>
      <c r="E16" s="40" t="s">
        <v>155</v>
      </c>
    </row>
    <row r="17" spans="1:5" ht="114.75">
      <c r="A17" t="s">
        <v>58</v>
      </c>
      <c r="E17" s="39" t="s">
        <v>160</v>
      </c>
    </row>
    <row r="18" spans="1:16" ht="12.75">
      <c r="A18" t="s">
        <v>50</v>
      </c>
      <c s="34" t="s">
        <v>26</v>
      </c>
      <c s="34" t="s">
        <v>161</v>
      </c>
      <c s="35" t="s">
        <v>5</v>
      </c>
      <c s="6" t="s">
        <v>162</v>
      </c>
      <c s="36" t="s">
        <v>153</v>
      </c>
      <c s="37">
        <v>1</v>
      </c>
      <c s="36">
        <v>0</v>
      </c>
      <c s="36">
        <f>ROUND(G18*H18,6)</f>
      </c>
      <c r="L18" s="38">
        <v>0</v>
      </c>
      <c s="32">
        <f>ROUND(ROUND(L18,2)*ROUND(G18,3),2)</f>
      </c>
      <c s="36" t="s">
        <v>159</v>
      </c>
      <c>
        <f>(M18*21)/100</f>
      </c>
      <c t="s">
        <v>28</v>
      </c>
    </row>
    <row r="19" spans="1:5" ht="12.75">
      <c r="A19" s="35" t="s">
        <v>56</v>
      </c>
      <c r="E19" s="39" t="s">
        <v>162</v>
      </c>
    </row>
    <row r="20" spans="1:5" ht="25.5">
      <c r="A20" s="35" t="s">
        <v>57</v>
      </c>
      <c r="E20" s="40" t="s">
        <v>155</v>
      </c>
    </row>
    <row r="21" spans="1:5" ht="38.25">
      <c r="A21" t="s">
        <v>58</v>
      </c>
      <c r="E21" s="39" t="s">
        <v>163</v>
      </c>
    </row>
    <row r="22" spans="1:16" ht="12.75">
      <c r="A22" t="s">
        <v>50</v>
      </c>
      <c s="34" t="s">
        <v>125</v>
      </c>
      <c s="34" t="s">
        <v>164</v>
      </c>
      <c s="35" t="s">
        <v>5</v>
      </c>
      <c s="6" t="s">
        <v>165</v>
      </c>
      <c s="36" t="s">
        <v>153</v>
      </c>
      <c s="37">
        <v>1</v>
      </c>
      <c s="36">
        <v>0</v>
      </c>
      <c s="36">
        <f>ROUND(G22*H22,6)</f>
      </c>
      <c r="L22" s="38">
        <v>0</v>
      </c>
      <c s="32">
        <f>ROUND(ROUND(L22,2)*ROUND(G22,3),2)</f>
      </c>
      <c s="36" t="s">
        <v>159</v>
      </c>
      <c>
        <f>(M22*21)/100</f>
      </c>
      <c t="s">
        <v>28</v>
      </c>
    </row>
    <row r="23" spans="1:5" ht="12.75">
      <c r="A23" s="35" t="s">
        <v>56</v>
      </c>
      <c r="E23" s="39" t="s">
        <v>165</v>
      </c>
    </row>
    <row r="24" spans="1:5" ht="25.5">
      <c r="A24" s="35" t="s">
        <v>57</v>
      </c>
      <c r="E24" s="40" t="s">
        <v>155</v>
      </c>
    </row>
    <row r="25" spans="1:5" ht="76.5">
      <c r="A25" t="s">
        <v>58</v>
      </c>
      <c r="E25" s="39" t="s">
        <v>166</v>
      </c>
    </row>
    <row r="26" spans="1:16" ht="12.75">
      <c r="A26" t="s">
        <v>50</v>
      </c>
      <c s="34" t="s">
        <v>128</v>
      </c>
      <c s="34" t="s">
        <v>167</v>
      </c>
      <c s="35" t="s">
        <v>5</v>
      </c>
      <c s="6" t="s">
        <v>168</v>
      </c>
      <c s="36" t="s">
        <v>153</v>
      </c>
      <c s="37">
        <v>1</v>
      </c>
      <c s="36">
        <v>0</v>
      </c>
      <c s="36">
        <f>ROUND(G26*H26,6)</f>
      </c>
      <c r="L26" s="38">
        <v>0</v>
      </c>
      <c s="32">
        <f>ROUND(ROUND(L26,2)*ROUND(G26,3),2)</f>
      </c>
      <c s="36" t="s">
        <v>159</v>
      </c>
      <c>
        <f>(M26*21)/100</f>
      </c>
      <c t="s">
        <v>28</v>
      </c>
    </row>
    <row r="27" spans="1:5" ht="12.75">
      <c r="A27" s="35" t="s">
        <v>56</v>
      </c>
      <c r="E27" s="39" t="s">
        <v>168</v>
      </c>
    </row>
    <row r="28" spans="1:5" ht="25.5">
      <c r="A28" s="35" t="s">
        <v>57</v>
      </c>
      <c r="E28" s="40" t="s">
        <v>155</v>
      </c>
    </row>
    <row r="29" spans="1:5" ht="76.5">
      <c r="A29" t="s">
        <v>58</v>
      </c>
      <c r="E29" s="39" t="s">
        <v>169</v>
      </c>
    </row>
    <row r="30" spans="1:16" ht="12.75">
      <c r="A30" t="s">
        <v>50</v>
      </c>
      <c s="34" t="s">
        <v>27</v>
      </c>
      <c s="34" t="s">
        <v>170</v>
      </c>
      <c s="35" t="s">
        <v>5</v>
      </c>
      <c s="6" t="s">
        <v>171</v>
      </c>
      <c s="36" t="s">
        <v>153</v>
      </c>
      <c s="37">
        <v>1</v>
      </c>
      <c s="36">
        <v>0</v>
      </c>
      <c s="36">
        <f>ROUND(G30*H30,6)</f>
      </c>
      <c r="L30" s="38">
        <v>0</v>
      </c>
      <c s="32">
        <f>ROUND(ROUND(L30,2)*ROUND(G30,3),2)</f>
      </c>
      <c s="36" t="s">
        <v>159</v>
      </c>
      <c>
        <f>(M30*21)/100</f>
      </c>
      <c t="s">
        <v>28</v>
      </c>
    </row>
    <row r="31" spans="1:5" ht="12.75">
      <c r="A31" s="35" t="s">
        <v>56</v>
      </c>
      <c r="E31" s="39" t="s">
        <v>171</v>
      </c>
    </row>
    <row r="32" spans="1:5" ht="25.5">
      <c r="A32" s="35" t="s">
        <v>57</v>
      </c>
      <c r="E32" s="40" t="s">
        <v>155</v>
      </c>
    </row>
    <row r="33" spans="1:5" ht="89.25">
      <c r="A33" t="s">
        <v>58</v>
      </c>
      <c r="E33" s="39" t="s">
        <v>172</v>
      </c>
    </row>
    <row r="34" spans="1:16" ht="12.75">
      <c r="A34" t="s">
        <v>50</v>
      </c>
      <c s="34" t="s">
        <v>51</v>
      </c>
      <c s="34" t="s">
        <v>173</v>
      </c>
      <c s="35" t="s">
        <v>5</v>
      </c>
      <c s="6" t="s">
        <v>174</v>
      </c>
      <c s="36" t="s">
        <v>153</v>
      </c>
      <c s="37">
        <v>1</v>
      </c>
      <c s="36">
        <v>0</v>
      </c>
      <c s="36">
        <f>ROUND(G34*H34,6)</f>
      </c>
      <c r="L34" s="38">
        <v>0</v>
      </c>
      <c s="32">
        <f>ROUND(ROUND(L34,2)*ROUND(G34,3),2)</f>
      </c>
      <c s="36" t="s">
        <v>159</v>
      </c>
      <c>
        <f>(M34*21)/100</f>
      </c>
      <c t="s">
        <v>28</v>
      </c>
    </row>
    <row r="35" spans="1:5" ht="12.75">
      <c r="A35" s="35" t="s">
        <v>56</v>
      </c>
      <c r="E35" s="39" t="s">
        <v>174</v>
      </c>
    </row>
    <row r="36" spans="1:5" ht="25.5">
      <c r="A36" s="35" t="s">
        <v>57</v>
      </c>
      <c r="E36" s="40" t="s">
        <v>155</v>
      </c>
    </row>
    <row r="37" spans="1:5" ht="63.75">
      <c r="A37" t="s">
        <v>58</v>
      </c>
      <c r="E37" s="39" t="s">
        <v>175</v>
      </c>
    </row>
    <row r="38" spans="1:16" ht="12.75">
      <c r="A38" t="s">
        <v>50</v>
      </c>
      <c s="34" t="s">
        <v>59</v>
      </c>
      <c s="34" t="s">
        <v>176</v>
      </c>
      <c s="35" t="s">
        <v>5</v>
      </c>
      <c s="6" t="s">
        <v>177</v>
      </c>
      <c s="36" t="s">
        <v>153</v>
      </c>
      <c s="37">
        <v>1</v>
      </c>
      <c s="36">
        <v>0</v>
      </c>
      <c s="36">
        <f>ROUND(G38*H38,6)</f>
      </c>
      <c r="L38" s="38">
        <v>0</v>
      </c>
      <c s="32">
        <f>ROUND(ROUND(L38,2)*ROUND(G38,3),2)</f>
      </c>
      <c s="36" t="s">
        <v>159</v>
      </c>
      <c>
        <f>(M38*21)/100</f>
      </c>
      <c t="s">
        <v>28</v>
      </c>
    </row>
    <row r="39" spans="1:5" ht="12.75">
      <c r="A39" s="35" t="s">
        <v>56</v>
      </c>
      <c r="E39" s="39" t="s">
        <v>177</v>
      </c>
    </row>
    <row r="40" spans="1:5" ht="25.5">
      <c r="A40" s="35" t="s">
        <v>57</v>
      </c>
      <c r="E40" s="40" t="s">
        <v>155</v>
      </c>
    </row>
    <row r="41" spans="1:5" ht="12.75">
      <c r="A41" t="s">
        <v>58</v>
      </c>
      <c r="E41" s="39" t="s">
        <v>178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179</v>
      </c>
      <c s="41">
        <f>Rekapitulace!C13</f>
      </c>
      <c s="20" t="s">
        <v>0</v>
      </c>
      <c t="s">
        <v>23</v>
      </c>
      <c t="s">
        <v>28</v>
      </c>
    </row>
    <row r="4" spans="1:16" ht="32" customHeight="1">
      <c r="A4" s="24" t="s">
        <v>20</v>
      </c>
      <c s="25" t="s">
        <v>29</v>
      </c>
      <c s="27" t="s">
        <v>179</v>
      </c>
      <c r="E4" s="26" t="s">
        <v>180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COUNTIFS(L8:L227,"=0",A8:A227,"P")+COUNTIFS(L8:L227,"",A8:A227,"P")+SUM(Q8:Q227)</f>
      </c>
    </row>
    <row r="8" spans="1:13" ht="12.75">
      <c r="A8" t="s">
        <v>45</v>
      </c>
      <c r="C8" s="28" t="s">
        <v>183</v>
      </c>
      <c r="E8" s="30" t="s">
        <v>182</v>
      </c>
      <c r="J8" s="29">
        <f>0+J9+J22+J67+J96+J145+J166+J179+J184+J193+J202</f>
      </c>
      <c s="29">
        <f>0+K9+K22+K67+K96+K145+K166+K179+K184+K193+K202</f>
      </c>
      <c s="29">
        <f>0+L9+L22+L67+L96+L145+L166+L179+L184+L193+L202</f>
      </c>
      <c s="29">
        <f>0+M9+M22+M67+M96+M145+M166+M179+M184+M193+M202</f>
      </c>
    </row>
    <row r="9" spans="1:13" ht="12.75">
      <c r="A9" t="s">
        <v>47</v>
      </c>
      <c r="C9" s="31" t="s">
        <v>118</v>
      </c>
      <c r="E9" s="33" t="s">
        <v>184</v>
      </c>
      <c r="J9" s="32">
        <f>0</f>
      </c>
      <c s="32">
        <f>0</f>
      </c>
      <c s="32">
        <f>0+L10+L14+L18</f>
      </c>
      <c s="32">
        <f>0+M10+M14+M18</f>
      </c>
    </row>
    <row r="10" spans="1:16" ht="25.5">
      <c r="A10" t="s">
        <v>50</v>
      </c>
      <c s="34" t="s">
        <v>118</v>
      </c>
      <c s="34" t="s">
        <v>185</v>
      </c>
      <c s="35" t="s">
        <v>5</v>
      </c>
      <c s="6" t="s">
        <v>186</v>
      </c>
      <c s="36" t="s">
        <v>187</v>
      </c>
      <c s="37">
        <v>56</v>
      </c>
      <c s="36">
        <v>0</v>
      </c>
      <c s="36">
        <f>ROUND(G10*H10,6)</f>
      </c>
      <c r="L10" s="38">
        <v>0</v>
      </c>
      <c s="32">
        <f>ROUND(ROUND(L10,2)*ROUND(G10,3),2)</f>
      </c>
      <c s="36" t="s">
        <v>154</v>
      </c>
      <c>
        <f>(M10*21)/100</f>
      </c>
      <c t="s">
        <v>28</v>
      </c>
    </row>
    <row r="11" spans="1:5" ht="25.5">
      <c r="A11" s="35" t="s">
        <v>56</v>
      </c>
      <c r="E11" s="39" t="s">
        <v>186</v>
      </c>
    </row>
    <row r="12" spans="1:5" ht="38.25">
      <c r="A12" s="35" t="s">
        <v>57</v>
      </c>
      <c r="E12" s="40" t="s">
        <v>188</v>
      </c>
    </row>
    <row r="13" spans="1:5" ht="63.75">
      <c r="A13" t="s">
        <v>58</v>
      </c>
      <c r="E13" s="39" t="s">
        <v>189</v>
      </c>
    </row>
    <row r="14" spans="1:16" ht="25.5">
      <c r="A14" t="s">
        <v>50</v>
      </c>
      <c s="34" t="s">
        <v>28</v>
      </c>
      <c s="34" t="s">
        <v>190</v>
      </c>
      <c s="35" t="s">
        <v>5</v>
      </c>
      <c s="6" t="s">
        <v>191</v>
      </c>
      <c s="36" t="s">
        <v>187</v>
      </c>
      <c s="37">
        <v>5.6</v>
      </c>
      <c s="36">
        <v>0</v>
      </c>
      <c s="36">
        <f>ROUND(G14*H14,6)</f>
      </c>
      <c r="L14" s="38">
        <v>0</v>
      </c>
      <c s="32">
        <f>ROUND(ROUND(L14,2)*ROUND(G14,3),2)</f>
      </c>
      <c s="36" t="s">
        <v>154</v>
      </c>
      <c>
        <f>(M14*21)/100</f>
      </c>
      <c t="s">
        <v>28</v>
      </c>
    </row>
    <row r="15" spans="1:5" ht="25.5">
      <c r="A15" s="35" t="s">
        <v>56</v>
      </c>
      <c r="E15" s="39" t="s">
        <v>191</v>
      </c>
    </row>
    <row r="16" spans="1:5" ht="25.5">
      <c r="A16" s="35" t="s">
        <v>57</v>
      </c>
      <c r="E16" s="40" t="s">
        <v>192</v>
      </c>
    </row>
    <row r="17" spans="1:5" ht="357">
      <c r="A17" t="s">
        <v>58</v>
      </c>
      <c r="E17" s="39" t="s">
        <v>193</v>
      </c>
    </row>
    <row r="18" spans="1:16" ht="25.5">
      <c r="A18" t="s">
        <v>50</v>
      </c>
      <c s="34" t="s">
        <v>26</v>
      </c>
      <c s="34" t="s">
        <v>194</v>
      </c>
      <c s="35" t="s">
        <v>5</v>
      </c>
      <c s="6" t="s">
        <v>195</v>
      </c>
      <c s="36" t="s">
        <v>133</v>
      </c>
      <c s="37">
        <v>235.763</v>
      </c>
      <c s="36">
        <v>0</v>
      </c>
      <c s="36">
        <f>ROUND(G18*H18,6)</f>
      </c>
      <c r="L18" s="38">
        <v>0</v>
      </c>
      <c s="32">
        <f>ROUND(ROUND(L18,2)*ROUND(G18,3),2)</f>
      </c>
      <c s="36" t="s">
        <v>154</v>
      </c>
      <c>
        <f>(M18*21)/100</f>
      </c>
      <c t="s">
        <v>28</v>
      </c>
    </row>
    <row r="19" spans="1:5" ht="25.5">
      <c r="A19" s="35" t="s">
        <v>56</v>
      </c>
      <c r="E19" s="39" t="s">
        <v>195</v>
      </c>
    </row>
    <row r="20" spans="1:5" ht="38.25">
      <c r="A20" s="35" t="s">
        <v>57</v>
      </c>
      <c r="E20" s="40" t="s">
        <v>196</v>
      </c>
    </row>
    <row r="21" spans="1:5" ht="165.75">
      <c r="A21" t="s">
        <v>58</v>
      </c>
      <c r="E21" s="39" t="s">
        <v>197</v>
      </c>
    </row>
    <row r="22" spans="1:13" ht="12.75">
      <c r="A22" t="s">
        <v>47</v>
      </c>
      <c r="C22" s="31" t="s">
        <v>128</v>
      </c>
      <c r="E22" s="33" t="s">
        <v>198</v>
      </c>
      <c r="J22" s="32">
        <f>0</f>
      </c>
      <c s="32">
        <f>0</f>
      </c>
      <c s="32">
        <f>0+L23+L27+L31+L35+L39+L43+L47+L51+L55+L59+L63</f>
      </c>
      <c s="32">
        <f>0+M23+M27+M31+M35+M39+M43+M47+M51+M55+M59+M63</f>
      </c>
    </row>
    <row r="23" spans="1:16" ht="12.75">
      <c r="A23" t="s">
        <v>50</v>
      </c>
      <c s="34" t="s">
        <v>125</v>
      </c>
      <c s="34" t="s">
        <v>199</v>
      </c>
      <c s="35" t="s">
        <v>5</v>
      </c>
      <c s="6" t="s">
        <v>200</v>
      </c>
      <c s="36" t="s">
        <v>133</v>
      </c>
      <c s="37">
        <v>65</v>
      </c>
      <c s="36">
        <v>0.483</v>
      </c>
      <c s="36">
        <f>ROUND(G23*H23,6)</f>
      </c>
      <c r="L23" s="38">
        <v>0</v>
      </c>
      <c s="32">
        <f>ROUND(ROUND(L23,2)*ROUND(G23,3),2)</f>
      </c>
      <c s="36" t="s">
        <v>154</v>
      </c>
      <c>
        <f>(M23*21)/100</f>
      </c>
      <c t="s">
        <v>28</v>
      </c>
    </row>
    <row r="24" spans="1:5" ht="12.75">
      <c r="A24" s="35" t="s">
        <v>56</v>
      </c>
      <c r="E24" s="39" t="s">
        <v>200</v>
      </c>
    </row>
    <row r="25" spans="1:5" ht="25.5">
      <c r="A25" s="35" t="s">
        <v>57</v>
      </c>
      <c r="E25" s="40" t="s">
        <v>201</v>
      </c>
    </row>
    <row r="26" spans="1:5" ht="12.75">
      <c r="A26" t="s">
        <v>58</v>
      </c>
      <c r="E26" s="39" t="s">
        <v>5</v>
      </c>
    </row>
    <row r="27" spans="1:16" ht="12.75">
      <c r="A27" t="s">
        <v>50</v>
      </c>
      <c s="34" t="s">
        <v>128</v>
      </c>
      <c s="34" t="s">
        <v>202</v>
      </c>
      <c s="35" t="s">
        <v>5</v>
      </c>
      <c s="6" t="s">
        <v>203</v>
      </c>
      <c s="36" t="s">
        <v>133</v>
      </c>
      <c s="37">
        <v>139.9</v>
      </c>
      <c s="36">
        <v>0.529</v>
      </c>
      <c s="36">
        <f>ROUND(G27*H27,6)</f>
      </c>
      <c r="L27" s="38">
        <v>0</v>
      </c>
      <c s="32">
        <f>ROUND(ROUND(L27,2)*ROUND(G27,3),2)</f>
      </c>
      <c s="36" t="s">
        <v>154</v>
      </c>
      <c>
        <f>(M27*21)/100</f>
      </c>
      <c t="s">
        <v>28</v>
      </c>
    </row>
    <row r="28" spans="1:5" ht="12.75">
      <c r="A28" s="35" t="s">
        <v>56</v>
      </c>
      <c r="E28" s="39" t="s">
        <v>203</v>
      </c>
    </row>
    <row r="29" spans="1:5" ht="25.5">
      <c r="A29" s="35" t="s">
        <v>57</v>
      </c>
      <c r="E29" s="40" t="s">
        <v>204</v>
      </c>
    </row>
    <row r="30" spans="1:5" ht="12.75">
      <c r="A30" t="s">
        <v>58</v>
      </c>
      <c r="E30" s="39" t="s">
        <v>5</v>
      </c>
    </row>
    <row r="31" spans="1:16" ht="25.5">
      <c r="A31" t="s">
        <v>50</v>
      </c>
      <c s="34" t="s">
        <v>27</v>
      </c>
      <c s="34" t="s">
        <v>205</v>
      </c>
      <c s="35" t="s">
        <v>5</v>
      </c>
      <c s="6" t="s">
        <v>206</v>
      </c>
      <c s="36" t="s">
        <v>133</v>
      </c>
      <c s="37">
        <v>65</v>
      </c>
      <c s="36">
        <v>0.3719</v>
      </c>
      <c s="36">
        <f>ROUND(G31*H31,6)</f>
      </c>
      <c r="L31" s="38">
        <v>0</v>
      </c>
      <c s="32">
        <f>ROUND(ROUND(L31,2)*ROUND(G31,3),2)</f>
      </c>
      <c s="36" t="s">
        <v>154</v>
      </c>
      <c>
        <f>(M31*21)/100</f>
      </c>
      <c t="s">
        <v>28</v>
      </c>
    </row>
    <row r="32" spans="1:5" ht="25.5">
      <c r="A32" s="35" t="s">
        <v>56</v>
      </c>
      <c r="E32" s="39" t="s">
        <v>206</v>
      </c>
    </row>
    <row r="33" spans="1:5" ht="25.5">
      <c r="A33" s="35" t="s">
        <v>57</v>
      </c>
      <c r="E33" s="40" t="s">
        <v>201</v>
      </c>
    </row>
    <row r="34" spans="1:5" ht="51">
      <c r="A34" t="s">
        <v>58</v>
      </c>
      <c r="E34" s="39" t="s">
        <v>207</v>
      </c>
    </row>
    <row r="35" spans="1:16" ht="25.5">
      <c r="A35" t="s">
        <v>50</v>
      </c>
      <c s="34" t="s">
        <v>51</v>
      </c>
      <c s="34" t="s">
        <v>208</v>
      </c>
      <c s="35" t="s">
        <v>5</v>
      </c>
      <c s="6" t="s">
        <v>209</v>
      </c>
      <c s="36" t="s">
        <v>133</v>
      </c>
      <c s="37">
        <v>17</v>
      </c>
      <c s="36">
        <v>0.15826</v>
      </c>
      <c s="36">
        <f>ROUND(G35*H35,6)</f>
      </c>
      <c r="L35" s="38">
        <v>0</v>
      </c>
      <c s="32">
        <f>ROUND(ROUND(L35,2)*ROUND(G35,3),2)</f>
      </c>
      <c s="36" t="s">
        <v>154</v>
      </c>
      <c>
        <f>(M35*21)/100</f>
      </c>
      <c t="s">
        <v>28</v>
      </c>
    </row>
    <row r="36" spans="1:5" ht="25.5">
      <c r="A36" s="35" t="s">
        <v>56</v>
      </c>
      <c r="E36" s="39" t="s">
        <v>209</v>
      </c>
    </row>
    <row r="37" spans="1:5" ht="12.75">
      <c r="A37" s="35" t="s">
        <v>57</v>
      </c>
      <c r="E37" s="40" t="s">
        <v>5</v>
      </c>
    </row>
    <row r="38" spans="1:5" ht="38.25">
      <c r="A38" t="s">
        <v>58</v>
      </c>
      <c r="E38" s="39" t="s">
        <v>210</v>
      </c>
    </row>
    <row r="39" spans="1:16" ht="25.5">
      <c r="A39" t="s">
        <v>50</v>
      </c>
      <c s="34" t="s">
        <v>59</v>
      </c>
      <c s="34" t="s">
        <v>211</v>
      </c>
      <c s="35" t="s">
        <v>5</v>
      </c>
      <c s="6" t="s">
        <v>212</v>
      </c>
      <c s="36" t="s">
        <v>133</v>
      </c>
      <c s="37">
        <v>17</v>
      </c>
      <c s="36">
        <v>0.00601</v>
      </c>
      <c s="36">
        <f>ROUND(G39*H39,6)</f>
      </c>
      <c r="L39" s="38">
        <v>0</v>
      </c>
      <c s="32">
        <f>ROUND(ROUND(L39,2)*ROUND(G39,3),2)</f>
      </c>
      <c s="36" t="s">
        <v>154</v>
      </c>
      <c>
        <f>(M39*21)/100</f>
      </c>
      <c t="s">
        <v>28</v>
      </c>
    </row>
    <row r="40" spans="1:5" ht="25.5">
      <c r="A40" s="35" t="s">
        <v>56</v>
      </c>
      <c r="E40" s="39" t="s">
        <v>212</v>
      </c>
    </row>
    <row r="41" spans="1:5" ht="12.75">
      <c r="A41" s="35" t="s">
        <v>57</v>
      </c>
      <c r="E41" s="40" t="s">
        <v>5</v>
      </c>
    </row>
    <row r="42" spans="1:5" ht="12.75">
      <c r="A42" t="s">
        <v>58</v>
      </c>
      <c r="E42" s="39" t="s">
        <v>5</v>
      </c>
    </row>
    <row r="43" spans="1:16" ht="25.5">
      <c r="A43" t="s">
        <v>50</v>
      </c>
      <c s="34" t="s">
        <v>62</v>
      </c>
      <c s="34" t="s">
        <v>213</v>
      </c>
      <c s="35" t="s">
        <v>5</v>
      </c>
      <c s="6" t="s">
        <v>214</v>
      </c>
      <c s="36" t="s">
        <v>133</v>
      </c>
      <c s="37">
        <v>33.5</v>
      </c>
      <c s="36">
        <v>0.00051</v>
      </c>
      <c s="36">
        <f>ROUND(G43*H43,6)</f>
      </c>
      <c r="L43" s="38">
        <v>0</v>
      </c>
      <c s="32">
        <f>ROUND(ROUND(L43,2)*ROUND(G43,3),2)</f>
      </c>
      <c s="36" t="s">
        <v>154</v>
      </c>
      <c>
        <f>(M43*21)/100</f>
      </c>
      <c t="s">
        <v>28</v>
      </c>
    </row>
    <row r="44" spans="1:5" ht="25.5">
      <c r="A44" s="35" t="s">
        <v>56</v>
      </c>
      <c r="E44" s="39" t="s">
        <v>214</v>
      </c>
    </row>
    <row r="45" spans="1:5" ht="12.75">
      <c r="A45" s="35" t="s">
        <v>57</v>
      </c>
      <c r="E45" s="40" t="s">
        <v>5</v>
      </c>
    </row>
    <row r="46" spans="1:5" ht="12.75">
      <c r="A46" t="s">
        <v>58</v>
      </c>
      <c r="E46" s="39" t="s">
        <v>5</v>
      </c>
    </row>
    <row r="47" spans="1:16" ht="25.5">
      <c r="A47" t="s">
        <v>50</v>
      </c>
      <c s="34" t="s">
        <v>66</v>
      </c>
      <c s="34" t="s">
        <v>215</v>
      </c>
      <c s="35" t="s">
        <v>5</v>
      </c>
      <c s="6" t="s">
        <v>216</v>
      </c>
      <c s="36" t="s">
        <v>133</v>
      </c>
      <c s="37">
        <v>33.5</v>
      </c>
      <c s="36">
        <v>0.10373</v>
      </c>
      <c s="36">
        <f>ROUND(G47*H47,6)</f>
      </c>
      <c r="L47" s="38">
        <v>0</v>
      </c>
      <c s="32">
        <f>ROUND(ROUND(L47,2)*ROUND(G47,3),2)</f>
      </c>
      <c s="36" t="s">
        <v>154</v>
      </c>
      <c>
        <f>(M47*21)/100</f>
      </c>
      <c t="s">
        <v>28</v>
      </c>
    </row>
    <row r="48" spans="1:5" ht="25.5">
      <c r="A48" s="35" t="s">
        <v>56</v>
      </c>
      <c r="E48" s="39" t="s">
        <v>216</v>
      </c>
    </row>
    <row r="49" spans="1:5" ht="12.75">
      <c r="A49" s="35" t="s">
        <v>57</v>
      </c>
      <c r="E49" s="40" t="s">
        <v>5</v>
      </c>
    </row>
    <row r="50" spans="1:5" ht="38.25">
      <c r="A50" t="s">
        <v>58</v>
      </c>
      <c r="E50" s="39" t="s">
        <v>217</v>
      </c>
    </row>
    <row r="51" spans="1:16" ht="38.25">
      <c r="A51" t="s">
        <v>50</v>
      </c>
      <c s="34" t="s">
        <v>69</v>
      </c>
      <c s="34" t="s">
        <v>218</v>
      </c>
      <c s="35" t="s">
        <v>5</v>
      </c>
      <c s="6" t="s">
        <v>219</v>
      </c>
      <c s="36" t="s">
        <v>133</v>
      </c>
      <c s="37">
        <v>204.9</v>
      </c>
      <c s="36">
        <v>0.08565</v>
      </c>
      <c s="36">
        <f>ROUND(G51*H51,6)</f>
      </c>
      <c r="L51" s="38">
        <v>0</v>
      </c>
      <c s="32">
        <f>ROUND(ROUND(L51,2)*ROUND(G51,3),2)</f>
      </c>
      <c s="36" t="s">
        <v>154</v>
      </c>
      <c>
        <f>(M51*21)/100</f>
      </c>
      <c t="s">
        <v>28</v>
      </c>
    </row>
    <row r="52" spans="1:5" ht="51">
      <c r="A52" s="35" t="s">
        <v>56</v>
      </c>
      <c r="E52" s="39" t="s">
        <v>220</v>
      </c>
    </row>
    <row r="53" spans="1:5" ht="38.25">
      <c r="A53" s="35" t="s">
        <v>57</v>
      </c>
      <c r="E53" s="40" t="s">
        <v>221</v>
      </c>
    </row>
    <row r="54" spans="1:5" ht="114.75">
      <c r="A54" t="s">
        <v>58</v>
      </c>
      <c r="E54" s="39" t="s">
        <v>222</v>
      </c>
    </row>
    <row r="55" spans="1:16" ht="38.25">
      <c r="A55" t="s">
        <v>50</v>
      </c>
      <c s="34" t="s">
        <v>73</v>
      </c>
      <c s="34" t="s">
        <v>223</v>
      </c>
      <c s="35" t="s">
        <v>5</v>
      </c>
      <c s="6" t="s">
        <v>219</v>
      </c>
      <c s="36" t="s">
        <v>133</v>
      </c>
      <c s="37">
        <v>0.9</v>
      </c>
      <c s="36">
        <v>0</v>
      </c>
      <c s="36">
        <f>ROUND(G55*H55,6)</f>
      </c>
      <c r="L55" s="38">
        <v>0</v>
      </c>
      <c s="32">
        <f>ROUND(ROUND(L55,2)*ROUND(G55,3),2)</f>
      </c>
      <c s="36" t="s">
        <v>154</v>
      </c>
      <c>
        <f>(M55*21)/100</f>
      </c>
      <c t="s">
        <v>28</v>
      </c>
    </row>
    <row r="56" spans="1:5" ht="51">
      <c r="A56" s="35" t="s">
        <v>56</v>
      </c>
      <c r="E56" s="39" t="s">
        <v>224</v>
      </c>
    </row>
    <row r="57" spans="1:5" ht="25.5">
      <c r="A57" s="35" t="s">
        <v>57</v>
      </c>
      <c r="E57" s="40" t="s">
        <v>225</v>
      </c>
    </row>
    <row r="58" spans="1:5" ht="114.75">
      <c r="A58" t="s">
        <v>58</v>
      </c>
      <c r="E58" s="39" t="s">
        <v>222</v>
      </c>
    </row>
    <row r="59" spans="1:16" ht="12.75">
      <c r="A59" t="s">
        <v>50</v>
      </c>
      <c s="34" t="s">
        <v>76</v>
      </c>
      <c s="34" t="s">
        <v>226</v>
      </c>
      <c s="35" t="s">
        <v>5</v>
      </c>
      <c s="6" t="s">
        <v>227</v>
      </c>
      <c s="36" t="s">
        <v>133</v>
      </c>
      <c s="37">
        <v>206</v>
      </c>
      <c s="36">
        <v>0.176</v>
      </c>
      <c s="36">
        <f>ROUND(G59*H59,6)</f>
      </c>
      <c r="L59" s="38">
        <v>0</v>
      </c>
      <c s="32">
        <f>ROUND(ROUND(L59,2)*ROUND(G59,3),2)</f>
      </c>
      <c s="36" t="s">
        <v>154</v>
      </c>
      <c>
        <f>(M59*21)/100</f>
      </c>
      <c t="s">
        <v>28</v>
      </c>
    </row>
    <row r="60" spans="1:5" ht="12.75">
      <c r="A60" s="35" t="s">
        <v>56</v>
      </c>
      <c r="E60" s="39" t="s">
        <v>227</v>
      </c>
    </row>
    <row r="61" spans="1:5" ht="25.5">
      <c r="A61" s="35" t="s">
        <v>57</v>
      </c>
      <c r="E61" s="40" t="s">
        <v>228</v>
      </c>
    </row>
    <row r="62" spans="1:5" ht="12.75">
      <c r="A62" t="s">
        <v>58</v>
      </c>
      <c r="E62" s="39" t="s">
        <v>5</v>
      </c>
    </row>
    <row r="63" spans="1:16" ht="12.75">
      <c r="A63" t="s">
        <v>50</v>
      </c>
      <c s="34" t="s">
        <v>79</v>
      </c>
      <c s="34" t="s">
        <v>229</v>
      </c>
      <c s="35" t="s">
        <v>5</v>
      </c>
      <c s="6" t="s">
        <v>230</v>
      </c>
      <c s="36" t="s">
        <v>133</v>
      </c>
      <c s="37">
        <v>0.9</v>
      </c>
      <c s="36">
        <v>0.175</v>
      </c>
      <c s="36">
        <f>ROUND(G63*H63,6)</f>
      </c>
      <c r="L63" s="38">
        <v>0</v>
      </c>
      <c s="32">
        <f>ROUND(ROUND(L63,2)*ROUND(G63,3),2)</f>
      </c>
      <c s="36" t="s">
        <v>154</v>
      </c>
      <c>
        <f>(M63*21)/100</f>
      </c>
      <c t="s">
        <v>28</v>
      </c>
    </row>
    <row r="64" spans="1:5" ht="12.75">
      <c r="A64" s="35" t="s">
        <v>56</v>
      </c>
      <c r="E64" s="39" t="s">
        <v>230</v>
      </c>
    </row>
    <row r="65" spans="1:5" ht="25.5">
      <c r="A65" s="35" t="s">
        <v>57</v>
      </c>
      <c r="E65" s="40" t="s">
        <v>225</v>
      </c>
    </row>
    <row r="66" spans="1:5" ht="12.75">
      <c r="A66" t="s">
        <v>58</v>
      </c>
      <c r="E66" s="39" t="s">
        <v>5</v>
      </c>
    </row>
    <row r="67" spans="1:13" ht="12.75">
      <c r="A67" t="s">
        <v>47</v>
      </c>
      <c r="C67" s="31" t="s">
        <v>62</v>
      </c>
      <c r="E67" s="33" t="s">
        <v>134</v>
      </c>
      <c r="J67" s="32">
        <f>0</f>
      </c>
      <c s="32">
        <f>0</f>
      </c>
      <c s="32">
        <f>0+L68+L72+L76+L80+L84+L88+L92</f>
      </c>
      <c s="32">
        <f>0+M68+M72+M76+M80+M84+M88+M92</f>
      </c>
    </row>
    <row r="68" spans="1:16" ht="25.5">
      <c r="A68" t="s">
        <v>50</v>
      </c>
      <c s="34" t="s">
        <v>82</v>
      </c>
      <c s="34" t="s">
        <v>231</v>
      </c>
      <c s="35" t="s">
        <v>5</v>
      </c>
      <c s="6" t="s">
        <v>232</v>
      </c>
      <c s="36" t="s">
        <v>65</v>
      </c>
      <c s="37">
        <v>88.18</v>
      </c>
      <c s="36">
        <v>0.1554</v>
      </c>
      <c s="36">
        <f>ROUND(G68*H68,6)</f>
      </c>
      <c r="L68" s="38">
        <v>0</v>
      </c>
      <c s="32">
        <f>ROUND(ROUND(L68,2)*ROUND(G68,3),2)</f>
      </c>
      <c s="36" t="s">
        <v>154</v>
      </c>
      <c>
        <f>(M68*21)/100</f>
      </c>
      <c t="s">
        <v>28</v>
      </c>
    </row>
    <row r="69" spans="1:5" ht="38.25">
      <c r="A69" s="35" t="s">
        <v>56</v>
      </c>
      <c r="E69" s="39" t="s">
        <v>233</v>
      </c>
    </row>
    <row r="70" spans="1:5" ht="76.5">
      <c r="A70" s="35" t="s">
        <v>57</v>
      </c>
      <c r="E70" s="40" t="s">
        <v>234</v>
      </c>
    </row>
    <row r="71" spans="1:5" ht="89.25">
      <c r="A71" t="s">
        <v>58</v>
      </c>
      <c r="E71" s="39" t="s">
        <v>235</v>
      </c>
    </row>
    <row r="72" spans="1:16" ht="12.75">
      <c r="A72" t="s">
        <v>50</v>
      </c>
      <c s="34" t="s">
        <v>85</v>
      </c>
      <c s="34" t="s">
        <v>236</v>
      </c>
      <c s="35" t="s">
        <v>5</v>
      </c>
      <c s="6" t="s">
        <v>237</v>
      </c>
      <c s="36" t="s">
        <v>65</v>
      </c>
      <c s="37">
        <v>41</v>
      </c>
      <c s="36">
        <v>0.0483</v>
      </c>
      <c s="36">
        <f>ROUND(G72*H72,6)</f>
      </c>
      <c r="L72" s="38">
        <v>0</v>
      </c>
      <c s="32">
        <f>ROUND(ROUND(L72,2)*ROUND(G72,3),2)</f>
      </c>
      <c s="36" t="s">
        <v>154</v>
      </c>
      <c>
        <f>(M72*21)/100</f>
      </c>
      <c t="s">
        <v>28</v>
      </c>
    </row>
    <row r="73" spans="1:5" ht="12.75">
      <c r="A73" s="35" t="s">
        <v>56</v>
      </c>
      <c r="E73" s="39" t="s">
        <v>237</v>
      </c>
    </row>
    <row r="74" spans="1:5" ht="25.5">
      <c r="A74" s="35" t="s">
        <v>57</v>
      </c>
      <c r="E74" s="40" t="s">
        <v>238</v>
      </c>
    </row>
    <row r="75" spans="1:5" ht="12.75">
      <c r="A75" t="s">
        <v>58</v>
      </c>
      <c r="E75" s="39" t="s">
        <v>5</v>
      </c>
    </row>
    <row r="76" spans="1:16" ht="12.75">
      <c r="A76" t="s">
        <v>50</v>
      </c>
      <c s="34" t="s">
        <v>88</v>
      </c>
      <c s="34" t="s">
        <v>239</v>
      </c>
      <c s="35" t="s">
        <v>5</v>
      </c>
      <c s="6" t="s">
        <v>240</v>
      </c>
      <c s="36" t="s">
        <v>65</v>
      </c>
      <c s="37">
        <v>43</v>
      </c>
      <c s="36">
        <v>0.08</v>
      </c>
      <c s="36">
        <f>ROUND(G76*H76,6)</f>
      </c>
      <c r="L76" s="38">
        <v>0</v>
      </c>
      <c s="32">
        <f>ROUND(ROUND(L76,2)*ROUND(G76,3),2)</f>
      </c>
      <c s="36" t="s">
        <v>154</v>
      </c>
      <c>
        <f>(M76*21)/100</f>
      </c>
      <c t="s">
        <v>28</v>
      </c>
    </row>
    <row r="77" spans="1:5" ht="12.75">
      <c r="A77" s="35" t="s">
        <v>56</v>
      </c>
      <c r="E77" s="39" t="s">
        <v>240</v>
      </c>
    </row>
    <row r="78" spans="1:5" ht="25.5">
      <c r="A78" s="35" t="s">
        <v>57</v>
      </c>
      <c r="E78" s="40" t="s">
        <v>241</v>
      </c>
    </row>
    <row r="79" spans="1:5" ht="12.75">
      <c r="A79" t="s">
        <v>58</v>
      </c>
      <c r="E79" s="39" t="s">
        <v>5</v>
      </c>
    </row>
    <row r="80" spans="1:16" ht="12.75">
      <c r="A80" t="s">
        <v>50</v>
      </c>
      <c s="34" t="s">
        <v>91</v>
      </c>
      <c s="34" t="s">
        <v>242</v>
      </c>
      <c s="35" t="s">
        <v>5</v>
      </c>
      <c s="6" t="s">
        <v>243</v>
      </c>
      <c s="36" t="s">
        <v>65</v>
      </c>
      <c s="37">
        <v>2</v>
      </c>
      <c s="36">
        <v>0.06567</v>
      </c>
      <c s="36">
        <f>ROUND(G80*H80,6)</f>
      </c>
      <c r="L80" s="38">
        <v>0</v>
      </c>
      <c s="32">
        <f>ROUND(ROUND(L80,2)*ROUND(G80,3),2)</f>
      </c>
      <c s="36" t="s">
        <v>154</v>
      </c>
      <c>
        <f>(M80*21)/100</f>
      </c>
      <c t="s">
        <v>28</v>
      </c>
    </row>
    <row r="81" spans="1:5" ht="12.75">
      <c r="A81" s="35" t="s">
        <v>56</v>
      </c>
      <c r="E81" s="39" t="s">
        <v>243</v>
      </c>
    </row>
    <row r="82" spans="1:5" ht="25.5">
      <c r="A82" s="35" t="s">
        <v>57</v>
      </c>
      <c r="E82" s="40" t="s">
        <v>244</v>
      </c>
    </row>
    <row r="83" spans="1:5" ht="12.75">
      <c r="A83" t="s">
        <v>58</v>
      </c>
      <c r="E83" s="39" t="s">
        <v>5</v>
      </c>
    </row>
    <row r="84" spans="1:16" ht="12.75">
      <c r="A84" t="s">
        <v>50</v>
      </c>
      <c s="34" t="s">
        <v>94</v>
      </c>
      <c s="34" t="s">
        <v>245</v>
      </c>
      <c s="35" t="s">
        <v>5</v>
      </c>
      <c s="6" t="s">
        <v>246</v>
      </c>
      <c s="36" t="s">
        <v>65</v>
      </c>
      <c s="37">
        <v>4.68</v>
      </c>
      <c s="36">
        <v>0.061</v>
      </c>
      <c s="36">
        <f>ROUND(G84*H84,6)</f>
      </c>
      <c r="L84" s="38">
        <v>0</v>
      </c>
      <c s="32">
        <f>ROUND(ROUND(L84,2)*ROUND(G84,3),2)</f>
      </c>
      <c s="36" t="s">
        <v>154</v>
      </c>
      <c>
        <f>(M84*21)/100</f>
      </c>
      <c t="s">
        <v>28</v>
      </c>
    </row>
    <row r="85" spans="1:5" ht="12.75">
      <c r="A85" s="35" t="s">
        <v>56</v>
      </c>
      <c r="E85" s="39" t="s">
        <v>246</v>
      </c>
    </row>
    <row r="86" spans="1:5" ht="38.25">
      <c r="A86" s="35" t="s">
        <v>57</v>
      </c>
      <c r="E86" s="40" t="s">
        <v>247</v>
      </c>
    </row>
    <row r="87" spans="1:5" ht="12.75">
      <c r="A87" t="s">
        <v>58</v>
      </c>
      <c r="E87" s="39" t="s">
        <v>5</v>
      </c>
    </row>
    <row r="88" spans="1:16" ht="25.5">
      <c r="A88" t="s">
        <v>50</v>
      </c>
      <c s="34" t="s">
        <v>98</v>
      </c>
      <c s="34" t="s">
        <v>248</v>
      </c>
      <c s="35" t="s">
        <v>5</v>
      </c>
      <c s="6" t="s">
        <v>249</v>
      </c>
      <c s="36" t="s">
        <v>65</v>
      </c>
      <c s="37">
        <v>68</v>
      </c>
      <c s="36">
        <v>0.0006</v>
      </c>
      <c s="36">
        <f>ROUND(G88*H88,6)</f>
      </c>
      <c r="L88" s="38">
        <v>0</v>
      </c>
      <c s="32">
        <f>ROUND(ROUND(L88,2)*ROUND(G88,3),2)</f>
      </c>
      <c s="36" t="s">
        <v>154</v>
      </c>
      <c>
        <f>(M88*21)/100</f>
      </c>
      <c t="s">
        <v>28</v>
      </c>
    </row>
    <row r="89" spans="1:5" ht="38.25">
      <c r="A89" s="35" t="s">
        <v>56</v>
      </c>
      <c r="E89" s="39" t="s">
        <v>250</v>
      </c>
    </row>
    <row r="90" spans="1:5" ht="25.5">
      <c r="A90" s="35" t="s">
        <v>57</v>
      </c>
      <c r="E90" s="40" t="s">
        <v>251</v>
      </c>
    </row>
    <row r="91" spans="1:5" ht="25.5">
      <c r="A91" t="s">
        <v>58</v>
      </c>
      <c r="E91" s="39" t="s">
        <v>252</v>
      </c>
    </row>
    <row r="92" spans="1:16" ht="12.75">
      <c r="A92" t="s">
        <v>50</v>
      </c>
      <c s="34" t="s">
        <v>101</v>
      </c>
      <c s="34" t="s">
        <v>253</v>
      </c>
      <c s="35" t="s">
        <v>5</v>
      </c>
      <c s="6" t="s">
        <v>254</v>
      </c>
      <c s="36" t="s">
        <v>65</v>
      </c>
      <c s="37">
        <v>68</v>
      </c>
      <c s="36">
        <v>0</v>
      </c>
      <c s="36">
        <f>ROUND(G92*H92,6)</f>
      </c>
      <c r="L92" s="38">
        <v>0</v>
      </c>
      <c s="32">
        <f>ROUND(ROUND(L92,2)*ROUND(G92,3),2)</f>
      </c>
      <c s="36" t="s">
        <v>154</v>
      </c>
      <c>
        <f>(M92*21)/100</f>
      </c>
      <c t="s">
        <v>28</v>
      </c>
    </row>
    <row r="93" spans="1:5" ht="12.75">
      <c r="A93" s="35" t="s">
        <v>56</v>
      </c>
      <c r="E93" s="39" t="s">
        <v>254</v>
      </c>
    </row>
    <row r="94" spans="1:5" ht="25.5">
      <c r="A94" s="35" t="s">
        <v>57</v>
      </c>
      <c r="E94" s="40" t="s">
        <v>255</v>
      </c>
    </row>
    <row r="95" spans="1:5" ht="12.75">
      <c r="A95" t="s">
        <v>58</v>
      </c>
      <c r="E95" s="39" t="s">
        <v>256</v>
      </c>
    </row>
    <row r="96" spans="1:13" ht="12.75">
      <c r="A96" t="s">
        <v>47</v>
      </c>
      <c r="C96" s="31" t="s">
        <v>257</v>
      </c>
      <c r="E96" s="33" t="s">
        <v>258</v>
      </c>
      <c r="J96" s="32">
        <f>0</f>
      </c>
      <c s="32">
        <f>0</f>
      </c>
      <c s="32">
        <f>0+L97+L101+L105+L109+L113+L117+L121+L125+L129+L133+L137+L141</f>
      </c>
      <c s="32">
        <f>0+M97+M101+M105+M109+M113+M117+M121+M125+M129+M133+M137+M141</f>
      </c>
    </row>
    <row r="97" spans="1:16" ht="25.5">
      <c r="A97" t="s">
        <v>50</v>
      </c>
      <c s="34" t="s">
        <v>104</v>
      </c>
      <c s="34" t="s">
        <v>259</v>
      </c>
      <c s="35" t="s">
        <v>5</v>
      </c>
      <c s="6" t="s">
        <v>260</v>
      </c>
      <c s="36" t="s">
        <v>54</v>
      </c>
      <c s="37">
        <v>1</v>
      </c>
      <c s="36">
        <v>0.0007</v>
      </c>
      <c s="36">
        <f>ROUND(G97*H97,6)</f>
      </c>
      <c r="L97" s="38">
        <v>0</v>
      </c>
      <c s="32">
        <f>ROUND(ROUND(L97,2)*ROUND(G97,3),2)</f>
      </c>
      <c s="36" t="s">
        <v>154</v>
      </c>
      <c>
        <f>(M97*21)/100</f>
      </c>
      <c t="s">
        <v>28</v>
      </c>
    </row>
    <row r="98" spans="1:5" ht="25.5">
      <c r="A98" s="35" t="s">
        <v>56</v>
      </c>
      <c r="E98" s="39" t="s">
        <v>260</v>
      </c>
    </row>
    <row r="99" spans="1:5" ht="25.5">
      <c r="A99" s="35" t="s">
        <v>57</v>
      </c>
      <c r="E99" s="40" t="s">
        <v>261</v>
      </c>
    </row>
    <row r="100" spans="1:5" ht="140.25">
      <c r="A100" t="s">
        <v>58</v>
      </c>
      <c r="E100" s="39" t="s">
        <v>262</v>
      </c>
    </row>
    <row r="101" spans="1:16" ht="12.75">
      <c r="A101" t="s">
        <v>50</v>
      </c>
      <c s="34" t="s">
        <v>107</v>
      </c>
      <c s="34" t="s">
        <v>263</v>
      </c>
      <c s="35" t="s">
        <v>5</v>
      </c>
      <c s="6" t="s">
        <v>264</v>
      </c>
      <c s="36" t="s">
        <v>54</v>
      </c>
      <c s="37">
        <v>1</v>
      </c>
      <c s="36">
        <v>0.0035</v>
      </c>
      <c s="36">
        <f>ROUND(G101*H101,6)</f>
      </c>
      <c r="L101" s="38">
        <v>0</v>
      </c>
      <c s="32">
        <f>ROUND(ROUND(L101,2)*ROUND(G101,3),2)</f>
      </c>
      <c s="36" t="s">
        <v>154</v>
      </c>
      <c>
        <f>(M101*21)/100</f>
      </c>
      <c t="s">
        <v>28</v>
      </c>
    </row>
    <row r="102" spans="1:5" ht="12.75">
      <c r="A102" s="35" t="s">
        <v>56</v>
      </c>
      <c r="E102" s="39" t="s">
        <v>264</v>
      </c>
    </row>
    <row r="103" spans="1:5" ht="25.5">
      <c r="A103" s="35" t="s">
        <v>57</v>
      </c>
      <c r="E103" s="40" t="s">
        <v>261</v>
      </c>
    </row>
    <row r="104" spans="1:5" ht="12.75">
      <c r="A104" t="s">
        <v>58</v>
      </c>
      <c r="E104" s="39" t="s">
        <v>5</v>
      </c>
    </row>
    <row r="105" spans="1:16" ht="12.75">
      <c r="A105" t="s">
        <v>50</v>
      </c>
      <c s="34" t="s">
        <v>110</v>
      </c>
      <c s="34" t="s">
        <v>265</v>
      </c>
      <c s="35" t="s">
        <v>5</v>
      </c>
      <c s="6" t="s">
        <v>266</v>
      </c>
      <c s="36" t="s">
        <v>54</v>
      </c>
      <c s="37">
        <v>1</v>
      </c>
      <c s="36">
        <v>0.11241</v>
      </c>
      <c s="36">
        <f>ROUND(G105*H105,6)</f>
      </c>
      <c r="L105" s="38">
        <v>0</v>
      </c>
      <c s="32">
        <f>ROUND(ROUND(L105,2)*ROUND(G105,3),2)</f>
      </c>
      <c s="36" t="s">
        <v>154</v>
      </c>
      <c>
        <f>(M105*21)/100</f>
      </c>
      <c t="s">
        <v>28</v>
      </c>
    </row>
    <row r="106" spans="1:5" ht="12.75">
      <c r="A106" s="35" t="s">
        <v>56</v>
      </c>
      <c r="E106" s="39" t="s">
        <v>266</v>
      </c>
    </row>
    <row r="107" spans="1:5" ht="25.5">
      <c r="A107" s="35" t="s">
        <v>57</v>
      </c>
      <c r="E107" s="40" t="s">
        <v>267</v>
      </c>
    </row>
    <row r="108" spans="1:5" ht="89.25">
      <c r="A108" t="s">
        <v>58</v>
      </c>
      <c r="E108" s="39" t="s">
        <v>268</v>
      </c>
    </row>
    <row r="109" spans="1:16" ht="12.75">
      <c r="A109" t="s">
        <v>50</v>
      </c>
      <c s="34" t="s">
        <v>113</v>
      </c>
      <c s="34" t="s">
        <v>269</v>
      </c>
      <c s="35" t="s">
        <v>5</v>
      </c>
      <c s="6" t="s">
        <v>270</v>
      </c>
      <c s="36" t="s">
        <v>54</v>
      </c>
      <c s="37">
        <v>1</v>
      </c>
      <c s="36">
        <v>0.0065</v>
      </c>
      <c s="36">
        <f>ROUND(G109*H109,6)</f>
      </c>
      <c r="L109" s="38">
        <v>0</v>
      </c>
      <c s="32">
        <f>ROUND(ROUND(L109,2)*ROUND(G109,3),2)</f>
      </c>
      <c s="36" t="s">
        <v>154</v>
      </c>
      <c>
        <f>(M109*21)/100</f>
      </c>
      <c t="s">
        <v>28</v>
      </c>
    </row>
    <row r="110" spans="1:5" ht="12.75">
      <c r="A110" s="35" t="s">
        <v>56</v>
      </c>
      <c r="E110" s="39" t="s">
        <v>270</v>
      </c>
    </row>
    <row r="111" spans="1:5" ht="12.75">
      <c r="A111" s="35" t="s">
        <v>57</v>
      </c>
      <c r="E111" s="40" t="s">
        <v>5</v>
      </c>
    </row>
    <row r="112" spans="1:5" ht="12.75">
      <c r="A112" t="s">
        <v>58</v>
      </c>
      <c r="E112" s="39" t="s">
        <v>5</v>
      </c>
    </row>
    <row r="113" spans="1:16" ht="25.5">
      <c r="A113" t="s">
        <v>50</v>
      </c>
      <c s="34" t="s">
        <v>135</v>
      </c>
      <c s="34" t="s">
        <v>271</v>
      </c>
      <c s="35" t="s">
        <v>5</v>
      </c>
      <c s="6" t="s">
        <v>272</v>
      </c>
      <c s="36" t="s">
        <v>65</v>
      </c>
      <c s="37">
        <v>193</v>
      </c>
      <c s="36">
        <v>0.00011</v>
      </c>
      <c s="36">
        <f>ROUND(G113*H113,6)</f>
      </c>
      <c r="L113" s="38">
        <v>0</v>
      </c>
      <c s="32">
        <f>ROUND(ROUND(L113,2)*ROUND(G113,3),2)</f>
      </c>
      <c s="36" t="s">
        <v>154</v>
      </c>
      <c>
        <f>(M113*21)/100</f>
      </c>
      <c t="s">
        <v>28</v>
      </c>
    </row>
    <row r="114" spans="1:5" ht="25.5">
      <c r="A114" s="35" t="s">
        <v>56</v>
      </c>
      <c r="E114" s="39" t="s">
        <v>272</v>
      </c>
    </row>
    <row r="115" spans="1:5" ht="25.5">
      <c r="A115" s="35" t="s">
        <v>57</v>
      </c>
      <c r="E115" s="40" t="s">
        <v>273</v>
      </c>
    </row>
    <row r="116" spans="1:5" ht="102">
      <c r="A116" t="s">
        <v>58</v>
      </c>
      <c r="E116" s="39" t="s">
        <v>274</v>
      </c>
    </row>
    <row r="117" spans="1:16" ht="25.5">
      <c r="A117" t="s">
        <v>50</v>
      </c>
      <c s="34" t="s">
        <v>140</v>
      </c>
      <c s="34" t="s">
        <v>275</v>
      </c>
      <c s="35" t="s">
        <v>5</v>
      </c>
      <c s="6" t="s">
        <v>276</v>
      </c>
      <c s="36" t="s">
        <v>65</v>
      </c>
      <c s="37">
        <v>386</v>
      </c>
      <c s="36">
        <v>0.00021</v>
      </c>
      <c s="36">
        <f>ROUND(G117*H117,6)</f>
      </c>
      <c r="L117" s="38">
        <v>0</v>
      </c>
      <c s="32">
        <f>ROUND(ROUND(L117,2)*ROUND(G117,3),2)</f>
      </c>
      <c s="36" t="s">
        <v>154</v>
      </c>
      <c>
        <f>(M117*21)/100</f>
      </c>
      <c t="s">
        <v>28</v>
      </c>
    </row>
    <row r="118" spans="1:5" ht="25.5">
      <c r="A118" s="35" t="s">
        <v>56</v>
      </c>
      <c r="E118" s="39" t="s">
        <v>276</v>
      </c>
    </row>
    <row r="119" spans="1:5" ht="25.5">
      <c r="A119" s="35" t="s">
        <v>57</v>
      </c>
      <c r="E119" s="40" t="s">
        <v>277</v>
      </c>
    </row>
    <row r="120" spans="1:5" ht="102">
      <c r="A120" t="s">
        <v>58</v>
      </c>
      <c r="E120" s="39" t="s">
        <v>274</v>
      </c>
    </row>
    <row r="121" spans="1:16" ht="25.5">
      <c r="A121" t="s">
        <v>50</v>
      </c>
      <c s="34" t="s">
        <v>278</v>
      </c>
      <c s="34" t="s">
        <v>279</v>
      </c>
      <c s="35" t="s">
        <v>5</v>
      </c>
      <c s="6" t="s">
        <v>280</v>
      </c>
      <c s="36" t="s">
        <v>65</v>
      </c>
      <c s="37">
        <v>193</v>
      </c>
      <c s="36">
        <v>0.00033</v>
      </c>
      <c s="36">
        <f>ROUND(G121*H121,6)</f>
      </c>
      <c r="L121" s="38">
        <v>0</v>
      </c>
      <c s="32">
        <f>ROUND(ROUND(L121,2)*ROUND(G121,3),2)</f>
      </c>
      <c s="36" t="s">
        <v>154</v>
      </c>
      <c>
        <f>(M121*21)/100</f>
      </c>
      <c t="s">
        <v>28</v>
      </c>
    </row>
    <row r="122" spans="1:5" ht="25.5">
      <c r="A122" s="35" t="s">
        <v>56</v>
      </c>
      <c r="E122" s="39" t="s">
        <v>280</v>
      </c>
    </row>
    <row r="123" spans="1:5" ht="12.75">
      <c r="A123" s="35" t="s">
        <v>57</v>
      </c>
      <c r="E123" s="40" t="s">
        <v>5</v>
      </c>
    </row>
    <row r="124" spans="1:5" ht="102">
      <c r="A124" t="s">
        <v>58</v>
      </c>
      <c r="E124" s="39" t="s">
        <v>281</v>
      </c>
    </row>
    <row r="125" spans="1:16" ht="25.5">
      <c r="A125" t="s">
        <v>50</v>
      </c>
      <c s="34" t="s">
        <v>282</v>
      </c>
      <c s="34" t="s">
        <v>283</v>
      </c>
      <c s="35" t="s">
        <v>5</v>
      </c>
      <c s="6" t="s">
        <v>284</v>
      </c>
      <c s="36" t="s">
        <v>65</v>
      </c>
      <c s="37">
        <v>386</v>
      </c>
      <c s="36">
        <v>0.00065</v>
      </c>
      <c s="36">
        <f>ROUND(G125*H125,6)</f>
      </c>
      <c r="L125" s="38">
        <v>0</v>
      </c>
      <c s="32">
        <f>ROUND(ROUND(L125,2)*ROUND(G125,3),2)</f>
      </c>
      <c s="36" t="s">
        <v>154</v>
      </c>
      <c>
        <f>(M125*21)/100</f>
      </c>
      <c t="s">
        <v>28</v>
      </c>
    </row>
    <row r="126" spans="1:5" ht="25.5">
      <c r="A126" s="35" t="s">
        <v>56</v>
      </c>
      <c r="E126" s="39" t="s">
        <v>284</v>
      </c>
    </row>
    <row r="127" spans="1:5" ht="12.75">
      <c r="A127" s="35" t="s">
        <v>57</v>
      </c>
      <c r="E127" s="40" t="s">
        <v>5</v>
      </c>
    </row>
    <row r="128" spans="1:5" ht="102">
      <c r="A128" t="s">
        <v>58</v>
      </c>
      <c r="E128" s="39" t="s">
        <v>281</v>
      </c>
    </row>
    <row r="129" spans="1:16" ht="25.5">
      <c r="A129" t="s">
        <v>50</v>
      </c>
      <c s="34" t="s">
        <v>285</v>
      </c>
      <c s="34" t="s">
        <v>286</v>
      </c>
      <c s="35" t="s">
        <v>5</v>
      </c>
      <c s="6" t="s">
        <v>287</v>
      </c>
      <c s="36" t="s">
        <v>133</v>
      </c>
      <c s="37">
        <v>0.4</v>
      </c>
      <c s="36">
        <v>0.0026</v>
      </c>
      <c s="36">
        <f>ROUND(G129*H129,6)</f>
      </c>
      <c r="L129" s="38">
        <v>0</v>
      </c>
      <c s="32">
        <f>ROUND(ROUND(L129,2)*ROUND(G129,3),2)</f>
      </c>
      <c s="36" t="s">
        <v>154</v>
      </c>
      <c>
        <f>(M129*21)/100</f>
      </c>
      <c t="s">
        <v>28</v>
      </c>
    </row>
    <row r="130" spans="1:5" ht="25.5">
      <c r="A130" s="35" t="s">
        <v>56</v>
      </c>
      <c r="E130" s="39" t="s">
        <v>287</v>
      </c>
    </row>
    <row r="131" spans="1:5" ht="25.5">
      <c r="A131" s="35" t="s">
        <v>57</v>
      </c>
      <c r="E131" s="40" t="s">
        <v>288</v>
      </c>
    </row>
    <row r="132" spans="1:5" ht="102">
      <c r="A132" t="s">
        <v>58</v>
      </c>
      <c r="E132" s="39" t="s">
        <v>281</v>
      </c>
    </row>
    <row r="133" spans="1:16" ht="25.5">
      <c r="A133" t="s">
        <v>50</v>
      </c>
      <c s="34" t="s">
        <v>289</v>
      </c>
      <c s="34" t="s">
        <v>290</v>
      </c>
      <c s="35" t="s">
        <v>5</v>
      </c>
      <c s="6" t="s">
        <v>291</v>
      </c>
      <c s="36" t="s">
        <v>65</v>
      </c>
      <c s="37">
        <v>579</v>
      </c>
      <c s="36">
        <v>0</v>
      </c>
      <c s="36">
        <f>ROUND(G133*H133,6)</f>
      </c>
      <c r="L133" s="38">
        <v>0</v>
      </c>
      <c s="32">
        <f>ROUND(ROUND(L133,2)*ROUND(G133,3),2)</f>
      </c>
      <c s="36" t="s">
        <v>154</v>
      </c>
      <c>
        <f>(M133*21)/100</f>
      </c>
      <c t="s">
        <v>28</v>
      </c>
    </row>
    <row r="134" spans="1:5" ht="25.5">
      <c r="A134" s="35" t="s">
        <v>56</v>
      </c>
      <c r="E134" s="39" t="s">
        <v>291</v>
      </c>
    </row>
    <row r="135" spans="1:5" ht="25.5">
      <c r="A135" s="35" t="s">
        <v>57</v>
      </c>
      <c r="E135" s="40" t="s">
        <v>292</v>
      </c>
    </row>
    <row r="136" spans="1:5" ht="38.25">
      <c r="A136" t="s">
        <v>58</v>
      </c>
      <c r="E136" s="39" t="s">
        <v>293</v>
      </c>
    </row>
    <row r="137" spans="1:16" ht="25.5">
      <c r="A137" t="s">
        <v>50</v>
      </c>
      <c s="34" t="s">
        <v>294</v>
      </c>
      <c s="34" t="s">
        <v>295</v>
      </c>
      <c s="35" t="s">
        <v>5</v>
      </c>
      <c s="6" t="s">
        <v>296</v>
      </c>
      <c s="36" t="s">
        <v>133</v>
      </c>
      <c s="37">
        <v>0.4</v>
      </c>
      <c s="36">
        <v>1E-05</v>
      </c>
      <c s="36">
        <f>ROUND(G137*H137,6)</f>
      </c>
      <c r="L137" s="38">
        <v>0</v>
      </c>
      <c s="32">
        <f>ROUND(ROUND(L137,2)*ROUND(G137,3),2)</f>
      </c>
      <c s="36" t="s">
        <v>154</v>
      </c>
      <c>
        <f>(M137*21)/100</f>
      </c>
      <c t="s">
        <v>28</v>
      </c>
    </row>
    <row r="138" spans="1:5" ht="25.5">
      <c r="A138" s="35" t="s">
        <v>56</v>
      </c>
      <c r="E138" s="39" t="s">
        <v>296</v>
      </c>
    </row>
    <row r="139" spans="1:5" ht="12.75">
      <c r="A139" s="35" t="s">
        <v>57</v>
      </c>
      <c r="E139" s="40" t="s">
        <v>5</v>
      </c>
    </row>
    <row r="140" spans="1:5" ht="38.25">
      <c r="A140" t="s">
        <v>58</v>
      </c>
      <c r="E140" s="39" t="s">
        <v>293</v>
      </c>
    </row>
    <row r="141" spans="1:16" ht="12.75">
      <c r="A141" t="s">
        <v>50</v>
      </c>
      <c s="34" t="s">
        <v>297</v>
      </c>
      <c s="34" t="s">
        <v>298</v>
      </c>
      <c s="35" t="s">
        <v>5</v>
      </c>
      <c s="6" t="s">
        <v>299</v>
      </c>
      <c s="36" t="s">
        <v>133</v>
      </c>
      <c s="37">
        <v>2</v>
      </c>
      <c s="36">
        <v>1E-05</v>
      </c>
      <c s="36">
        <f>ROUND(G141*H141,6)</f>
      </c>
      <c r="L141" s="38">
        <v>0</v>
      </c>
      <c s="32">
        <f>ROUND(ROUND(L141,2)*ROUND(G141,3),2)</f>
      </c>
      <c s="36" t="s">
        <v>159</v>
      </c>
      <c>
        <f>(M141*21)/100</f>
      </c>
      <c t="s">
        <v>28</v>
      </c>
    </row>
    <row r="142" spans="1:5" ht="12.75">
      <c r="A142" s="35" t="s">
        <v>56</v>
      </c>
      <c r="E142" s="39" t="s">
        <v>299</v>
      </c>
    </row>
    <row r="143" spans="1:5" ht="25.5">
      <c r="A143" s="35" t="s">
        <v>57</v>
      </c>
      <c r="E143" s="40" t="s">
        <v>300</v>
      </c>
    </row>
    <row r="144" spans="1:5" ht="12.75">
      <c r="A144" t="s">
        <v>58</v>
      </c>
      <c r="E144" s="39" t="s">
        <v>5</v>
      </c>
    </row>
    <row r="145" spans="1:13" ht="12.75">
      <c r="A145" t="s">
        <v>47</v>
      </c>
      <c r="C145" s="31" t="s">
        <v>301</v>
      </c>
      <c r="E145" s="33" t="s">
        <v>302</v>
      </c>
      <c r="J145" s="32">
        <f>0</f>
      </c>
      <c s="32">
        <f>0</f>
      </c>
      <c s="32">
        <f>0+L146+L150+L154+L158+L162</f>
      </c>
      <c s="32">
        <f>0+M146+M150+M154+M158+M162</f>
      </c>
    </row>
    <row r="146" spans="1:16" ht="25.5">
      <c r="A146" t="s">
        <v>50</v>
      </c>
      <c s="34" t="s">
        <v>303</v>
      </c>
      <c s="34" t="s">
        <v>304</v>
      </c>
      <c s="35" t="s">
        <v>5</v>
      </c>
      <c s="6" t="s">
        <v>305</v>
      </c>
      <c s="36" t="s">
        <v>133</v>
      </c>
      <c s="37">
        <v>2.8</v>
      </c>
      <c s="36">
        <v>0</v>
      </c>
      <c s="36">
        <f>ROUND(G146*H146,6)</f>
      </c>
      <c r="L146" s="38">
        <v>0</v>
      </c>
      <c s="32">
        <f>ROUND(ROUND(L146,2)*ROUND(G146,3),2)</f>
      </c>
      <c s="36" t="s">
        <v>154</v>
      </c>
      <c>
        <f>(M146*21)/100</f>
      </c>
      <c t="s">
        <v>28</v>
      </c>
    </row>
    <row r="147" spans="1:5" ht="38.25">
      <c r="A147" s="35" t="s">
        <v>56</v>
      </c>
      <c r="E147" s="39" t="s">
        <v>306</v>
      </c>
    </row>
    <row r="148" spans="1:5" ht="25.5">
      <c r="A148" s="35" t="s">
        <v>57</v>
      </c>
      <c r="E148" s="40" t="s">
        <v>307</v>
      </c>
    </row>
    <row r="149" spans="1:5" ht="153">
      <c r="A149" t="s">
        <v>58</v>
      </c>
      <c r="E149" s="39" t="s">
        <v>308</v>
      </c>
    </row>
    <row r="150" spans="1:16" ht="25.5">
      <c r="A150" t="s">
        <v>50</v>
      </c>
      <c s="34" t="s">
        <v>309</v>
      </c>
      <c s="34" t="s">
        <v>310</v>
      </c>
      <c s="35" t="s">
        <v>5</v>
      </c>
      <c s="6" t="s">
        <v>311</v>
      </c>
      <c s="36" t="s">
        <v>133</v>
      </c>
      <c s="37">
        <v>1.2</v>
      </c>
      <c s="36">
        <v>0</v>
      </c>
      <c s="36">
        <f>ROUND(G150*H150,6)</f>
      </c>
      <c r="L150" s="38">
        <v>0</v>
      </c>
      <c s="32">
        <f>ROUND(ROUND(L150,2)*ROUND(G150,3),2)</f>
      </c>
      <c s="36" t="s">
        <v>154</v>
      </c>
      <c>
        <f>(M150*21)/100</f>
      </c>
      <c t="s">
        <v>28</v>
      </c>
    </row>
    <row r="151" spans="1:5" ht="38.25">
      <c r="A151" s="35" t="s">
        <v>56</v>
      </c>
      <c r="E151" s="39" t="s">
        <v>312</v>
      </c>
    </row>
    <row r="152" spans="1:5" ht="38.25">
      <c r="A152" s="35" t="s">
        <v>57</v>
      </c>
      <c r="E152" s="40" t="s">
        <v>313</v>
      </c>
    </row>
    <row r="153" spans="1:5" ht="255">
      <c r="A153" t="s">
        <v>58</v>
      </c>
      <c r="E153" s="39" t="s">
        <v>314</v>
      </c>
    </row>
    <row r="154" spans="1:16" ht="25.5">
      <c r="A154" t="s">
        <v>50</v>
      </c>
      <c s="34" t="s">
        <v>315</v>
      </c>
      <c s="34" t="s">
        <v>316</v>
      </c>
      <c s="35" t="s">
        <v>5</v>
      </c>
      <c s="6" t="s">
        <v>317</v>
      </c>
      <c s="36" t="s">
        <v>133</v>
      </c>
      <c s="37">
        <v>303</v>
      </c>
      <c s="36">
        <v>4E-05</v>
      </c>
      <c s="36">
        <f>ROUND(G154*H154,6)</f>
      </c>
      <c r="L154" s="38">
        <v>0</v>
      </c>
      <c s="32">
        <f>ROUND(ROUND(L154,2)*ROUND(G154,3),2)</f>
      </c>
      <c s="36" t="s">
        <v>154</v>
      </c>
      <c>
        <f>(M154*21)/100</f>
      </c>
      <c t="s">
        <v>28</v>
      </c>
    </row>
    <row r="155" spans="1:5" ht="38.25">
      <c r="A155" s="35" t="s">
        <v>56</v>
      </c>
      <c r="E155" s="39" t="s">
        <v>318</v>
      </c>
    </row>
    <row r="156" spans="1:5" ht="25.5">
      <c r="A156" s="35" t="s">
        <v>57</v>
      </c>
      <c r="E156" s="40" t="s">
        <v>319</v>
      </c>
    </row>
    <row r="157" spans="1:5" ht="216.75">
      <c r="A157" t="s">
        <v>58</v>
      </c>
      <c r="E157" s="39" t="s">
        <v>320</v>
      </c>
    </row>
    <row r="158" spans="1:16" ht="25.5">
      <c r="A158" t="s">
        <v>50</v>
      </c>
      <c s="34" t="s">
        <v>321</v>
      </c>
      <c s="34" t="s">
        <v>322</v>
      </c>
      <c s="35" t="s">
        <v>5</v>
      </c>
      <c s="6" t="s">
        <v>317</v>
      </c>
      <c s="36" t="s">
        <v>133</v>
      </c>
      <c s="37">
        <v>286</v>
      </c>
      <c s="36">
        <v>9E-05</v>
      </c>
      <c s="36">
        <f>ROUND(G158*H158,6)</f>
      </c>
      <c r="L158" s="38">
        <v>0</v>
      </c>
      <c s="32">
        <f>ROUND(ROUND(L158,2)*ROUND(G158,3),2)</f>
      </c>
      <c s="36" t="s">
        <v>154</v>
      </c>
      <c>
        <f>(M158*21)/100</f>
      </c>
      <c t="s">
        <v>28</v>
      </c>
    </row>
    <row r="159" spans="1:5" ht="38.25">
      <c r="A159" s="35" t="s">
        <v>56</v>
      </c>
      <c r="E159" s="39" t="s">
        <v>323</v>
      </c>
    </row>
    <row r="160" spans="1:5" ht="25.5">
      <c r="A160" s="35" t="s">
        <v>57</v>
      </c>
      <c r="E160" s="40" t="s">
        <v>324</v>
      </c>
    </row>
    <row r="161" spans="1:5" ht="216.75">
      <c r="A161" t="s">
        <v>58</v>
      </c>
      <c r="E161" s="39" t="s">
        <v>320</v>
      </c>
    </row>
    <row r="162" spans="1:16" ht="25.5">
      <c r="A162" t="s">
        <v>50</v>
      </c>
      <c s="34" t="s">
        <v>325</v>
      </c>
      <c s="34" t="s">
        <v>326</v>
      </c>
      <c s="35" t="s">
        <v>5</v>
      </c>
      <c s="6" t="s">
        <v>327</v>
      </c>
      <c s="36" t="s">
        <v>65</v>
      </c>
      <c s="37">
        <v>9</v>
      </c>
      <c s="36">
        <v>0</v>
      </c>
      <c s="36">
        <f>ROUND(G162*H162,6)</f>
      </c>
      <c r="L162" s="38">
        <v>0</v>
      </c>
      <c s="32">
        <f>ROUND(ROUND(L162,2)*ROUND(G162,3),2)</f>
      </c>
      <c s="36" t="s">
        <v>154</v>
      </c>
      <c>
        <f>(M162*21)/100</f>
      </c>
      <c t="s">
        <v>28</v>
      </c>
    </row>
    <row r="163" spans="1:5" ht="25.5">
      <c r="A163" s="35" t="s">
        <v>56</v>
      </c>
      <c r="E163" s="39" t="s">
        <v>327</v>
      </c>
    </row>
    <row r="164" spans="1:5" ht="25.5">
      <c r="A164" s="35" t="s">
        <v>57</v>
      </c>
      <c r="E164" s="40" t="s">
        <v>328</v>
      </c>
    </row>
    <row r="165" spans="1:5" ht="153">
      <c r="A165" t="s">
        <v>58</v>
      </c>
      <c r="E165" s="39" t="s">
        <v>329</v>
      </c>
    </row>
    <row r="166" spans="1:13" ht="12.75">
      <c r="A166" t="s">
        <v>47</v>
      </c>
      <c r="C166" s="31" t="s">
        <v>330</v>
      </c>
      <c r="E166" s="33" t="s">
        <v>331</v>
      </c>
      <c r="J166" s="32">
        <f>0</f>
      </c>
      <c s="32">
        <f>0</f>
      </c>
      <c s="32">
        <f>0+L167+L171+L175</f>
      </c>
      <c s="32">
        <f>0+M167+M171+M175</f>
      </c>
    </row>
    <row r="167" spans="1:16" ht="25.5">
      <c r="A167" t="s">
        <v>50</v>
      </c>
      <c s="34" t="s">
        <v>332</v>
      </c>
      <c s="34" t="s">
        <v>333</v>
      </c>
      <c s="35" t="s">
        <v>334</v>
      </c>
      <c s="6" t="s">
        <v>335</v>
      </c>
      <c s="36" t="s">
        <v>336</v>
      </c>
      <c s="37">
        <v>3.323</v>
      </c>
      <c s="36">
        <v>0</v>
      </c>
      <c s="36">
        <f>ROUND(G167*H167,6)</f>
      </c>
      <c r="L167" s="38">
        <v>0</v>
      </c>
      <c s="32">
        <f>ROUND(ROUND(L167,2)*ROUND(G167,3),2)</f>
      </c>
      <c s="36" t="s">
        <v>159</v>
      </c>
      <c>
        <f>(M167*21)/100</f>
      </c>
      <c t="s">
        <v>28</v>
      </c>
    </row>
    <row r="168" spans="1:5" ht="25.5">
      <c r="A168" s="35" t="s">
        <v>56</v>
      </c>
      <c r="E168" s="39" t="s">
        <v>335</v>
      </c>
    </row>
    <row r="169" spans="1:5" ht="25.5">
      <c r="A169" s="35" t="s">
        <v>57</v>
      </c>
      <c r="E169" s="40" t="s">
        <v>337</v>
      </c>
    </row>
    <row r="170" spans="1:5" ht="191.25">
      <c r="A170" t="s">
        <v>58</v>
      </c>
      <c r="E170" s="39" t="s">
        <v>338</v>
      </c>
    </row>
    <row r="171" spans="1:16" ht="25.5">
      <c r="A171" t="s">
        <v>50</v>
      </c>
      <c s="34" t="s">
        <v>339</v>
      </c>
      <c s="34" t="s">
        <v>340</v>
      </c>
      <c s="35" t="s">
        <v>341</v>
      </c>
      <c s="6" t="s">
        <v>342</v>
      </c>
      <c s="36" t="s">
        <v>336</v>
      </c>
      <c s="37">
        <v>104.425</v>
      </c>
      <c s="36">
        <v>0</v>
      </c>
      <c s="36">
        <f>ROUND(G171*H171,6)</f>
      </c>
      <c r="L171" s="38">
        <v>0</v>
      </c>
      <c s="32">
        <f>ROUND(ROUND(L171,2)*ROUND(G171,3),2)</f>
      </c>
      <c s="36" t="s">
        <v>159</v>
      </c>
      <c>
        <f>(M171*21)/100</f>
      </c>
      <c t="s">
        <v>28</v>
      </c>
    </row>
    <row r="172" spans="1:5" ht="25.5">
      <c r="A172" s="35" t="s">
        <v>56</v>
      </c>
      <c r="E172" s="39" t="s">
        <v>342</v>
      </c>
    </row>
    <row r="173" spans="1:5" ht="25.5">
      <c r="A173" s="35" t="s">
        <v>57</v>
      </c>
      <c r="E173" s="40" t="s">
        <v>343</v>
      </c>
    </row>
    <row r="174" spans="1:5" ht="191.25">
      <c r="A174" t="s">
        <v>58</v>
      </c>
      <c r="E174" s="39" t="s">
        <v>338</v>
      </c>
    </row>
    <row r="175" spans="1:16" ht="25.5">
      <c r="A175" t="s">
        <v>50</v>
      </c>
      <c s="34" t="s">
        <v>344</v>
      </c>
      <c s="34" t="s">
        <v>345</v>
      </c>
      <c s="35" t="s">
        <v>346</v>
      </c>
      <c s="6" t="s">
        <v>347</v>
      </c>
      <c s="36" t="s">
        <v>336</v>
      </c>
      <c s="37">
        <v>100.8</v>
      </c>
      <c s="36">
        <v>0</v>
      </c>
      <c s="36">
        <f>ROUND(G175*H175,6)</f>
      </c>
      <c r="L175" s="38">
        <v>0</v>
      </c>
      <c s="32">
        <f>ROUND(ROUND(L175,2)*ROUND(G175,3),2)</f>
      </c>
      <c s="36" t="s">
        <v>159</v>
      </c>
      <c>
        <f>(M175*21)/100</f>
      </c>
      <c t="s">
        <v>28</v>
      </c>
    </row>
    <row r="176" spans="1:5" ht="25.5">
      <c r="A176" s="35" t="s">
        <v>56</v>
      </c>
      <c r="E176" s="39" t="s">
        <v>347</v>
      </c>
    </row>
    <row r="177" spans="1:5" ht="25.5">
      <c r="A177" s="35" t="s">
        <v>57</v>
      </c>
      <c r="E177" s="40" t="s">
        <v>348</v>
      </c>
    </row>
    <row r="178" spans="1:5" ht="191.25">
      <c r="A178" t="s">
        <v>58</v>
      </c>
      <c r="E178" s="39" t="s">
        <v>338</v>
      </c>
    </row>
    <row r="179" spans="1:13" ht="12.75">
      <c r="A179" t="s">
        <v>47</v>
      </c>
      <c r="C179" s="31" t="s">
        <v>349</v>
      </c>
      <c r="E179" s="33" t="s">
        <v>350</v>
      </c>
      <c r="J179" s="32">
        <f>0</f>
      </c>
      <c s="32">
        <f>0</f>
      </c>
      <c s="32">
        <f>0+L180</f>
      </c>
      <c s="32">
        <f>0+M180</f>
      </c>
    </row>
    <row r="180" spans="1:16" ht="25.5">
      <c r="A180" t="s">
        <v>50</v>
      </c>
      <c s="34" t="s">
        <v>351</v>
      </c>
      <c s="34" t="s">
        <v>352</v>
      </c>
      <c s="35" t="s">
        <v>5</v>
      </c>
      <c s="6" t="s">
        <v>353</v>
      </c>
      <c s="36" t="s">
        <v>336</v>
      </c>
      <c s="37">
        <v>209.983</v>
      </c>
      <c s="36">
        <v>0</v>
      </c>
      <c s="36">
        <f>ROUND(G180*H180,6)</f>
      </c>
      <c r="L180" s="38">
        <v>0</v>
      </c>
      <c s="32">
        <f>ROUND(ROUND(L180,2)*ROUND(G180,3),2)</f>
      </c>
      <c s="36" t="s">
        <v>154</v>
      </c>
      <c>
        <f>(M180*21)/100</f>
      </c>
      <c t="s">
        <v>28</v>
      </c>
    </row>
    <row r="181" spans="1:5" ht="25.5">
      <c r="A181" s="35" t="s">
        <v>56</v>
      </c>
      <c r="E181" s="39" t="s">
        <v>353</v>
      </c>
    </row>
    <row r="182" spans="1:5" ht="12.75">
      <c r="A182" s="35" t="s">
        <v>57</v>
      </c>
      <c r="E182" s="40" t="s">
        <v>5</v>
      </c>
    </row>
    <row r="183" spans="1:5" ht="12.75">
      <c r="A183" t="s">
        <v>58</v>
      </c>
      <c r="E183" s="39" t="s">
        <v>5</v>
      </c>
    </row>
    <row r="184" spans="1:13" ht="12.75">
      <c r="A184" t="s">
        <v>47</v>
      </c>
      <c r="C184" s="31" t="s">
        <v>354</v>
      </c>
      <c r="E184" s="33" t="s">
        <v>150</v>
      </c>
      <c r="J184" s="32">
        <f>0</f>
      </c>
      <c s="32">
        <f>0</f>
      </c>
      <c s="32">
        <f>0+L185+L189</f>
      </c>
      <c s="32">
        <f>0+M185+M189</f>
      </c>
    </row>
    <row r="185" spans="1:16" ht="12.75">
      <c r="A185" t="s">
        <v>50</v>
      </c>
      <c s="34" t="s">
        <v>355</v>
      </c>
      <c s="34" t="s">
        <v>356</v>
      </c>
      <c s="35" t="s">
        <v>5</v>
      </c>
      <c s="6" t="s">
        <v>357</v>
      </c>
      <c s="36" t="s">
        <v>54</v>
      </c>
      <c s="37">
        <v>1</v>
      </c>
      <c s="36">
        <v>0</v>
      </c>
      <c s="36">
        <f>ROUND(G185*H185,6)</f>
      </c>
      <c r="L185" s="38">
        <v>0</v>
      </c>
      <c s="32">
        <f>ROUND(ROUND(L185,2)*ROUND(G185,3),2)</f>
      </c>
      <c s="36" t="s">
        <v>154</v>
      </c>
      <c>
        <f>(M185*21)/100</f>
      </c>
      <c t="s">
        <v>28</v>
      </c>
    </row>
    <row r="186" spans="1:5" ht="12.75">
      <c r="A186" s="35" t="s">
        <v>56</v>
      </c>
      <c r="E186" s="39" t="s">
        <v>357</v>
      </c>
    </row>
    <row r="187" spans="1:5" ht="25.5">
      <c r="A187" s="35" t="s">
        <v>57</v>
      </c>
      <c r="E187" s="40" t="s">
        <v>358</v>
      </c>
    </row>
    <row r="188" spans="1:5" ht="12.75">
      <c r="A188" t="s">
        <v>58</v>
      </c>
      <c r="E188" s="39" t="s">
        <v>5</v>
      </c>
    </row>
    <row r="189" spans="1:16" ht="12.75">
      <c r="A189" t="s">
        <v>50</v>
      </c>
      <c s="34" t="s">
        <v>359</v>
      </c>
      <c s="34" t="s">
        <v>360</v>
      </c>
      <c s="35" t="s">
        <v>5</v>
      </c>
      <c s="6" t="s">
        <v>361</v>
      </c>
      <c s="36" t="s">
        <v>54</v>
      </c>
      <c s="37">
        <v>30</v>
      </c>
      <c s="36">
        <v>0</v>
      </c>
      <c s="36">
        <f>ROUND(G189*H189,6)</f>
      </c>
      <c r="L189" s="38">
        <v>0</v>
      </c>
      <c s="32">
        <f>ROUND(ROUND(L189,2)*ROUND(G189,3),2)</f>
      </c>
      <c s="36" t="s">
        <v>154</v>
      </c>
      <c>
        <f>(M189*21)/100</f>
      </c>
      <c t="s">
        <v>28</v>
      </c>
    </row>
    <row r="190" spans="1:5" ht="12.75">
      <c r="A190" s="35" t="s">
        <v>56</v>
      </c>
      <c r="E190" s="39" t="s">
        <v>361</v>
      </c>
    </row>
    <row r="191" spans="1:5" ht="25.5">
      <c r="A191" s="35" t="s">
        <v>57</v>
      </c>
      <c r="E191" s="40" t="s">
        <v>362</v>
      </c>
    </row>
    <row r="192" spans="1:5" ht="12.75">
      <c r="A192" t="s">
        <v>58</v>
      </c>
      <c r="E192" s="39" t="s">
        <v>5</v>
      </c>
    </row>
    <row r="193" spans="1:13" ht="12.75">
      <c r="A193" t="s">
        <v>47</v>
      </c>
      <c r="C193" s="31" t="s">
        <v>363</v>
      </c>
      <c r="E193" s="33" t="s">
        <v>364</v>
      </c>
      <c r="J193" s="32">
        <f>0</f>
      </c>
      <c s="32">
        <f>0</f>
      </c>
      <c s="32">
        <f>0+L194+L198</f>
      </c>
      <c s="32">
        <f>0+M194+M198</f>
      </c>
    </row>
    <row r="194" spans="1:16" ht="12.75">
      <c r="A194" t="s">
        <v>50</v>
      </c>
      <c s="34" t="s">
        <v>365</v>
      </c>
      <c s="34" t="s">
        <v>366</v>
      </c>
      <c s="35" t="s">
        <v>5</v>
      </c>
      <c s="6" t="s">
        <v>367</v>
      </c>
      <c s="36" t="s">
        <v>54</v>
      </c>
      <c s="37">
        <v>2</v>
      </c>
      <c s="36">
        <v>0</v>
      </c>
      <c s="36">
        <f>ROUND(G194*H194,6)</f>
      </c>
      <c r="L194" s="38">
        <v>0</v>
      </c>
      <c s="32">
        <f>ROUND(ROUND(L194,2)*ROUND(G194,3),2)</f>
      </c>
      <c s="36" t="s">
        <v>154</v>
      </c>
      <c>
        <f>(M194*21)/100</f>
      </c>
      <c t="s">
        <v>28</v>
      </c>
    </row>
    <row r="195" spans="1:5" ht="12.75">
      <c r="A195" s="35" t="s">
        <v>56</v>
      </c>
      <c r="E195" s="39" t="s">
        <v>367</v>
      </c>
    </row>
    <row r="196" spans="1:5" ht="25.5">
      <c r="A196" s="35" t="s">
        <v>57</v>
      </c>
      <c r="E196" s="40" t="s">
        <v>368</v>
      </c>
    </row>
    <row r="197" spans="1:5" ht="12.75">
      <c r="A197" t="s">
        <v>58</v>
      </c>
      <c r="E197" s="39" t="s">
        <v>5</v>
      </c>
    </row>
    <row r="198" spans="1:16" ht="25.5">
      <c r="A198" t="s">
        <v>50</v>
      </c>
      <c s="34" t="s">
        <v>369</v>
      </c>
      <c s="34" t="s">
        <v>370</v>
      </c>
      <c s="35" t="s">
        <v>5</v>
      </c>
      <c s="6" t="s">
        <v>371</v>
      </c>
      <c s="36" t="s">
        <v>54</v>
      </c>
      <c s="37">
        <v>1</v>
      </c>
      <c s="36">
        <v>0</v>
      </c>
      <c s="36">
        <f>ROUND(G198*H198,6)</f>
      </c>
      <c r="L198" s="38">
        <v>0</v>
      </c>
      <c s="32">
        <f>ROUND(ROUND(L198,2)*ROUND(G198,3),2)</f>
      </c>
      <c s="36" t="s">
        <v>159</v>
      </c>
      <c>
        <f>(M198*21)/100</f>
      </c>
      <c t="s">
        <v>28</v>
      </c>
    </row>
    <row r="199" spans="1:5" ht="25.5">
      <c r="A199" s="35" t="s">
        <v>56</v>
      </c>
      <c r="E199" s="39" t="s">
        <v>372</v>
      </c>
    </row>
    <row r="200" spans="1:5" ht="12.75">
      <c r="A200" s="35" t="s">
        <v>57</v>
      </c>
      <c r="E200" s="40" t="s">
        <v>5</v>
      </c>
    </row>
    <row r="201" spans="1:5" ht="12.75">
      <c r="A201" t="s">
        <v>58</v>
      </c>
      <c r="E201" s="39" t="s">
        <v>5</v>
      </c>
    </row>
    <row r="202" spans="1:13" ht="12.75">
      <c r="A202" t="s">
        <v>47</v>
      </c>
      <c r="C202" s="31" t="s">
        <v>373</v>
      </c>
      <c r="E202" s="33" t="s">
        <v>374</v>
      </c>
      <c r="J202" s="32">
        <f>0</f>
      </c>
      <c s="32">
        <f>0</f>
      </c>
      <c s="32">
        <f>0+L203+L207+L211+L215+L219+L223+L227</f>
      </c>
      <c s="32">
        <f>0+M203+M207+M211+M215+M219+M223+M227</f>
      </c>
    </row>
    <row r="203" spans="1:16" ht="25.5">
      <c r="A203" t="s">
        <v>50</v>
      </c>
      <c s="34" t="s">
        <v>375</v>
      </c>
      <c s="34" t="s">
        <v>376</v>
      </c>
      <c s="35" t="s">
        <v>5</v>
      </c>
      <c s="6" t="s">
        <v>377</v>
      </c>
      <c s="36" t="s">
        <v>54</v>
      </c>
      <c s="37">
        <v>1</v>
      </c>
      <c s="36">
        <v>0</v>
      </c>
      <c s="36">
        <f>ROUND(G203*H203,6)</f>
      </c>
      <c r="L203" s="38">
        <v>0</v>
      </c>
      <c s="32">
        <f>ROUND(ROUND(L203,2)*ROUND(G203,3),2)</f>
      </c>
      <c s="36" t="s">
        <v>159</v>
      </c>
      <c>
        <f>(M203*21)/100</f>
      </c>
      <c t="s">
        <v>28</v>
      </c>
    </row>
    <row r="204" spans="1:5" ht="25.5">
      <c r="A204" s="35" t="s">
        <v>56</v>
      </c>
      <c r="E204" s="39" t="s">
        <v>377</v>
      </c>
    </row>
    <row r="205" spans="1:5" ht="12.75">
      <c r="A205" s="35" t="s">
        <v>57</v>
      </c>
      <c r="E205" s="40" t="s">
        <v>5</v>
      </c>
    </row>
    <row r="206" spans="1:5" ht="12.75">
      <c r="A206" t="s">
        <v>58</v>
      </c>
      <c r="E206" s="39" t="s">
        <v>5</v>
      </c>
    </row>
    <row r="207" spans="1:16" ht="25.5">
      <c r="A207" t="s">
        <v>50</v>
      </c>
      <c s="34" t="s">
        <v>378</v>
      </c>
      <c s="34" t="s">
        <v>379</v>
      </c>
      <c s="35" t="s">
        <v>5</v>
      </c>
      <c s="6" t="s">
        <v>380</v>
      </c>
      <c s="36" t="s">
        <v>54</v>
      </c>
      <c s="37">
        <v>15</v>
      </c>
      <c s="36">
        <v>0</v>
      </c>
      <c s="36">
        <f>ROUND(G207*H207,6)</f>
      </c>
      <c r="L207" s="38">
        <v>0</v>
      </c>
      <c s="32">
        <f>ROUND(ROUND(L207,2)*ROUND(G207,3),2)</f>
      </c>
      <c s="36" t="s">
        <v>154</v>
      </c>
      <c>
        <f>(M207*21)/100</f>
      </c>
      <c t="s">
        <v>28</v>
      </c>
    </row>
    <row r="208" spans="1:5" ht="25.5">
      <c r="A208" s="35" t="s">
        <v>56</v>
      </c>
      <c r="E208" s="39" t="s">
        <v>380</v>
      </c>
    </row>
    <row r="209" spans="1:5" ht="25.5">
      <c r="A209" s="35" t="s">
        <v>57</v>
      </c>
      <c r="E209" s="40" t="s">
        <v>381</v>
      </c>
    </row>
    <row r="210" spans="1:5" ht="25.5">
      <c r="A210" t="s">
        <v>58</v>
      </c>
      <c r="E210" s="39" t="s">
        <v>382</v>
      </c>
    </row>
    <row r="211" spans="1:16" ht="25.5">
      <c r="A211" t="s">
        <v>50</v>
      </c>
      <c s="34" t="s">
        <v>383</v>
      </c>
      <c s="34" t="s">
        <v>384</v>
      </c>
      <c s="35" t="s">
        <v>5</v>
      </c>
      <c s="6" t="s">
        <v>385</v>
      </c>
      <c s="36" t="s">
        <v>54</v>
      </c>
      <c s="37">
        <v>1281</v>
      </c>
      <c s="36">
        <v>0</v>
      </c>
      <c s="36">
        <f>ROUND(G211*H211,6)</f>
      </c>
      <c r="L211" s="38">
        <v>0</v>
      </c>
      <c s="32">
        <f>ROUND(ROUND(L211,2)*ROUND(G211,3),2)</f>
      </c>
      <c s="36" t="s">
        <v>154</v>
      </c>
      <c>
        <f>(M211*21)/100</f>
      </c>
      <c t="s">
        <v>28</v>
      </c>
    </row>
    <row r="212" spans="1:5" ht="25.5">
      <c r="A212" s="35" t="s">
        <v>56</v>
      </c>
      <c r="E212" s="39" t="s">
        <v>385</v>
      </c>
    </row>
    <row r="213" spans="1:5" ht="25.5">
      <c r="A213" s="35" t="s">
        <v>57</v>
      </c>
      <c r="E213" s="40" t="s">
        <v>386</v>
      </c>
    </row>
    <row r="214" spans="1:5" ht="25.5">
      <c r="A214" t="s">
        <v>58</v>
      </c>
      <c r="E214" s="39" t="s">
        <v>382</v>
      </c>
    </row>
    <row r="215" spans="1:16" ht="12.75">
      <c r="A215" t="s">
        <v>50</v>
      </c>
      <c s="34" t="s">
        <v>387</v>
      </c>
      <c s="34" t="s">
        <v>388</v>
      </c>
      <c s="35" t="s">
        <v>5</v>
      </c>
      <c s="6" t="s">
        <v>389</v>
      </c>
      <c s="36" t="s">
        <v>54</v>
      </c>
      <c s="37">
        <v>46</v>
      </c>
      <c s="36">
        <v>0</v>
      </c>
      <c s="36">
        <f>ROUND(G215*H215,6)</f>
      </c>
      <c r="L215" s="38">
        <v>0</v>
      </c>
      <c s="32">
        <f>ROUND(ROUND(L215,2)*ROUND(G215,3),2)</f>
      </c>
      <c s="36" t="s">
        <v>154</v>
      </c>
      <c>
        <f>(M215*21)/100</f>
      </c>
      <c t="s">
        <v>28</v>
      </c>
    </row>
    <row r="216" spans="1:5" ht="12.75">
      <c r="A216" s="35" t="s">
        <v>56</v>
      </c>
      <c r="E216" s="39" t="s">
        <v>389</v>
      </c>
    </row>
    <row r="217" spans="1:5" ht="25.5">
      <c r="A217" s="35" t="s">
        <v>57</v>
      </c>
      <c r="E217" s="40" t="s">
        <v>390</v>
      </c>
    </row>
    <row r="218" spans="1:5" ht="38.25">
      <c r="A218" t="s">
        <v>58</v>
      </c>
      <c r="E218" s="39" t="s">
        <v>391</v>
      </c>
    </row>
    <row r="219" spans="1:16" ht="25.5">
      <c r="A219" t="s">
        <v>50</v>
      </c>
      <c s="34" t="s">
        <v>392</v>
      </c>
      <c s="34" t="s">
        <v>393</v>
      </c>
      <c s="35" t="s">
        <v>5</v>
      </c>
      <c s="6" t="s">
        <v>394</v>
      </c>
      <c s="36" t="s">
        <v>54</v>
      </c>
      <c s="37">
        <v>3158</v>
      </c>
      <c s="36">
        <v>0</v>
      </c>
      <c s="36">
        <f>ROUND(G219*H219,6)</f>
      </c>
      <c r="L219" s="38">
        <v>0</v>
      </c>
      <c s="32">
        <f>ROUND(ROUND(L219,2)*ROUND(G219,3),2)</f>
      </c>
      <c s="36" t="s">
        <v>154</v>
      </c>
      <c>
        <f>(M219*21)/100</f>
      </c>
      <c t="s">
        <v>28</v>
      </c>
    </row>
    <row r="220" spans="1:5" ht="25.5">
      <c r="A220" s="35" t="s">
        <v>56</v>
      </c>
      <c r="E220" s="39" t="s">
        <v>394</v>
      </c>
    </row>
    <row r="221" spans="1:5" ht="25.5">
      <c r="A221" s="35" t="s">
        <v>57</v>
      </c>
      <c r="E221" s="40" t="s">
        <v>395</v>
      </c>
    </row>
    <row r="222" spans="1:5" ht="38.25">
      <c r="A222" t="s">
        <v>58</v>
      </c>
      <c r="E222" s="39" t="s">
        <v>391</v>
      </c>
    </row>
    <row r="223" spans="1:16" ht="12.75">
      <c r="A223" t="s">
        <v>50</v>
      </c>
      <c s="34" t="s">
        <v>396</v>
      </c>
      <c s="34" t="s">
        <v>397</v>
      </c>
      <c s="35" t="s">
        <v>5</v>
      </c>
      <c s="6" t="s">
        <v>398</v>
      </c>
      <c s="36" t="s">
        <v>54</v>
      </c>
      <c s="37">
        <v>52</v>
      </c>
      <c s="36">
        <v>0</v>
      </c>
      <c s="36">
        <f>ROUND(G223*H223,6)</f>
      </c>
      <c r="L223" s="38">
        <v>0</v>
      </c>
      <c s="32">
        <f>ROUND(ROUND(L223,2)*ROUND(G223,3),2)</f>
      </c>
      <c s="36" t="s">
        <v>154</v>
      </c>
      <c>
        <f>(M223*21)/100</f>
      </c>
      <c t="s">
        <v>28</v>
      </c>
    </row>
    <row r="224" spans="1:5" ht="12.75">
      <c r="A224" s="35" t="s">
        <v>56</v>
      </c>
      <c r="E224" s="39" t="s">
        <v>398</v>
      </c>
    </row>
    <row r="225" spans="1:5" ht="25.5">
      <c r="A225" s="35" t="s">
        <v>57</v>
      </c>
      <c r="E225" s="40" t="s">
        <v>399</v>
      </c>
    </row>
    <row r="226" spans="1:5" ht="25.5">
      <c r="A226" t="s">
        <v>58</v>
      </c>
      <c r="E226" s="39" t="s">
        <v>400</v>
      </c>
    </row>
    <row r="227" spans="1:16" ht="25.5">
      <c r="A227" t="s">
        <v>50</v>
      </c>
      <c s="34" t="s">
        <v>401</v>
      </c>
      <c s="34" t="s">
        <v>402</v>
      </c>
      <c s="35" t="s">
        <v>5</v>
      </c>
      <c s="6" t="s">
        <v>403</v>
      </c>
      <c s="36" t="s">
        <v>54</v>
      </c>
      <c s="37">
        <v>4030</v>
      </c>
      <c s="36">
        <v>0</v>
      </c>
      <c s="36">
        <f>ROUND(G227*H227,6)</f>
      </c>
      <c r="L227" s="38">
        <v>0</v>
      </c>
      <c s="32">
        <f>ROUND(ROUND(L227,2)*ROUND(G227,3),2)</f>
      </c>
      <c s="36" t="s">
        <v>154</v>
      </c>
      <c>
        <f>(M227*21)/100</f>
      </c>
      <c t="s">
        <v>28</v>
      </c>
    </row>
    <row r="228" spans="1:5" ht="25.5">
      <c r="A228" s="35" t="s">
        <v>56</v>
      </c>
      <c r="E228" s="39" t="s">
        <v>403</v>
      </c>
    </row>
    <row r="229" spans="1:5" ht="25.5">
      <c r="A229" s="35" t="s">
        <v>57</v>
      </c>
      <c r="E229" s="40" t="s">
        <v>404</v>
      </c>
    </row>
    <row r="230" spans="1:5" ht="25.5">
      <c r="A230" t="s">
        <v>58</v>
      </c>
      <c r="E230" s="39" t="s">
        <v>400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179</v>
      </c>
      <c s="41">
        <f>Rekapitulace!C13</f>
      </c>
      <c s="20" t="s">
        <v>0</v>
      </c>
      <c t="s">
        <v>23</v>
      </c>
      <c t="s">
        <v>28</v>
      </c>
    </row>
    <row r="4" spans="1:16" ht="32" customHeight="1">
      <c r="A4" s="24" t="s">
        <v>20</v>
      </c>
      <c s="25" t="s">
        <v>29</v>
      </c>
      <c s="27" t="s">
        <v>179</v>
      </c>
      <c r="E4" s="26" t="s">
        <v>180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COUNTIFS(L8:L174,"=0",A8:A174,"P")+COUNTIFS(L8:L174,"",A8:A174,"P")+SUM(Q8:Q174)</f>
      </c>
    </row>
    <row r="8" spans="1:13" ht="12.75">
      <c r="A8" t="s">
        <v>45</v>
      </c>
      <c r="C8" s="28" t="s">
        <v>407</v>
      </c>
      <c r="E8" s="30" t="s">
        <v>406</v>
      </c>
      <c r="J8" s="29">
        <f>0+J9+J26+J63+J104+J133+J142+J155+J160+J169</f>
      </c>
      <c s="29">
        <f>0+K9+K26+K63+K104+K133+K142+K155+K160+K169</f>
      </c>
      <c s="29">
        <f>0+L9+L26+L63+L104+L133+L142+L155+L160+L169</f>
      </c>
      <c s="29">
        <f>0+M9+M26+M63+M104+M133+M142+M155+M160+M169</f>
      </c>
    </row>
    <row r="9" spans="1:13" ht="12.75">
      <c r="A9" t="s">
        <v>47</v>
      </c>
      <c r="C9" s="31" t="s">
        <v>118</v>
      </c>
      <c r="E9" s="33" t="s">
        <v>184</v>
      </c>
      <c r="J9" s="32">
        <f>0</f>
      </c>
      <c s="32">
        <f>0</f>
      </c>
      <c s="32">
        <f>0+L10+L14+L18+L22</f>
      </c>
      <c s="32">
        <f>0+M10+M14+M18+M22</f>
      </c>
    </row>
    <row r="10" spans="1:16" ht="38.25">
      <c r="A10" t="s">
        <v>50</v>
      </c>
      <c s="34" t="s">
        <v>118</v>
      </c>
      <c s="34" t="s">
        <v>408</v>
      </c>
      <c s="35" t="s">
        <v>5</v>
      </c>
      <c s="6" t="s">
        <v>409</v>
      </c>
      <c s="36" t="s">
        <v>133</v>
      </c>
      <c s="37">
        <v>99</v>
      </c>
      <c s="36">
        <v>0</v>
      </c>
      <c s="36">
        <f>ROUND(G10*H10,6)</f>
      </c>
      <c r="L10" s="38">
        <v>0</v>
      </c>
      <c s="32">
        <f>ROUND(ROUND(L10,2)*ROUND(G10,3),2)</f>
      </c>
      <c s="36" t="s">
        <v>154</v>
      </c>
      <c>
        <f>(M10*21)/100</f>
      </c>
      <c t="s">
        <v>28</v>
      </c>
    </row>
    <row r="11" spans="1:5" ht="38.25">
      <c r="A11" s="35" t="s">
        <v>56</v>
      </c>
      <c r="E11" s="39" t="s">
        <v>410</v>
      </c>
    </row>
    <row r="12" spans="1:5" ht="25.5">
      <c r="A12" s="35" t="s">
        <v>57</v>
      </c>
      <c r="E12" s="40" t="s">
        <v>411</v>
      </c>
    </row>
    <row r="13" spans="1:5" ht="280.5">
      <c r="A13" t="s">
        <v>58</v>
      </c>
      <c r="E13" s="39" t="s">
        <v>412</v>
      </c>
    </row>
    <row r="14" spans="1:16" ht="25.5">
      <c r="A14" t="s">
        <v>50</v>
      </c>
      <c s="34" t="s">
        <v>28</v>
      </c>
      <c s="34" t="s">
        <v>413</v>
      </c>
      <c s="35" t="s">
        <v>5</v>
      </c>
      <c s="6" t="s">
        <v>414</v>
      </c>
      <c s="36" t="s">
        <v>187</v>
      </c>
      <c s="37">
        <v>164.5</v>
      </c>
      <c s="36">
        <v>0</v>
      </c>
      <c s="36">
        <f>ROUND(G14*H14,6)</f>
      </c>
      <c r="L14" s="38">
        <v>0</v>
      </c>
      <c s="32">
        <f>ROUND(ROUND(L14,2)*ROUND(G14,3),2)</f>
      </c>
      <c s="36" t="s">
        <v>154</v>
      </c>
      <c>
        <f>(M14*21)/100</f>
      </c>
      <c t="s">
        <v>28</v>
      </c>
    </row>
    <row r="15" spans="1:5" ht="25.5">
      <c r="A15" s="35" t="s">
        <v>56</v>
      </c>
      <c r="E15" s="39" t="s">
        <v>414</v>
      </c>
    </row>
    <row r="16" spans="1:5" ht="38.25">
      <c r="A16" s="35" t="s">
        <v>57</v>
      </c>
      <c r="E16" s="40" t="s">
        <v>415</v>
      </c>
    </row>
    <row r="17" spans="1:5" ht="63.75">
      <c r="A17" t="s">
        <v>58</v>
      </c>
      <c r="E17" s="39" t="s">
        <v>189</v>
      </c>
    </row>
    <row r="18" spans="1:16" ht="25.5">
      <c r="A18" t="s">
        <v>50</v>
      </c>
      <c s="34" t="s">
        <v>26</v>
      </c>
      <c s="34" t="s">
        <v>190</v>
      </c>
      <c s="35" t="s">
        <v>5</v>
      </c>
      <c s="6" t="s">
        <v>191</v>
      </c>
      <c s="36" t="s">
        <v>187</v>
      </c>
      <c s="37">
        <v>16.45</v>
      </c>
      <c s="36">
        <v>0</v>
      </c>
      <c s="36">
        <f>ROUND(G18*H18,6)</f>
      </c>
      <c r="L18" s="38">
        <v>0</v>
      </c>
      <c s="32">
        <f>ROUND(ROUND(L18,2)*ROUND(G18,3),2)</f>
      </c>
      <c s="36" t="s">
        <v>154</v>
      </c>
      <c>
        <f>(M18*21)/100</f>
      </c>
      <c t="s">
        <v>28</v>
      </c>
    </row>
    <row r="19" spans="1:5" ht="25.5">
      <c r="A19" s="35" t="s">
        <v>56</v>
      </c>
      <c r="E19" s="39" t="s">
        <v>191</v>
      </c>
    </row>
    <row r="20" spans="1:5" ht="25.5">
      <c r="A20" s="35" t="s">
        <v>57</v>
      </c>
      <c r="E20" s="40" t="s">
        <v>416</v>
      </c>
    </row>
    <row r="21" spans="1:5" ht="357">
      <c r="A21" t="s">
        <v>58</v>
      </c>
      <c r="E21" s="39" t="s">
        <v>193</v>
      </c>
    </row>
    <row r="22" spans="1:16" ht="25.5">
      <c r="A22" t="s">
        <v>50</v>
      </c>
      <c s="34" t="s">
        <v>125</v>
      </c>
      <c s="34" t="s">
        <v>194</v>
      </c>
      <c s="35" t="s">
        <v>5</v>
      </c>
      <c s="6" t="s">
        <v>195</v>
      </c>
      <c s="36" t="s">
        <v>133</v>
      </c>
      <c s="37">
        <v>362.83</v>
      </c>
      <c s="36">
        <v>0</v>
      </c>
      <c s="36">
        <f>ROUND(G22*H22,6)</f>
      </c>
      <c r="L22" s="38">
        <v>0</v>
      </c>
      <c s="32">
        <f>ROUND(ROUND(L22,2)*ROUND(G22,3),2)</f>
      </c>
      <c s="36" t="s">
        <v>154</v>
      </c>
      <c>
        <f>(M22*21)/100</f>
      </c>
      <c t="s">
        <v>28</v>
      </c>
    </row>
    <row r="23" spans="1:5" ht="25.5">
      <c r="A23" s="35" t="s">
        <v>56</v>
      </c>
      <c r="E23" s="39" t="s">
        <v>195</v>
      </c>
    </row>
    <row r="24" spans="1:5" ht="38.25">
      <c r="A24" s="35" t="s">
        <v>57</v>
      </c>
      <c r="E24" s="40" t="s">
        <v>417</v>
      </c>
    </row>
    <row r="25" spans="1:5" ht="165.75">
      <c r="A25" t="s">
        <v>58</v>
      </c>
      <c r="E25" s="39" t="s">
        <v>197</v>
      </c>
    </row>
    <row r="26" spans="1:13" ht="12.75">
      <c r="A26" t="s">
        <v>47</v>
      </c>
      <c r="C26" s="31" t="s">
        <v>128</v>
      </c>
      <c r="E26" s="33" t="s">
        <v>198</v>
      </c>
      <c r="J26" s="32">
        <f>0</f>
      </c>
      <c s="32">
        <f>0</f>
      </c>
      <c s="32">
        <f>0+L27+L31+L35+L39+L43+L47+L51+L55+L59</f>
      </c>
      <c s="32">
        <f>0+M27+M31+M35+M39+M43+M47+M51+M55+M59</f>
      </c>
    </row>
    <row r="27" spans="1:16" ht="25.5">
      <c r="A27" t="s">
        <v>50</v>
      </c>
      <c s="34" t="s">
        <v>128</v>
      </c>
      <c s="34" t="s">
        <v>418</v>
      </c>
      <c s="35" t="s">
        <v>5</v>
      </c>
      <c s="6" t="s">
        <v>419</v>
      </c>
      <c s="36" t="s">
        <v>133</v>
      </c>
      <c s="37">
        <v>16</v>
      </c>
      <c s="36">
        <v>0.299</v>
      </c>
      <c s="36">
        <f>ROUND(G27*H27,6)</f>
      </c>
      <c r="L27" s="38">
        <v>0</v>
      </c>
      <c s="32">
        <f>ROUND(ROUND(L27,2)*ROUND(G27,3),2)</f>
      </c>
      <c s="36" t="s">
        <v>159</v>
      </c>
      <c>
        <f>(M27*21)/100</f>
      </c>
      <c t="s">
        <v>28</v>
      </c>
    </row>
    <row r="28" spans="1:5" ht="25.5">
      <c r="A28" s="35" t="s">
        <v>56</v>
      </c>
      <c r="E28" s="39" t="s">
        <v>419</v>
      </c>
    </row>
    <row r="29" spans="1:5" ht="25.5">
      <c r="A29" s="35" t="s">
        <v>57</v>
      </c>
      <c r="E29" s="40" t="s">
        <v>420</v>
      </c>
    </row>
    <row r="30" spans="1:5" ht="12.75">
      <c r="A30" t="s">
        <v>58</v>
      </c>
      <c r="E30" s="39" t="s">
        <v>5</v>
      </c>
    </row>
    <row r="31" spans="1:16" ht="12.75">
      <c r="A31" t="s">
        <v>50</v>
      </c>
      <c s="34" t="s">
        <v>27</v>
      </c>
      <c s="34" t="s">
        <v>199</v>
      </c>
      <c s="35" t="s">
        <v>5</v>
      </c>
      <c s="6" t="s">
        <v>200</v>
      </c>
      <c s="36" t="s">
        <v>133</v>
      </c>
      <c s="37">
        <v>265</v>
      </c>
      <c s="36">
        <v>0.483</v>
      </c>
      <c s="36">
        <f>ROUND(G31*H31,6)</f>
      </c>
      <c r="L31" s="38">
        <v>0</v>
      </c>
      <c s="32">
        <f>ROUND(ROUND(L31,2)*ROUND(G31,3),2)</f>
      </c>
      <c s="36" t="s">
        <v>154</v>
      </c>
      <c>
        <f>(M31*21)/100</f>
      </c>
      <c t="s">
        <v>28</v>
      </c>
    </row>
    <row r="32" spans="1:5" ht="12.75">
      <c r="A32" s="35" t="s">
        <v>56</v>
      </c>
      <c r="E32" s="39" t="s">
        <v>200</v>
      </c>
    </row>
    <row r="33" spans="1:5" ht="25.5">
      <c r="A33" s="35" t="s">
        <v>57</v>
      </c>
      <c r="E33" s="40" t="s">
        <v>421</v>
      </c>
    </row>
    <row r="34" spans="1:5" ht="12.75">
      <c r="A34" t="s">
        <v>58</v>
      </c>
      <c r="E34" s="39" t="s">
        <v>5</v>
      </c>
    </row>
    <row r="35" spans="1:16" ht="12.75">
      <c r="A35" t="s">
        <v>50</v>
      </c>
      <c s="34" t="s">
        <v>51</v>
      </c>
      <c s="34" t="s">
        <v>422</v>
      </c>
      <c s="35" t="s">
        <v>5</v>
      </c>
      <c s="6" t="s">
        <v>423</v>
      </c>
      <c s="36" t="s">
        <v>133</v>
      </c>
      <c s="37">
        <v>56</v>
      </c>
      <c s="36">
        <v>0.506</v>
      </c>
      <c s="36">
        <f>ROUND(G35*H35,6)</f>
      </c>
      <c r="L35" s="38">
        <v>0</v>
      </c>
      <c s="32">
        <f>ROUND(ROUND(L35,2)*ROUND(G35,3),2)</f>
      </c>
      <c s="36" t="s">
        <v>154</v>
      </c>
      <c>
        <f>(M35*21)/100</f>
      </c>
      <c t="s">
        <v>28</v>
      </c>
    </row>
    <row r="36" spans="1:5" ht="12.75">
      <c r="A36" s="35" t="s">
        <v>56</v>
      </c>
      <c r="E36" s="39" t="s">
        <v>423</v>
      </c>
    </row>
    <row r="37" spans="1:5" ht="25.5">
      <c r="A37" s="35" t="s">
        <v>57</v>
      </c>
      <c r="E37" s="40" t="s">
        <v>424</v>
      </c>
    </row>
    <row r="38" spans="1:5" ht="12.75">
      <c r="A38" t="s">
        <v>58</v>
      </c>
      <c r="E38" s="39" t="s">
        <v>5</v>
      </c>
    </row>
    <row r="39" spans="1:16" ht="25.5">
      <c r="A39" t="s">
        <v>50</v>
      </c>
      <c s="34" t="s">
        <v>59</v>
      </c>
      <c s="34" t="s">
        <v>205</v>
      </c>
      <c s="35" t="s">
        <v>5</v>
      </c>
      <c s="6" t="s">
        <v>206</v>
      </c>
      <c s="36" t="s">
        <v>133</v>
      </c>
      <c s="37">
        <v>265</v>
      </c>
      <c s="36">
        <v>0.3719</v>
      </c>
      <c s="36">
        <f>ROUND(G39*H39,6)</f>
      </c>
      <c r="L39" s="38">
        <v>0</v>
      </c>
      <c s="32">
        <f>ROUND(ROUND(L39,2)*ROUND(G39,3),2)</f>
      </c>
      <c s="36" t="s">
        <v>154</v>
      </c>
      <c>
        <f>(M39*21)/100</f>
      </c>
      <c t="s">
        <v>28</v>
      </c>
    </row>
    <row r="40" spans="1:5" ht="25.5">
      <c r="A40" s="35" t="s">
        <v>56</v>
      </c>
      <c r="E40" s="39" t="s">
        <v>206</v>
      </c>
    </row>
    <row r="41" spans="1:5" ht="25.5">
      <c r="A41" s="35" t="s">
        <v>57</v>
      </c>
      <c r="E41" s="40" t="s">
        <v>421</v>
      </c>
    </row>
    <row r="42" spans="1:5" ht="51">
      <c r="A42" t="s">
        <v>58</v>
      </c>
      <c r="E42" s="39" t="s">
        <v>207</v>
      </c>
    </row>
    <row r="43" spans="1:16" ht="38.25">
      <c r="A43" t="s">
        <v>50</v>
      </c>
      <c s="34" t="s">
        <v>62</v>
      </c>
      <c s="34" t="s">
        <v>218</v>
      </c>
      <c s="35" t="s">
        <v>5</v>
      </c>
      <c s="6" t="s">
        <v>219</v>
      </c>
      <c s="36" t="s">
        <v>133</v>
      </c>
      <c s="37">
        <v>321</v>
      </c>
      <c s="36">
        <v>0.08565</v>
      </c>
      <c s="36">
        <f>ROUND(G43*H43,6)</f>
      </c>
      <c r="L43" s="38">
        <v>0</v>
      </c>
      <c s="32">
        <f>ROUND(ROUND(L43,2)*ROUND(G43,3),2)</f>
      </c>
      <c s="36" t="s">
        <v>154</v>
      </c>
      <c>
        <f>(M43*21)/100</f>
      </c>
      <c t="s">
        <v>28</v>
      </c>
    </row>
    <row r="44" spans="1:5" ht="51">
      <c r="A44" s="35" t="s">
        <v>56</v>
      </c>
      <c r="E44" s="39" t="s">
        <v>220</v>
      </c>
    </row>
    <row r="45" spans="1:5" ht="51">
      <c r="A45" s="35" t="s">
        <v>57</v>
      </c>
      <c r="E45" s="40" t="s">
        <v>425</v>
      </c>
    </row>
    <row r="46" spans="1:5" ht="114.75">
      <c r="A46" t="s">
        <v>58</v>
      </c>
      <c r="E46" s="39" t="s">
        <v>222</v>
      </c>
    </row>
    <row r="47" spans="1:16" ht="38.25">
      <c r="A47" t="s">
        <v>50</v>
      </c>
      <c s="34" t="s">
        <v>66</v>
      </c>
      <c s="34" t="s">
        <v>223</v>
      </c>
      <c s="35" t="s">
        <v>5</v>
      </c>
      <c s="6" t="s">
        <v>219</v>
      </c>
      <c s="36" t="s">
        <v>133</v>
      </c>
      <c s="37">
        <v>20</v>
      </c>
      <c s="36">
        <v>0</v>
      </c>
      <c s="36">
        <f>ROUND(G47*H47,6)</f>
      </c>
      <c r="L47" s="38">
        <v>0</v>
      </c>
      <c s="32">
        <f>ROUND(ROUND(L47,2)*ROUND(G47,3),2)</f>
      </c>
      <c s="36" t="s">
        <v>154</v>
      </c>
      <c>
        <f>(M47*21)/100</f>
      </c>
      <c t="s">
        <v>28</v>
      </c>
    </row>
    <row r="48" spans="1:5" ht="51">
      <c r="A48" s="35" t="s">
        <v>56</v>
      </c>
      <c r="E48" s="39" t="s">
        <v>224</v>
      </c>
    </row>
    <row r="49" spans="1:5" ht="38.25">
      <c r="A49" s="35" t="s">
        <v>57</v>
      </c>
      <c r="E49" s="40" t="s">
        <v>426</v>
      </c>
    </row>
    <row r="50" spans="1:5" ht="114.75">
      <c r="A50" t="s">
        <v>58</v>
      </c>
      <c r="E50" s="39" t="s">
        <v>222</v>
      </c>
    </row>
    <row r="51" spans="1:16" ht="12.75">
      <c r="A51" t="s">
        <v>50</v>
      </c>
      <c s="34" t="s">
        <v>69</v>
      </c>
      <c s="34" t="s">
        <v>226</v>
      </c>
      <c s="35" t="s">
        <v>5</v>
      </c>
      <c s="6" t="s">
        <v>227</v>
      </c>
      <c s="36" t="s">
        <v>133</v>
      </c>
      <c s="37">
        <v>304</v>
      </c>
      <c s="36">
        <v>0.176</v>
      </c>
      <c s="36">
        <f>ROUND(G51*H51,6)</f>
      </c>
      <c r="L51" s="38">
        <v>0</v>
      </c>
      <c s="32">
        <f>ROUND(ROUND(L51,2)*ROUND(G51,3),2)</f>
      </c>
      <c s="36" t="s">
        <v>154</v>
      </c>
      <c>
        <f>(M51*21)/100</f>
      </c>
      <c t="s">
        <v>28</v>
      </c>
    </row>
    <row r="52" spans="1:5" ht="12.75">
      <c r="A52" s="35" t="s">
        <v>56</v>
      </c>
      <c r="E52" s="39" t="s">
        <v>227</v>
      </c>
    </row>
    <row r="53" spans="1:5" ht="25.5">
      <c r="A53" s="35" t="s">
        <v>57</v>
      </c>
      <c r="E53" s="40" t="s">
        <v>427</v>
      </c>
    </row>
    <row r="54" spans="1:5" ht="12.75">
      <c r="A54" t="s">
        <v>58</v>
      </c>
      <c r="E54" s="39" t="s">
        <v>5</v>
      </c>
    </row>
    <row r="55" spans="1:16" ht="12.75">
      <c r="A55" t="s">
        <v>50</v>
      </c>
      <c s="34" t="s">
        <v>73</v>
      </c>
      <c s="34" t="s">
        <v>428</v>
      </c>
      <c s="35" t="s">
        <v>5</v>
      </c>
      <c s="6" t="s">
        <v>429</v>
      </c>
      <c s="36" t="s">
        <v>133</v>
      </c>
      <c s="37">
        <v>3</v>
      </c>
      <c s="36">
        <v>0.176</v>
      </c>
      <c s="36">
        <f>ROUND(G55*H55,6)</f>
      </c>
      <c r="L55" s="38">
        <v>0</v>
      </c>
      <c s="32">
        <f>ROUND(ROUND(L55,2)*ROUND(G55,3),2)</f>
      </c>
      <c s="36" t="s">
        <v>154</v>
      </c>
      <c>
        <f>(M55*21)/100</f>
      </c>
      <c t="s">
        <v>28</v>
      </c>
    </row>
    <row r="56" spans="1:5" ht="12.75">
      <c r="A56" s="35" t="s">
        <v>56</v>
      </c>
      <c r="E56" s="39" t="s">
        <v>429</v>
      </c>
    </row>
    <row r="57" spans="1:5" ht="25.5">
      <c r="A57" s="35" t="s">
        <v>57</v>
      </c>
      <c r="E57" s="40" t="s">
        <v>430</v>
      </c>
    </row>
    <row r="58" spans="1:5" ht="12.75">
      <c r="A58" t="s">
        <v>58</v>
      </c>
      <c r="E58" s="39" t="s">
        <v>5</v>
      </c>
    </row>
    <row r="59" spans="1:16" ht="12.75">
      <c r="A59" t="s">
        <v>50</v>
      </c>
      <c s="34" t="s">
        <v>76</v>
      </c>
      <c s="34" t="s">
        <v>229</v>
      </c>
      <c s="35" t="s">
        <v>5</v>
      </c>
      <c s="6" t="s">
        <v>230</v>
      </c>
      <c s="36" t="s">
        <v>133</v>
      </c>
      <c s="37">
        <v>17</v>
      </c>
      <c s="36">
        <v>0.175</v>
      </c>
      <c s="36">
        <f>ROUND(G59*H59,6)</f>
      </c>
      <c r="L59" s="38">
        <v>0</v>
      </c>
      <c s="32">
        <f>ROUND(ROUND(L59,2)*ROUND(G59,3),2)</f>
      </c>
      <c s="36" t="s">
        <v>154</v>
      </c>
      <c>
        <f>(M59*21)/100</f>
      </c>
      <c t="s">
        <v>28</v>
      </c>
    </row>
    <row r="60" spans="1:5" ht="12.75">
      <c r="A60" s="35" t="s">
        <v>56</v>
      </c>
      <c r="E60" s="39" t="s">
        <v>230</v>
      </c>
    </row>
    <row r="61" spans="1:5" ht="25.5">
      <c r="A61" s="35" t="s">
        <v>57</v>
      </c>
      <c r="E61" s="40" t="s">
        <v>431</v>
      </c>
    </row>
    <row r="62" spans="1:5" ht="12.75">
      <c r="A62" t="s">
        <v>58</v>
      </c>
      <c r="E62" s="39" t="s">
        <v>5</v>
      </c>
    </row>
    <row r="63" spans="1:13" ht="12.75">
      <c r="A63" t="s">
        <v>47</v>
      </c>
      <c r="C63" s="31" t="s">
        <v>62</v>
      </c>
      <c r="E63" s="33" t="s">
        <v>134</v>
      </c>
      <c r="J63" s="32">
        <f>0</f>
      </c>
      <c s="32">
        <f>0</f>
      </c>
      <c s="32">
        <f>0+L64+L68+L72+L76+L80+L84+L88+L92+L96+L100</f>
      </c>
      <c s="32">
        <f>0+M64+M68+M72+M76+M80+M84+M88+M92+M96+M100</f>
      </c>
    </row>
    <row r="64" spans="1:16" ht="25.5">
      <c r="A64" t="s">
        <v>50</v>
      </c>
      <c s="34" t="s">
        <v>79</v>
      </c>
      <c s="34" t="s">
        <v>432</v>
      </c>
      <c s="35" t="s">
        <v>5</v>
      </c>
      <c s="6" t="s">
        <v>433</v>
      </c>
      <c s="36" t="s">
        <v>54</v>
      </c>
      <c s="37">
        <v>13</v>
      </c>
      <c s="36">
        <v>0.0009</v>
      </c>
      <c s="36">
        <f>ROUND(G64*H64,6)</f>
      </c>
      <c r="L64" s="38">
        <v>0</v>
      </c>
      <c s="32">
        <f>ROUND(ROUND(L64,2)*ROUND(G64,3),2)</f>
      </c>
      <c s="36" t="s">
        <v>159</v>
      </c>
      <c>
        <f>(M64*21)/100</f>
      </c>
      <c t="s">
        <v>28</v>
      </c>
    </row>
    <row r="65" spans="1:5" ht="25.5">
      <c r="A65" s="35" t="s">
        <v>56</v>
      </c>
      <c r="E65" s="39" t="s">
        <v>433</v>
      </c>
    </row>
    <row r="66" spans="1:5" ht="25.5">
      <c r="A66" s="35" t="s">
        <v>57</v>
      </c>
      <c r="E66" s="40" t="s">
        <v>434</v>
      </c>
    </row>
    <row r="67" spans="1:5" ht="51">
      <c r="A67" t="s">
        <v>58</v>
      </c>
      <c r="E67" s="39" t="s">
        <v>435</v>
      </c>
    </row>
    <row r="68" spans="1:16" ht="25.5">
      <c r="A68" t="s">
        <v>50</v>
      </c>
      <c s="34" t="s">
        <v>82</v>
      </c>
      <c s="34" t="s">
        <v>436</v>
      </c>
      <c s="35" t="s">
        <v>5</v>
      </c>
      <c s="6" t="s">
        <v>437</v>
      </c>
      <c s="36" t="s">
        <v>54</v>
      </c>
      <c s="37">
        <v>13</v>
      </c>
      <c s="36">
        <v>0.0095</v>
      </c>
      <c s="36">
        <f>ROUND(G68*H68,6)</f>
      </c>
      <c r="L68" s="38">
        <v>0</v>
      </c>
      <c s="32">
        <f>ROUND(ROUND(L68,2)*ROUND(G68,3),2)</f>
      </c>
      <c s="36" t="s">
        <v>159</v>
      </c>
      <c>
        <f>(M68*21)/100</f>
      </c>
      <c t="s">
        <v>28</v>
      </c>
    </row>
    <row r="69" spans="1:5" ht="25.5">
      <c r="A69" s="35" t="s">
        <v>56</v>
      </c>
      <c r="E69" s="39" t="s">
        <v>437</v>
      </c>
    </row>
    <row r="70" spans="1:5" ht="12.75">
      <c r="A70" s="35" t="s">
        <v>57</v>
      </c>
      <c r="E70" s="40" t="s">
        <v>5</v>
      </c>
    </row>
    <row r="71" spans="1:5" ht="12.75">
      <c r="A71" t="s">
        <v>58</v>
      </c>
      <c r="E71" s="39" t="s">
        <v>5</v>
      </c>
    </row>
    <row r="72" spans="1:16" ht="25.5">
      <c r="A72" t="s">
        <v>50</v>
      </c>
      <c s="34" t="s">
        <v>85</v>
      </c>
      <c s="34" t="s">
        <v>231</v>
      </c>
      <c s="35" t="s">
        <v>5</v>
      </c>
      <c s="6" t="s">
        <v>232</v>
      </c>
      <c s="36" t="s">
        <v>65</v>
      </c>
      <c s="37">
        <v>73.8</v>
      </c>
      <c s="36">
        <v>0.1554</v>
      </c>
      <c s="36">
        <f>ROUND(G72*H72,6)</f>
      </c>
      <c r="L72" s="38">
        <v>0</v>
      </c>
      <c s="32">
        <f>ROUND(ROUND(L72,2)*ROUND(G72,3),2)</f>
      </c>
      <c s="36" t="s">
        <v>154</v>
      </c>
      <c>
        <f>(M72*21)/100</f>
      </c>
      <c t="s">
        <v>28</v>
      </c>
    </row>
    <row r="73" spans="1:5" ht="38.25">
      <c r="A73" s="35" t="s">
        <v>56</v>
      </c>
      <c r="E73" s="39" t="s">
        <v>233</v>
      </c>
    </row>
    <row r="74" spans="1:5" ht="76.5">
      <c r="A74" s="35" t="s">
        <v>57</v>
      </c>
      <c r="E74" s="40" t="s">
        <v>438</v>
      </c>
    </row>
    <row r="75" spans="1:5" ht="89.25">
      <c r="A75" t="s">
        <v>58</v>
      </c>
      <c r="E75" s="39" t="s">
        <v>235</v>
      </c>
    </row>
    <row r="76" spans="1:16" ht="12.75">
      <c r="A76" t="s">
        <v>50</v>
      </c>
      <c s="34" t="s">
        <v>88</v>
      </c>
      <c s="34" t="s">
        <v>236</v>
      </c>
      <c s="35" t="s">
        <v>5</v>
      </c>
      <c s="6" t="s">
        <v>237</v>
      </c>
      <c s="36" t="s">
        <v>65</v>
      </c>
      <c s="37">
        <v>3</v>
      </c>
      <c s="36">
        <v>0.0483</v>
      </c>
      <c s="36">
        <f>ROUND(G76*H76,6)</f>
      </c>
      <c r="L76" s="38">
        <v>0</v>
      </c>
      <c s="32">
        <f>ROUND(ROUND(L76,2)*ROUND(G76,3),2)</f>
      </c>
      <c s="36" t="s">
        <v>154</v>
      </c>
      <c>
        <f>(M76*21)/100</f>
      </c>
      <c t="s">
        <v>28</v>
      </c>
    </row>
    <row r="77" spans="1:5" ht="12.75">
      <c r="A77" s="35" t="s">
        <v>56</v>
      </c>
      <c r="E77" s="39" t="s">
        <v>237</v>
      </c>
    </row>
    <row r="78" spans="1:5" ht="25.5">
      <c r="A78" s="35" t="s">
        <v>57</v>
      </c>
      <c r="E78" s="40" t="s">
        <v>439</v>
      </c>
    </row>
    <row r="79" spans="1:5" ht="12.75">
      <c r="A79" t="s">
        <v>58</v>
      </c>
      <c r="E79" s="39" t="s">
        <v>5</v>
      </c>
    </row>
    <row r="80" spans="1:16" ht="12.75">
      <c r="A80" t="s">
        <v>50</v>
      </c>
      <c s="34" t="s">
        <v>91</v>
      </c>
      <c s="34" t="s">
        <v>239</v>
      </c>
      <c s="35" t="s">
        <v>5</v>
      </c>
      <c s="6" t="s">
        <v>240</v>
      </c>
      <c s="36" t="s">
        <v>65</v>
      </c>
      <c s="37">
        <v>68</v>
      </c>
      <c s="36">
        <v>0.08</v>
      </c>
      <c s="36">
        <f>ROUND(G80*H80,6)</f>
      </c>
      <c r="L80" s="38">
        <v>0</v>
      </c>
      <c s="32">
        <f>ROUND(ROUND(L80,2)*ROUND(G80,3),2)</f>
      </c>
      <c s="36" t="s">
        <v>154</v>
      </c>
      <c>
        <f>(M80*21)/100</f>
      </c>
      <c t="s">
        <v>28</v>
      </c>
    </row>
    <row r="81" spans="1:5" ht="12.75">
      <c r="A81" s="35" t="s">
        <v>56</v>
      </c>
      <c r="E81" s="39" t="s">
        <v>240</v>
      </c>
    </row>
    <row r="82" spans="1:5" ht="25.5">
      <c r="A82" s="35" t="s">
        <v>57</v>
      </c>
      <c r="E82" s="40" t="s">
        <v>440</v>
      </c>
    </row>
    <row r="83" spans="1:5" ht="12.75">
      <c r="A83" t="s">
        <v>58</v>
      </c>
      <c r="E83" s="39" t="s">
        <v>5</v>
      </c>
    </row>
    <row r="84" spans="1:16" ht="12.75">
      <c r="A84" t="s">
        <v>50</v>
      </c>
      <c s="34" t="s">
        <v>94</v>
      </c>
      <c s="34" t="s">
        <v>242</v>
      </c>
      <c s="35" t="s">
        <v>5</v>
      </c>
      <c s="6" t="s">
        <v>243</v>
      </c>
      <c s="36" t="s">
        <v>65</v>
      </c>
      <c s="37">
        <v>3</v>
      </c>
      <c s="36">
        <v>0.06567</v>
      </c>
      <c s="36">
        <f>ROUND(G84*H84,6)</f>
      </c>
      <c r="L84" s="38">
        <v>0</v>
      </c>
      <c s="32">
        <f>ROUND(ROUND(L84,2)*ROUND(G84,3),2)</f>
      </c>
      <c s="36" t="s">
        <v>154</v>
      </c>
      <c>
        <f>(M84*21)/100</f>
      </c>
      <c t="s">
        <v>28</v>
      </c>
    </row>
    <row r="85" spans="1:5" ht="12.75">
      <c r="A85" s="35" t="s">
        <v>56</v>
      </c>
      <c r="E85" s="39" t="s">
        <v>243</v>
      </c>
    </row>
    <row r="86" spans="1:5" ht="25.5">
      <c r="A86" s="35" t="s">
        <v>57</v>
      </c>
      <c r="E86" s="40" t="s">
        <v>441</v>
      </c>
    </row>
    <row r="87" spans="1:5" ht="12.75">
      <c r="A87" t="s">
        <v>58</v>
      </c>
      <c r="E87" s="39" t="s">
        <v>5</v>
      </c>
    </row>
    <row r="88" spans="1:16" ht="12.75">
      <c r="A88" t="s">
        <v>50</v>
      </c>
      <c s="34" t="s">
        <v>98</v>
      </c>
      <c s="34" t="s">
        <v>442</v>
      </c>
      <c s="35" t="s">
        <v>5</v>
      </c>
      <c s="6" t="s">
        <v>443</v>
      </c>
      <c s="36" t="s">
        <v>65</v>
      </c>
      <c s="37">
        <v>1</v>
      </c>
      <c s="36">
        <v>0.15</v>
      </c>
      <c s="36">
        <f>ROUND(G88*H88,6)</f>
      </c>
      <c r="L88" s="38">
        <v>0</v>
      </c>
      <c s="32">
        <f>ROUND(ROUND(L88,2)*ROUND(G88,3),2)</f>
      </c>
      <c s="36" t="s">
        <v>159</v>
      </c>
      <c>
        <f>(M88*21)/100</f>
      </c>
      <c t="s">
        <v>28</v>
      </c>
    </row>
    <row r="89" spans="1:5" ht="12.75">
      <c r="A89" s="35" t="s">
        <v>56</v>
      </c>
      <c r="E89" s="39" t="s">
        <v>443</v>
      </c>
    </row>
    <row r="90" spans="1:5" ht="25.5">
      <c r="A90" s="35" t="s">
        <v>57</v>
      </c>
      <c r="E90" s="40" t="s">
        <v>444</v>
      </c>
    </row>
    <row r="91" spans="1:5" ht="12.75">
      <c r="A91" t="s">
        <v>58</v>
      </c>
      <c r="E91" s="39" t="s">
        <v>5</v>
      </c>
    </row>
    <row r="92" spans="1:16" ht="12.75">
      <c r="A92" t="s">
        <v>50</v>
      </c>
      <c s="34" t="s">
        <v>101</v>
      </c>
      <c s="34" t="s">
        <v>445</v>
      </c>
      <c s="35" t="s">
        <v>5</v>
      </c>
      <c s="6" t="s">
        <v>446</v>
      </c>
      <c s="36" t="s">
        <v>65</v>
      </c>
      <c s="37">
        <v>0.8</v>
      </c>
      <c s="36">
        <v>0.15</v>
      </c>
      <c s="36">
        <f>ROUND(G92*H92,6)</f>
      </c>
      <c r="L92" s="38">
        <v>0</v>
      </c>
      <c s="32">
        <f>ROUND(ROUND(L92,2)*ROUND(G92,3),2)</f>
      </c>
      <c s="36" t="s">
        <v>159</v>
      </c>
      <c>
        <f>(M92*21)/100</f>
      </c>
      <c t="s">
        <v>28</v>
      </c>
    </row>
    <row r="93" spans="1:5" ht="12.75">
      <c r="A93" s="35" t="s">
        <v>56</v>
      </c>
      <c r="E93" s="39" t="s">
        <v>446</v>
      </c>
    </row>
    <row r="94" spans="1:5" ht="25.5">
      <c r="A94" s="35" t="s">
        <v>57</v>
      </c>
      <c r="E94" s="40" t="s">
        <v>447</v>
      </c>
    </row>
    <row r="95" spans="1:5" ht="12.75">
      <c r="A95" t="s">
        <v>58</v>
      </c>
      <c r="E95" s="39" t="s">
        <v>5</v>
      </c>
    </row>
    <row r="96" spans="1:16" ht="38.25">
      <c r="A96" t="s">
        <v>50</v>
      </c>
      <c s="34" t="s">
        <v>104</v>
      </c>
      <c s="34" t="s">
        <v>448</v>
      </c>
      <c s="35" t="s">
        <v>5</v>
      </c>
      <c s="6" t="s">
        <v>449</v>
      </c>
      <c s="36" t="s">
        <v>65</v>
      </c>
      <c s="37">
        <v>14</v>
      </c>
      <c s="36">
        <v>0.1295</v>
      </c>
      <c s="36">
        <f>ROUND(G96*H96,6)</f>
      </c>
      <c r="L96" s="38">
        <v>0</v>
      </c>
      <c s="32">
        <f>ROUND(ROUND(L96,2)*ROUND(G96,3),2)</f>
      </c>
      <c s="36" t="s">
        <v>154</v>
      </c>
      <c>
        <f>(M96*21)/100</f>
      </c>
      <c t="s">
        <v>28</v>
      </c>
    </row>
    <row r="97" spans="1:5" ht="38.25">
      <c r="A97" s="35" t="s">
        <v>56</v>
      </c>
      <c r="E97" s="39" t="s">
        <v>450</v>
      </c>
    </row>
    <row r="98" spans="1:5" ht="25.5">
      <c r="A98" s="35" t="s">
        <v>57</v>
      </c>
      <c r="E98" s="40" t="s">
        <v>451</v>
      </c>
    </row>
    <row r="99" spans="1:5" ht="89.25">
      <c r="A99" t="s">
        <v>58</v>
      </c>
      <c r="E99" s="39" t="s">
        <v>452</v>
      </c>
    </row>
    <row r="100" spans="1:16" ht="12.75">
      <c r="A100" t="s">
        <v>50</v>
      </c>
      <c s="34" t="s">
        <v>107</v>
      </c>
      <c s="34" t="s">
        <v>453</v>
      </c>
      <c s="35" t="s">
        <v>5</v>
      </c>
      <c s="6" t="s">
        <v>454</v>
      </c>
      <c s="36" t="s">
        <v>65</v>
      </c>
      <c s="37">
        <v>15</v>
      </c>
      <c s="36">
        <v>0.045</v>
      </c>
      <c s="36">
        <f>ROUND(G100*H100,6)</f>
      </c>
      <c r="L100" s="38">
        <v>0</v>
      </c>
      <c s="32">
        <f>ROUND(ROUND(L100,2)*ROUND(G100,3),2)</f>
      </c>
      <c s="36" t="s">
        <v>154</v>
      </c>
      <c>
        <f>(M100*21)/100</f>
      </c>
      <c t="s">
        <v>28</v>
      </c>
    </row>
    <row r="101" spans="1:5" ht="12.75">
      <c r="A101" s="35" t="s">
        <v>56</v>
      </c>
      <c r="E101" s="39" t="s">
        <v>454</v>
      </c>
    </row>
    <row r="102" spans="1:5" ht="25.5">
      <c r="A102" s="35" t="s">
        <v>57</v>
      </c>
      <c r="E102" s="40" t="s">
        <v>455</v>
      </c>
    </row>
    <row r="103" spans="1:5" ht="12.75">
      <c r="A103" t="s">
        <v>58</v>
      </c>
      <c r="E103" s="39" t="s">
        <v>5</v>
      </c>
    </row>
    <row r="104" spans="1:13" ht="12.75">
      <c r="A104" t="s">
        <v>47</v>
      </c>
      <c r="C104" s="31" t="s">
        <v>257</v>
      </c>
      <c r="E104" s="33" t="s">
        <v>258</v>
      </c>
      <c r="J104" s="32">
        <f>0</f>
      </c>
      <c s="32">
        <f>0</f>
      </c>
      <c s="32">
        <f>0+L105+L109+L113+L117+L121+L125+L129</f>
      </c>
      <c s="32">
        <f>0+M105+M109+M113+M117+M121+M125+M129</f>
      </c>
    </row>
    <row r="105" spans="1:16" ht="25.5">
      <c r="A105" t="s">
        <v>50</v>
      </c>
      <c s="34" t="s">
        <v>110</v>
      </c>
      <c s="34" t="s">
        <v>259</v>
      </c>
      <c s="35" t="s">
        <v>5</v>
      </c>
      <c s="6" t="s">
        <v>260</v>
      </c>
      <c s="36" t="s">
        <v>54</v>
      </c>
      <c s="37">
        <v>1</v>
      </c>
      <c s="36">
        <v>0.0007</v>
      </c>
      <c s="36">
        <f>ROUND(G105*H105,6)</f>
      </c>
      <c r="L105" s="38">
        <v>0</v>
      </c>
      <c s="32">
        <f>ROUND(ROUND(L105,2)*ROUND(G105,3),2)</f>
      </c>
      <c s="36" t="s">
        <v>154</v>
      </c>
      <c>
        <f>(M105*21)/100</f>
      </c>
      <c t="s">
        <v>28</v>
      </c>
    </row>
    <row r="106" spans="1:5" ht="25.5">
      <c r="A106" s="35" t="s">
        <v>56</v>
      </c>
      <c r="E106" s="39" t="s">
        <v>260</v>
      </c>
    </row>
    <row r="107" spans="1:5" ht="25.5">
      <c r="A107" s="35" t="s">
        <v>57</v>
      </c>
      <c r="E107" s="40" t="s">
        <v>456</v>
      </c>
    </row>
    <row r="108" spans="1:5" ht="140.25">
      <c r="A108" t="s">
        <v>58</v>
      </c>
      <c r="E108" s="39" t="s">
        <v>262</v>
      </c>
    </row>
    <row r="109" spans="1:16" ht="12.75">
      <c r="A109" t="s">
        <v>50</v>
      </c>
      <c s="34" t="s">
        <v>113</v>
      </c>
      <c s="34" t="s">
        <v>263</v>
      </c>
      <c s="35" t="s">
        <v>5</v>
      </c>
      <c s="6" t="s">
        <v>264</v>
      </c>
      <c s="36" t="s">
        <v>54</v>
      </c>
      <c s="37">
        <v>1</v>
      </c>
      <c s="36">
        <v>0.0035</v>
      </c>
      <c s="36">
        <f>ROUND(G109*H109,6)</f>
      </c>
      <c r="L109" s="38">
        <v>0</v>
      </c>
      <c s="32">
        <f>ROUND(ROUND(L109,2)*ROUND(G109,3),2)</f>
      </c>
      <c s="36" t="s">
        <v>154</v>
      </c>
      <c>
        <f>(M109*21)/100</f>
      </c>
      <c t="s">
        <v>28</v>
      </c>
    </row>
    <row r="110" spans="1:5" ht="12.75">
      <c r="A110" s="35" t="s">
        <v>56</v>
      </c>
      <c r="E110" s="39" t="s">
        <v>264</v>
      </c>
    </row>
    <row r="111" spans="1:5" ht="25.5">
      <c r="A111" s="35" t="s">
        <v>57</v>
      </c>
      <c r="E111" s="40" t="s">
        <v>456</v>
      </c>
    </row>
    <row r="112" spans="1:5" ht="12.75">
      <c r="A112" t="s">
        <v>58</v>
      </c>
      <c r="E112" s="39" t="s">
        <v>5</v>
      </c>
    </row>
    <row r="113" spans="1:16" ht="12.75">
      <c r="A113" t="s">
        <v>50</v>
      </c>
      <c s="34" t="s">
        <v>135</v>
      </c>
      <c s="34" t="s">
        <v>265</v>
      </c>
      <c s="35" t="s">
        <v>5</v>
      </c>
      <c s="6" t="s">
        <v>266</v>
      </c>
      <c s="36" t="s">
        <v>54</v>
      </c>
      <c s="37">
        <v>1</v>
      </c>
      <c s="36">
        <v>0.11241</v>
      </c>
      <c s="36">
        <f>ROUND(G113*H113,6)</f>
      </c>
      <c r="L113" s="38">
        <v>0</v>
      </c>
      <c s="32">
        <f>ROUND(ROUND(L113,2)*ROUND(G113,3),2)</f>
      </c>
      <c s="36" t="s">
        <v>154</v>
      </c>
      <c>
        <f>(M113*21)/100</f>
      </c>
      <c t="s">
        <v>28</v>
      </c>
    </row>
    <row r="114" spans="1:5" ht="12.75">
      <c r="A114" s="35" t="s">
        <v>56</v>
      </c>
      <c r="E114" s="39" t="s">
        <v>266</v>
      </c>
    </row>
    <row r="115" spans="1:5" ht="25.5">
      <c r="A115" s="35" t="s">
        <v>57</v>
      </c>
      <c r="E115" s="40" t="s">
        <v>267</v>
      </c>
    </row>
    <row r="116" spans="1:5" ht="89.25">
      <c r="A116" t="s">
        <v>58</v>
      </c>
      <c r="E116" s="39" t="s">
        <v>268</v>
      </c>
    </row>
    <row r="117" spans="1:16" ht="12.75">
      <c r="A117" t="s">
        <v>50</v>
      </c>
      <c s="34" t="s">
        <v>140</v>
      </c>
      <c s="34" t="s">
        <v>269</v>
      </c>
      <c s="35" t="s">
        <v>5</v>
      </c>
      <c s="6" t="s">
        <v>270</v>
      </c>
      <c s="36" t="s">
        <v>54</v>
      </c>
      <c s="37">
        <v>1</v>
      </c>
      <c s="36">
        <v>0.0065</v>
      </c>
      <c s="36">
        <f>ROUND(G117*H117,6)</f>
      </c>
      <c r="L117" s="38">
        <v>0</v>
      </c>
      <c s="32">
        <f>ROUND(ROUND(L117,2)*ROUND(G117,3),2)</f>
      </c>
      <c s="36" t="s">
        <v>154</v>
      </c>
      <c>
        <f>(M117*21)/100</f>
      </c>
      <c t="s">
        <v>28</v>
      </c>
    </row>
    <row r="118" spans="1:5" ht="12.75">
      <c r="A118" s="35" t="s">
        <v>56</v>
      </c>
      <c r="E118" s="39" t="s">
        <v>270</v>
      </c>
    </row>
    <row r="119" spans="1:5" ht="12.75">
      <c r="A119" s="35" t="s">
        <v>57</v>
      </c>
      <c r="E119" s="40" t="s">
        <v>5</v>
      </c>
    </row>
    <row r="120" spans="1:5" ht="12.75">
      <c r="A120" t="s">
        <v>58</v>
      </c>
      <c r="E120" s="39" t="s">
        <v>5</v>
      </c>
    </row>
    <row r="121" spans="1:16" ht="25.5">
      <c r="A121" t="s">
        <v>50</v>
      </c>
      <c s="34" t="s">
        <v>278</v>
      </c>
      <c s="34" t="s">
        <v>286</v>
      </c>
      <c s="35" t="s">
        <v>5</v>
      </c>
      <c s="6" t="s">
        <v>287</v>
      </c>
      <c s="36" t="s">
        <v>133</v>
      </c>
      <c s="37">
        <v>0.7</v>
      </c>
      <c s="36">
        <v>0.0026</v>
      </c>
      <c s="36">
        <f>ROUND(G121*H121,6)</f>
      </c>
      <c r="L121" s="38">
        <v>0</v>
      </c>
      <c s="32">
        <f>ROUND(ROUND(L121,2)*ROUND(G121,3),2)</f>
      </c>
      <c s="36" t="s">
        <v>154</v>
      </c>
      <c>
        <f>(M121*21)/100</f>
      </c>
      <c t="s">
        <v>28</v>
      </c>
    </row>
    <row r="122" spans="1:5" ht="25.5">
      <c r="A122" s="35" t="s">
        <v>56</v>
      </c>
      <c r="E122" s="39" t="s">
        <v>287</v>
      </c>
    </row>
    <row r="123" spans="1:5" ht="25.5">
      <c r="A123" s="35" t="s">
        <v>57</v>
      </c>
      <c r="E123" s="40" t="s">
        <v>457</v>
      </c>
    </row>
    <row r="124" spans="1:5" ht="102">
      <c r="A124" t="s">
        <v>58</v>
      </c>
      <c r="E124" s="39" t="s">
        <v>281</v>
      </c>
    </row>
    <row r="125" spans="1:16" ht="25.5">
      <c r="A125" t="s">
        <v>50</v>
      </c>
      <c s="34" t="s">
        <v>282</v>
      </c>
      <c s="34" t="s">
        <v>295</v>
      </c>
      <c s="35" t="s">
        <v>5</v>
      </c>
      <c s="6" t="s">
        <v>296</v>
      </c>
      <c s="36" t="s">
        <v>133</v>
      </c>
      <c s="37">
        <v>0.7</v>
      </c>
      <c s="36">
        <v>1E-05</v>
      </c>
      <c s="36">
        <f>ROUND(G125*H125,6)</f>
      </c>
      <c r="L125" s="38">
        <v>0</v>
      </c>
      <c s="32">
        <f>ROUND(ROUND(L125,2)*ROUND(G125,3),2)</f>
      </c>
      <c s="36" t="s">
        <v>154</v>
      </c>
      <c>
        <f>(M125*21)/100</f>
      </c>
      <c t="s">
        <v>28</v>
      </c>
    </row>
    <row r="126" spans="1:5" ht="25.5">
      <c r="A126" s="35" t="s">
        <v>56</v>
      </c>
      <c r="E126" s="39" t="s">
        <v>296</v>
      </c>
    </row>
    <row r="127" spans="1:5" ht="12.75">
      <c r="A127" s="35" t="s">
        <v>57</v>
      </c>
      <c r="E127" s="40" t="s">
        <v>5</v>
      </c>
    </row>
    <row r="128" spans="1:5" ht="38.25">
      <c r="A128" t="s">
        <v>58</v>
      </c>
      <c r="E128" s="39" t="s">
        <v>293</v>
      </c>
    </row>
    <row r="129" spans="1:16" ht="12.75">
      <c r="A129" t="s">
        <v>50</v>
      </c>
      <c s="34" t="s">
        <v>285</v>
      </c>
      <c s="34" t="s">
        <v>298</v>
      </c>
      <c s="35" t="s">
        <v>5</v>
      </c>
      <c s="6" t="s">
        <v>299</v>
      </c>
      <c s="36" t="s">
        <v>133</v>
      </c>
      <c s="37">
        <v>1.3</v>
      </c>
      <c s="36">
        <v>1E-05</v>
      </c>
      <c s="36">
        <f>ROUND(G129*H129,6)</f>
      </c>
      <c r="L129" s="38">
        <v>0</v>
      </c>
      <c s="32">
        <f>ROUND(ROUND(L129,2)*ROUND(G129,3),2)</f>
      </c>
      <c s="36" t="s">
        <v>159</v>
      </c>
      <c>
        <f>(M129*21)/100</f>
      </c>
      <c t="s">
        <v>28</v>
      </c>
    </row>
    <row r="130" spans="1:5" ht="12.75">
      <c r="A130" s="35" t="s">
        <v>56</v>
      </c>
      <c r="E130" s="39" t="s">
        <v>299</v>
      </c>
    </row>
    <row r="131" spans="1:5" ht="25.5">
      <c r="A131" s="35" t="s">
        <v>57</v>
      </c>
      <c r="E131" s="40" t="s">
        <v>458</v>
      </c>
    </row>
    <row r="132" spans="1:5" ht="12.75">
      <c r="A132" t="s">
        <v>58</v>
      </c>
      <c r="E132" s="39" t="s">
        <v>5</v>
      </c>
    </row>
    <row r="133" spans="1:13" ht="12.75">
      <c r="A133" t="s">
        <v>47</v>
      </c>
      <c r="C133" s="31" t="s">
        <v>301</v>
      </c>
      <c r="E133" s="33" t="s">
        <v>302</v>
      </c>
      <c r="J133" s="32">
        <f>0</f>
      </c>
      <c s="32">
        <f>0</f>
      </c>
      <c s="32">
        <f>0+L134+L138</f>
      </c>
      <c s="32">
        <f>0+M134+M138</f>
      </c>
    </row>
    <row r="134" spans="1:16" ht="25.5">
      <c r="A134" t="s">
        <v>50</v>
      </c>
      <c s="34" t="s">
        <v>289</v>
      </c>
      <c s="34" t="s">
        <v>459</v>
      </c>
      <c s="35" t="s">
        <v>5</v>
      </c>
      <c s="6" t="s">
        <v>305</v>
      </c>
      <c s="36" t="s">
        <v>133</v>
      </c>
      <c s="37">
        <v>13</v>
      </c>
      <c s="36">
        <v>0</v>
      </c>
      <c s="36">
        <f>ROUND(G134*H134,6)</f>
      </c>
      <c r="L134" s="38">
        <v>0</v>
      </c>
      <c s="32">
        <f>ROUND(ROUND(L134,2)*ROUND(G134,3),2)</f>
      </c>
      <c s="36" t="s">
        <v>154</v>
      </c>
      <c>
        <f>(M134*21)/100</f>
      </c>
      <c t="s">
        <v>28</v>
      </c>
    </row>
    <row r="135" spans="1:5" ht="51">
      <c r="A135" s="35" t="s">
        <v>56</v>
      </c>
      <c r="E135" s="39" t="s">
        <v>460</v>
      </c>
    </row>
    <row r="136" spans="1:5" ht="25.5">
      <c r="A136" s="35" t="s">
        <v>57</v>
      </c>
      <c r="E136" s="40" t="s">
        <v>461</v>
      </c>
    </row>
    <row r="137" spans="1:5" ht="153">
      <c r="A137" t="s">
        <v>58</v>
      </c>
      <c r="E137" s="39" t="s">
        <v>308</v>
      </c>
    </row>
    <row r="138" spans="1:16" ht="38.25">
      <c r="A138" t="s">
        <v>50</v>
      </c>
      <c s="34" t="s">
        <v>294</v>
      </c>
      <c s="34" t="s">
        <v>462</v>
      </c>
      <c s="35" t="s">
        <v>5</v>
      </c>
      <c s="6" t="s">
        <v>463</v>
      </c>
      <c s="36" t="s">
        <v>133</v>
      </c>
      <c s="37">
        <v>115</v>
      </c>
      <c s="36">
        <v>0</v>
      </c>
      <c s="36">
        <f>ROUND(G138*H138,6)</f>
      </c>
      <c r="L138" s="38">
        <v>0</v>
      </c>
      <c s="32">
        <f>ROUND(ROUND(L138,2)*ROUND(G138,3),2)</f>
      </c>
      <c s="36" t="s">
        <v>154</v>
      </c>
      <c>
        <f>(M138*21)/100</f>
      </c>
      <c t="s">
        <v>28</v>
      </c>
    </row>
    <row r="139" spans="1:5" ht="51">
      <c r="A139" s="35" t="s">
        <v>56</v>
      </c>
      <c r="E139" s="39" t="s">
        <v>464</v>
      </c>
    </row>
    <row r="140" spans="1:5" ht="25.5">
      <c r="A140" s="35" t="s">
        <v>57</v>
      </c>
      <c r="E140" s="40" t="s">
        <v>465</v>
      </c>
    </row>
    <row r="141" spans="1:5" ht="153">
      <c r="A141" t="s">
        <v>58</v>
      </c>
      <c r="E141" s="39" t="s">
        <v>466</v>
      </c>
    </row>
    <row r="142" spans="1:13" ht="12.75">
      <c r="A142" t="s">
        <v>47</v>
      </c>
      <c r="C142" s="31" t="s">
        <v>330</v>
      </c>
      <c r="E142" s="33" t="s">
        <v>331</v>
      </c>
      <c r="J142" s="32">
        <f>0</f>
      </c>
      <c s="32">
        <f>0</f>
      </c>
      <c s="32">
        <f>0+L143+L147+L151</f>
      </c>
      <c s="32">
        <f>0+M143+M147+M151</f>
      </c>
    </row>
    <row r="143" spans="1:16" ht="25.5">
      <c r="A143" t="s">
        <v>50</v>
      </c>
      <c s="34" t="s">
        <v>297</v>
      </c>
      <c s="34" t="s">
        <v>333</v>
      </c>
      <c s="35" t="s">
        <v>334</v>
      </c>
      <c s="6" t="s">
        <v>335</v>
      </c>
      <c s="36" t="s">
        <v>336</v>
      </c>
      <c s="37">
        <v>3.323</v>
      </c>
      <c s="36">
        <v>0</v>
      </c>
      <c s="36">
        <f>ROUND(G143*H143,6)</f>
      </c>
      <c r="L143" s="38">
        <v>0</v>
      </c>
      <c s="32">
        <f>ROUND(ROUND(L143,2)*ROUND(G143,3),2)</f>
      </c>
      <c s="36" t="s">
        <v>159</v>
      </c>
      <c>
        <f>(M143*21)/100</f>
      </c>
      <c t="s">
        <v>28</v>
      </c>
    </row>
    <row r="144" spans="1:5" ht="25.5">
      <c r="A144" s="35" t="s">
        <v>56</v>
      </c>
      <c r="E144" s="39" t="s">
        <v>335</v>
      </c>
    </row>
    <row r="145" spans="1:5" ht="25.5">
      <c r="A145" s="35" t="s">
        <v>57</v>
      </c>
      <c r="E145" s="40" t="s">
        <v>467</v>
      </c>
    </row>
    <row r="146" spans="1:5" ht="191.25">
      <c r="A146" t="s">
        <v>58</v>
      </c>
      <c r="E146" s="39" t="s">
        <v>338</v>
      </c>
    </row>
    <row r="147" spans="1:16" ht="25.5">
      <c r="A147" t="s">
        <v>50</v>
      </c>
      <c s="34" t="s">
        <v>303</v>
      </c>
      <c s="34" t="s">
        <v>468</v>
      </c>
      <c s="35" t="s">
        <v>469</v>
      </c>
      <c s="6" t="s">
        <v>470</v>
      </c>
      <c s="36" t="s">
        <v>336</v>
      </c>
      <c s="37">
        <v>48.875</v>
      </c>
      <c s="36">
        <v>0</v>
      </c>
      <c s="36">
        <f>ROUND(G147*H147,6)</f>
      </c>
      <c r="L147" s="38">
        <v>0</v>
      </c>
      <c s="32">
        <f>ROUND(ROUND(L147,2)*ROUND(G147,3),2)</f>
      </c>
      <c s="36" t="s">
        <v>159</v>
      </c>
      <c>
        <f>(M147*21)/100</f>
      </c>
      <c t="s">
        <v>28</v>
      </c>
    </row>
    <row r="148" spans="1:5" ht="25.5">
      <c r="A148" s="35" t="s">
        <v>56</v>
      </c>
      <c r="E148" s="39" t="s">
        <v>470</v>
      </c>
    </row>
    <row r="149" spans="1:5" ht="25.5">
      <c r="A149" s="35" t="s">
        <v>57</v>
      </c>
      <c r="E149" s="40" t="s">
        <v>471</v>
      </c>
    </row>
    <row r="150" spans="1:5" ht="191.25">
      <c r="A150" t="s">
        <v>58</v>
      </c>
      <c r="E150" s="39" t="s">
        <v>338</v>
      </c>
    </row>
    <row r="151" spans="1:16" ht="25.5">
      <c r="A151" t="s">
        <v>50</v>
      </c>
      <c s="34" t="s">
        <v>309</v>
      </c>
      <c s="34" t="s">
        <v>345</v>
      </c>
      <c s="35" t="s">
        <v>346</v>
      </c>
      <c s="6" t="s">
        <v>347</v>
      </c>
      <c s="36" t="s">
        <v>336</v>
      </c>
      <c s="37">
        <v>322.83</v>
      </c>
      <c s="36">
        <v>0</v>
      </c>
      <c s="36">
        <f>ROUND(G151*H151,6)</f>
      </c>
      <c r="L151" s="38">
        <v>0</v>
      </c>
      <c s="32">
        <f>ROUND(ROUND(L151,2)*ROUND(G151,3),2)</f>
      </c>
      <c s="36" t="s">
        <v>159</v>
      </c>
      <c>
        <f>(M151*21)/100</f>
      </c>
      <c t="s">
        <v>28</v>
      </c>
    </row>
    <row r="152" spans="1:5" ht="25.5">
      <c r="A152" s="35" t="s">
        <v>56</v>
      </c>
      <c r="E152" s="39" t="s">
        <v>347</v>
      </c>
    </row>
    <row r="153" spans="1:5" ht="25.5">
      <c r="A153" s="35" t="s">
        <v>57</v>
      </c>
      <c r="E153" s="40" t="s">
        <v>472</v>
      </c>
    </row>
    <row r="154" spans="1:5" ht="191.25">
      <c r="A154" t="s">
        <v>58</v>
      </c>
      <c r="E154" s="39" t="s">
        <v>338</v>
      </c>
    </row>
    <row r="155" spans="1:13" ht="12.75">
      <c r="A155" t="s">
        <v>47</v>
      </c>
      <c r="C155" s="31" t="s">
        <v>349</v>
      </c>
      <c r="E155" s="33" t="s">
        <v>350</v>
      </c>
      <c r="J155" s="32">
        <f>0</f>
      </c>
      <c s="32">
        <f>0</f>
      </c>
      <c s="32">
        <f>0+L156</f>
      </c>
      <c s="32">
        <f>0+M156</f>
      </c>
    </row>
    <row r="156" spans="1:16" ht="25.5">
      <c r="A156" t="s">
        <v>50</v>
      </c>
      <c s="34" t="s">
        <v>315</v>
      </c>
      <c s="34" t="s">
        <v>352</v>
      </c>
      <c s="35" t="s">
        <v>5</v>
      </c>
      <c s="6" t="s">
        <v>353</v>
      </c>
      <c s="36" t="s">
        <v>336</v>
      </c>
      <c s="37">
        <v>364.438</v>
      </c>
      <c s="36">
        <v>0</v>
      </c>
      <c s="36">
        <f>ROUND(G156*H156,6)</f>
      </c>
      <c r="L156" s="38">
        <v>0</v>
      </c>
      <c s="32">
        <f>ROUND(ROUND(L156,2)*ROUND(G156,3),2)</f>
      </c>
      <c s="36" t="s">
        <v>154</v>
      </c>
      <c>
        <f>(M156*21)/100</f>
      </c>
      <c t="s">
        <v>28</v>
      </c>
    </row>
    <row r="157" spans="1:5" ht="25.5">
      <c r="A157" s="35" t="s">
        <v>56</v>
      </c>
      <c r="E157" s="39" t="s">
        <v>353</v>
      </c>
    </row>
    <row r="158" spans="1:5" ht="12.75">
      <c r="A158" s="35" t="s">
        <v>57</v>
      </c>
      <c r="E158" s="40" t="s">
        <v>5</v>
      </c>
    </row>
    <row r="159" spans="1:5" ht="12.75">
      <c r="A159" t="s">
        <v>58</v>
      </c>
      <c r="E159" s="39" t="s">
        <v>5</v>
      </c>
    </row>
    <row r="160" spans="1:13" ht="12.75">
      <c r="A160" t="s">
        <v>47</v>
      </c>
      <c r="C160" s="31" t="s">
        <v>354</v>
      </c>
      <c r="E160" s="33" t="s">
        <v>150</v>
      </c>
      <c r="J160" s="32">
        <f>0</f>
      </c>
      <c s="32">
        <f>0</f>
      </c>
      <c s="32">
        <f>0+L161+L165</f>
      </c>
      <c s="32">
        <f>0+M161+M165</f>
      </c>
    </row>
    <row r="161" spans="1:16" ht="12.75">
      <c r="A161" t="s">
        <v>50</v>
      </c>
      <c s="34" t="s">
        <v>321</v>
      </c>
      <c s="34" t="s">
        <v>356</v>
      </c>
      <c s="35" t="s">
        <v>5</v>
      </c>
      <c s="6" t="s">
        <v>357</v>
      </c>
      <c s="36" t="s">
        <v>54</v>
      </c>
      <c s="37">
        <v>1</v>
      </c>
      <c s="36">
        <v>0</v>
      </c>
      <c s="36">
        <f>ROUND(G161*H161,6)</f>
      </c>
      <c r="L161" s="38">
        <v>0</v>
      </c>
      <c s="32">
        <f>ROUND(ROUND(L161,2)*ROUND(G161,3),2)</f>
      </c>
      <c s="36" t="s">
        <v>154</v>
      </c>
      <c>
        <f>(M161*21)/100</f>
      </c>
      <c t="s">
        <v>28</v>
      </c>
    </row>
    <row r="162" spans="1:5" ht="12.75">
      <c r="A162" s="35" t="s">
        <v>56</v>
      </c>
      <c r="E162" s="39" t="s">
        <v>357</v>
      </c>
    </row>
    <row r="163" spans="1:5" ht="25.5">
      <c r="A163" s="35" t="s">
        <v>57</v>
      </c>
      <c r="E163" s="40" t="s">
        <v>473</v>
      </c>
    </row>
    <row r="164" spans="1:5" ht="12.75">
      <c r="A164" t="s">
        <v>58</v>
      </c>
      <c r="E164" s="39" t="s">
        <v>5</v>
      </c>
    </row>
    <row r="165" spans="1:16" ht="12.75">
      <c r="A165" t="s">
        <v>50</v>
      </c>
      <c s="34" t="s">
        <v>325</v>
      </c>
      <c s="34" t="s">
        <v>360</v>
      </c>
      <c s="35" t="s">
        <v>5</v>
      </c>
      <c s="6" t="s">
        <v>361</v>
      </c>
      <c s="36" t="s">
        <v>54</v>
      </c>
      <c s="37">
        <v>38</v>
      </c>
      <c s="36">
        <v>0</v>
      </c>
      <c s="36">
        <f>ROUND(G165*H165,6)</f>
      </c>
      <c r="L165" s="38">
        <v>0</v>
      </c>
      <c s="32">
        <f>ROUND(ROUND(L165,2)*ROUND(G165,3),2)</f>
      </c>
      <c s="36" t="s">
        <v>154</v>
      </c>
      <c>
        <f>(M165*21)/100</f>
      </c>
      <c t="s">
        <v>28</v>
      </c>
    </row>
    <row r="166" spans="1:5" ht="12.75">
      <c r="A166" s="35" t="s">
        <v>56</v>
      </c>
      <c r="E166" s="39" t="s">
        <v>361</v>
      </c>
    </row>
    <row r="167" spans="1:5" ht="25.5">
      <c r="A167" s="35" t="s">
        <v>57</v>
      </c>
      <c r="E167" s="40" t="s">
        <v>474</v>
      </c>
    </row>
    <row r="168" spans="1:5" ht="12.75">
      <c r="A168" t="s">
        <v>58</v>
      </c>
      <c r="E168" s="39" t="s">
        <v>5</v>
      </c>
    </row>
    <row r="169" spans="1:13" ht="12.75">
      <c r="A169" t="s">
        <v>47</v>
      </c>
      <c r="C169" s="31" t="s">
        <v>363</v>
      </c>
      <c r="E169" s="33" t="s">
        <v>364</v>
      </c>
      <c r="J169" s="32">
        <f>0</f>
      </c>
      <c s="32">
        <f>0</f>
      </c>
      <c s="32">
        <f>0+L170+L174</f>
      </c>
      <c s="32">
        <f>0+M170+M174</f>
      </c>
    </row>
    <row r="170" spans="1:16" ht="12.75">
      <c r="A170" t="s">
        <v>50</v>
      </c>
      <c s="34" t="s">
        <v>332</v>
      </c>
      <c s="34" t="s">
        <v>366</v>
      </c>
      <c s="35" t="s">
        <v>5</v>
      </c>
      <c s="6" t="s">
        <v>367</v>
      </c>
      <c s="36" t="s">
        <v>54</v>
      </c>
      <c s="37">
        <v>3</v>
      </c>
      <c s="36">
        <v>0</v>
      </c>
      <c s="36">
        <f>ROUND(G170*H170,6)</f>
      </c>
      <c r="L170" s="38">
        <v>0</v>
      </c>
      <c s="32">
        <f>ROUND(ROUND(L170,2)*ROUND(G170,3),2)</f>
      </c>
      <c s="36" t="s">
        <v>154</v>
      </c>
      <c>
        <f>(M170*21)/100</f>
      </c>
      <c t="s">
        <v>28</v>
      </c>
    </row>
    <row r="171" spans="1:5" ht="12.75">
      <c r="A171" s="35" t="s">
        <v>56</v>
      </c>
      <c r="E171" s="39" t="s">
        <v>367</v>
      </c>
    </row>
    <row r="172" spans="1:5" ht="25.5">
      <c r="A172" s="35" t="s">
        <v>57</v>
      </c>
      <c r="E172" s="40" t="s">
        <v>475</v>
      </c>
    </row>
    <row r="173" spans="1:5" ht="12.75">
      <c r="A173" t="s">
        <v>58</v>
      </c>
      <c r="E173" s="39" t="s">
        <v>5</v>
      </c>
    </row>
    <row r="174" spans="1:16" ht="25.5">
      <c r="A174" t="s">
        <v>50</v>
      </c>
      <c s="34" t="s">
        <v>339</v>
      </c>
      <c s="34" t="s">
        <v>370</v>
      </c>
      <c s="35" t="s">
        <v>5</v>
      </c>
      <c s="6" t="s">
        <v>371</v>
      </c>
      <c s="36" t="s">
        <v>54</v>
      </c>
      <c s="37">
        <v>1</v>
      </c>
      <c s="36">
        <v>0</v>
      </c>
      <c s="36">
        <f>ROUND(G174*H174,6)</f>
      </c>
      <c r="L174" s="38">
        <v>0</v>
      </c>
      <c s="32">
        <f>ROUND(ROUND(L174,2)*ROUND(G174,3),2)</f>
      </c>
      <c s="36" t="s">
        <v>159</v>
      </c>
      <c>
        <f>(M174*21)/100</f>
      </c>
      <c t="s">
        <v>28</v>
      </c>
    </row>
    <row r="175" spans="1:5" ht="25.5">
      <c r="A175" s="35" t="s">
        <v>56</v>
      </c>
      <c r="E175" s="39" t="s">
        <v>372</v>
      </c>
    </row>
    <row r="176" spans="1:5" ht="12.75">
      <c r="A176" s="35" t="s">
        <v>57</v>
      </c>
      <c r="E176" s="40" t="s">
        <v>5</v>
      </c>
    </row>
    <row r="177" spans="1:5" ht="12.75">
      <c r="A177" t="s">
        <v>58</v>
      </c>
      <c r="E1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476</v>
      </c>
      <c s="41">
        <f>Rekapitulace!C16</f>
      </c>
      <c s="20" t="s">
        <v>0</v>
      </c>
      <c t="s">
        <v>23</v>
      </c>
      <c t="s">
        <v>28</v>
      </c>
    </row>
    <row r="4" spans="1:16" ht="32" customHeight="1">
      <c r="A4" s="24" t="s">
        <v>20</v>
      </c>
      <c s="25" t="s">
        <v>29</v>
      </c>
      <c s="27" t="s">
        <v>476</v>
      </c>
      <c r="E4" s="26" t="s">
        <v>477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COUNTIFS(L8:L98,"=0",A8:A98,"P")+COUNTIFS(L8:L98,"",A8:A98,"P")+SUM(Q8:Q98)</f>
      </c>
    </row>
    <row r="8" spans="1:13" ht="12.75">
      <c r="A8" t="s">
        <v>45</v>
      </c>
      <c r="C8" s="28" t="s">
        <v>480</v>
      </c>
      <c r="E8" s="30" t="s">
        <v>479</v>
      </c>
      <c r="J8" s="29">
        <f>0+J9</f>
      </c>
      <c s="29">
        <f>0+K9</f>
      </c>
      <c s="29">
        <f>0+L9</f>
      </c>
      <c s="29">
        <f>0+M9</f>
      </c>
    </row>
    <row r="9" spans="1:13" ht="12.75">
      <c r="A9" t="s">
        <v>47</v>
      </c>
      <c r="C9" s="31" t="s">
        <v>481</v>
      </c>
      <c r="E9" s="33" t="s">
        <v>482</v>
      </c>
      <c r="J9" s="32">
        <f>0</f>
      </c>
      <c s="32">
        <f>0</f>
      </c>
      <c s="32">
        <f>0+L10+L14+L18+L22+L26+L30+L34+L38+L42+L46+L50+L54+L58+L62+L66+L70+L74+L78+L82+L86+L90+L94+L98</f>
      </c>
      <c s="32">
        <f>0+M10+M14+M18+M22+M26+M30+M34+M38+M42+M46+M50+M54+M58+M62+M66+M70+M74+M78+M82+M86+M90+M94+M98</f>
      </c>
    </row>
    <row r="10" spans="1:16" ht="12.75">
      <c r="A10" t="s">
        <v>50</v>
      </c>
      <c s="34" t="s">
        <v>118</v>
      </c>
      <c s="34" t="s">
        <v>483</v>
      </c>
      <c s="35" t="s">
        <v>5</v>
      </c>
      <c s="6" t="s">
        <v>484</v>
      </c>
      <c s="36" t="s">
        <v>65</v>
      </c>
      <c s="37">
        <v>20</v>
      </c>
      <c s="36">
        <v>0</v>
      </c>
      <c s="36">
        <f>ROUND(G10*H10,6)</f>
      </c>
      <c r="L10" s="38">
        <v>0</v>
      </c>
      <c s="32">
        <f>ROUND(ROUND(L10,2)*ROUND(G10,3),2)</f>
      </c>
      <c s="36" t="s">
        <v>485</v>
      </c>
      <c>
        <f>(M10*21)/100</f>
      </c>
      <c t="s">
        <v>28</v>
      </c>
    </row>
    <row r="11" spans="1:5" ht="12.75">
      <c r="A11" s="35" t="s">
        <v>56</v>
      </c>
      <c r="E11" s="39" t="s">
        <v>484</v>
      </c>
    </row>
    <row r="12" spans="1:5" ht="12.75">
      <c r="A12" s="35" t="s">
        <v>57</v>
      </c>
      <c r="E12" s="40" t="s">
        <v>5</v>
      </c>
    </row>
    <row r="13" spans="1:5" ht="12.75">
      <c r="A13" t="s">
        <v>58</v>
      </c>
      <c r="E13" s="39" t="s">
        <v>5</v>
      </c>
    </row>
    <row r="14" spans="1:16" ht="12.75">
      <c r="A14" t="s">
        <v>50</v>
      </c>
      <c s="34" t="s">
        <v>28</v>
      </c>
      <c s="34" t="s">
        <v>486</v>
      </c>
      <c s="35" t="s">
        <v>5</v>
      </c>
      <c s="6" t="s">
        <v>487</v>
      </c>
      <c s="36" t="s">
        <v>65</v>
      </c>
      <c s="37">
        <v>2</v>
      </c>
      <c s="36">
        <v>0</v>
      </c>
      <c s="36">
        <f>ROUND(G14*H14,6)</f>
      </c>
      <c r="L14" s="38">
        <v>0</v>
      </c>
      <c s="32">
        <f>ROUND(ROUND(L14,2)*ROUND(G14,3),2)</f>
      </c>
      <c s="36" t="s">
        <v>485</v>
      </c>
      <c>
        <f>(M14*21)/100</f>
      </c>
      <c t="s">
        <v>28</v>
      </c>
    </row>
    <row r="15" spans="1:5" ht="12.75">
      <c r="A15" s="35" t="s">
        <v>56</v>
      </c>
      <c r="E15" s="39" t="s">
        <v>487</v>
      </c>
    </row>
    <row r="16" spans="1:5" ht="12.75">
      <c r="A16" s="35" t="s">
        <v>57</v>
      </c>
      <c r="E16" s="40" t="s">
        <v>5</v>
      </c>
    </row>
    <row r="17" spans="1:5" ht="12.75">
      <c r="A17" t="s">
        <v>58</v>
      </c>
      <c r="E17" s="39" t="s">
        <v>5</v>
      </c>
    </row>
    <row r="18" spans="1:16" ht="12.75">
      <c r="A18" t="s">
        <v>50</v>
      </c>
      <c s="34" t="s">
        <v>26</v>
      </c>
      <c s="34" t="s">
        <v>488</v>
      </c>
      <c s="35" t="s">
        <v>5</v>
      </c>
      <c s="6" t="s">
        <v>489</v>
      </c>
      <c s="36" t="s">
        <v>65</v>
      </c>
      <c s="37">
        <v>18</v>
      </c>
      <c s="36">
        <v>0</v>
      </c>
      <c s="36">
        <f>ROUND(G18*H18,6)</f>
      </c>
      <c r="L18" s="38">
        <v>0</v>
      </c>
      <c s="32">
        <f>ROUND(ROUND(L18,2)*ROUND(G18,3),2)</f>
      </c>
      <c s="36" t="s">
        <v>485</v>
      </c>
      <c>
        <f>(M18*21)/100</f>
      </c>
      <c t="s">
        <v>28</v>
      </c>
    </row>
    <row r="19" spans="1:5" ht="12.75">
      <c r="A19" s="35" t="s">
        <v>56</v>
      </c>
      <c r="E19" s="39" t="s">
        <v>489</v>
      </c>
    </row>
    <row r="20" spans="1:5" ht="12.75">
      <c r="A20" s="35" t="s">
        <v>57</v>
      </c>
      <c r="E20" s="40" t="s">
        <v>5</v>
      </c>
    </row>
    <row r="21" spans="1:5" ht="12.75">
      <c r="A21" t="s">
        <v>58</v>
      </c>
      <c r="E21" s="39" t="s">
        <v>5</v>
      </c>
    </row>
    <row r="22" spans="1:16" ht="12.75">
      <c r="A22" t="s">
        <v>50</v>
      </c>
      <c s="34" t="s">
        <v>125</v>
      </c>
      <c s="34" t="s">
        <v>490</v>
      </c>
      <c s="35" t="s">
        <v>5</v>
      </c>
      <c s="6" t="s">
        <v>491</v>
      </c>
      <c s="36" t="s">
        <v>187</v>
      </c>
      <c s="37">
        <v>0.5</v>
      </c>
      <c s="36">
        <v>0</v>
      </c>
      <c s="36">
        <f>ROUND(G22*H22,6)</f>
      </c>
      <c r="L22" s="38">
        <v>0</v>
      </c>
      <c s="32">
        <f>ROUND(ROUND(L22,2)*ROUND(G22,3),2)</f>
      </c>
      <c s="36" t="s">
        <v>485</v>
      </c>
      <c>
        <f>(M22*21)/100</f>
      </c>
      <c t="s">
        <v>28</v>
      </c>
    </row>
    <row r="23" spans="1:5" ht="12.75">
      <c r="A23" s="35" t="s">
        <v>56</v>
      </c>
      <c r="E23" s="39" t="s">
        <v>491</v>
      </c>
    </row>
    <row r="24" spans="1:5" ht="12.75">
      <c r="A24" s="35" t="s">
        <v>57</v>
      </c>
      <c r="E24" s="40" t="s">
        <v>5</v>
      </c>
    </row>
    <row r="25" spans="1:5" ht="12.75">
      <c r="A25" t="s">
        <v>58</v>
      </c>
      <c r="E25" s="39" t="s">
        <v>5</v>
      </c>
    </row>
    <row r="26" spans="1:16" ht="12.75">
      <c r="A26" t="s">
        <v>50</v>
      </c>
      <c s="34" t="s">
        <v>128</v>
      </c>
      <c s="34" t="s">
        <v>492</v>
      </c>
      <c s="35" t="s">
        <v>5</v>
      </c>
      <c s="6" t="s">
        <v>493</v>
      </c>
      <c s="36" t="s">
        <v>494</v>
      </c>
      <c s="37">
        <v>1</v>
      </c>
      <c s="36">
        <v>0</v>
      </c>
      <c s="36">
        <f>ROUND(G26*H26,6)</f>
      </c>
      <c r="L26" s="38">
        <v>0</v>
      </c>
      <c s="32">
        <f>ROUND(ROUND(L26,2)*ROUND(G26,3),2)</f>
      </c>
      <c s="36" t="s">
        <v>485</v>
      </c>
      <c>
        <f>(M26*21)/100</f>
      </c>
      <c t="s">
        <v>28</v>
      </c>
    </row>
    <row r="27" spans="1:5" ht="12.75">
      <c r="A27" s="35" t="s">
        <v>56</v>
      </c>
      <c r="E27" s="39" t="s">
        <v>493</v>
      </c>
    </row>
    <row r="28" spans="1:5" ht="12.75">
      <c r="A28" s="35" t="s">
        <v>57</v>
      </c>
      <c r="E28" s="40" t="s">
        <v>5</v>
      </c>
    </row>
    <row r="29" spans="1:5" ht="12.75">
      <c r="A29" t="s">
        <v>58</v>
      </c>
      <c r="E29" s="39" t="s">
        <v>5</v>
      </c>
    </row>
    <row r="30" spans="1:16" ht="12.75">
      <c r="A30" t="s">
        <v>50</v>
      </c>
      <c s="34" t="s">
        <v>27</v>
      </c>
      <c s="34" t="s">
        <v>495</v>
      </c>
      <c s="35" t="s">
        <v>5</v>
      </c>
      <c s="6" t="s">
        <v>496</v>
      </c>
      <c s="36" t="s">
        <v>187</v>
      </c>
      <c s="37">
        <v>1.5</v>
      </c>
      <c s="36">
        <v>0</v>
      </c>
      <c s="36">
        <f>ROUND(G30*H30,6)</f>
      </c>
      <c r="L30" s="38">
        <v>0</v>
      </c>
      <c s="32">
        <f>ROUND(ROUND(L30,2)*ROUND(G30,3),2)</f>
      </c>
      <c s="36" t="s">
        <v>485</v>
      </c>
      <c>
        <f>(M30*21)/100</f>
      </c>
      <c t="s">
        <v>28</v>
      </c>
    </row>
    <row r="31" spans="1:5" ht="12.75">
      <c r="A31" s="35" t="s">
        <v>56</v>
      </c>
      <c r="E31" s="39" t="s">
        <v>496</v>
      </c>
    </row>
    <row r="32" spans="1:5" ht="12.75">
      <c r="A32" s="35" t="s">
        <v>57</v>
      </c>
      <c r="E32" s="40" t="s">
        <v>5</v>
      </c>
    </row>
    <row r="33" spans="1:5" ht="12.75">
      <c r="A33" t="s">
        <v>58</v>
      </c>
      <c r="E33" s="39" t="s">
        <v>5</v>
      </c>
    </row>
    <row r="34" spans="1:16" ht="12.75">
      <c r="A34" t="s">
        <v>50</v>
      </c>
      <c s="34" t="s">
        <v>51</v>
      </c>
      <c s="34" t="s">
        <v>497</v>
      </c>
      <c s="35" t="s">
        <v>5</v>
      </c>
      <c s="6" t="s">
        <v>498</v>
      </c>
      <c s="36" t="s">
        <v>494</v>
      </c>
      <c s="37">
        <v>1</v>
      </c>
      <c s="36">
        <v>0</v>
      </c>
      <c s="36">
        <f>ROUND(G34*H34,6)</f>
      </c>
      <c r="L34" s="38">
        <v>0</v>
      </c>
      <c s="32">
        <f>ROUND(ROUND(L34,2)*ROUND(G34,3),2)</f>
      </c>
      <c s="36" t="s">
        <v>485</v>
      </c>
      <c>
        <f>(M34*21)/100</f>
      </c>
      <c t="s">
        <v>28</v>
      </c>
    </row>
    <row r="35" spans="1:5" ht="12.75">
      <c r="A35" s="35" t="s">
        <v>56</v>
      </c>
      <c r="E35" s="39" t="s">
        <v>498</v>
      </c>
    </row>
    <row r="36" spans="1:5" ht="12.75">
      <c r="A36" s="35" t="s">
        <v>57</v>
      </c>
      <c r="E36" s="40" t="s">
        <v>5</v>
      </c>
    </row>
    <row r="37" spans="1:5" ht="12.75">
      <c r="A37" t="s">
        <v>58</v>
      </c>
      <c r="E37" s="39" t="s">
        <v>5</v>
      </c>
    </row>
    <row r="38" spans="1:16" ht="12.75">
      <c r="A38" t="s">
        <v>50</v>
      </c>
      <c s="34" t="s">
        <v>59</v>
      </c>
      <c s="34" t="s">
        <v>499</v>
      </c>
      <c s="35" t="s">
        <v>5</v>
      </c>
      <c s="6" t="s">
        <v>500</v>
      </c>
      <c s="36" t="s">
        <v>187</v>
      </c>
      <c s="37">
        <v>0.5</v>
      </c>
      <c s="36">
        <v>0</v>
      </c>
      <c s="36">
        <f>ROUND(G38*H38,6)</f>
      </c>
      <c r="L38" s="38">
        <v>0</v>
      </c>
      <c s="32">
        <f>ROUND(ROUND(L38,2)*ROUND(G38,3),2)</f>
      </c>
      <c s="36" t="s">
        <v>485</v>
      </c>
      <c>
        <f>(M38*21)/100</f>
      </c>
      <c t="s">
        <v>28</v>
      </c>
    </row>
    <row r="39" spans="1:5" ht="12.75">
      <c r="A39" s="35" t="s">
        <v>56</v>
      </c>
      <c r="E39" s="39" t="s">
        <v>500</v>
      </c>
    </row>
    <row r="40" spans="1:5" ht="12.75">
      <c r="A40" s="35" t="s">
        <v>57</v>
      </c>
      <c r="E40" s="40" t="s">
        <v>5</v>
      </c>
    </row>
    <row r="41" spans="1:5" ht="12.75">
      <c r="A41" t="s">
        <v>58</v>
      </c>
      <c r="E41" s="39" t="s">
        <v>5</v>
      </c>
    </row>
    <row r="42" spans="1:16" ht="12.75">
      <c r="A42" t="s">
        <v>50</v>
      </c>
      <c s="34" t="s">
        <v>62</v>
      </c>
      <c s="34" t="s">
        <v>501</v>
      </c>
      <c s="35" t="s">
        <v>5</v>
      </c>
      <c s="6" t="s">
        <v>502</v>
      </c>
      <c s="36" t="s">
        <v>153</v>
      </c>
      <c s="37">
        <v>1</v>
      </c>
      <c s="36">
        <v>0</v>
      </c>
      <c s="36">
        <f>ROUND(G42*H42,6)</f>
      </c>
      <c r="L42" s="38">
        <v>0</v>
      </c>
      <c s="32">
        <f>ROUND(ROUND(L42,2)*ROUND(G42,3),2)</f>
      </c>
      <c s="36" t="s">
        <v>485</v>
      </c>
      <c>
        <f>(M42*21)/100</f>
      </c>
      <c t="s">
        <v>28</v>
      </c>
    </row>
    <row r="43" spans="1:5" ht="12.75">
      <c r="A43" s="35" t="s">
        <v>56</v>
      </c>
      <c r="E43" s="39" t="s">
        <v>502</v>
      </c>
    </row>
    <row r="44" spans="1:5" ht="12.75">
      <c r="A44" s="35" t="s">
        <v>57</v>
      </c>
      <c r="E44" s="40" t="s">
        <v>5</v>
      </c>
    </row>
    <row r="45" spans="1:5" ht="12.75">
      <c r="A45" t="s">
        <v>58</v>
      </c>
      <c r="E45" s="39" t="s">
        <v>5</v>
      </c>
    </row>
    <row r="46" spans="1:16" ht="12.75">
      <c r="A46" t="s">
        <v>50</v>
      </c>
      <c s="34" t="s">
        <v>66</v>
      </c>
      <c s="34" t="s">
        <v>503</v>
      </c>
      <c s="35" t="s">
        <v>5</v>
      </c>
      <c s="6" t="s">
        <v>504</v>
      </c>
      <c s="36" t="s">
        <v>494</v>
      </c>
      <c s="37">
        <v>1</v>
      </c>
      <c s="36">
        <v>0</v>
      </c>
      <c s="36">
        <f>ROUND(G46*H46,6)</f>
      </c>
      <c r="L46" s="38">
        <v>0</v>
      </c>
      <c s="32">
        <f>ROUND(ROUND(L46,2)*ROUND(G46,3),2)</f>
      </c>
      <c s="36" t="s">
        <v>485</v>
      </c>
      <c>
        <f>(M46*21)/100</f>
      </c>
      <c t="s">
        <v>28</v>
      </c>
    </row>
    <row r="47" spans="1:5" ht="12.75">
      <c r="A47" s="35" t="s">
        <v>56</v>
      </c>
      <c r="E47" s="39" t="s">
        <v>504</v>
      </c>
    </row>
    <row r="48" spans="1:5" ht="12.75">
      <c r="A48" s="35" t="s">
        <v>57</v>
      </c>
      <c r="E48" s="40" t="s">
        <v>5</v>
      </c>
    </row>
    <row r="49" spans="1:5" ht="12.75">
      <c r="A49" t="s">
        <v>58</v>
      </c>
      <c r="E49" s="39" t="s">
        <v>5</v>
      </c>
    </row>
    <row r="50" spans="1:16" ht="12.75">
      <c r="A50" t="s">
        <v>50</v>
      </c>
      <c s="34" t="s">
        <v>69</v>
      </c>
      <c s="34" t="s">
        <v>505</v>
      </c>
      <c s="35" t="s">
        <v>5</v>
      </c>
      <c s="6" t="s">
        <v>506</v>
      </c>
      <c s="36" t="s">
        <v>65</v>
      </c>
      <c s="37">
        <v>30</v>
      </c>
      <c s="36">
        <v>0</v>
      </c>
      <c s="36">
        <f>ROUND(G50*H50,6)</f>
      </c>
      <c r="L50" s="38">
        <v>0</v>
      </c>
      <c s="32">
        <f>ROUND(ROUND(L50,2)*ROUND(G50,3),2)</f>
      </c>
      <c s="36" t="s">
        <v>485</v>
      </c>
      <c>
        <f>(M50*21)/100</f>
      </c>
      <c t="s">
        <v>28</v>
      </c>
    </row>
    <row r="51" spans="1:5" ht="12.75">
      <c r="A51" s="35" t="s">
        <v>56</v>
      </c>
      <c r="E51" s="39" t="s">
        <v>506</v>
      </c>
    </row>
    <row r="52" spans="1:5" ht="12.75">
      <c r="A52" s="35" t="s">
        <v>57</v>
      </c>
      <c r="E52" s="40" t="s">
        <v>5</v>
      </c>
    </row>
    <row r="53" spans="1:5" ht="12.75">
      <c r="A53" t="s">
        <v>58</v>
      </c>
      <c r="E53" s="39" t="s">
        <v>5</v>
      </c>
    </row>
    <row r="54" spans="1:16" ht="12.75">
      <c r="A54" t="s">
        <v>50</v>
      </c>
      <c s="34" t="s">
        <v>73</v>
      </c>
      <c s="34" t="s">
        <v>507</v>
      </c>
      <c s="35" t="s">
        <v>5</v>
      </c>
      <c s="6" t="s">
        <v>508</v>
      </c>
      <c s="36" t="s">
        <v>494</v>
      </c>
      <c s="37">
        <v>3</v>
      </c>
      <c s="36">
        <v>0</v>
      </c>
      <c s="36">
        <f>ROUND(G54*H54,6)</f>
      </c>
      <c r="L54" s="38">
        <v>0</v>
      </c>
      <c s="32">
        <f>ROUND(ROUND(L54,2)*ROUND(G54,3),2)</f>
      </c>
      <c s="36" t="s">
        <v>485</v>
      </c>
      <c>
        <f>(M54*21)/100</f>
      </c>
      <c t="s">
        <v>28</v>
      </c>
    </row>
    <row r="55" spans="1:5" ht="12.75">
      <c r="A55" s="35" t="s">
        <v>56</v>
      </c>
      <c r="E55" s="39" t="s">
        <v>508</v>
      </c>
    </row>
    <row r="56" spans="1:5" ht="12.75">
      <c r="A56" s="35" t="s">
        <v>57</v>
      </c>
      <c r="E56" s="40" t="s">
        <v>5</v>
      </c>
    </row>
    <row r="57" spans="1:5" ht="12.75">
      <c r="A57" t="s">
        <v>58</v>
      </c>
      <c r="E57" s="39" t="s">
        <v>5</v>
      </c>
    </row>
    <row r="58" spans="1:16" ht="12.75">
      <c r="A58" t="s">
        <v>50</v>
      </c>
      <c s="34" t="s">
        <v>76</v>
      </c>
      <c s="34" t="s">
        <v>509</v>
      </c>
      <c s="35" t="s">
        <v>5</v>
      </c>
      <c s="6" t="s">
        <v>510</v>
      </c>
      <c s="36" t="s">
        <v>494</v>
      </c>
      <c s="37">
        <v>3</v>
      </c>
      <c s="36">
        <v>0</v>
      </c>
      <c s="36">
        <f>ROUND(G58*H58,6)</f>
      </c>
      <c r="L58" s="38">
        <v>0</v>
      </c>
      <c s="32">
        <f>ROUND(ROUND(L58,2)*ROUND(G58,3),2)</f>
      </c>
      <c s="36" t="s">
        <v>485</v>
      </c>
      <c>
        <f>(M58*21)/100</f>
      </c>
      <c t="s">
        <v>28</v>
      </c>
    </row>
    <row r="59" spans="1:5" ht="12.75">
      <c r="A59" s="35" t="s">
        <v>56</v>
      </c>
      <c r="E59" s="39" t="s">
        <v>510</v>
      </c>
    </row>
    <row r="60" spans="1:5" ht="12.75">
      <c r="A60" s="35" t="s">
        <v>57</v>
      </c>
      <c r="E60" s="40" t="s">
        <v>5</v>
      </c>
    </row>
    <row r="61" spans="1:5" ht="12.75">
      <c r="A61" t="s">
        <v>58</v>
      </c>
      <c r="E61" s="39" t="s">
        <v>5</v>
      </c>
    </row>
    <row r="62" spans="1:16" ht="12.75">
      <c r="A62" t="s">
        <v>50</v>
      </c>
      <c s="34" t="s">
        <v>79</v>
      </c>
      <c s="34" t="s">
        <v>511</v>
      </c>
      <c s="35" t="s">
        <v>5</v>
      </c>
      <c s="6" t="s">
        <v>512</v>
      </c>
      <c s="36" t="s">
        <v>65</v>
      </c>
      <c s="37">
        <v>20</v>
      </c>
      <c s="36">
        <v>0</v>
      </c>
      <c s="36">
        <f>ROUND(G62*H62,6)</f>
      </c>
      <c r="L62" s="38">
        <v>0</v>
      </c>
      <c s="32">
        <f>ROUND(ROUND(L62,2)*ROUND(G62,3),2)</f>
      </c>
      <c s="36" t="s">
        <v>485</v>
      </c>
      <c>
        <f>(M62*21)/100</f>
      </c>
      <c t="s">
        <v>28</v>
      </c>
    </row>
    <row r="63" spans="1:5" ht="12.75">
      <c r="A63" s="35" t="s">
        <v>56</v>
      </c>
      <c r="E63" s="39" t="s">
        <v>512</v>
      </c>
    </row>
    <row r="64" spans="1:5" ht="12.75">
      <c r="A64" s="35" t="s">
        <v>57</v>
      </c>
      <c r="E64" s="40" t="s">
        <v>5</v>
      </c>
    </row>
    <row r="65" spans="1:5" ht="12.75">
      <c r="A65" t="s">
        <v>58</v>
      </c>
      <c r="E65" s="39" t="s">
        <v>5</v>
      </c>
    </row>
    <row r="66" spans="1:16" ht="12.75">
      <c r="A66" t="s">
        <v>50</v>
      </c>
      <c s="34" t="s">
        <v>82</v>
      </c>
      <c s="34" t="s">
        <v>513</v>
      </c>
      <c s="35" t="s">
        <v>5</v>
      </c>
      <c s="6" t="s">
        <v>514</v>
      </c>
      <c s="36" t="s">
        <v>65</v>
      </c>
      <c s="37">
        <v>50</v>
      </c>
      <c s="36">
        <v>0</v>
      </c>
      <c s="36">
        <f>ROUND(G66*H66,6)</f>
      </c>
      <c r="L66" s="38">
        <v>0</v>
      </c>
      <c s="32">
        <f>ROUND(ROUND(L66,2)*ROUND(G66,3),2)</f>
      </c>
      <c s="36" t="s">
        <v>485</v>
      </c>
      <c>
        <f>(M66*21)/100</f>
      </c>
      <c t="s">
        <v>28</v>
      </c>
    </row>
    <row r="67" spans="1:5" ht="12.75">
      <c r="A67" s="35" t="s">
        <v>56</v>
      </c>
      <c r="E67" s="39" t="s">
        <v>514</v>
      </c>
    </row>
    <row r="68" spans="1:5" ht="12.75">
      <c r="A68" s="35" t="s">
        <v>57</v>
      </c>
      <c r="E68" s="40" t="s">
        <v>5</v>
      </c>
    </row>
    <row r="69" spans="1:5" ht="12.75">
      <c r="A69" t="s">
        <v>58</v>
      </c>
      <c r="E69" s="39" t="s">
        <v>5</v>
      </c>
    </row>
    <row r="70" spans="1:16" ht="12.75">
      <c r="A70" t="s">
        <v>50</v>
      </c>
      <c s="34" t="s">
        <v>85</v>
      </c>
      <c s="34" t="s">
        <v>515</v>
      </c>
      <c s="35" t="s">
        <v>5</v>
      </c>
      <c s="6" t="s">
        <v>516</v>
      </c>
      <c s="36" t="s">
        <v>65</v>
      </c>
      <c s="37">
        <v>50</v>
      </c>
      <c s="36">
        <v>0</v>
      </c>
      <c s="36">
        <f>ROUND(G70*H70,6)</f>
      </c>
      <c r="L70" s="38">
        <v>0</v>
      </c>
      <c s="32">
        <f>ROUND(ROUND(L70,2)*ROUND(G70,3),2)</f>
      </c>
      <c s="36" t="s">
        <v>485</v>
      </c>
      <c>
        <f>(M70*21)/100</f>
      </c>
      <c t="s">
        <v>28</v>
      </c>
    </row>
    <row r="71" spans="1:5" ht="12.75">
      <c r="A71" s="35" t="s">
        <v>56</v>
      </c>
      <c r="E71" s="39" t="s">
        <v>516</v>
      </c>
    </row>
    <row r="72" spans="1:5" ht="12.75">
      <c r="A72" s="35" t="s">
        <v>57</v>
      </c>
      <c r="E72" s="40" t="s">
        <v>5</v>
      </c>
    </row>
    <row r="73" spans="1:5" ht="12.75">
      <c r="A73" t="s">
        <v>58</v>
      </c>
      <c r="E73" s="39" t="s">
        <v>5</v>
      </c>
    </row>
    <row r="74" spans="1:16" ht="25.5">
      <c r="A74" t="s">
        <v>50</v>
      </c>
      <c s="34" t="s">
        <v>88</v>
      </c>
      <c s="34" t="s">
        <v>517</v>
      </c>
      <c s="35" t="s">
        <v>5</v>
      </c>
      <c s="6" t="s">
        <v>518</v>
      </c>
      <c s="36" t="s">
        <v>153</v>
      </c>
      <c s="37">
        <v>1</v>
      </c>
      <c s="36">
        <v>0</v>
      </c>
      <c s="36">
        <f>ROUND(G74*H74,6)</f>
      </c>
      <c r="L74" s="38">
        <v>0</v>
      </c>
      <c s="32">
        <f>ROUND(ROUND(L74,2)*ROUND(G74,3),2)</f>
      </c>
      <c s="36" t="s">
        <v>485</v>
      </c>
      <c>
        <f>(M74*21)/100</f>
      </c>
      <c t="s">
        <v>28</v>
      </c>
    </row>
    <row r="75" spans="1:5" ht="25.5">
      <c r="A75" s="35" t="s">
        <v>56</v>
      </c>
      <c r="E75" s="39" t="s">
        <v>518</v>
      </c>
    </row>
    <row r="76" spans="1:5" ht="12.75">
      <c r="A76" s="35" t="s">
        <v>57</v>
      </c>
      <c r="E76" s="40" t="s">
        <v>5</v>
      </c>
    </row>
    <row r="77" spans="1:5" ht="12.75">
      <c r="A77" t="s">
        <v>58</v>
      </c>
      <c r="E77" s="39" t="s">
        <v>5</v>
      </c>
    </row>
    <row r="78" spans="1:16" ht="12.75">
      <c r="A78" t="s">
        <v>50</v>
      </c>
      <c s="34" t="s">
        <v>91</v>
      </c>
      <c s="34" t="s">
        <v>519</v>
      </c>
      <c s="35" t="s">
        <v>5</v>
      </c>
      <c s="6" t="s">
        <v>520</v>
      </c>
      <c s="36" t="s">
        <v>153</v>
      </c>
      <c s="37">
        <v>1</v>
      </c>
      <c s="36">
        <v>0</v>
      </c>
      <c s="36">
        <f>ROUND(G78*H78,6)</f>
      </c>
      <c r="L78" s="38">
        <v>0</v>
      </c>
      <c s="32">
        <f>ROUND(ROUND(L78,2)*ROUND(G78,3),2)</f>
      </c>
      <c s="36" t="s">
        <v>485</v>
      </c>
      <c>
        <f>(M78*21)/100</f>
      </c>
      <c t="s">
        <v>28</v>
      </c>
    </row>
    <row r="79" spans="1:5" ht="12.75">
      <c r="A79" s="35" t="s">
        <v>56</v>
      </c>
      <c r="E79" s="39" t="s">
        <v>520</v>
      </c>
    </row>
    <row r="80" spans="1:5" ht="12.75">
      <c r="A80" s="35" t="s">
        <v>57</v>
      </c>
      <c r="E80" s="40" t="s">
        <v>5</v>
      </c>
    </row>
    <row r="81" spans="1:5" ht="12.75">
      <c r="A81" t="s">
        <v>58</v>
      </c>
      <c r="E81" s="39" t="s">
        <v>5</v>
      </c>
    </row>
    <row r="82" spans="1:16" ht="12.75">
      <c r="A82" t="s">
        <v>50</v>
      </c>
      <c s="34" t="s">
        <v>94</v>
      </c>
      <c s="34" t="s">
        <v>521</v>
      </c>
      <c s="35" t="s">
        <v>5</v>
      </c>
      <c s="6" t="s">
        <v>522</v>
      </c>
      <c s="36" t="s">
        <v>153</v>
      </c>
      <c s="37">
        <v>1</v>
      </c>
      <c s="36">
        <v>0</v>
      </c>
      <c s="36">
        <f>ROUND(G82*H82,6)</f>
      </c>
      <c r="L82" s="38">
        <v>0</v>
      </c>
      <c s="32">
        <f>ROUND(ROUND(L82,2)*ROUND(G82,3),2)</f>
      </c>
      <c s="36" t="s">
        <v>485</v>
      </c>
      <c>
        <f>(M82*21)/100</f>
      </c>
      <c t="s">
        <v>28</v>
      </c>
    </row>
    <row r="83" spans="1:5" ht="12.75">
      <c r="A83" s="35" t="s">
        <v>56</v>
      </c>
      <c r="E83" s="39" t="s">
        <v>522</v>
      </c>
    </row>
    <row r="84" spans="1:5" ht="12.75">
      <c r="A84" s="35" t="s">
        <v>57</v>
      </c>
      <c r="E84" s="40" t="s">
        <v>5</v>
      </c>
    </row>
    <row r="85" spans="1:5" ht="12.75">
      <c r="A85" t="s">
        <v>58</v>
      </c>
      <c r="E85" s="39" t="s">
        <v>5</v>
      </c>
    </row>
    <row r="86" spans="1:16" ht="12.75">
      <c r="A86" t="s">
        <v>50</v>
      </c>
      <c s="34" t="s">
        <v>98</v>
      </c>
      <c s="34" t="s">
        <v>523</v>
      </c>
      <c s="35" t="s">
        <v>5</v>
      </c>
      <c s="6" t="s">
        <v>524</v>
      </c>
      <c s="36" t="s">
        <v>153</v>
      </c>
      <c s="37">
        <v>1</v>
      </c>
      <c s="36">
        <v>0</v>
      </c>
      <c s="36">
        <f>ROUND(G86*H86,6)</f>
      </c>
      <c r="L86" s="38">
        <v>0</v>
      </c>
      <c s="32">
        <f>ROUND(ROUND(L86,2)*ROUND(G86,3),2)</f>
      </c>
      <c s="36" t="s">
        <v>485</v>
      </c>
      <c>
        <f>(M86*21)/100</f>
      </c>
      <c t="s">
        <v>28</v>
      </c>
    </row>
    <row r="87" spans="1:5" ht="12.75">
      <c r="A87" s="35" t="s">
        <v>56</v>
      </c>
      <c r="E87" s="39" t="s">
        <v>524</v>
      </c>
    </row>
    <row r="88" spans="1:5" ht="12.75">
      <c r="A88" s="35" t="s">
        <v>57</v>
      </c>
      <c r="E88" s="40" t="s">
        <v>5</v>
      </c>
    </row>
    <row r="89" spans="1:5" ht="12.75">
      <c r="A89" t="s">
        <v>58</v>
      </c>
      <c r="E89" s="39" t="s">
        <v>5</v>
      </c>
    </row>
    <row r="90" spans="1:16" ht="12.75">
      <c r="A90" t="s">
        <v>50</v>
      </c>
      <c s="34" t="s">
        <v>101</v>
      </c>
      <c s="34" t="s">
        <v>525</v>
      </c>
      <c s="35" t="s">
        <v>5</v>
      </c>
      <c s="6" t="s">
        <v>526</v>
      </c>
      <c s="36" t="s">
        <v>494</v>
      </c>
      <c s="37">
        <v>1</v>
      </c>
      <c s="36">
        <v>0</v>
      </c>
      <c s="36">
        <f>ROUND(G90*H90,6)</f>
      </c>
      <c r="L90" s="38">
        <v>0</v>
      </c>
      <c s="32">
        <f>ROUND(ROUND(L90,2)*ROUND(G90,3),2)</f>
      </c>
      <c s="36" t="s">
        <v>485</v>
      </c>
      <c>
        <f>(M90*21)/100</f>
      </c>
      <c t="s">
        <v>28</v>
      </c>
    </row>
    <row r="91" spans="1:5" ht="12.75">
      <c r="A91" s="35" t="s">
        <v>56</v>
      </c>
      <c r="E91" s="39" t="s">
        <v>526</v>
      </c>
    </row>
    <row r="92" spans="1:5" ht="12.75">
      <c r="A92" s="35" t="s">
        <v>57</v>
      </c>
      <c r="E92" s="40" t="s">
        <v>5</v>
      </c>
    </row>
    <row r="93" spans="1:5" ht="12.75">
      <c r="A93" t="s">
        <v>58</v>
      </c>
      <c r="E93" s="39" t="s">
        <v>5</v>
      </c>
    </row>
    <row r="94" spans="1:16" ht="12.75">
      <c r="A94" t="s">
        <v>50</v>
      </c>
      <c s="34" t="s">
        <v>104</v>
      </c>
      <c s="34" t="s">
        <v>527</v>
      </c>
      <c s="35" t="s">
        <v>5</v>
      </c>
      <c s="6" t="s">
        <v>528</v>
      </c>
      <c s="36" t="s">
        <v>529</v>
      </c>
      <c s="37">
        <v>1</v>
      </c>
      <c s="36">
        <v>0</v>
      </c>
      <c s="36">
        <f>ROUND(G94*H94,6)</f>
      </c>
      <c r="L94" s="38">
        <v>0</v>
      </c>
      <c s="32">
        <f>ROUND(ROUND(L94,2)*ROUND(G94,3),2)</f>
      </c>
      <c s="36" t="s">
        <v>485</v>
      </c>
      <c>
        <f>(M94*21)/100</f>
      </c>
      <c t="s">
        <v>28</v>
      </c>
    </row>
    <row r="95" spans="1:5" ht="12.75">
      <c r="A95" s="35" t="s">
        <v>56</v>
      </c>
      <c r="E95" s="39" t="s">
        <v>528</v>
      </c>
    </row>
    <row r="96" spans="1:5" ht="12.75">
      <c r="A96" s="35" t="s">
        <v>57</v>
      </c>
      <c r="E96" s="40" t="s">
        <v>5</v>
      </c>
    </row>
    <row r="97" spans="1:5" ht="12.75">
      <c r="A97" t="s">
        <v>58</v>
      </c>
      <c r="E97" s="39" t="s">
        <v>5</v>
      </c>
    </row>
    <row r="98" spans="1:16" ht="12.75">
      <c r="A98" t="s">
        <v>50</v>
      </c>
      <c s="34" t="s">
        <v>107</v>
      </c>
      <c s="34" t="s">
        <v>530</v>
      </c>
      <c s="35" t="s">
        <v>5</v>
      </c>
      <c s="6" t="s">
        <v>531</v>
      </c>
      <c s="36" t="s">
        <v>532</v>
      </c>
      <c s="37">
        <v>0.5</v>
      </c>
      <c s="36">
        <v>0</v>
      </c>
      <c s="36">
        <f>ROUND(G98*H98,6)</f>
      </c>
      <c r="L98" s="38">
        <v>0</v>
      </c>
      <c s="32">
        <f>ROUND(ROUND(L98,2)*ROUND(G98,3),2)</f>
      </c>
      <c s="36" t="s">
        <v>485</v>
      </c>
      <c>
        <f>(M98*21)/100</f>
      </c>
      <c t="s">
        <v>28</v>
      </c>
    </row>
    <row r="99" spans="1:5" ht="12.75">
      <c r="A99" s="35" t="s">
        <v>56</v>
      </c>
      <c r="E99" s="39" t="s">
        <v>531</v>
      </c>
    </row>
    <row r="100" spans="1:5" ht="12.75">
      <c r="A100" s="35" t="s">
        <v>57</v>
      </c>
      <c r="E100" s="40" t="s">
        <v>5</v>
      </c>
    </row>
    <row r="101" spans="1:5" ht="12.75">
      <c r="A101" t="s">
        <v>58</v>
      </c>
      <c r="E1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7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476</v>
      </c>
      <c s="41">
        <f>Rekapitulace!C16</f>
      </c>
      <c s="20" t="s">
        <v>0</v>
      </c>
      <c t="s">
        <v>23</v>
      </c>
      <c t="s">
        <v>28</v>
      </c>
    </row>
    <row r="4" spans="1:16" ht="32" customHeight="1">
      <c r="A4" s="24" t="s">
        <v>20</v>
      </c>
      <c s="25" t="s">
        <v>29</v>
      </c>
      <c s="27" t="s">
        <v>476</v>
      </c>
      <c r="E4" s="26" t="s">
        <v>477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COUNTIFS(L8:L2731,"=0",A8:A2731,"P")+COUNTIFS(L8:L2731,"",A8:A2731,"P")+SUM(Q8:Q2731)</f>
      </c>
    </row>
    <row r="8" spans="1:13" ht="12.75">
      <c r="A8" t="s">
        <v>45</v>
      </c>
      <c r="C8" s="28" t="s">
        <v>535</v>
      </c>
      <c r="E8" s="30" t="s">
        <v>534</v>
      </c>
      <c r="J8" s="29">
        <f>0+J9+J82+J171+J340+J425+J454+J887+J956+J961+J1038+J1055+J1248+J1353+J1490+J1527+J1752+J1913+J1994+J2055+J2120+J2177+J2190+J2579+J2632+J2641+J2722</f>
      </c>
      <c s="29">
        <f>0+K9+K82+K171+K340+K425+K454+K887+K956+K961+K1038+K1055+K1248+K1353+K1490+K1527+K1752+K1913+K1994+K2055+K2120+K2177+K2190+K2579+K2632+K2641+K2722</f>
      </c>
      <c s="29">
        <f>0+L9+L82+L171+L340+L425+L454+L887+L956+L961+L1038+L1055+L1248+L1353+L1490+L1527+L1752+L1913+L1994+L2055+L2120+L2177+L2190+L2579+L2632+L2641+L2722</f>
      </c>
      <c s="29">
        <f>0+M9+M82+M171+M340+M425+M454+M887+M956+M961+M1038+M1055+M1248+M1353+M1490+M1527+M1752+M1913+M1994+M2055+M2120+M2177+M2190+M2579+M2632+M2641+M2722</f>
      </c>
    </row>
    <row r="9" spans="1:13" ht="12.75">
      <c r="A9" t="s">
        <v>47</v>
      </c>
      <c r="C9" s="31" t="s">
        <v>118</v>
      </c>
      <c r="E9" s="33" t="s">
        <v>184</v>
      </c>
      <c r="J9" s="32">
        <f>0</f>
      </c>
      <c s="32">
        <f>0</f>
      </c>
      <c s="32">
        <f>0+L10+L14+L18+L22+L26+L30+L34+L38+L42+L46+L50+L54+L58+L62+L66+L70+L74+L78</f>
      </c>
      <c s="32">
        <f>0+M10+M14+M18+M22+M26+M30+M34+M38+M42+M46+M50+M54+M58+M62+M66+M70+M74+M78</f>
      </c>
    </row>
    <row r="10" spans="1:16" ht="25.5">
      <c r="A10" t="s">
        <v>50</v>
      </c>
      <c s="34" t="s">
        <v>118</v>
      </c>
      <c s="34" t="s">
        <v>536</v>
      </c>
      <c s="35" t="s">
        <v>5</v>
      </c>
      <c s="6" t="s">
        <v>537</v>
      </c>
      <c s="36" t="s">
        <v>65</v>
      </c>
      <c s="37">
        <v>6</v>
      </c>
      <c s="36">
        <v>0.0369</v>
      </c>
      <c s="36">
        <f>ROUND(G10*H10,6)</f>
      </c>
      <c r="L10" s="38">
        <v>0</v>
      </c>
      <c s="32">
        <f>ROUND(ROUND(L10,2)*ROUND(G10,3),2)</f>
      </c>
      <c s="36" t="s">
        <v>154</v>
      </c>
      <c>
        <f>(M10*21)/100</f>
      </c>
      <c t="s">
        <v>28</v>
      </c>
    </row>
    <row r="11" spans="1:5" ht="63.75">
      <c r="A11" s="35" t="s">
        <v>56</v>
      </c>
      <c r="E11" s="39" t="s">
        <v>538</v>
      </c>
    </row>
    <row r="12" spans="1:5" ht="25.5">
      <c r="A12" s="35" t="s">
        <v>57</v>
      </c>
      <c r="E12" s="40" t="s">
        <v>539</v>
      </c>
    </row>
    <row r="13" spans="1:5" ht="63.75">
      <c r="A13" t="s">
        <v>58</v>
      </c>
      <c r="E13" s="39" t="s">
        <v>540</v>
      </c>
    </row>
    <row r="14" spans="1:16" ht="25.5">
      <c r="A14" t="s">
        <v>50</v>
      </c>
      <c s="34" t="s">
        <v>28</v>
      </c>
      <c s="34" t="s">
        <v>541</v>
      </c>
      <c s="35" t="s">
        <v>5</v>
      </c>
      <c s="6" t="s">
        <v>542</v>
      </c>
      <c s="36" t="s">
        <v>54</v>
      </c>
      <c s="37">
        <v>6</v>
      </c>
      <c s="36">
        <v>0.00065</v>
      </c>
      <c s="36">
        <f>ROUND(G14*H14,6)</f>
      </c>
      <c r="L14" s="38">
        <v>0</v>
      </c>
      <c s="32">
        <f>ROUND(ROUND(L14,2)*ROUND(G14,3),2)</f>
      </c>
      <c s="36" t="s">
        <v>154</v>
      </c>
      <c>
        <f>(M14*21)/100</f>
      </c>
      <c t="s">
        <v>28</v>
      </c>
    </row>
    <row r="15" spans="1:5" ht="25.5">
      <c r="A15" s="35" t="s">
        <v>56</v>
      </c>
      <c r="E15" s="39" t="s">
        <v>542</v>
      </c>
    </row>
    <row r="16" spans="1:5" ht="25.5">
      <c r="A16" s="35" t="s">
        <v>57</v>
      </c>
      <c r="E16" s="40" t="s">
        <v>543</v>
      </c>
    </row>
    <row r="17" spans="1:5" ht="127.5">
      <c r="A17" t="s">
        <v>58</v>
      </c>
      <c r="E17" s="39" t="s">
        <v>544</v>
      </c>
    </row>
    <row r="18" spans="1:16" ht="25.5">
      <c r="A18" t="s">
        <v>50</v>
      </c>
      <c s="34" t="s">
        <v>26</v>
      </c>
      <c s="34" t="s">
        <v>545</v>
      </c>
      <c s="35" t="s">
        <v>5</v>
      </c>
      <c s="6" t="s">
        <v>546</v>
      </c>
      <c s="36" t="s">
        <v>54</v>
      </c>
      <c s="37">
        <v>6</v>
      </c>
      <c s="36">
        <v>0</v>
      </c>
      <c s="36">
        <f>ROUND(G18*H18,6)</f>
      </c>
      <c r="L18" s="38">
        <v>0</v>
      </c>
      <c s="32">
        <f>ROUND(ROUND(L18,2)*ROUND(G18,3),2)</f>
      </c>
      <c s="36" t="s">
        <v>154</v>
      </c>
      <c>
        <f>(M18*21)/100</f>
      </c>
      <c t="s">
        <v>28</v>
      </c>
    </row>
    <row r="19" spans="1:5" ht="25.5">
      <c r="A19" s="35" t="s">
        <v>56</v>
      </c>
      <c r="E19" s="39" t="s">
        <v>546</v>
      </c>
    </row>
    <row r="20" spans="1:5" ht="25.5">
      <c r="A20" s="35" t="s">
        <v>57</v>
      </c>
      <c r="E20" s="40" t="s">
        <v>543</v>
      </c>
    </row>
    <row r="21" spans="1:5" ht="127.5">
      <c r="A21" t="s">
        <v>58</v>
      </c>
      <c r="E21" s="39" t="s">
        <v>544</v>
      </c>
    </row>
    <row r="22" spans="1:16" ht="12.75">
      <c r="A22" t="s">
        <v>50</v>
      </c>
      <c s="34" t="s">
        <v>125</v>
      </c>
      <c s="34" t="s">
        <v>547</v>
      </c>
      <c s="35" t="s">
        <v>5</v>
      </c>
      <c s="6" t="s">
        <v>548</v>
      </c>
      <c s="36" t="s">
        <v>65</v>
      </c>
      <c s="37">
        <v>125</v>
      </c>
      <c s="36">
        <v>0.00055</v>
      </c>
      <c s="36">
        <f>ROUND(G22*H22,6)</f>
      </c>
      <c r="L22" s="38">
        <v>0</v>
      </c>
      <c s="32">
        <f>ROUND(ROUND(L22,2)*ROUND(G22,3),2)</f>
      </c>
      <c s="36" t="s">
        <v>154</v>
      </c>
      <c>
        <f>(M22*21)/100</f>
      </c>
      <c t="s">
        <v>28</v>
      </c>
    </row>
    <row r="23" spans="1:5" ht="12.75">
      <c r="A23" s="35" t="s">
        <v>56</v>
      </c>
      <c r="E23" s="39" t="s">
        <v>548</v>
      </c>
    </row>
    <row r="24" spans="1:5" ht="25.5">
      <c r="A24" s="35" t="s">
        <v>57</v>
      </c>
      <c r="E24" s="40" t="s">
        <v>549</v>
      </c>
    </row>
    <row r="25" spans="1:5" ht="127.5">
      <c r="A25" t="s">
        <v>58</v>
      </c>
      <c r="E25" s="39" t="s">
        <v>544</v>
      </c>
    </row>
    <row r="26" spans="1:16" ht="12.75">
      <c r="A26" t="s">
        <v>50</v>
      </c>
      <c s="34" t="s">
        <v>128</v>
      </c>
      <c s="34" t="s">
        <v>550</v>
      </c>
      <c s="35" t="s">
        <v>5</v>
      </c>
      <c s="6" t="s">
        <v>551</v>
      </c>
      <c s="36" t="s">
        <v>65</v>
      </c>
      <c s="37">
        <v>125</v>
      </c>
      <c s="36">
        <v>0</v>
      </c>
      <c s="36">
        <f>ROUND(G26*H26,6)</f>
      </c>
      <c r="L26" s="38">
        <v>0</v>
      </c>
      <c s="32">
        <f>ROUND(ROUND(L26,2)*ROUND(G26,3),2)</f>
      </c>
      <c s="36" t="s">
        <v>154</v>
      </c>
      <c>
        <f>(M26*21)/100</f>
      </c>
      <c t="s">
        <v>28</v>
      </c>
    </row>
    <row r="27" spans="1:5" ht="12.75">
      <c r="A27" s="35" t="s">
        <v>56</v>
      </c>
      <c r="E27" s="39" t="s">
        <v>551</v>
      </c>
    </row>
    <row r="28" spans="1:5" ht="25.5">
      <c r="A28" s="35" t="s">
        <v>57</v>
      </c>
      <c r="E28" s="40" t="s">
        <v>549</v>
      </c>
    </row>
    <row r="29" spans="1:5" ht="127.5">
      <c r="A29" t="s">
        <v>58</v>
      </c>
      <c r="E29" s="39" t="s">
        <v>544</v>
      </c>
    </row>
    <row r="30" spans="1:16" ht="25.5">
      <c r="A30" t="s">
        <v>50</v>
      </c>
      <c s="34" t="s">
        <v>27</v>
      </c>
      <c s="34" t="s">
        <v>552</v>
      </c>
      <c s="35" t="s">
        <v>5</v>
      </c>
      <c s="6" t="s">
        <v>553</v>
      </c>
      <c s="36" t="s">
        <v>65</v>
      </c>
      <c s="37">
        <v>172</v>
      </c>
      <c s="36">
        <v>0.00014</v>
      </c>
      <c s="36">
        <f>ROUND(G30*H30,6)</f>
      </c>
      <c r="L30" s="38">
        <v>0</v>
      </c>
      <c s="32">
        <f>ROUND(ROUND(L30,2)*ROUND(G30,3),2)</f>
      </c>
      <c s="36" t="s">
        <v>154</v>
      </c>
      <c>
        <f>(M30*21)/100</f>
      </c>
      <c t="s">
        <v>28</v>
      </c>
    </row>
    <row r="31" spans="1:5" ht="25.5">
      <c r="A31" s="35" t="s">
        <v>56</v>
      </c>
      <c r="E31" s="39" t="s">
        <v>553</v>
      </c>
    </row>
    <row r="32" spans="1:5" ht="25.5">
      <c r="A32" s="35" t="s">
        <v>57</v>
      </c>
      <c r="E32" s="40" t="s">
        <v>554</v>
      </c>
    </row>
    <row r="33" spans="1:5" ht="127.5">
      <c r="A33" t="s">
        <v>58</v>
      </c>
      <c r="E33" s="39" t="s">
        <v>544</v>
      </c>
    </row>
    <row r="34" spans="1:16" ht="25.5">
      <c r="A34" t="s">
        <v>50</v>
      </c>
      <c s="34" t="s">
        <v>51</v>
      </c>
      <c s="34" t="s">
        <v>555</v>
      </c>
      <c s="35" t="s">
        <v>5</v>
      </c>
      <c s="6" t="s">
        <v>556</v>
      </c>
      <c s="36" t="s">
        <v>65</v>
      </c>
      <c s="37">
        <v>172</v>
      </c>
      <c s="36">
        <v>0</v>
      </c>
      <c s="36">
        <f>ROUND(G34*H34,6)</f>
      </c>
      <c r="L34" s="38">
        <v>0</v>
      </c>
      <c s="32">
        <f>ROUND(ROUND(L34,2)*ROUND(G34,3),2)</f>
      </c>
      <c s="36" t="s">
        <v>154</v>
      </c>
      <c>
        <f>(M34*21)/100</f>
      </c>
      <c t="s">
        <v>28</v>
      </c>
    </row>
    <row r="35" spans="1:5" ht="25.5">
      <c r="A35" s="35" t="s">
        <v>56</v>
      </c>
      <c r="E35" s="39" t="s">
        <v>556</v>
      </c>
    </row>
    <row r="36" spans="1:5" ht="25.5">
      <c r="A36" s="35" t="s">
        <v>57</v>
      </c>
      <c r="E36" s="40" t="s">
        <v>554</v>
      </c>
    </row>
    <row r="37" spans="1:5" ht="127.5">
      <c r="A37" t="s">
        <v>58</v>
      </c>
      <c r="E37" s="39" t="s">
        <v>544</v>
      </c>
    </row>
    <row r="38" spans="1:16" ht="25.5">
      <c r="A38" t="s">
        <v>50</v>
      </c>
      <c s="34" t="s">
        <v>59</v>
      </c>
      <c s="34" t="s">
        <v>557</v>
      </c>
      <c s="35" t="s">
        <v>5</v>
      </c>
      <c s="6" t="s">
        <v>558</v>
      </c>
      <c s="36" t="s">
        <v>187</v>
      </c>
      <c s="37">
        <v>9.338</v>
      </c>
      <c s="36">
        <v>0</v>
      </c>
      <c s="36">
        <f>ROUND(G38*H38,6)</f>
      </c>
      <c r="L38" s="38">
        <v>0</v>
      </c>
      <c s="32">
        <f>ROUND(ROUND(L38,2)*ROUND(G38,3),2)</f>
      </c>
      <c s="36" t="s">
        <v>154</v>
      </c>
      <c>
        <f>(M38*21)/100</f>
      </c>
      <c t="s">
        <v>28</v>
      </c>
    </row>
    <row r="39" spans="1:5" ht="25.5">
      <c r="A39" s="35" t="s">
        <v>56</v>
      </c>
      <c r="E39" s="39" t="s">
        <v>558</v>
      </c>
    </row>
    <row r="40" spans="1:5" ht="25.5">
      <c r="A40" s="35" t="s">
        <v>57</v>
      </c>
      <c r="E40" s="40" t="s">
        <v>559</v>
      </c>
    </row>
    <row r="41" spans="1:5" ht="38.25">
      <c r="A41" t="s">
        <v>58</v>
      </c>
      <c r="E41" s="39" t="s">
        <v>560</v>
      </c>
    </row>
    <row r="42" spans="1:16" ht="25.5">
      <c r="A42" t="s">
        <v>50</v>
      </c>
      <c s="34" t="s">
        <v>62</v>
      </c>
      <c s="34" t="s">
        <v>561</v>
      </c>
      <c s="35" t="s">
        <v>5</v>
      </c>
      <c s="6" t="s">
        <v>562</v>
      </c>
      <c s="36" t="s">
        <v>187</v>
      </c>
      <c s="37">
        <v>12.434</v>
      </c>
      <c s="36">
        <v>0</v>
      </c>
      <c s="36">
        <f>ROUND(G42*H42,6)</f>
      </c>
      <c r="L42" s="38">
        <v>0</v>
      </c>
      <c s="32">
        <f>ROUND(ROUND(L42,2)*ROUND(G42,3),2)</f>
      </c>
      <c s="36" t="s">
        <v>154</v>
      </c>
      <c>
        <f>(M42*21)/100</f>
      </c>
      <c t="s">
        <v>28</v>
      </c>
    </row>
    <row r="43" spans="1:5" ht="25.5">
      <c r="A43" s="35" t="s">
        <v>56</v>
      </c>
      <c r="E43" s="39" t="s">
        <v>563</v>
      </c>
    </row>
    <row r="44" spans="1:5" ht="38.25">
      <c r="A44" s="35" t="s">
        <v>57</v>
      </c>
      <c r="E44" s="40" t="s">
        <v>564</v>
      </c>
    </row>
    <row r="45" spans="1:5" ht="38.25">
      <c r="A45" t="s">
        <v>58</v>
      </c>
      <c r="E45" s="39" t="s">
        <v>565</v>
      </c>
    </row>
    <row r="46" spans="1:16" ht="25.5">
      <c r="A46" t="s">
        <v>50</v>
      </c>
      <c s="34" t="s">
        <v>66</v>
      </c>
      <c s="34" t="s">
        <v>566</v>
      </c>
      <c s="35" t="s">
        <v>5</v>
      </c>
      <c s="6" t="s">
        <v>567</v>
      </c>
      <c s="36" t="s">
        <v>187</v>
      </c>
      <c s="37">
        <v>93.619</v>
      </c>
      <c s="36">
        <v>0</v>
      </c>
      <c s="36">
        <f>ROUND(G46*H46,6)</f>
      </c>
      <c r="L46" s="38">
        <v>0</v>
      </c>
      <c s="32">
        <f>ROUND(ROUND(L46,2)*ROUND(G46,3),2)</f>
      </c>
      <c s="36" t="s">
        <v>154</v>
      </c>
      <c>
        <f>(M46*21)/100</f>
      </c>
      <c t="s">
        <v>28</v>
      </c>
    </row>
    <row r="47" spans="1:5" ht="38.25">
      <c r="A47" s="35" t="s">
        <v>56</v>
      </c>
      <c r="E47" s="39" t="s">
        <v>568</v>
      </c>
    </row>
    <row r="48" spans="1:5" ht="38.25">
      <c r="A48" s="35" t="s">
        <v>57</v>
      </c>
      <c r="E48" s="40" t="s">
        <v>569</v>
      </c>
    </row>
    <row r="49" spans="1:5" ht="38.25">
      <c r="A49" t="s">
        <v>58</v>
      </c>
      <c r="E49" s="39" t="s">
        <v>570</v>
      </c>
    </row>
    <row r="50" spans="1:16" ht="25.5">
      <c r="A50" t="s">
        <v>50</v>
      </c>
      <c s="34" t="s">
        <v>69</v>
      </c>
      <c s="34" t="s">
        <v>571</v>
      </c>
      <c s="35" t="s">
        <v>5</v>
      </c>
      <c s="6" t="s">
        <v>572</v>
      </c>
      <c s="36" t="s">
        <v>187</v>
      </c>
      <c s="37">
        <v>6.524</v>
      </c>
      <c s="36">
        <v>0</v>
      </c>
      <c s="36">
        <f>ROUND(G50*H50,6)</f>
      </c>
      <c r="L50" s="38">
        <v>0</v>
      </c>
      <c s="32">
        <f>ROUND(ROUND(L50,2)*ROUND(G50,3),2)</f>
      </c>
      <c s="36" t="s">
        <v>154</v>
      </c>
      <c>
        <f>(M50*21)/100</f>
      </c>
      <c t="s">
        <v>28</v>
      </c>
    </row>
    <row r="51" spans="1:5" ht="25.5">
      <c r="A51" s="35" t="s">
        <v>56</v>
      </c>
      <c r="E51" s="39" t="s">
        <v>572</v>
      </c>
    </row>
    <row r="52" spans="1:5" ht="51">
      <c r="A52" s="35" t="s">
        <v>57</v>
      </c>
      <c r="E52" s="40" t="s">
        <v>573</v>
      </c>
    </row>
    <row r="53" spans="1:5" ht="51">
      <c r="A53" t="s">
        <v>58</v>
      </c>
      <c r="E53" s="39" t="s">
        <v>574</v>
      </c>
    </row>
    <row r="54" spans="1:16" ht="25.5">
      <c r="A54" t="s">
        <v>50</v>
      </c>
      <c s="34" t="s">
        <v>73</v>
      </c>
      <c s="34" t="s">
        <v>575</v>
      </c>
      <c s="35" t="s">
        <v>5</v>
      </c>
      <c s="6" t="s">
        <v>576</v>
      </c>
      <c s="36" t="s">
        <v>187</v>
      </c>
      <c s="37">
        <v>112.577</v>
      </c>
      <c s="36">
        <v>0</v>
      </c>
      <c s="36">
        <f>ROUND(G54*H54,6)</f>
      </c>
      <c r="L54" s="38">
        <v>0</v>
      </c>
      <c s="32">
        <f>ROUND(ROUND(L54,2)*ROUND(G54,3),2)</f>
      </c>
      <c s="36" t="s">
        <v>154</v>
      </c>
      <c>
        <f>(M54*21)/100</f>
      </c>
      <c t="s">
        <v>28</v>
      </c>
    </row>
    <row r="55" spans="1:5" ht="25.5">
      <c r="A55" s="35" t="s">
        <v>56</v>
      </c>
      <c r="E55" s="39" t="s">
        <v>576</v>
      </c>
    </row>
    <row r="56" spans="1:5" ht="102">
      <c r="A56" s="35" t="s">
        <v>57</v>
      </c>
      <c r="E56" s="40" t="s">
        <v>577</v>
      </c>
    </row>
    <row r="57" spans="1:5" ht="331.5">
      <c r="A57" t="s">
        <v>58</v>
      </c>
      <c r="E57" s="39" t="s">
        <v>578</v>
      </c>
    </row>
    <row r="58" spans="1:16" ht="12.75">
      <c r="A58" t="s">
        <v>50</v>
      </c>
      <c s="34" t="s">
        <v>76</v>
      </c>
      <c s="34" t="s">
        <v>579</v>
      </c>
      <c s="35" t="s">
        <v>5</v>
      </c>
      <c s="6" t="s">
        <v>580</v>
      </c>
      <c s="36" t="s">
        <v>187</v>
      </c>
      <c s="37">
        <v>2.127</v>
      </c>
      <c s="36">
        <v>0</v>
      </c>
      <c s="36">
        <f>ROUND(G58*H58,6)</f>
      </c>
      <c r="L58" s="38">
        <v>0</v>
      </c>
      <c s="32">
        <f>ROUND(ROUND(L58,2)*ROUND(G58,3),2)</f>
      </c>
      <c s="36" t="s">
        <v>154</v>
      </c>
      <c>
        <f>(M58*21)/100</f>
      </c>
      <c t="s">
        <v>28</v>
      </c>
    </row>
    <row r="59" spans="1:5" ht="12.75">
      <c r="A59" s="35" t="s">
        <v>56</v>
      </c>
      <c r="E59" s="39" t="s">
        <v>580</v>
      </c>
    </row>
    <row r="60" spans="1:5" ht="38.25">
      <c r="A60" s="35" t="s">
        <v>57</v>
      </c>
      <c r="E60" s="40" t="s">
        <v>581</v>
      </c>
    </row>
    <row r="61" spans="1:5" ht="38.25">
      <c r="A61" t="s">
        <v>58</v>
      </c>
      <c r="E61" s="39" t="s">
        <v>582</v>
      </c>
    </row>
    <row r="62" spans="1:16" ht="25.5">
      <c r="A62" t="s">
        <v>50</v>
      </c>
      <c s="34" t="s">
        <v>79</v>
      </c>
      <c s="34" t="s">
        <v>583</v>
      </c>
      <c s="35" t="s">
        <v>5</v>
      </c>
      <c s="6" t="s">
        <v>584</v>
      </c>
      <c s="36" t="s">
        <v>187</v>
      </c>
      <c s="37">
        <v>10.957</v>
      </c>
      <c s="36">
        <v>0</v>
      </c>
      <c s="36">
        <f>ROUND(G62*H62,6)</f>
      </c>
      <c r="L62" s="38">
        <v>0</v>
      </c>
      <c s="32">
        <f>ROUND(ROUND(L62,2)*ROUND(G62,3),2)</f>
      </c>
      <c s="36" t="s">
        <v>154</v>
      </c>
      <c>
        <f>(M62*21)/100</f>
      </c>
      <c t="s">
        <v>28</v>
      </c>
    </row>
    <row r="63" spans="1:5" ht="38.25">
      <c r="A63" s="35" t="s">
        <v>56</v>
      </c>
      <c r="E63" s="39" t="s">
        <v>585</v>
      </c>
    </row>
    <row r="64" spans="1:5" ht="89.25">
      <c r="A64" s="35" t="s">
        <v>57</v>
      </c>
      <c r="E64" s="40" t="s">
        <v>586</v>
      </c>
    </row>
    <row r="65" spans="1:5" ht="153">
      <c r="A65" t="s">
        <v>58</v>
      </c>
      <c r="E65" s="39" t="s">
        <v>587</v>
      </c>
    </row>
    <row r="66" spans="1:16" ht="25.5">
      <c r="A66" t="s">
        <v>50</v>
      </c>
      <c s="34" t="s">
        <v>82</v>
      </c>
      <c s="34" t="s">
        <v>588</v>
      </c>
      <c s="35" t="s">
        <v>5</v>
      </c>
      <c s="6" t="s">
        <v>589</v>
      </c>
      <c s="36" t="s">
        <v>187</v>
      </c>
      <c s="37">
        <v>4.247</v>
      </c>
      <c s="36">
        <v>0</v>
      </c>
      <c s="36">
        <f>ROUND(G66*H66,6)</f>
      </c>
      <c r="L66" s="38">
        <v>0</v>
      </c>
      <c s="32">
        <f>ROUND(ROUND(L66,2)*ROUND(G66,3),2)</f>
      </c>
      <c s="36" t="s">
        <v>154</v>
      </c>
      <c>
        <f>(M66*21)/100</f>
      </c>
      <c t="s">
        <v>28</v>
      </c>
    </row>
    <row r="67" spans="1:5" ht="38.25">
      <c r="A67" s="35" t="s">
        <v>56</v>
      </c>
      <c r="E67" s="39" t="s">
        <v>590</v>
      </c>
    </row>
    <row r="68" spans="1:5" ht="51">
      <c r="A68" s="35" t="s">
        <v>57</v>
      </c>
      <c r="E68" s="40" t="s">
        <v>591</v>
      </c>
    </row>
    <row r="69" spans="1:5" ht="76.5">
      <c r="A69" t="s">
        <v>58</v>
      </c>
      <c r="E69" s="39" t="s">
        <v>592</v>
      </c>
    </row>
    <row r="70" spans="1:16" ht="25.5">
      <c r="A70" t="s">
        <v>50</v>
      </c>
      <c s="34" t="s">
        <v>85</v>
      </c>
      <c s="34" t="s">
        <v>593</v>
      </c>
      <c s="35" t="s">
        <v>5</v>
      </c>
      <c s="6" t="s">
        <v>594</v>
      </c>
      <c s="36" t="s">
        <v>187</v>
      </c>
      <c s="37">
        <v>84.808</v>
      </c>
      <c s="36">
        <v>0</v>
      </c>
      <c s="36">
        <f>ROUND(G70*H70,6)</f>
      </c>
      <c r="L70" s="38">
        <v>0</v>
      </c>
      <c s="32">
        <f>ROUND(ROUND(L70,2)*ROUND(G70,3),2)</f>
      </c>
      <c s="36" t="s">
        <v>154</v>
      </c>
      <c>
        <f>(M70*21)/100</f>
      </c>
      <c t="s">
        <v>28</v>
      </c>
    </row>
    <row r="71" spans="1:5" ht="25.5">
      <c r="A71" s="35" t="s">
        <v>56</v>
      </c>
      <c r="E71" s="39" t="s">
        <v>594</v>
      </c>
    </row>
    <row r="72" spans="1:5" ht="63.75">
      <c r="A72" s="35" t="s">
        <v>57</v>
      </c>
      <c r="E72" s="40" t="s">
        <v>595</v>
      </c>
    </row>
    <row r="73" spans="1:5" ht="191.25">
      <c r="A73" t="s">
        <v>58</v>
      </c>
      <c r="E73" s="39" t="s">
        <v>596</v>
      </c>
    </row>
    <row r="74" spans="1:16" ht="12.75">
      <c r="A74" t="s">
        <v>50</v>
      </c>
      <c s="34" t="s">
        <v>88</v>
      </c>
      <c s="34" t="s">
        <v>597</v>
      </c>
      <c s="35" t="s">
        <v>5</v>
      </c>
      <c s="6" t="s">
        <v>598</v>
      </c>
      <c s="36" t="s">
        <v>336</v>
      </c>
      <c s="37">
        <v>169.616</v>
      </c>
      <c s="36">
        <v>1</v>
      </c>
      <c s="36">
        <f>ROUND(G74*H74,6)</f>
      </c>
      <c r="L74" s="38">
        <v>0</v>
      </c>
      <c s="32">
        <f>ROUND(ROUND(L74,2)*ROUND(G74,3),2)</f>
      </c>
      <c s="36" t="s">
        <v>154</v>
      </c>
      <c>
        <f>(M74*21)/100</f>
      </c>
      <c t="s">
        <v>28</v>
      </c>
    </row>
    <row r="75" spans="1:5" ht="12.75">
      <c r="A75" s="35" t="s">
        <v>56</v>
      </c>
      <c r="E75" s="39" t="s">
        <v>598</v>
      </c>
    </row>
    <row r="76" spans="1:5" ht="63.75">
      <c r="A76" s="35" t="s">
        <v>57</v>
      </c>
      <c r="E76" s="40" t="s">
        <v>599</v>
      </c>
    </row>
    <row r="77" spans="1:5" ht="12.75">
      <c r="A77" t="s">
        <v>58</v>
      </c>
      <c r="E77" s="39" t="s">
        <v>5</v>
      </c>
    </row>
    <row r="78" spans="1:16" ht="25.5">
      <c r="A78" t="s">
        <v>50</v>
      </c>
      <c s="34" t="s">
        <v>91</v>
      </c>
      <c s="34" t="s">
        <v>345</v>
      </c>
      <c s="35" t="s">
        <v>346</v>
      </c>
      <c s="6" t="s">
        <v>347</v>
      </c>
      <c s="36" t="s">
        <v>336</v>
      </c>
      <c s="37">
        <v>206.467</v>
      </c>
      <c s="36">
        <v>0</v>
      </c>
      <c s="36">
        <f>ROUND(G78*H78,6)</f>
      </c>
      <c r="L78" s="38">
        <v>0</v>
      </c>
      <c s="32">
        <f>ROUND(ROUND(L78,2)*ROUND(G78,3),2)</f>
      </c>
      <c s="36" t="s">
        <v>159</v>
      </c>
      <c>
        <f>(M78*21)/100</f>
      </c>
      <c t="s">
        <v>28</v>
      </c>
    </row>
    <row r="79" spans="1:5" ht="25.5">
      <c r="A79" s="35" t="s">
        <v>56</v>
      </c>
      <c r="E79" s="39" t="s">
        <v>347</v>
      </c>
    </row>
    <row r="80" spans="1:5" ht="153">
      <c r="A80" s="35" t="s">
        <v>57</v>
      </c>
      <c r="E80" s="40" t="s">
        <v>600</v>
      </c>
    </row>
    <row r="81" spans="1:5" ht="191.25">
      <c r="A81" t="s">
        <v>58</v>
      </c>
      <c r="E81" s="39" t="s">
        <v>338</v>
      </c>
    </row>
    <row r="82" spans="1:13" ht="12.75">
      <c r="A82" t="s">
        <v>47</v>
      </c>
      <c r="C82" s="31" t="s">
        <v>28</v>
      </c>
      <c r="E82" s="33" t="s">
        <v>601</v>
      </c>
      <c r="J82" s="32">
        <f>0</f>
      </c>
      <c s="32">
        <f>0</f>
      </c>
      <c s="32">
        <f>0+L83+L87+L91+L95+L99+L103+L107+L111+L115+L119+L123+L127+L131+L135+L139+L143+L147+L151+L155+L159+L163+L167</f>
      </c>
      <c s="32">
        <f>0+M83+M87+M91+M95+M99+M103+M107+M111+M115+M119+M123+M127+M131+M135+M139+M143+M147+M151+M155+M159+M163+M167</f>
      </c>
    </row>
    <row r="83" spans="1:16" ht="25.5">
      <c r="A83" t="s">
        <v>50</v>
      </c>
      <c s="34" t="s">
        <v>94</v>
      </c>
      <c s="34" t="s">
        <v>602</v>
      </c>
      <c s="35" t="s">
        <v>5</v>
      </c>
      <c s="6" t="s">
        <v>603</v>
      </c>
      <c s="36" t="s">
        <v>133</v>
      </c>
      <c s="37">
        <v>56.439</v>
      </c>
      <c s="36">
        <v>0.0001</v>
      </c>
      <c s="36">
        <f>ROUND(G83*H83,6)</f>
      </c>
      <c r="L83" s="38">
        <v>0</v>
      </c>
      <c s="32">
        <f>ROUND(ROUND(L83,2)*ROUND(G83,3),2)</f>
      </c>
      <c s="36" t="s">
        <v>154</v>
      </c>
      <c>
        <f>(M83*21)/100</f>
      </c>
      <c t="s">
        <v>28</v>
      </c>
    </row>
    <row r="84" spans="1:5" ht="25.5">
      <c r="A84" s="35" t="s">
        <v>56</v>
      </c>
      <c r="E84" s="39" t="s">
        <v>603</v>
      </c>
    </row>
    <row r="85" spans="1:5" ht="153">
      <c r="A85" s="35" t="s">
        <v>57</v>
      </c>
      <c r="E85" s="40" t="s">
        <v>604</v>
      </c>
    </row>
    <row r="86" spans="1:5" ht="63.75">
      <c r="A86" t="s">
        <v>58</v>
      </c>
      <c r="E86" s="39" t="s">
        <v>605</v>
      </c>
    </row>
    <row r="87" spans="1:16" ht="12.75">
      <c r="A87" t="s">
        <v>50</v>
      </c>
      <c s="34" t="s">
        <v>98</v>
      </c>
      <c s="34" t="s">
        <v>606</v>
      </c>
      <c s="35" t="s">
        <v>5</v>
      </c>
      <c s="6" t="s">
        <v>607</v>
      </c>
      <c s="36" t="s">
        <v>133</v>
      </c>
      <c s="37">
        <v>64.905</v>
      </c>
      <c s="36">
        <v>0.0005</v>
      </c>
      <c s="36">
        <f>ROUND(G87*H87,6)</f>
      </c>
      <c r="L87" s="38">
        <v>0</v>
      </c>
      <c s="32">
        <f>ROUND(ROUND(L87,2)*ROUND(G87,3),2)</f>
      </c>
      <c s="36" t="s">
        <v>154</v>
      </c>
      <c>
        <f>(M87*21)/100</f>
      </c>
      <c t="s">
        <v>28</v>
      </c>
    </row>
    <row r="88" spans="1:5" ht="12.75">
      <c r="A88" s="35" t="s">
        <v>56</v>
      </c>
      <c r="E88" s="39" t="s">
        <v>607</v>
      </c>
    </row>
    <row r="89" spans="1:5" ht="165.75">
      <c r="A89" s="35" t="s">
        <v>57</v>
      </c>
      <c r="E89" s="40" t="s">
        <v>608</v>
      </c>
    </row>
    <row r="90" spans="1:5" ht="12.75">
      <c r="A90" t="s">
        <v>58</v>
      </c>
      <c r="E90" s="39" t="s">
        <v>5</v>
      </c>
    </row>
    <row r="91" spans="1:16" ht="12.75">
      <c r="A91" t="s">
        <v>50</v>
      </c>
      <c s="34" t="s">
        <v>101</v>
      </c>
      <c s="34" t="s">
        <v>609</v>
      </c>
      <c s="35" t="s">
        <v>5</v>
      </c>
      <c s="6" t="s">
        <v>610</v>
      </c>
      <c s="36" t="s">
        <v>187</v>
      </c>
      <c s="37">
        <v>8.466</v>
      </c>
      <c s="36">
        <v>2.16</v>
      </c>
      <c s="36">
        <f>ROUND(G91*H91,6)</f>
      </c>
      <c r="L91" s="38">
        <v>0</v>
      </c>
      <c s="32">
        <f>ROUND(ROUND(L91,2)*ROUND(G91,3),2)</f>
      </c>
      <c s="36" t="s">
        <v>154</v>
      </c>
      <c>
        <f>(M91*21)/100</f>
      </c>
      <c t="s">
        <v>28</v>
      </c>
    </row>
    <row r="92" spans="1:5" ht="12.75">
      <c r="A92" s="35" t="s">
        <v>56</v>
      </c>
      <c r="E92" s="39" t="s">
        <v>610</v>
      </c>
    </row>
    <row r="93" spans="1:5" ht="153">
      <c r="A93" s="35" t="s">
        <v>57</v>
      </c>
      <c r="E93" s="40" t="s">
        <v>611</v>
      </c>
    </row>
    <row r="94" spans="1:5" ht="25.5">
      <c r="A94" t="s">
        <v>58</v>
      </c>
      <c r="E94" s="39" t="s">
        <v>612</v>
      </c>
    </row>
    <row r="95" spans="1:16" ht="12.75">
      <c r="A95" t="s">
        <v>50</v>
      </c>
      <c s="34" t="s">
        <v>104</v>
      </c>
      <c s="34" t="s">
        <v>613</v>
      </c>
      <c s="35" t="s">
        <v>5</v>
      </c>
      <c s="6" t="s">
        <v>614</v>
      </c>
      <c s="36" t="s">
        <v>187</v>
      </c>
      <c s="37">
        <v>2.824</v>
      </c>
      <c s="36">
        <v>1.98</v>
      </c>
      <c s="36">
        <f>ROUND(G95*H95,6)</f>
      </c>
      <c r="L95" s="38">
        <v>0</v>
      </c>
      <c s="32">
        <f>ROUND(ROUND(L95,2)*ROUND(G95,3),2)</f>
      </c>
      <c s="36" t="s">
        <v>154</v>
      </c>
      <c>
        <f>(M95*21)/100</f>
      </c>
      <c t="s">
        <v>28</v>
      </c>
    </row>
    <row r="96" spans="1:5" ht="12.75">
      <c r="A96" s="35" t="s">
        <v>56</v>
      </c>
      <c r="E96" s="39" t="s">
        <v>614</v>
      </c>
    </row>
    <row r="97" spans="1:5" ht="153">
      <c r="A97" s="35" t="s">
        <v>57</v>
      </c>
      <c r="E97" s="40" t="s">
        <v>615</v>
      </c>
    </row>
    <row r="98" spans="1:5" ht="25.5">
      <c r="A98" t="s">
        <v>58</v>
      </c>
      <c r="E98" s="39" t="s">
        <v>612</v>
      </c>
    </row>
    <row r="99" spans="1:16" ht="12.75">
      <c r="A99" t="s">
        <v>50</v>
      </c>
      <c s="34" t="s">
        <v>107</v>
      </c>
      <c s="34" t="s">
        <v>616</v>
      </c>
      <c s="35" t="s">
        <v>5</v>
      </c>
      <c s="6" t="s">
        <v>617</v>
      </c>
      <c s="36" t="s">
        <v>54</v>
      </c>
      <c s="37">
        <v>8</v>
      </c>
      <c s="36">
        <v>0.0038</v>
      </c>
      <c s="36">
        <f>ROUND(G99*H99,6)</f>
      </c>
      <c r="L99" s="38">
        <v>0</v>
      </c>
      <c s="32">
        <f>ROUND(ROUND(L99,2)*ROUND(G99,3),2)</f>
      </c>
      <c s="36" t="s">
        <v>154</v>
      </c>
      <c>
        <f>(M99*21)/100</f>
      </c>
      <c t="s">
        <v>28</v>
      </c>
    </row>
    <row r="100" spans="1:5" ht="12.75">
      <c r="A100" s="35" t="s">
        <v>56</v>
      </c>
      <c r="E100" s="39" t="s">
        <v>617</v>
      </c>
    </row>
    <row r="101" spans="1:5" ht="25.5">
      <c r="A101" s="35" t="s">
        <v>57</v>
      </c>
      <c r="E101" s="40" t="s">
        <v>618</v>
      </c>
    </row>
    <row r="102" spans="1:5" ht="25.5">
      <c r="A102" t="s">
        <v>58</v>
      </c>
      <c r="E102" s="39" t="s">
        <v>619</v>
      </c>
    </row>
    <row r="103" spans="1:16" ht="25.5">
      <c r="A103" t="s">
        <v>50</v>
      </c>
      <c s="34" t="s">
        <v>110</v>
      </c>
      <c s="34" t="s">
        <v>620</v>
      </c>
      <c s="35" t="s">
        <v>5</v>
      </c>
      <c s="6" t="s">
        <v>621</v>
      </c>
      <c s="36" t="s">
        <v>187</v>
      </c>
      <c s="37">
        <v>2.869</v>
      </c>
      <c s="36">
        <v>2.45329</v>
      </c>
      <c s="36">
        <f>ROUND(G103*H103,6)</f>
      </c>
      <c r="L103" s="38">
        <v>0</v>
      </c>
      <c s="32">
        <f>ROUND(ROUND(L103,2)*ROUND(G103,3),2)</f>
      </c>
      <c s="36" t="s">
        <v>154</v>
      </c>
      <c>
        <f>(M103*21)/100</f>
      </c>
      <c t="s">
        <v>28</v>
      </c>
    </row>
    <row r="104" spans="1:5" ht="25.5">
      <c r="A104" s="35" t="s">
        <v>56</v>
      </c>
      <c r="E104" s="39" t="s">
        <v>621</v>
      </c>
    </row>
    <row r="105" spans="1:5" ht="38.25">
      <c r="A105" s="35" t="s">
        <v>57</v>
      </c>
      <c r="E105" s="40" t="s">
        <v>622</v>
      </c>
    </row>
    <row r="106" spans="1:5" ht="178.5">
      <c r="A106" t="s">
        <v>58</v>
      </c>
      <c r="E106" s="39" t="s">
        <v>623</v>
      </c>
    </row>
    <row r="107" spans="1:16" ht="25.5">
      <c r="A107" t="s">
        <v>50</v>
      </c>
      <c s="34" t="s">
        <v>113</v>
      </c>
      <c s="34" t="s">
        <v>624</v>
      </c>
      <c s="35" t="s">
        <v>5</v>
      </c>
      <c s="6" t="s">
        <v>625</v>
      </c>
      <c s="36" t="s">
        <v>187</v>
      </c>
      <c s="37">
        <v>3.418</v>
      </c>
      <c s="36">
        <v>2.45329</v>
      </c>
      <c s="36">
        <f>ROUND(G107*H107,6)</f>
      </c>
      <c r="L107" s="38">
        <v>0</v>
      </c>
      <c s="32">
        <f>ROUND(ROUND(L107,2)*ROUND(G107,3),2)</f>
      </c>
      <c s="36" t="s">
        <v>154</v>
      </c>
      <c>
        <f>(M107*21)/100</f>
      </c>
      <c t="s">
        <v>28</v>
      </c>
    </row>
    <row r="108" spans="1:5" ht="25.5">
      <c r="A108" s="35" t="s">
        <v>56</v>
      </c>
      <c r="E108" s="39" t="s">
        <v>625</v>
      </c>
    </row>
    <row r="109" spans="1:5" ht="38.25">
      <c r="A109" s="35" t="s">
        <v>57</v>
      </c>
      <c r="E109" s="40" t="s">
        <v>626</v>
      </c>
    </row>
    <row r="110" spans="1:5" ht="178.5">
      <c r="A110" t="s">
        <v>58</v>
      </c>
      <c r="E110" s="39" t="s">
        <v>627</v>
      </c>
    </row>
    <row r="111" spans="1:16" ht="12.75">
      <c r="A111" t="s">
        <v>50</v>
      </c>
      <c s="34" t="s">
        <v>135</v>
      </c>
      <c s="34" t="s">
        <v>628</v>
      </c>
      <c s="35" t="s">
        <v>5</v>
      </c>
      <c s="6" t="s">
        <v>629</v>
      </c>
      <c s="36" t="s">
        <v>133</v>
      </c>
      <c s="37">
        <v>4.186</v>
      </c>
      <c s="36">
        <v>0.00247</v>
      </c>
      <c s="36">
        <f>ROUND(G111*H111,6)</f>
      </c>
      <c r="L111" s="38">
        <v>0</v>
      </c>
      <c s="32">
        <f>ROUND(ROUND(L111,2)*ROUND(G111,3),2)</f>
      </c>
      <c s="36" t="s">
        <v>154</v>
      </c>
      <c>
        <f>(M111*21)/100</f>
      </c>
      <c t="s">
        <v>28</v>
      </c>
    </row>
    <row r="112" spans="1:5" ht="12.75">
      <c r="A112" s="35" t="s">
        <v>56</v>
      </c>
      <c r="E112" s="39" t="s">
        <v>629</v>
      </c>
    </row>
    <row r="113" spans="1:5" ht="38.25">
      <c r="A113" s="35" t="s">
        <v>57</v>
      </c>
      <c r="E113" s="40" t="s">
        <v>630</v>
      </c>
    </row>
    <row r="114" spans="1:5" ht="38.25">
      <c r="A114" t="s">
        <v>58</v>
      </c>
      <c r="E114" s="39" t="s">
        <v>631</v>
      </c>
    </row>
    <row r="115" spans="1:16" ht="12.75">
      <c r="A115" t="s">
        <v>50</v>
      </c>
      <c s="34" t="s">
        <v>140</v>
      </c>
      <c s="34" t="s">
        <v>632</v>
      </c>
      <c s="35" t="s">
        <v>5</v>
      </c>
      <c s="6" t="s">
        <v>633</v>
      </c>
      <c s="36" t="s">
        <v>133</v>
      </c>
      <c s="37">
        <v>4.186</v>
      </c>
      <c s="36">
        <v>0</v>
      </c>
      <c s="36">
        <f>ROUND(G115*H115,6)</f>
      </c>
      <c r="L115" s="38">
        <v>0</v>
      </c>
      <c s="32">
        <f>ROUND(ROUND(L115,2)*ROUND(G115,3),2)</f>
      </c>
      <c s="36" t="s">
        <v>154</v>
      </c>
      <c>
        <f>(M115*21)/100</f>
      </c>
      <c t="s">
        <v>28</v>
      </c>
    </row>
    <row r="116" spans="1:5" ht="12.75">
      <c r="A116" s="35" t="s">
        <v>56</v>
      </c>
      <c r="E116" s="39" t="s">
        <v>633</v>
      </c>
    </row>
    <row r="117" spans="1:5" ht="38.25">
      <c r="A117" s="35" t="s">
        <v>57</v>
      </c>
      <c r="E117" s="40" t="s">
        <v>630</v>
      </c>
    </row>
    <row r="118" spans="1:5" ht="38.25">
      <c r="A118" t="s">
        <v>58</v>
      </c>
      <c r="E118" s="39" t="s">
        <v>631</v>
      </c>
    </row>
    <row r="119" spans="1:16" ht="12.75">
      <c r="A119" t="s">
        <v>50</v>
      </c>
      <c s="34" t="s">
        <v>278</v>
      </c>
      <c s="34" t="s">
        <v>634</v>
      </c>
      <c s="35" t="s">
        <v>5</v>
      </c>
      <c s="6" t="s">
        <v>635</v>
      </c>
      <c s="36" t="s">
        <v>336</v>
      </c>
      <c s="37">
        <v>0.23</v>
      </c>
      <c s="36">
        <v>1.06277</v>
      </c>
      <c s="36">
        <f>ROUND(G119*H119,6)</f>
      </c>
      <c r="L119" s="38">
        <v>0</v>
      </c>
      <c s="32">
        <f>ROUND(ROUND(L119,2)*ROUND(G119,3),2)</f>
      </c>
      <c s="36" t="s">
        <v>154</v>
      </c>
      <c>
        <f>(M119*21)/100</f>
      </c>
      <c t="s">
        <v>28</v>
      </c>
    </row>
    <row r="120" spans="1:5" ht="12.75">
      <c r="A120" s="35" t="s">
        <v>56</v>
      </c>
      <c r="E120" s="39" t="s">
        <v>635</v>
      </c>
    </row>
    <row r="121" spans="1:5" ht="51">
      <c r="A121" s="35" t="s">
        <v>57</v>
      </c>
      <c r="E121" s="40" t="s">
        <v>636</v>
      </c>
    </row>
    <row r="122" spans="1:5" ht="25.5">
      <c r="A122" t="s">
        <v>58</v>
      </c>
      <c r="E122" s="39" t="s">
        <v>637</v>
      </c>
    </row>
    <row r="123" spans="1:16" ht="25.5">
      <c r="A123" t="s">
        <v>50</v>
      </c>
      <c s="34" t="s">
        <v>282</v>
      </c>
      <c s="34" t="s">
        <v>638</v>
      </c>
      <c s="35" t="s">
        <v>5</v>
      </c>
      <c s="6" t="s">
        <v>639</v>
      </c>
      <c s="36" t="s">
        <v>187</v>
      </c>
      <c s="37">
        <v>3.597</v>
      </c>
      <c s="36">
        <v>2.25634</v>
      </c>
      <c s="36">
        <f>ROUND(G123*H123,6)</f>
      </c>
      <c r="L123" s="38">
        <v>0</v>
      </c>
      <c s="32">
        <f>ROUND(ROUND(L123,2)*ROUND(G123,3),2)</f>
      </c>
      <c s="36" t="s">
        <v>154</v>
      </c>
      <c>
        <f>(M123*21)/100</f>
      </c>
      <c t="s">
        <v>28</v>
      </c>
    </row>
    <row r="124" spans="1:5" ht="25.5">
      <c r="A124" s="35" t="s">
        <v>56</v>
      </c>
      <c r="E124" s="39" t="s">
        <v>639</v>
      </c>
    </row>
    <row r="125" spans="1:5" ht="38.25">
      <c r="A125" s="35" t="s">
        <v>57</v>
      </c>
      <c r="E125" s="40" t="s">
        <v>640</v>
      </c>
    </row>
    <row r="126" spans="1:5" ht="127.5">
      <c r="A126" t="s">
        <v>58</v>
      </c>
      <c r="E126" s="39" t="s">
        <v>641</v>
      </c>
    </row>
    <row r="127" spans="1:16" ht="25.5">
      <c r="A127" t="s">
        <v>50</v>
      </c>
      <c s="34" t="s">
        <v>285</v>
      </c>
      <c s="34" t="s">
        <v>642</v>
      </c>
      <c s="35" t="s">
        <v>5</v>
      </c>
      <c s="6" t="s">
        <v>643</v>
      </c>
      <c s="36" t="s">
        <v>187</v>
      </c>
      <c s="37">
        <v>2.446</v>
      </c>
      <c s="36">
        <v>2.45329</v>
      </c>
      <c s="36">
        <f>ROUND(G127*H127,6)</f>
      </c>
      <c r="L127" s="38">
        <v>0</v>
      </c>
      <c s="32">
        <f>ROUND(ROUND(L127,2)*ROUND(G127,3),2)</f>
      </c>
      <c s="36" t="s">
        <v>154</v>
      </c>
      <c>
        <f>(M127*21)/100</f>
      </c>
      <c t="s">
        <v>28</v>
      </c>
    </row>
    <row r="128" spans="1:5" ht="25.5">
      <c r="A128" s="35" t="s">
        <v>56</v>
      </c>
      <c r="E128" s="39" t="s">
        <v>643</v>
      </c>
    </row>
    <row r="129" spans="1:5" ht="51">
      <c r="A129" s="35" t="s">
        <v>57</v>
      </c>
      <c r="E129" s="40" t="s">
        <v>644</v>
      </c>
    </row>
    <row r="130" spans="1:5" ht="127.5">
      <c r="A130" t="s">
        <v>58</v>
      </c>
      <c r="E130" s="39" t="s">
        <v>641</v>
      </c>
    </row>
    <row r="131" spans="1:16" ht="25.5">
      <c r="A131" t="s">
        <v>50</v>
      </c>
      <c s="34" t="s">
        <v>289</v>
      </c>
      <c s="34" t="s">
        <v>645</v>
      </c>
      <c s="35" t="s">
        <v>5</v>
      </c>
      <c s="6" t="s">
        <v>646</v>
      </c>
      <c s="36" t="s">
        <v>187</v>
      </c>
      <c s="37">
        <v>4.146</v>
      </c>
      <c s="36">
        <v>2.45329</v>
      </c>
      <c s="36">
        <f>ROUND(G131*H131,6)</f>
      </c>
      <c r="L131" s="38">
        <v>0</v>
      </c>
      <c s="32">
        <f>ROUND(ROUND(L131,2)*ROUND(G131,3),2)</f>
      </c>
      <c s="36" t="s">
        <v>154</v>
      </c>
      <c>
        <f>(M131*21)/100</f>
      </c>
      <c t="s">
        <v>28</v>
      </c>
    </row>
    <row r="132" spans="1:5" ht="25.5">
      <c r="A132" s="35" t="s">
        <v>56</v>
      </c>
      <c r="E132" s="39" t="s">
        <v>646</v>
      </c>
    </row>
    <row r="133" spans="1:5" ht="38.25">
      <c r="A133" s="35" t="s">
        <v>57</v>
      </c>
      <c r="E133" s="40" t="s">
        <v>647</v>
      </c>
    </row>
    <row r="134" spans="1:5" ht="178.5">
      <c r="A134" t="s">
        <v>58</v>
      </c>
      <c r="E134" s="39" t="s">
        <v>648</v>
      </c>
    </row>
    <row r="135" spans="1:16" ht="12.75">
      <c r="A135" t="s">
        <v>50</v>
      </c>
      <c s="34" t="s">
        <v>294</v>
      </c>
      <c s="34" t="s">
        <v>649</v>
      </c>
      <c s="35" t="s">
        <v>5</v>
      </c>
      <c s="6" t="s">
        <v>650</v>
      </c>
      <c s="36" t="s">
        <v>133</v>
      </c>
      <c s="37">
        <v>36.558</v>
      </c>
      <c s="36">
        <v>0.00269</v>
      </c>
      <c s="36">
        <f>ROUND(G135*H135,6)</f>
      </c>
      <c r="L135" s="38">
        <v>0</v>
      </c>
      <c s="32">
        <f>ROUND(ROUND(L135,2)*ROUND(G135,3),2)</f>
      </c>
      <c s="36" t="s">
        <v>154</v>
      </c>
      <c>
        <f>(M135*21)/100</f>
      </c>
      <c t="s">
        <v>28</v>
      </c>
    </row>
    <row r="136" spans="1:5" ht="12.75">
      <c r="A136" s="35" t="s">
        <v>56</v>
      </c>
      <c r="E136" s="39" t="s">
        <v>650</v>
      </c>
    </row>
    <row r="137" spans="1:5" ht="38.25">
      <c r="A137" s="35" t="s">
        <v>57</v>
      </c>
      <c r="E137" s="40" t="s">
        <v>651</v>
      </c>
    </row>
    <row r="138" spans="1:5" ht="38.25">
      <c r="A138" t="s">
        <v>58</v>
      </c>
      <c r="E138" s="39" t="s">
        <v>631</v>
      </c>
    </row>
    <row r="139" spans="1:16" ht="12.75">
      <c r="A139" t="s">
        <v>50</v>
      </c>
      <c s="34" t="s">
        <v>297</v>
      </c>
      <c s="34" t="s">
        <v>652</v>
      </c>
      <c s="35" t="s">
        <v>5</v>
      </c>
      <c s="6" t="s">
        <v>653</v>
      </c>
      <c s="36" t="s">
        <v>133</v>
      </c>
      <c s="37">
        <v>36.558</v>
      </c>
      <c s="36">
        <v>0</v>
      </c>
      <c s="36">
        <f>ROUND(G139*H139,6)</f>
      </c>
      <c r="L139" s="38">
        <v>0</v>
      </c>
      <c s="32">
        <f>ROUND(ROUND(L139,2)*ROUND(G139,3),2)</f>
      </c>
      <c s="36" t="s">
        <v>154</v>
      </c>
      <c>
        <f>(M139*21)/100</f>
      </c>
      <c t="s">
        <v>28</v>
      </c>
    </row>
    <row r="140" spans="1:5" ht="12.75">
      <c r="A140" s="35" t="s">
        <v>56</v>
      </c>
      <c r="E140" s="39" t="s">
        <v>653</v>
      </c>
    </row>
    <row r="141" spans="1:5" ht="38.25">
      <c r="A141" s="35" t="s">
        <v>57</v>
      </c>
      <c r="E141" s="40" t="s">
        <v>651</v>
      </c>
    </row>
    <row r="142" spans="1:5" ht="38.25">
      <c r="A142" t="s">
        <v>58</v>
      </c>
      <c r="E142" s="39" t="s">
        <v>631</v>
      </c>
    </row>
    <row r="143" spans="1:16" ht="12.75">
      <c r="A143" t="s">
        <v>50</v>
      </c>
      <c s="34" t="s">
        <v>303</v>
      </c>
      <c s="34" t="s">
        <v>654</v>
      </c>
      <c s="35" t="s">
        <v>5</v>
      </c>
      <c s="6" t="s">
        <v>655</v>
      </c>
      <c s="36" t="s">
        <v>336</v>
      </c>
      <c s="37">
        <v>0.605</v>
      </c>
      <c s="36">
        <v>1.06017</v>
      </c>
      <c s="36">
        <f>ROUND(G143*H143,6)</f>
      </c>
      <c r="L143" s="38">
        <v>0</v>
      </c>
      <c s="32">
        <f>ROUND(ROUND(L143,2)*ROUND(G143,3),2)</f>
      </c>
      <c s="36" t="s">
        <v>154</v>
      </c>
      <c>
        <f>(M143*21)/100</f>
      </c>
      <c t="s">
        <v>28</v>
      </c>
    </row>
    <row r="144" spans="1:5" ht="12.75">
      <c r="A144" s="35" t="s">
        <v>56</v>
      </c>
      <c r="E144" s="39" t="s">
        <v>655</v>
      </c>
    </row>
    <row r="145" spans="1:5" ht="63.75">
      <c r="A145" s="35" t="s">
        <v>57</v>
      </c>
      <c r="E145" s="40" t="s">
        <v>656</v>
      </c>
    </row>
    <row r="146" spans="1:5" ht="25.5">
      <c r="A146" t="s">
        <v>58</v>
      </c>
      <c r="E146" s="39" t="s">
        <v>637</v>
      </c>
    </row>
    <row r="147" spans="1:16" ht="25.5">
      <c r="A147" t="s">
        <v>50</v>
      </c>
      <c s="34" t="s">
        <v>309</v>
      </c>
      <c s="34" t="s">
        <v>657</v>
      </c>
      <c s="35" t="s">
        <v>5</v>
      </c>
      <c s="6" t="s">
        <v>658</v>
      </c>
      <c s="36" t="s">
        <v>187</v>
      </c>
      <c s="37">
        <v>8.958</v>
      </c>
      <c s="36">
        <v>2.45329</v>
      </c>
      <c s="36">
        <f>ROUND(G147*H147,6)</f>
      </c>
      <c r="L147" s="38">
        <v>0</v>
      </c>
      <c s="32">
        <f>ROUND(ROUND(L147,2)*ROUND(G147,3),2)</f>
      </c>
      <c s="36" t="s">
        <v>154</v>
      </c>
      <c>
        <f>(M147*21)/100</f>
      </c>
      <c t="s">
        <v>28</v>
      </c>
    </row>
    <row r="148" spans="1:5" ht="25.5">
      <c r="A148" s="35" t="s">
        <v>56</v>
      </c>
      <c r="E148" s="39" t="s">
        <v>658</v>
      </c>
    </row>
    <row r="149" spans="1:5" ht="102">
      <c r="A149" s="35" t="s">
        <v>57</v>
      </c>
      <c r="E149" s="40" t="s">
        <v>659</v>
      </c>
    </row>
    <row r="150" spans="1:5" ht="127.5">
      <c r="A150" t="s">
        <v>58</v>
      </c>
      <c r="E150" s="39" t="s">
        <v>641</v>
      </c>
    </row>
    <row r="151" spans="1:16" ht="12.75">
      <c r="A151" t="s">
        <v>50</v>
      </c>
      <c s="34" t="s">
        <v>315</v>
      </c>
      <c s="34" t="s">
        <v>660</v>
      </c>
      <c s="35" t="s">
        <v>5</v>
      </c>
      <c s="6" t="s">
        <v>661</v>
      </c>
      <c s="36" t="s">
        <v>133</v>
      </c>
      <c s="37">
        <v>8.601</v>
      </c>
      <c s="36">
        <v>0.00264</v>
      </c>
      <c s="36">
        <f>ROUND(G151*H151,6)</f>
      </c>
      <c r="L151" s="38">
        <v>0</v>
      </c>
      <c s="32">
        <f>ROUND(ROUND(L151,2)*ROUND(G151,3),2)</f>
      </c>
      <c s="36" t="s">
        <v>154</v>
      </c>
      <c>
        <f>(M151*21)/100</f>
      </c>
      <c t="s">
        <v>28</v>
      </c>
    </row>
    <row r="152" spans="1:5" ht="12.75">
      <c r="A152" s="35" t="s">
        <v>56</v>
      </c>
      <c r="E152" s="39" t="s">
        <v>661</v>
      </c>
    </row>
    <row r="153" spans="1:5" ht="89.25">
      <c r="A153" s="35" t="s">
        <v>57</v>
      </c>
      <c r="E153" s="40" t="s">
        <v>662</v>
      </c>
    </row>
    <row r="154" spans="1:5" ht="38.25">
      <c r="A154" t="s">
        <v>58</v>
      </c>
      <c r="E154" s="39" t="s">
        <v>631</v>
      </c>
    </row>
    <row r="155" spans="1:16" ht="12.75">
      <c r="A155" t="s">
        <v>50</v>
      </c>
      <c s="34" t="s">
        <v>321</v>
      </c>
      <c s="34" t="s">
        <v>663</v>
      </c>
      <c s="35" t="s">
        <v>5</v>
      </c>
      <c s="6" t="s">
        <v>664</v>
      </c>
      <c s="36" t="s">
        <v>133</v>
      </c>
      <c s="37">
        <v>8.601</v>
      </c>
      <c s="36">
        <v>0</v>
      </c>
      <c s="36">
        <f>ROUND(G155*H155,6)</f>
      </c>
      <c r="L155" s="38">
        <v>0</v>
      </c>
      <c s="32">
        <f>ROUND(ROUND(L155,2)*ROUND(G155,3),2)</f>
      </c>
      <c s="36" t="s">
        <v>154</v>
      </c>
      <c>
        <f>(M155*21)/100</f>
      </c>
      <c t="s">
        <v>28</v>
      </c>
    </row>
    <row r="156" spans="1:5" ht="12.75">
      <c r="A156" s="35" t="s">
        <v>56</v>
      </c>
      <c r="E156" s="39" t="s">
        <v>664</v>
      </c>
    </row>
    <row r="157" spans="1:5" ht="89.25">
      <c r="A157" s="35" t="s">
        <v>57</v>
      </c>
      <c r="E157" s="40" t="s">
        <v>662</v>
      </c>
    </row>
    <row r="158" spans="1:5" ht="38.25">
      <c r="A158" t="s">
        <v>58</v>
      </c>
      <c r="E158" s="39" t="s">
        <v>631</v>
      </c>
    </row>
    <row r="159" spans="1:16" ht="12.75">
      <c r="A159" t="s">
        <v>50</v>
      </c>
      <c s="34" t="s">
        <v>325</v>
      </c>
      <c s="34" t="s">
        <v>665</v>
      </c>
      <c s="35" t="s">
        <v>5</v>
      </c>
      <c s="6" t="s">
        <v>666</v>
      </c>
      <c s="36" t="s">
        <v>336</v>
      </c>
      <c s="37">
        <v>0.748</v>
      </c>
      <c s="36">
        <v>1.06017</v>
      </c>
      <c s="36">
        <f>ROUND(G159*H159,6)</f>
      </c>
      <c r="L159" s="38">
        <v>0</v>
      </c>
      <c s="32">
        <f>ROUND(ROUND(L159,2)*ROUND(G159,3),2)</f>
      </c>
      <c s="36" t="s">
        <v>154</v>
      </c>
      <c>
        <f>(M159*21)/100</f>
      </c>
      <c t="s">
        <v>28</v>
      </c>
    </row>
    <row r="160" spans="1:5" ht="12.75">
      <c r="A160" s="35" t="s">
        <v>56</v>
      </c>
      <c r="E160" s="39" t="s">
        <v>666</v>
      </c>
    </row>
    <row r="161" spans="1:5" ht="76.5">
      <c r="A161" s="35" t="s">
        <v>57</v>
      </c>
      <c r="E161" s="40" t="s">
        <v>667</v>
      </c>
    </row>
    <row r="162" spans="1:5" ht="25.5">
      <c r="A162" t="s">
        <v>58</v>
      </c>
      <c r="E162" s="39" t="s">
        <v>637</v>
      </c>
    </row>
    <row r="163" spans="1:16" ht="12.75">
      <c r="A163" t="s">
        <v>50</v>
      </c>
      <c s="34" t="s">
        <v>332</v>
      </c>
      <c s="34" t="s">
        <v>668</v>
      </c>
      <c s="35" t="s">
        <v>5</v>
      </c>
      <c s="6" t="s">
        <v>669</v>
      </c>
      <c s="36" t="s">
        <v>336</v>
      </c>
      <c s="37">
        <v>0.029</v>
      </c>
      <c s="36">
        <v>1.06277</v>
      </c>
      <c s="36">
        <f>ROUND(G163*H163,6)</f>
      </c>
      <c r="L163" s="38">
        <v>0</v>
      </c>
      <c s="32">
        <f>ROUND(ROUND(L163,2)*ROUND(G163,3),2)</f>
      </c>
      <c s="36" t="s">
        <v>154</v>
      </c>
      <c>
        <f>(M163*21)/100</f>
      </c>
      <c t="s">
        <v>28</v>
      </c>
    </row>
    <row r="164" spans="1:5" ht="12.75">
      <c r="A164" s="35" t="s">
        <v>56</v>
      </c>
      <c r="E164" s="39" t="s">
        <v>669</v>
      </c>
    </row>
    <row r="165" spans="1:5" ht="89.25">
      <c r="A165" s="35" t="s">
        <v>57</v>
      </c>
      <c r="E165" s="40" t="s">
        <v>670</v>
      </c>
    </row>
    <row r="166" spans="1:5" ht="25.5">
      <c r="A166" t="s">
        <v>58</v>
      </c>
      <c r="E166" s="39" t="s">
        <v>637</v>
      </c>
    </row>
    <row r="167" spans="1:16" ht="25.5">
      <c r="A167" t="s">
        <v>50</v>
      </c>
      <c s="34" t="s">
        <v>339</v>
      </c>
      <c s="34" t="s">
        <v>671</v>
      </c>
      <c s="35" t="s">
        <v>5</v>
      </c>
      <c s="6" t="s">
        <v>672</v>
      </c>
      <c s="36" t="s">
        <v>187</v>
      </c>
      <c s="37">
        <v>9.338</v>
      </c>
      <c s="36">
        <v>2.45329</v>
      </c>
      <c s="36">
        <f>ROUND(G167*H167,6)</f>
      </c>
      <c r="L167" s="38">
        <v>0</v>
      </c>
      <c s="32">
        <f>ROUND(ROUND(L167,2)*ROUND(G167,3),2)</f>
      </c>
      <c s="36" t="s">
        <v>154</v>
      </c>
      <c>
        <f>(M167*21)/100</f>
      </c>
      <c t="s">
        <v>28</v>
      </c>
    </row>
    <row r="168" spans="1:5" ht="25.5">
      <c r="A168" s="35" t="s">
        <v>56</v>
      </c>
      <c r="E168" s="39" t="s">
        <v>672</v>
      </c>
    </row>
    <row r="169" spans="1:5" ht="25.5">
      <c r="A169" s="35" t="s">
        <v>57</v>
      </c>
      <c r="E169" s="40" t="s">
        <v>559</v>
      </c>
    </row>
    <row r="170" spans="1:5" ht="12.75">
      <c r="A170" t="s">
        <v>58</v>
      </c>
      <c r="E170" s="39" t="s">
        <v>5</v>
      </c>
    </row>
    <row r="171" spans="1:13" ht="12.75">
      <c r="A171" t="s">
        <v>47</v>
      </c>
      <c r="C171" s="31" t="s">
        <v>26</v>
      </c>
      <c r="E171" s="33" t="s">
        <v>673</v>
      </c>
      <c r="J171" s="32">
        <f>0</f>
      </c>
      <c s="32">
        <f>0</f>
      </c>
      <c s="32">
        <f>0+L172+L176+L180+L184+L188+L192+L196+L200+L204+L208+L212+L216+L220+L224+L228+L232+L236+L240+L244+L248+L252+L256+L260+L264+L268+L272+L276+L280+L284+L288+L292+L296+L300+L304+L308+L312+L316+L320+L324+L328+L332+L336</f>
      </c>
      <c s="32">
        <f>0+M172+M176+M180+M184+M188+M192+M196+M200+M204+M208+M212+M216+M220+M224+M228+M232+M236+M240+M244+M248+M252+M256+M260+M264+M268+M272+M276+M280+M284+M288+M292+M296+M300+M304+M308+M312+M316+M320+M324+M328+M332+M336</f>
      </c>
    </row>
    <row r="172" spans="1:16" ht="25.5">
      <c r="A172" t="s">
        <v>50</v>
      </c>
      <c s="34" t="s">
        <v>344</v>
      </c>
      <c s="34" t="s">
        <v>674</v>
      </c>
      <c s="35" t="s">
        <v>5</v>
      </c>
      <c s="6" t="s">
        <v>675</v>
      </c>
      <c s="36" t="s">
        <v>187</v>
      </c>
      <c s="37">
        <v>10.447</v>
      </c>
      <c s="36">
        <v>1.8775</v>
      </c>
      <c s="36">
        <f>ROUND(G172*H172,6)</f>
      </c>
      <c r="L172" s="38">
        <v>0</v>
      </c>
      <c s="32">
        <f>ROUND(ROUND(L172,2)*ROUND(G172,3),2)</f>
      </c>
      <c s="36" t="s">
        <v>154</v>
      </c>
      <c>
        <f>(M172*21)/100</f>
      </c>
      <c t="s">
        <v>28</v>
      </c>
    </row>
    <row r="173" spans="1:5" ht="25.5">
      <c r="A173" s="35" t="s">
        <v>56</v>
      </c>
      <c r="E173" s="39" t="s">
        <v>675</v>
      </c>
    </row>
    <row r="174" spans="1:5" ht="191.25">
      <c r="A174" s="35" t="s">
        <v>57</v>
      </c>
      <c r="E174" s="40" t="s">
        <v>676</v>
      </c>
    </row>
    <row r="175" spans="1:5" ht="12.75">
      <c r="A175" t="s">
        <v>58</v>
      </c>
      <c r="E175" s="39" t="s">
        <v>5</v>
      </c>
    </row>
    <row r="176" spans="1:16" ht="25.5">
      <c r="A176" t="s">
        <v>50</v>
      </c>
      <c s="34" t="s">
        <v>351</v>
      </c>
      <c s="34" t="s">
        <v>677</v>
      </c>
      <c s="35" t="s">
        <v>5</v>
      </c>
      <c s="6" t="s">
        <v>678</v>
      </c>
      <c s="36" t="s">
        <v>187</v>
      </c>
      <c s="37">
        <v>8.696</v>
      </c>
      <c s="36">
        <v>1.8775</v>
      </c>
      <c s="36">
        <f>ROUND(G176*H176,6)</f>
      </c>
      <c r="L176" s="38">
        <v>0</v>
      </c>
      <c s="32">
        <f>ROUND(ROUND(L176,2)*ROUND(G176,3),2)</f>
      </c>
      <c s="36" t="s">
        <v>154</v>
      </c>
      <c>
        <f>(M176*21)/100</f>
      </c>
      <c t="s">
        <v>28</v>
      </c>
    </row>
    <row r="177" spans="1:5" ht="25.5">
      <c r="A177" s="35" t="s">
        <v>56</v>
      </c>
      <c r="E177" s="39" t="s">
        <v>678</v>
      </c>
    </row>
    <row r="178" spans="1:5" ht="114.75">
      <c r="A178" s="35" t="s">
        <v>57</v>
      </c>
      <c r="E178" s="40" t="s">
        <v>679</v>
      </c>
    </row>
    <row r="179" spans="1:5" ht="12.75">
      <c r="A179" t="s">
        <v>58</v>
      </c>
      <c r="E179" s="39" t="s">
        <v>5</v>
      </c>
    </row>
    <row r="180" spans="1:16" ht="25.5">
      <c r="A180" t="s">
        <v>50</v>
      </c>
      <c s="34" t="s">
        <v>355</v>
      </c>
      <c s="34" t="s">
        <v>680</v>
      </c>
      <c s="35" t="s">
        <v>5</v>
      </c>
      <c s="6" t="s">
        <v>681</v>
      </c>
      <c s="36" t="s">
        <v>187</v>
      </c>
      <c s="37">
        <v>3.75</v>
      </c>
      <c s="36">
        <v>2.33055</v>
      </c>
      <c s="36">
        <f>ROUND(G180*H180,6)</f>
      </c>
      <c r="L180" s="38">
        <v>0</v>
      </c>
      <c s="32">
        <f>ROUND(ROUND(L180,2)*ROUND(G180,3),2)</f>
      </c>
      <c s="36" t="s">
        <v>154</v>
      </c>
      <c>
        <f>(M180*21)/100</f>
      </c>
      <c t="s">
        <v>28</v>
      </c>
    </row>
    <row r="181" spans="1:5" ht="25.5">
      <c r="A181" s="35" t="s">
        <v>56</v>
      </c>
      <c r="E181" s="39" t="s">
        <v>681</v>
      </c>
    </row>
    <row r="182" spans="1:5" ht="409.5">
      <c r="A182" s="35" t="s">
        <v>57</v>
      </c>
      <c r="E182" s="40" t="s">
        <v>682</v>
      </c>
    </row>
    <row r="183" spans="1:5" ht="12.75">
      <c r="A183" t="s">
        <v>58</v>
      </c>
      <c r="E183" s="39" t="s">
        <v>5</v>
      </c>
    </row>
    <row r="184" spans="1:16" ht="25.5">
      <c r="A184" t="s">
        <v>50</v>
      </c>
      <c s="34" t="s">
        <v>359</v>
      </c>
      <c s="34" t="s">
        <v>683</v>
      </c>
      <c s="35" t="s">
        <v>5</v>
      </c>
      <c s="6" t="s">
        <v>684</v>
      </c>
      <c s="36" t="s">
        <v>133</v>
      </c>
      <c s="37">
        <v>15.33</v>
      </c>
      <c s="36">
        <v>0.2387</v>
      </c>
      <c s="36">
        <f>ROUND(G184*H184,6)</f>
      </c>
      <c r="L184" s="38">
        <v>0</v>
      </c>
      <c s="32">
        <f>ROUND(ROUND(L184,2)*ROUND(G184,3),2)</f>
      </c>
      <c s="36" t="s">
        <v>154</v>
      </c>
      <c>
        <f>(M184*21)/100</f>
      </c>
      <c t="s">
        <v>28</v>
      </c>
    </row>
    <row r="185" spans="1:5" ht="25.5">
      <c r="A185" s="35" t="s">
        <v>56</v>
      </c>
      <c r="E185" s="39" t="s">
        <v>684</v>
      </c>
    </row>
    <row r="186" spans="1:5" ht="25.5">
      <c r="A186" s="35" t="s">
        <v>57</v>
      </c>
      <c r="E186" s="40" t="s">
        <v>685</v>
      </c>
    </row>
    <row r="187" spans="1:5" ht="165.75">
      <c r="A187" t="s">
        <v>58</v>
      </c>
      <c r="E187" s="39" t="s">
        <v>686</v>
      </c>
    </row>
    <row r="188" spans="1:16" ht="25.5">
      <c r="A188" t="s">
        <v>50</v>
      </c>
      <c s="34" t="s">
        <v>365</v>
      </c>
      <c s="34" t="s">
        <v>687</v>
      </c>
      <c s="35" t="s">
        <v>5</v>
      </c>
      <c s="6" t="s">
        <v>688</v>
      </c>
      <c s="36" t="s">
        <v>187</v>
      </c>
      <c s="37">
        <v>1.396</v>
      </c>
      <c s="36">
        <v>2.45329</v>
      </c>
      <c s="36">
        <f>ROUND(G188*H188,6)</f>
      </c>
      <c r="L188" s="38">
        <v>0</v>
      </c>
      <c s="32">
        <f>ROUND(ROUND(L188,2)*ROUND(G188,3),2)</f>
      </c>
      <c s="36" t="s">
        <v>154</v>
      </c>
      <c>
        <f>(M188*21)/100</f>
      </c>
      <c t="s">
        <v>28</v>
      </c>
    </row>
    <row r="189" spans="1:5" ht="25.5">
      <c r="A189" s="35" t="s">
        <v>56</v>
      </c>
      <c r="E189" s="39" t="s">
        <v>688</v>
      </c>
    </row>
    <row r="190" spans="1:5" ht="38.25">
      <c r="A190" s="35" t="s">
        <v>57</v>
      </c>
      <c r="E190" s="40" t="s">
        <v>689</v>
      </c>
    </row>
    <row r="191" spans="1:5" ht="127.5">
      <c r="A191" t="s">
        <v>58</v>
      </c>
      <c r="E191" s="39" t="s">
        <v>690</v>
      </c>
    </row>
    <row r="192" spans="1:16" ht="25.5">
      <c r="A192" t="s">
        <v>50</v>
      </c>
      <c s="34" t="s">
        <v>369</v>
      </c>
      <c s="34" t="s">
        <v>691</v>
      </c>
      <c s="35" t="s">
        <v>5</v>
      </c>
      <c s="6" t="s">
        <v>692</v>
      </c>
      <c s="36" t="s">
        <v>133</v>
      </c>
      <c s="37">
        <v>12.864</v>
      </c>
      <c s="36">
        <v>0.00275</v>
      </c>
      <c s="36">
        <f>ROUND(G192*H192,6)</f>
      </c>
      <c r="L192" s="38">
        <v>0</v>
      </c>
      <c s="32">
        <f>ROUND(ROUND(L192,2)*ROUND(G192,3),2)</f>
      </c>
      <c s="36" t="s">
        <v>154</v>
      </c>
      <c>
        <f>(M192*21)/100</f>
      </c>
      <c t="s">
        <v>28</v>
      </c>
    </row>
    <row r="193" spans="1:5" ht="25.5">
      <c r="A193" s="35" t="s">
        <v>56</v>
      </c>
      <c r="E193" s="39" t="s">
        <v>692</v>
      </c>
    </row>
    <row r="194" spans="1:5" ht="38.25">
      <c r="A194" s="35" t="s">
        <v>57</v>
      </c>
      <c r="E194" s="40" t="s">
        <v>693</v>
      </c>
    </row>
    <row r="195" spans="1:5" ht="102">
      <c r="A195" t="s">
        <v>58</v>
      </c>
      <c r="E195" s="39" t="s">
        <v>694</v>
      </c>
    </row>
    <row r="196" spans="1:16" ht="25.5">
      <c r="A196" t="s">
        <v>50</v>
      </c>
      <c s="34" t="s">
        <v>375</v>
      </c>
      <c s="34" t="s">
        <v>695</v>
      </c>
      <c s="35" t="s">
        <v>5</v>
      </c>
      <c s="6" t="s">
        <v>696</v>
      </c>
      <c s="36" t="s">
        <v>133</v>
      </c>
      <c s="37">
        <v>12.864</v>
      </c>
      <c s="36">
        <v>0</v>
      </c>
      <c s="36">
        <f>ROUND(G196*H196,6)</f>
      </c>
      <c r="L196" s="38">
        <v>0</v>
      </c>
      <c s="32">
        <f>ROUND(ROUND(L196,2)*ROUND(G196,3),2)</f>
      </c>
      <c s="36" t="s">
        <v>154</v>
      </c>
      <c>
        <f>(M196*21)/100</f>
      </c>
      <c t="s">
        <v>28</v>
      </c>
    </row>
    <row r="197" spans="1:5" ht="25.5">
      <c r="A197" s="35" t="s">
        <v>56</v>
      </c>
      <c r="E197" s="39" t="s">
        <v>696</v>
      </c>
    </row>
    <row r="198" spans="1:5" ht="38.25">
      <c r="A198" s="35" t="s">
        <v>57</v>
      </c>
      <c r="E198" s="40" t="s">
        <v>693</v>
      </c>
    </row>
    <row r="199" spans="1:5" ht="102">
      <c r="A199" t="s">
        <v>58</v>
      </c>
      <c r="E199" s="39" t="s">
        <v>694</v>
      </c>
    </row>
    <row r="200" spans="1:16" ht="25.5">
      <c r="A200" t="s">
        <v>50</v>
      </c>
      <c s="34" t="s">
        <v>378</v>
      </c>
      <c s="34" t="s">
        <v>697</v>
      </c>
      <c s="35" t="s">
        <v>5</v>
      </c>
      <c s="6" t="s">
        <v>698</v>
      </c>
      <c s="36" t="s">
        <v>336</v>
      </c>
      <c s="37">
        <v>1.096</v>
      </c>
      <c s="36">
        <v>1.04881</v>
      </c>
      <c s="36">
        <f>ROUND(G200*H200,6)</f>
      </c>
      <c r="L200" s="38">
        <v>0</v>
      </c>
      <c s="32">
        <f>ROUND(ROUND(L200,2)*ROUND(G200,3),2)</f>
      </c>
      <c s="36" t="s">
        <v>154</v>
      </c>
      <c>
        <f>(M200*21)/100</f>
      </c>
      <c t="s">
        <v>28</v>
      </c>
    </row>
    <row r="201" spans="1:5" ht="25.5">
      <c r="A201" s="35" t="s">
        <v>56</v>
      </c>
      <c r="E201" s="39" t="s">
        <v>698</v>
      </c>
    </row>
    <row r="202" spans="1:5" ht="51">
      <c r="A202" s="35" t="s">
        <v>57</v>
      </c>
      <c r="E202" s="40" t="s">
        <v>699</v>
      </c>
    </row>
    <row r="203" spans="1:5" ht="12.75">
      <c r="A203" t="s">
        <v>58</v>
      </c>
      <c r="E203" s="39" t="s">
        <v>5</v>
      </c>
    </row>
    <row r="204" spans="1:16" ht="25.5">
      <c r="A204" t="s">
        <v>50</v>
      </c>
      <c s="34" t="s">
        <v>383</v>
      </c>
      <c s="34" t="s">
        <v>700</v>
      </c>
      <c s="35" t="s">
        <v>5</v>
      </c>
      <c s="6" t="s">
        <v>701</v>
      </c>
      <c s="36" t="s">
        <v>54</v>
      </c>
      <c s="37">
        <v>1</v>
      </c>
      <c s="36">
        <v>0.02588</v>
      </c>
      <c s="36">
        <f>ROUND(G204*H204,6)</f>
      </c>
      <c r="L204" s="38">
        <v>0</v>
      </c>
      <c s="32">
        <f>ROUND(ROUND(L204,2)*ROUND(G204,3),2)</f>
      </c>
      <c s="36" t="s">
        <v>154</v>
      </c>
      <c>
        <f>(M204*21)/100</f>
      </c>
      <c t="s">
        <v>28</v>
      </c>
    </row>
    <row r="205" spans="1:5" ht="25.5">
      <c r="A205" s="35" t="s">
        <v>56</v>
      </c>
      <c r="E205" s="39" t="s">
        <v>701</v>
      </c>
    </row>
    <row r="206" spans="1:5" ht="25.5">
      <c r="A206" s="35" t="s">
        <v>57</v>
      </c>
      <c r="E206" s="40" t="s">
        <v>702</v>
      </c>
    </row>
    <row r="207" spans="1:5" ht="38.25">
      <c r="A207" t="s">
        <v>58</v>
      </c>
      <c r="E207" s="39" t="s">
        <v>703</v>
      </c>
    </row>
    <row r="208" spans="1:16" ht="12.75">
      <c r="A208" t="s">
        <v>50</v>
      </c>
      <c s="34" t="s">
        <v>387</v>
      </c>
      <c s="34" t="s">
        <v>704</v>
      </c>
      <c s="35" t="s">
        <v>5</v>
      </c>
      <c s="6" t="s">
        <v>705</v>
      </c>
      <c s="36" t="s">
        <v>54</v>
      </c>
      <c s="37">
        <v>1</v>
      </c>
      <c s="36">
        <v>0.02</v>
      </c>
      <c s="36">
        <f>ROUND(G208*H208,6)</f>
      </c>
      <c r="L208" s="38">
        <v>0</v>
      </c>
      <c s="32">
        <f>ROUND(ROUND(L208,2)*ROUND(G208,3),2)</f>
      </c>
      <c s="36" t="s">
        <v>154</v>
      </c>
      <c>
        <f>(M208*21)/100</f>
      </c>
      <c t="s">
        <v>28</v>
      </c>
    </row>
    <row r="209" spans="1:5" ht="12.75">
      <c r="A209" s="35" t="s">
        <v>56</v>
      </c>
      <c r="E209" s="39" t="s">
        <v>705</v>
      </c>
    </row>
    <row r="210" spans="1:5" ht="25.5">
      <c r="A210" s="35" t="s">
        <v>57</v>
      </c>
      <c r="E210" s="40" t="s">
        <v>702</v>
      </c>
    </row>
    <row r="211" spans="1:5" ht="12.75">
      <c r="A211" t="s">
        <v>58</v>
      </c>
      <c r="E211" s="39" t="s">
        <v>5</v>
      </c>
    </row>
    <row r="212" spans="1:16" ht="25.5">
      <c r="A212" t="s">
        <v>50</v>
      </c>
      <c s="34" t="s">
        <v>392</v>
      </c>
      <c s="34" t="s">
        <v>706</v>
      </c>
      <c s="35" t="s">
        <v>5</v>
      </c>
      <c s="6" t="s">
        <v>707</v>
      </c>
      <c s="36" t="s">
        <v>54</v>
      </c>
      <c s="37">
        <v>6</v>
      </c>
      <c s="36">
        <v>0.02588</v>
      </c>
      <c s="36">
        <f>ROUND(G212*H212,6)</f>
      </c>
      <c r="L212" s="38">
        <v>0</v>
      </c>
      <c s="32">
        <f>ROUND(ROUND(L212,2)*ROUND(G212,3),2)</f>
      </c>
      <c s="36" t="s">
        <v>154</v>
      </c>
      <c>
        <f>(M212*21)/100</f>
      </c>
      <c t="s">
        <v>28</v>
      </c>
    </row>
    <row r="213" spans="1:5" ht="25.5">
      <c r="A213" s="35" t="s">
        <v>56</v>
      </c>
      <c r="E213" s="39" t="s">
        <v>707</v>
      </c>
    </row>
    <row r="214" spans="1:5" ht="76.5">
      <c r="A214" s="35" t="s">
        <v>57</v>
      </c>
      <c r="E214" s="40" t="s">
        <v>708</v>
      </c>
    </row>
    <row r="215" spans="1:5" ht="38.25">
      <c r="A215" t="s">
        <v>58</v>
      </c>
      <c r="E215" s="39" t="s">
        <v>703</v>
      </c>
    </row>
    <row r="216" spans="1:16" ht="12.75">
      <c r="A216" t="s">
        <v>50</v>
      </c>
      <c s="34" t="s">
        <v>396</v>
      </c>
      <c s="34" t="s">
        <v>709</v>
      </c>
      <c s="35" t="s">
        <v>5</v>
      </c>
      <c s="6" t="s">
        <v>710</v>
      </c>
      <c s="36" t="s">
        <v>54</v>
      </c>
      <c s="37">
        <v>6</v>
      </c>
      <c s="36">
        <v>0.025</v>
      </c>
      <c s="36">
        <f>ROUND(G216*H216,6)</f>
      </c>
      <c r="L216" s="38">
        <v>0</v>
      </c>
      <c s="32">
        <f>ROUND(ROUND(L216,2)*ROUND(G216,3),2)</f>
      </c>
      <c s="36" t="s">
        <v>154</v>
      </c>
      <c>
        <f>(M216*21)/100</f>
      </c>
      <c t="s">
        <v>28</v>
      </c>
    </row>
    <row r="217" spans="1:5" ht="12.75">
      <c r="A217" s="35" t="s">
        <v>56</v>
      </c>
      <c r="E217" s="39" t="s">
        <v>710</v>
      </c>
    </row>
    <row r="218" spans="1:5" ht="76.5">
      <c r="A218" s="35" t="s">
        <v>57</v>
      </c>
      <c r="E218" s="40" t="s">
        <v>711</v>
      </c>
    </row>
    <row r="219" spans="1:5" ht="12.75">
      <c r="A219" t="s">
        <v>58</v>
      </c>
      <c r="E219" s="39" t="s">
        <v>5</v>
      </c>
    </row>
    <row r="220" spans="1:16" ht="25.5">
      <c r="A220" t="s">
        <v>50</v>
      </c>
      <c s="34" t="s">
        <v>401</v>
      </c>
      <c s="34" t="s">
        <v>712</v>
      </c>
      <c s="35" t="s">
        <v>5</v>
      </c>
      <c s="6" t="s">
        <v>713</v>
      </c>
      <c s="36" t="s">
        <v>54</v>
      </c>
      <c s="37">
        <v>3</v>
      </c>
      <c s="36">
        <v>0.0303</v>
      </c>
      <c s="36">
        <f>ROUND(G220*H220,6)</f>
      </c>
      <c r="L220" s="38">
        <v>0</v>
      </c>
      <c s="32">
        <f>ROUND(ROUND(L220,2)*ROUND(G220,3),2)</f>
      </c>
      <c s="36" t="s">
        <v>159</v>
      </c>
      <c>
        <f>(M220*21)/100</f>
      </c>
      <c t="s">
        <v>28</v>
      </c>
    </row>
    <row r="221" spans="1:5" ht="25.5">
      <c r="A221" s="35" t="s">
        <v>56</v>
      </c>
      <c r="E221" s="39" t="s">
        <v>713</v>
      </c>
    </row>
    <row r="222" spans="1:5" ht="25.5">
      <c r="A222" s="35" t="s">
        <v>57</v>
      </c>
      <c r="E222" s="40" t="s">
        <v>714</v>
      </c>
    </row>
    <row r="223" spans="1:5" ht="38.25">
      <c r="A223" t="s">
        <v>58</v>
      </c>
      <c r="E223" s="39" t="s">
        <v>703</v>
      </c>
    </row>
    <row r="224" spans="1:16" ht="12.75">
      <c r="A224" t="s">
        <v>50</v>
      </c>
      <c s="34" t="s">
        <v>715</v>
      </c>
      <c s="34" t="s">
        <v>716</v>
      </c>
      <c s="35" t="s">
        <v>5</v>
      </c>
      <c s="6" t="s">
        <v>717</v>
      </c>
      <c s="36" t="s">
        <v>54</v>
      </c>
      <c s="37">
        <v>3</v>
      </c>
      <c s="36">
        <v>0.126</v>
      </c>
      <c s="36">
        <f>ROUND(G224*H224,6)</f>
      </c>
      <c r="L224" s="38">
        <v>0</v>
      </c>
      <c s="32">
        <f>ROUND(ROUND(L224,2)*ROUND(G224,3),2)</f>
      </c>
      <c s="36" t="s">
        <v>154</v>
      </c>
      <c>
        <f>(M224*21)/100</f>
      </c>
      <c t="s">
        <v>28</v>
      </c>
    </row>
    <row r="225" spans="1:5" ht="12.75">
      <c r="A225" s="35" t="s">
        <v>56</v>
      </c>
      <c r="E225" s="39" t="s">
        <v>717</v>
      </c>
    </row>
    <row r="226" spans="1:5" ht="25.5">
      <c r="A226" s="35" t="s">
        <v>57</v>
      </c>
      <c r="E226" s="40" t="s">
        <v>714</v>
      </c>
    </row>
    <row r="227" spans="1:5" ht="12.75">
      <c r="A227" t="s">
        <v>58</v>
      </c>
      <c r="E227" s="39" t="s">
        <v>5</v>
      </c>
    </row>
    <row r="228" spans="1:16" ht="25.5">
      <c r="A228" t="s">
        <v>50</v>
      </c>
      <c s="34" t="s">
        <v>718</v>
      </c>
      <c s="34" t="s">
        <v>719</v>
      </c>
      <c s="35" t="s">
        <v>5</v>
      </c>
      <c s="6" t="s">
        <v>720</v>
      </c>
      <c s="36" t="s">
        <v>54</v>
      </c>
      <c s="37">
        <v>4</v>
      </c>
      <c s="36">
        <v>0.02628</v>
      </c>
      <c s="36">
        <f>ROUND(G228*H228,6)</f>
      </c>
      <c r="L228" s="38">
        <v>0</v>
      </c>
      <c s="32">
        <f>ROUND(ROUND(L228,2)*ROUND(G228,3),2)</f>
      </c>
      <c s="36" t="s">
        <v>154</v>
      </c>
      <c>
        <f>(M228*21)/100</f>
      </c>
      <c t="s">
        <v>28</v>
      </c>
    </row>
    <row r="229" spans="1:5" ht="25.5">
      <c r="A229" s="35" t="s">
        <v>56</v>
      </c>
      <c r="E229" s="39" t="s">
        <v>720</v>
      </c>
    </row>
    <row r="230" spans="1:5" ht="38.25">
      <c r="A230" s="35" t="s">
        <v>57</v>
      </c>
      <c r="E230" s="40" t="s">
        <v>721</v>
      </c>
    </row>
    <row r="231" spans="1:5" ht="25.5">
      <c r="A231" t="s">
        <v>58</v>
      </c>
      <c r="E231" s="39" t="s">
        <v>722</v>
      </c>
    </row>
    <row r="232" spans="1:16" ht="25.5">
      <c r="A232" t="s">
        <v>50</v>
      </c>
      <c s="34" t="s">
        <v>723</v>
      </c>
      <c s="34" t="s">
        <v>724</v>
      </c>
      <c s="35" t="s">
        <v>5</v>
      </c>
      <c s="6" t="s">
        <v>725</v>
      </c>
      <c s="36" t="s">
        <v>54</v>
      </c>
      <c s="37">
        <v>12</v>
      </c>
      <c s="36">
        <v>0.03963</v>
      </c>
      <c s="36">
        <f>ROUND(G232*H232,6)</f>
      </c>
      <c r="L232" s="38">
        <v>0</v>
      </c>
      <c s="32">
        <f>ROUND(ROUND(L232,2)*ROUND(G232,3),2)</f>
      </c>
      <c s="36" t="s">
        <v>154</v>
      </c>
      <c>
        <f>(M232*21)/100</f>
      </c>
      <c t="s">
        <v>28</v>
      </c>
    </row>
    <row r="233" spans="1:5" ht="25.5">
      <c r="A233" s="35" t="s">
        <v>56</v>
      </c>
      <c r="E233" s="39" t="s">
        <v>725</v>
      </c>
    </row>
    <row r="234" spans="1:5" ht="89.25">
      <c r="A234" s="35" t="s">
        <v>57</v>
      </c>
      <c r="E234" s="40" t="s">
        <v>726</v>
      </c>
    </row>
    <row r="235" spans="1:5" ht="25.5">
      <c r="A235" t="s">
        <v>58</v>
      </c>
      <c r="E235" s="39" t="s">
        <v>722</v>
      </c>
    </row>
    <row r="236" spans="1:16" ht="25.5">
      <c r="A236" t="s">
        <v>50</v>
      </c>
      <c s="34" t="s">
        <v>727</v>
      </c>
      <c s="34" t="s">
        <v>728</v>
      </c>
      <c s="35" t="s">
        <v>5</v>
      </c>
      <c s="6" t="s">
        <v>729</v>
      </c>
      <c s="36" t="s">
        <v>54</v>
      </c>
      <c s="37">
        <v>4</v>
      </c>
      <c s="36">
        <v>0.02693</v>
      </c>
      <c s="36">
        <f>ROUND(G236*H236,6)</f>
      </c>
      <c r="L236" s="38">
        <v>0</v>
      </c>
      <c s="32">
        <f>ROUND(ROUND(L236,2)*ROUND(G236,3),2)</f>
      </c>
      <c s="36" t="s">
        <v>154</v>
      </c>
      <c>
        <f>(M236*21)/100</f>
      </c>
      <c t="s">
        <v>28</v>
      </c>
    </row>
    <row r="237" spans="1:5" ht="25.5">
      <c r="A237" s="35" t="s">
        <v>56</v>
      </c>
      <c r="E237" s="39" t="s">
        <v>729</v>
      </c>
    </row>
    <row r="238" spans="1:5" ht="51">
      <c r="A238" s="35" t="s">
        <v>57</v>
      </c>
      <c r="E238" s="40" t="s">
        <v>730</v>
      </c>
    </row>
    <row r="239" spans="1:5" ht="408">
      <c r="A239" t="s">
        <v>58</v>
      </c>
      <c r="E239" s="39" t="s">
        <v>731</v>
      </c>
    </row>
    <row r="240" spans="1:16" ht="12.75">
      <c r="A240" t="s">
        <v>50</v>
      </c>
      <c s="34" t="s">
        <v>732</v>
      </c>
      <c s="34" t="s">
        <v>733</v>
      </c>
      <c s="35" t="s">
        <v>5</v>
      </c>
      <c s="6" t="s">
        <v>734</v>
      </c>
      <c s="36" t="s">
        <v>187</v>
      </c>
      <c s="37">
        <v>0.585</v>
      </c>
      <c s="36">
        <v>1.94302</v>
      </c>
      <c s="36">
        <f>ROUND(G240*H240,6)</f>
      </c>
      <c r="L240" s="38">
        <v>0</v>
      </c>
      <c s="32">
        <f>ROUND(ROUND(L240,2)*ROUND(G240,3),2)</f>
      </c>
      <c s="36" t="s">
        <v>154</v>
      </c>
      <c>
        <f>(M240*21)/100</f>
      </c>
      <c t="s">
        <v>28</v>
      </c>
    </row>
    <row r="241" spans="1:5" ht="12.75">
      <c r="A241" s="35" t="s">
        <v>56</v>
      </c>
      <c r="E241" s="39" t="s">
        <v>734</v>
      </c>
    </row>
    <row r="242" spans="1:5" ht="102">
      <c r="A242" s="35" t="s">
        <v>57</v>
      </c>
      <c r="E242" s="40" t="s">
        <v>735</v>
      </c>
    </row>
    <row r="243" spans="1:5" ht="76.5">
      <c r="A243" t="s">
        <v>58</v>
      </c>
      <c r="E243" s="39" t="s">
        <v>736</v>
      </c>
    </row>
    <row r="244" spans="1:16" ht="25.5">
      <c r="A244" t="s">
        <v>50</v>
      </c>
      <c s="34" t="s">
        <v>737</v>
      </c>
      <c s="34" t="s">
        <v>738</v>
      </c>
      <c s="35" t="s">
        <v>5</v>
      </c>
      <c s="6" t="s">
        <v>739</v>
      </c>
      <c s="36" t="s">
        <v>336</v>
      </c>
      <c s="37">
        <v>0.046</v>
      </c>
      <c s="36">
        <v>0.01954</v>
      </c>
      <c s="36">
        <f>ROUND(G244*H244,6)</f>
      </c>
      <c r="L244" s="38">
        <v>0</v>
      </c>
      <c s="32">
        <f>ROUND(ROUND(L244,2)*ROUND(G244,3),2)</f>
      </c>
      <c s="36" t="s">
        <v>154</v>
      </c>
      <c>
        <f>(M244*21)/100</f>
      </c>
      <c t="s">
        <v>28</v>
      </c>
    </row>
    <row r="245" spans="1:5" ht="25.5">
      <c r="A245" s="35" t="s">
        <v>56</v>
      </c>
      <c r="E245" s="39" t="s">
        <v>739</v>
      </c>
    </row>
    <row r="246" spans="1:5" ht="63.75">
      <c r="A246" s="35" t="s">
        <v>57</v>
      </c>
      <c r="E246" s="40" t="s">
        <v>740</v>
      </c>
    </row>
    <row r="247" spans="1:5" ht="51">
      <c r="A247" t="s">
        <v>58</v>
      </c>
      <c r="E247" s="39" t="s">
        <v>741</v>
      </c>
    </row>
    <row r="248" spans="1:16" ht="12.75">
      <c r="A248" t="s">
        <v>50</v>
      </c>
      <c s="34" t="s">
        <v>742</v>
      </c>
      <c s="34" t="s">
        <v>743</v>
      </c>
      <c s="35" t="s">
        <v>5</v>
      </c>
      <c s="6" t="s">
        <v>744</v>
      </c>
      <c s="36" t="s">
        <v>336</v>
      </c>
      <c s="37">
        <v>0.046</v>
      </c>
      <c s="36">
        <v>1</v>
      </c>
      <c s="36">
        <f>ROUND(G248*H248,6)</f>
      </c>
      <c r="L248" s="38">
        <v>0</v>
      </c>
      <c s="32">
        <f>ROUND(ROUND(L248,2)*ROUND(G248,3),2)</f>
      </c>
      <c s="36" t="s">
        <v>154</v>
      </c>
      <c>
        <f>(M248*21)/100</f>
      </c>
      <c t="s">
        <v>28</v>
      </c>
    </row>
    <row r="249" spans="1:5" ht="12.75">
      <c r="A249" s="35" t="s">
        <v>56</v>
      </c>
      <c r="E249" s="39" t="s">
        <v>744</v>
      </c>
    </row>
    <row r="250" spans="1:5" ht="63.75">
      <c r="A250" s="35" t="s">
        <v>57</v>
      </c>
      <c r="E250" s="40" t="s">
        <v>740</v>
      </c>
    </row>
    <row r="251" spans="1:5" ht="12.75">
      <c r="A251" t="s">
        <v>58</v>
      </c>
      <c r="E251" s="39" t="s">
        <v>5</v>
      </c>
    </row>
    <row r="252" spans="1:16" ht="25.5">
      <c r="A252" t="s">
        <v>50</v>
      </c>
      <c s="34" t="s">
        <v>745</v>
      </c>
      <c s="34" t="s">
        <v>746</v>
      </c>
      <c s="35" t="s">
        <v>5</v>
      </c>
      <c s="6" t="s">
        <v>747</v>
      </c>
      <c s="36" t="s">
        <v>336</v>
      </c>
      <c s="37">
        <v>0.432</v>
      </c>
      <c s="36">
        <v>1.09</v>
      </c>
      <c s="36">
        <f>ROUND(G252*H252,6)</f>
      </c>
      <c r="L252" s="38">
        <v>0</v>
      </c>
      <c s="32">
        <f>ROUND(ROUND(L252,2)*ROUND(G252,3),2)</f>
      </c>
      <c s="36" t="s">
        <v>154</v>
      </c>
      <c>
        <f>(M252*21)/100</f>
      </c>
      <c t="s">
        <v>28</v>
      </c>
    </row>
    <row r="253" spans="1:5" ht="25.5">
      <c r="A253" s="35" t="s">
        <v>56</v>
      </c>
      <c r="E253" s="39" t="s">
        <v>747</v>
      </c>
    </row>
    <row r="254" spans="1:5" ht="102">
      <c r="A254" s="35" t="s">
        <v>57</v>
      </c>
      <c r="E254" s="40" t="s">
        <v>748</v>
      </c>
    </row>
    <row r="255" spans="1:5" ht="25.5">
      <c r="A255" t="s">
        <v>58</v>
      </c>
      <c r="E255" s="39" t="s">
        <v>749</v>
      </c>
    </row>
    <row r="256" spans="1:16" ht="25.5">
      <c r="A256" t="s">
        <v>50</v>
      </c>
      <c s="34" t="s">
        <v>750</v>
      </c>
      <c s="34" t="s">
        <v>751</v>
      </c>
      <c s="35" t="s">
        <v>5</v>
      </c>
      <c s="6" t="s">
        <v>752</v>
      </c>
      <c s="36" t="s">
        <v>336</v>
      </c>
      <c s="37">
        <v>1.646</v>
      </c>
      <c s="36">
        <v>1.09</v>
      </c>
      <c s="36">
        <f>ROUND(G256*H256,6)</f>
      </c>
      <c r="L256" s="38">
        <v>0</v>
      </c>
      <c s="32">
        <f>ROUND(ROUND(L256,2)*ROUND(G256,3),2)</f>
      </c>
      <c s="36" t="s">
        <v>154</v>
      </c>
      <c>
        <f>(M256*21)/100</f>
      </c>
      <c t="s">
        <v>28</v>
      </c>
    </row>
    <row r="257" spans="1:5" ht="25.5">
      <c r="A257" s="35" t="s">
        <v>56</v>
      </c>
      <c r="E257" s="39" t="s">
        <v>752</v>
      </c>
    </row>
    <row r="258" spans="1:5" ht="51">
      <c r="A258" s="35" t="s">
        <v>57</v>
      </c>
      <c r="E258" s="40" t="s">
        <v>753</v>
      </c>
    </row>
    <row r="259" spans="1:5" ht="25.5">
      <c r="A259" t="s">
        <v>58</v>
      </c>
      <c r="E259" s="39" t="s">
        <v>749</v>
      </c>
    </row>
    <row r="260" spans="1:16" ht="25.5">
      <c r="A260" t="s">
        <v>50</v>
      </c>
      <c s="34" t="s">
        <v>754</v>
      </c>
      <c s="34" t="s">
        <v>755</v>
      </c>
      <c s="35" t="s">
        <v>5</v>
      </c>
      <c s="6" t="s">
        <v>756</v>
      </c>
      <c s="36" t="s">
        <v>65</v>
      </c>
      <c s="37">
        <v>6.95</v>
      </c>
      <c s="36">
        <v>0.00026</v>
      </c>
      <c s="36">
        <f>ROUND(G260*H260,6)</f>
      </c>
      <c r="L260" s="38">
        <v>0</v>
      </c>
      <c s="32">
        <f>ROUND(ROUND(L260,2)*ROUND(G260,3),2)</f>
      </c>
      <c s="36" t="s">
        <v>154</v>
      </c>
      <c>
        <f>(M260*21)/100</f>
      </c>
      <c t="s">
        <v>28</v>
      </c>
    </row>
    <row r="261" spans="1:5" ht="25.5">
      <c r="A261" s="35" t="s">
        <v>56</v>
      </c>
      <c r="E261" s="39" t="s">
        <v>756</v>
      </c>
    </row>
    <row r="262" spans="1:5" ht="76.5">
      <c r="A262" s="35" t="s">
        <v>57</v>
      </c>
      <c r="E262" s="40" t="s">
        <v>757</v>
      </c>
    </row>
    <row r="263" spans="1:5" ht="12.75">
      <c r="A263" t="s">
        <v>58</v>
      </c>
      <c r="E263" s="39" t="s">
        <v>5</v>
      </c>
    </row>
    <row r="264" spans="1:16" ht="25.5">
      <c r="A264" t="s">
        <v>50</v>
      </c>
      <c s="34" t="s">
        <v>758</v>
      </c>
      <c s="34" t="s">
        <v>759</v>
      </c>
      <c s="35" t="s">
        <v>5</v>
      </c>
      <c s="6" t="s">
        <v>760</v>
      </c>
      <c s="36" t="s">
        <v>133</v>
      </c>
      <c s="37">
        <v>1009.756</v>
      </c>
      <c s="36">
        <v>0.02857</v>
      </c>
      <c s="36">
        <f>ROUND(G264*H264,6)</f>
      </c>
      <c r="L264" s="38">
        <v>0</v>
      </c>
      <c s="32">
        <f>ROUND(ROUND(L264,2)*ROUND(G264,3),2)</f>
      </c>
      <c s="36" t="s">
        <v>154</v>
      </c>
      <c>
        <f>(M264*21)/100</f>
      </c>
      <c t="s">
        <v>28</v>
      </c>
    </row>
    <row r="265" spans="1:5" ht="25.5">
      <c r="A265" s="35" t="s">
        <v>56</v>
      </c>
      <c r="E265" s="39" t="s">
        <v>760</v>
      </c>
    </row>
    <row r="266" spans="1:5" ht="12.75">
      <c r="A266" s="35" t="s">
        <v>57</v>
      </c>
      <c r="E266" s="40" t="s">
        <v>5</v>
      </c>
    </row>
    <row r="267" spans="1:5" ht="12.75">
      <c r="A267" t="s">
        <v>58</v>
      </c>
      <c r="E267" s="39" t="s">
        <v>5</v>
      </c>
    </row>
    <row r="268" spans="1:16" ht="25.5">
      <c r="A268" t="s">
        <v>50</v>
      </c>
      <c s="34" t="s">
        <v>761</v>
      </c>
      <c s="34" t="s">
        <v>762</v>
      </c>
      <c s="35" t="s">
        <v>5</v>
      </c>
      <c s="6" t="s">
        <v>763</v>
      </c>
      <c s="36" t="s">
        <v>65</v>
      </c>
      <c s="37">
        <v>1.18</v>
      </c>
      <c s="36">
        <v>0.00226</v>
      </c>
      <c s="36">
        <f>ROUND(G268*H268,6)</f>
      </c>
      <c r="L268" s="38">
        <v>0</v>
      </c>
      <c s="32">
        <f>ROUND(ROUND(L268,2)*ROUND(G268,3),2)</f>
      </c>
      <c s="36" t="s">
        <v>154</v>
      </c>
      <c>
        <f>(M268*21)/100</f>
      </c>
      <c t="s">
        <v>28</v>
      </c>
    </row>
    <row r="269" spans="1:5" ht="25.5">
      <c r="A269" s="35" t="s">
        <v>56</v>
      </c>
      <c r="E269" s="39" t="s">
        <v>763</v>
      </c>
    </row>
    <row r="270" spans="1:5" ht="25.5">
      <c r="A270" s="35" t="s">
        <v>57</v>
      </c>
      <c r="E270" s="40" t="s">
        <v>764</v>
      </c>
    </row>
    <row r="271" spans="1:5" ht="63.75">
      <c r="A271" t="s">
        <v>58</v>
      </c>
      <c r="E271" s="39" t="s">
        <v>765</v>
      </c>
    </row>
    <row r="272" spans="1:16" ht="25.5">
      <c r="A272" t="s">
        <v>50</v>
      </c>
      <c s="34" t="s">
        <v>766</v>
      </c>
      <c s="34" t="s">
        <v>767</v>
      </c>
      <c s="35" t="s">
        <v>5</v>
      </c>
      <c s="6" t="s">
        <v>768</v>
      </c>
      <c s="36" t="s">
        <v>65</v>
      </c>
      <c s="37">
        <v>17.48</v>
      </c>
      <c s="36">
        <v>0.00452</v>
      </c>
      <c s="36">
        <f>ROUND(G272*H272,6)</f>
      </c>
      <c r="L272" s="38">
        <v>0</v>
      </c>
      <c s="32">
        <f>ROUND(ROUND(L272,2)*ROUND(G272,3),2)</f>
      </c>
      <c s="36" t="s">
        <v>154</v>
      </c>
      <c>
        <f>(M272*21)/100</f>
      </c>
      <c t="s">
        <v>28</v>
      </c>
    </row>
    <row r="273" spans="1:5" ht="25.5">
      <c r="A273" s="35" t="s">
        <v>56</v>
      </c>
      <c r="E273" s="39" t="s">
        <v>768</v>
      </c>
    </row>
    <row r="274" spans="1:5" ht="25.5">
      <c r="A274" s="35" t="s">
        <v>57</v>
      </c>
      <c r="E274" s="40" t="s">
        <v>769</v>
      </c>
    </row>
    <row r="275" spans="1:5" ht="63.75">
      <c r="A275" t="s">
        <v>58</v>
      </c>
      <c r="E275" s="39" t="s">
        <v>765</v>
      </c>
    </row>
    <row r="276" spans="1:16" ht="25.5">
      <c r="A276" t="s">
        <v>50</v>
      </c>
      <c s="34" t="s">
        <v>770</v>
      </c>
      <c s="34" t="s">
        <v>771</v>
      </c>
      <c s="35" t="s">
        <v>5</v>
      </c>
      <c s="6" t="s">
        <v>772</v>
      </c>
      <c s="36" t="s">
        <v>65</v>
      </c>
      <c s="37">
        <v>41.35</v>
      </c>
      <c s="36">
        <v>0.00678</v>
      </c>
      <c s="36">
        <f>ROUND(G276*H276,6)</f>
      </c>
      <c r="L276" s="38">
        <v>0</v>
      </c>
      <c s="32">
        <f>ROUND(ROUND(L276,2)*ROUND(G276,3),2)</f>
      </c>
      <c s="36" t="s">
        <v>154</v>
      </c>
      <c>
        <f>(M276*21)/100</f>
      </c>
      <c t="s">
        <v>28</v>
      </c>
    </row>
    <row r="277" spans="1:5" ht="25.5">
      <c r="A277" s="35" t="s">
        <v>56</v>
      </c>
      <c r="E277" s="39" t="s">
        <v>772</v>
      </c>
    </row>
    <row r="278" spans="1:5" ht="25.5">
      <c r="A278" s="35" t="s">
        <v>57</v>
      </c>
      <c r="E278" s="40" t="s">
        <v>773</v>
      </c>
    </row>
    <row r="279" spans="1:5" ht="63.75">
      <c r="A279" t="s">
        <v>58</v>
      </c>
      <c r="E279" s="39" t="s">
        <v>765</v>
      </c>
    </row>
    <row r="280" spans="1:16" ht="25.5">
      <c r="A280" t="s">
        <v>50</v>
      </c>
      <c s="34" t="s">
        <v>774</v>
      </c>
      <c s="34" t="s">
        <v>775</v>
      </c>
      <c s="35" t="s">
        <v>5</v>
      </c>
      <c s="6" t="s">
        <v>776</v>
      </c>
      <c s="36" t="s">
        <v>65</v>
      </c>
      <c s="37">
        <v>118.96</v>
      </c>
      <c s="36">
        <v>0.00905</v>
      </c>
      <c s="36">
        <f>ROUND(G280*H280,6)</f>
      </c>
      <c r="L280" s="38">
        <v>0</v>
      </c>
      <c s="32">
        <f>ROUND(ROUND(L280,2)*ROUND(G280,3),2)</f>
      </c>
      <c s="36" t="s">
        <v>154</v>
      </c>
      <c>
        <f>(M280*21)/100</f>
      </c>
      <c t="s">
        <v>28</v>
      </c>
    </row>
    <row r="281" spans="1:5" ht="25.5">
      <c r="A281" s="35" t="s">
        <v>56</v>
      </c>
      <c r="E281" s="39" t="s">
        <v>776</v>
      </c>
    </row>
    <row r="282" spans="1:5" ht="38.25">
      <c r="A282" s="35" t="s">
        <v>57</v>
      </c>
      <c r="E282" s="40" t="s">
        <v>777</v>
      </c>
    </row>
    <row r="283" spans="1:5" ht="63.75">
      <c r="A283" t="s">
        <v>58</v>
      </c>
      <c r="E283" s="39" t="s">
        <v>765</v>
      </c>
    </row>
    <row r="284" spans="1:16" ht="25.5">
      <c r="A284" t="s">
        <v>50</v>
      </c>
      <c s="34" t="s">
        <v>778</v>
      </c>
      <c s="34" t="s">
        <v>779</v>
      </c>
      <c s="35" t="s">
        <v>5</v>
      </c>
      <c s="6" t="s">
        <v>780</v>
      </c>
      <c s="36" t="s">
        <v>65</v>
      </c>
      <c s="37">
        <v>4.95</v>
      </c>
      <c s="36">
        <v>0.01357</v>
      </c>
      <c s="36">
        <f>ROUND(G284*H284,6)</f>
      </c>
      <c r="L284" s="38">
        <v>0</v>
      </c>
      <c s="32">
        <f>ROUND(ROUND(L284,2)*ROUND(G284,3),2)</f>
      </c>
      <c s="36" t="s">
        <v>154</v>
      </c>
      <c>
        <f>(M284*21)/100</f>
      </c>
      <c t="s">
        <v>28</v>
      </c>
    </row>
    <row r="285" spans="1:5" ht="25.5">
      <c r="A285" s="35" t="s">
        <v>56</v>
      </c>
      <c r="E285" s="39" t="s">
        <v>780</v>
      </c>
    </row>
    <row r="286" spans="1:5" ht="25.5">
      <c r="A286" s="35" t="s">
        <v>57</v>
      </c>
      <c r="E286" s="40" t="s">
        <v>781</v>
      </c>
    </row>
    <row r="287" spans="1:5" ht="63.75">
      <c r="A287" t="s">
        <v>58</v>
      </c>
      <c r="E287" s="39" t="s">
        <v>765</v>
      </c>
    </row>
    <row r="288" spans="1:16" ht="25.5">
      <c r="A288" t="s">
        <v>50</v>
      </c>
      <c s="34" t="s">
        <v>782</v>
      </c>
      <c s="34" t="s">
        <v>783</v>
      </c>
      <c s="35" t="s">
        <v>5</v>
      </c>
      <c s="6" t="s">
        <v>784</v>
      </c>
      <c s="36" t="s">
        <v>187</v>
      </c>
      <c s="37">
        <v>1.77</v>
      </c>
      <c s="36">
        <v>2.45329</v>
      </c>
      <c s="36">
        <f>ROUND(G288*H288,6)</f>
      </c>
      <c r="L288" s="38">
        <v>0</v>
      </c>
      <c s="32">
        <f>ROUND(ROUND(L288,2)*ROUND(G288,3),2)</f>
      </c>
      <c s="36" t="s">
        <v>154</v>
      </c>
      <c>
        <f>(M288*21)/100</f>
      </c>
      <c t="s">
        <v>28</v>
      </c>
    </row>
    <row r="289" spans="1:5" ht="25.5">
      <c r="A289" s="35" t="s">
        <v>56</v>
      </c>
      <c r="E289" s="39" t="s">
        <v>784</v>
      </c>
    </row>
    <row r="290" spans="1:5" ht="38.25">
      <c r="A290" s="35" t="s">
        <v>57</v>
      </c>
      <c r="E290" s="40" t="s">
        <v>785</v>
      </c>
    </row>
    <row r="291" spans="1:5" ht="76.5">
      <c r="A291" t="s">
        <v>58</v>
      </c>
      <c r="E291" s="39" t="s">
        <v>786</v>
      </c>
    </row>
    <row r="292" spans="1:16" ht="25.5">
      <c r="A292" t="s">
        <v>50</v>
      </c>
      <c s="34" t="s">
        <v>787</v>
      </c>
      <c s="34" t="s">
        <v>788</v>
      </c>
      <c s="35" t="s">
        <v>5</v>
      </c>
      <c s="6" t="s">
        <v>789</v>
      </c>
      <c s="36" t="s">
        <v>133</v>
      </c>
      <c s="37">
        <v>16.416</v>
      </c>
      <c s="36">
        <v>0.00244</v>
      </c>
      <c s="36">
        <f>ROUND(G292*H292,6)</f>
      </c>
      <c r="L292" s="38">
        <v>0</v>
      </c>
      <c s="32">
        <f>ROUND(ROUND(L292,2)*ROUND(G292,3),2)</f>
      </c>
      <c s="36" t="s">
        <v>154</v>
      </c>
      <c>
        <f>(M292*21)/100</f>
      </c>
      <c t="s">
        <v>28</v>
      </c>
    </row>
    <row r="293" spans="1:5" ht="25.5">
      <c r="A293" s="35" t="s">
        <v>56</v>
      </c>
      <c r="E293" s="39" t="s">
        <v>789</v>
      </c>
    </row>
    <row r="294" spans="1:5" ht="25.5">
      <c r="A294" s="35" t="s">
        <v>57</v>
      </c>
      <c r="E294" s="40" t="s">
        <v>790</v>
      </c>
    </row>
    <row r="295" spans="1:5" ht="63.75">
      <c r="A295" t="s">
        <v>58</v>
      </c>
      <c r="E295" s="39" t="s">
        <v>791</v>
      </c>
    </row>
    <row r="296" spans="1:16" ht="25.5">
      <c r="A296" t="s">
        <v>50</v>
      </c>
      <c s="34" t="s">
        <v>792</v>
      </c>
      <c s="34" t="s">
        <v>793</v>
      </c>
      <c s="35" t="s">
        <v>5</v>
      </c>
      <c s="6" t="s">
        <v>794</v>
      </c>
      <c s="36" t="s">
        <v>133</v>
      </c>
      <c s="37">
        <v>16.416</v>
      </c>
      <c s="36">
        <v>0</v>
      </c>
      <c s="36">
        <f>ROUND(G296*H296,6)</f>
      </c>
      <c r="L296" s="38">
        <v>0</v>
      </c>
      <c s="32">
        <f>ROUND(ROUND(L296,2)*ROUND(G296,3),2)</f>
      </c>
      <c s="36" t="s">
        <v>154</v>
      </c>
      <c>
        <f>(M296*21)/100</f>
      </c>
      <c t="s">
        <v>28</v>
      </c>
    </row>
    <row r="297" spans="1:5" ht="25.5">
      <c r="A297" s="35" t="s">
        <v>56</v>
      </c>
      <c r="E297" s="39" t="s">
        <v>794</v>
      </c>
    </row>
    <row r="298" spans="1:5" ht="25.5">
      <c r="A298" s="35" t="s">
        <v>57</v>
      </c>
      <c r="E298" s="40" t="s">
        <v>790</v>
      </c>
    </row>
    <row r="299" spans="1:5" ht="63.75">
      <c r="A299" t="s">
        <v>58</v>
      </c>
      <c r="E299" s="39" t="s">
        <v>791</v>
      </c>
    </row>
    <row r="300" spans="1:16" ht="25.5">
      <c r="A300" t="s">
        <v>50</v>
      </c>
      <c s="34" t="s">
        <v>795</v>
      </c>
      <c s="34" t="s">
        <v>796</v>
      </c>
      <c s="35" t="s">
        <v>5</v>
      </c>
      <c s="6" t="s">
        <v>797</v>
      </c>
      <c s="36" t="s">
        <v>336</v>
      </c>
      <c s="37">
        <v>0.263</v>
      </c>
      <c s="36">
        <v>1.05197</v>
      </c>
      <c s="36">
        <f>ROUND(G300*H300,6)</f>
      </c>
      <c r="L300" s="38">
        <v>0</v>
      </c>
      <c s="32">
        <f>ROUND(ROUND(L300,2)*ROUND(G300,3),2)</f>
      </c>
      <c s="36" t="s">
        <v>154</v>
      </c>
      <c>
        <f>(M300*21)/100</f>
      </c>
      <c t="s">
        <v>28</v>
      </c>
    </row>
    <row r="301" spans="1:5" ht="25.5">
      <c r="A301" s="35" t="s">
        <v>56</v>
      </c>
      <c r="E301" s="39" t="s">
        <v>797</v>
      </c>
    </row>
    <row r="302" spans="1:5" ht="38.25">
      <c r="A302" s="35" t="s">
        <v>57</v>
      </c>
      <c r="E302" s="40" t="s">
        <v>798</v>
      </c>
    </row>
    <row r="303" spans="1:5" ht="12.75">
      <c r="A303" t="s">
        <v>58</v>
      </c>
      <c r="E303" s="39" t="s">
        <v>5</v>
      </c>
    </row>
    <row r="304" spans="1:16" ht="25.5">
      <c r="A304" t="s">
        <v>50</v>
      </c>
      <c s="34" t="s">
        <v>799</v>
      </c>
      <c s="34" t="s">
        <v>800</v>
      </c>
      <c s="35" t="s">
        <v>5</v>
      </c>
      <c s="6" t="s">
        <v>801</v>
      </c>
      <c s="36" t="s">
        <v>133</v>
      </c>
      <c s="37">
        <v>26.015</v>
      </c>
      <c s="36">
        <v>0.25365</v>
      </c>
      <c s="36">
        <f>ROUND(G304*H304,6)</f>
      </c>
      <c r="L304" s="38">
        <v>0</v>
      </c>
      <c s="32">
        <f>ROUND(ROUND(L304,2)*ROUND(G304,3),2)</f>
      </c>
      <c s="36" t="s">
        <v>154</v>
      </c>
      <c>
        <f>(M304*21)/100</f>
      </c>
      <c t="s">
        <v>28</v>
      </c>
    </row>
    <row r="305" spans="1:5" ht="25.5">
      <c r="A305" s="35" t="s">
        <v>56</v>
      </c>
      <c r="E305" s="39" t="s">
        <v>801</v>
      </c>
    </row>
    <row r="306" spans="1:5" ht="165.75">
      <c r="A306" s="35" t="s">
        <v>57</v>
      </c>
      <c r="E306" s="40" t="s">
        <v>802</v>
      </c>
    </row>
    <row r="307" spans="1:5" ht="12.75">
      <c r="A307" t="s">
        <v>58</v>
      </c>
      <c r="E307" s="39" t="s">
        <v>5</v>
      </c>
    </row>
    <row r="308" spans="1:16" ht="25.5">
      <c r="A308" t="s">
        <v>50</v>
      </c>
      <c s="34" t="s">
        <v>803</v>
      </c>
      <c s="34" t="s">
        <v>804</v>
      </c>
      <c s="35" t="s">
        <v>5</v>
      </c>
      <c s="6" t="s">
        <v>805</v>
      </c>
      <c s="36" t="s">
        <v>133</v>
      </c>
      <c s="37">
        <v>46.574</v>
      </c>
      <c s="36">
        <v>0.10445</v>
      </c>
      <c s="36">
        <f>ROUND(G308*H308,6)</f>
      </c>
      <c r="L308" s="38">
        <v>0</v>
      </c>
      <c s="32">
        <f>ROUND(ROUND(L308,2)*ROUND(G308,3),2)</f>
      </c>
      <c s="36" t="s">
        <v>154</v>
      </c>
      <c>
        <f>(M308*21)/100</f>
      </c>
      <c t="s">
        <v>28</v>
      </c>
    </row>
    <row r="309" spans="1:5" ht="25.5">
      <c r="A309" s="35" t="s">
        <v>56</v>
      </c>
      <c r="E309" s="39" t="s">
        <v>805</v>
      </c>
    </row>
    <row r="310" spans="1:5" ht="63.75">
      <c r="A310" s="35" t="s">
        <v>57</v>
      </c>
      <c r="E310" s="40" t="s">
        <v>806</v>
      </c>
    </row>
    <row r="311" spans="1:5" ht="12.75">
      <c r="A311" t="s">
        <v>58</v>
      </c>
      <c r="E311" s="39" t="s">
        <v>807</v>
      </c>
    </row>
    <row r="312" spans="1:16" ht="25.5">
      <c r="A312" t="s">
        <v>50</v>
      </c>
      <c s="34" t="s">
        <v>808</v>
      </c>
      <c s="34" t="s">
        <v>809</v>
      </c>
      <c s="35" t="s">
        <v>5</v>
      </c>
      <c s="6" t="s">
        <v>810</v>
      </c>
      <c s="36" t="s">
        <v>133</v>
      </c>
      <c s="37">
        <v>38.872</v>
      </c>
      <c s="36">
        <v>0.05897</v>
      </c>
      <c s="36">
        <f>ROUND(G312*H312,6)</f>
      </c>
      <c r="L312" s="38">
        <v>0</v>
      </c>
      <c s="32">
        <f>ROUND(ROUND(L312,2)*ROUND(G312,3),2)</f>
      </c>
      <c s="36" t="s">
        <v>154</v>
      </c>
      <c>
        <f>(M312*21)/100</f>
      </c>
      <c t="s">
        <v>28</v>
      </c>
    </row>
    <row r="313" spans="1:5" ht="25.5">
      <c r="A313" s="35" t="s">
        <v>56</v>
      </c>
      <c r="E313" s="39" t="s">
        <v>810</v>
      </c>
    </row>
    <row r="314" spans="1:5" ht="114.75">
      <c r="A314" s="35" t="s">
        <v>57</v>
      </c>
      <c r="E314" s="40" t="s">
        <v>811</v>
      </c>
    </row>
    <row r="315" spans="1:5" ht="12.75">
      <c r="A315" t="s">
        <v>58</v>
      </c>
      <c r="E315" s="39" t="s">
        <v>5</v>
      </c>
    </row>
    <row r="316" spans="1:16" ht="25.5">
      <c r="A316" t="s">
        <v>50</v>
      </c>
      <c s="34" t="s">
        <v>812</v>
      </c>
      <c s="34" t="s">
        <v>813</v>
      </c>
      <c s="35" t="s">
        <v>5</v>
      </c>
      <c s="6" t="s">
        <v>814</v>
      </c>
      <c s="36" t="s">
        <v>133</v>
      </c>
      <c s="37">
        <v>171.988</v>
      </c>
      <c s="36">
        <v>0.07571</v>
      </c>
      <c s="36">
        <f>ROUND(G316*H316,6)</f>
      </c>
      <c r="L316" s="38">
        <v>0</v>
      </c>
      <c s="32">
        <f>ROUND(ROUND(L316,2)*ROUND(G316,3),2)</f>
      </c>
      <c s="36" t="s">
        <v>154</v>
      </c>
      <c>
        <f>(M316*21)/100</f>
      </c>
      <c t="s">
        <v>28</v>
      </c>
    </row>
    <row r="317" spans="1:5" ht="25.5">
      <c r="A317" s="35" t="s">
        <v>56</v>
      </c>
      <c r="E317" s="39" t="s">
        <v>814</v>
      </c>
    </row>
    <row r="318" spans="1:5" ht="255">
      <c r="A318" s="35" t="s">
        <v>57</v>
      </c>
      <c r="E318" s="40" t="s">
        <v>815</v>
      </c>
    </row>
    <row r="319" spans="1:5" ht="12.75">
      <c r="A319" t="s">
        <v>58</v>
      </c>
      <c r="E319" s="39" t="s">
        <v>5</v>
      </c>
    </row>
    <row r="320" spans="1:16" ht="12.75">
      <c r="A320" t="s">
        <v>50</v>
      </c>
      <c s="34" t="s">
        <v>816</v>
      </c>
      <c s="34" t="s">
        <v>817</v>
      </c>
      <c s="35" t="s">
        <v>5</v>
      </c>
      <c s="6" t="s">
        <v>818</v>
      </c>
      <c s="36" t="s">
        <v>65</v>
      </c>
      <c s="37">
        <v>11.57</v>
      </c>
      <c s="36">
        <v>8E-05</v>
      </c>
      <c s="36">
        <f>ROUND(G320*H320,6)</f>
      </c>
      <c r="L320" s="38">
        <v>0</v>
      </c>
      <c s="32">
        <f>ROUND(ROUND(L320,2)*ROUND(G320,3),2)</f>
      </c>
      <c s="36" t="s">
        <v>154</v>
      </c>
      <c>
        <f>(M320*21)/100</f>
      </c>
      <c t="s">
        <v>28</v>
      </c>
    </row>
    <row r="321" spans="1:5" ht="12.75">
      <c r="A321" s="35" t="s">
        <v>56</v>
      </c>
      <c r="E321" s="39" t="s">
        <v>818</v>
      </c>
    </row>
    <row r="322" spans="1:5" ht="89.25">
      <c r="A322" s="35" t="s">
        <v>57</v>
      </c>
      <c r="E322" s="40" t="s">
        <v>819</v>
      </c>
    </row>
    <row r="323" spans="1:5" ht="63.75">
      <c r="A323" t="s">
        <v>58</v>
      </c>
      <c r="E323" s="39" t="s">
        <v>820</v>
      </c>
    </row>
    <row r="324" spans="1:16" ht="12.75">
      <c r="A324" t="s">
        <v>50</v>
      </c>
      <c s="34" t="s">
        <v>821</v>
      </c>
      <c s="34" t="s">
        <v>822</v>
      </c>
      <c s="35" t="s">
        <v>5</v>
      </c>
      <c s="6" t="s">
        <v>823</v>
      </c>
      <c s="36" t="s">
        <v>65</v>
      </c>
      <c s="37">
        <v>74.19</v>
      </c>
      <c s="36">
        <v>0.00012</v>
      </c>
      <c s="36">
        <f>ROUND(G324*H324,6)</f>
      </c>
      <c r="L324" s="38">
        <v>0</v>
      </c>
      <c s="32">
        <f>ROUND(ROUND(L324,2)*ROUND(G324,3),2)</f>
      </c>
      <c s="36" t="s">
        <v>154</v>
      </c>
      <c>
        <f>(M324*21)/100</f>
      </c>
      <c t="s">
        <v>28</v>
      </c>
    </row>
    <row r="325" spans="1:5" ht="12.75">
      <c r="A325" s="35" t="s">
        <v>56</v>
      </c>
      <c r="E325" s="39" t="s">
        <v>823</v>
      </c>
    </row>
    <row r="326" spans="1:5" ht="318.75">
      <c r="A326" s="35" t="s">
        <v>57</v>
      </c>
      <c r="E326" s="42" t="s">
        <v>824</v>
      </c>
    </row>
    <row r="327" spans="1:5" ht="63.75">
      <c r="A327" t="s">
        <v>58</v>
      </c>
      <c r="E327" s="39" t="s">
        <v>820</v>
      </c>
    </row>
    <row r="328" spans="1:16" ht="12.75">
      <c r="A328" t="s">
        <v>50</v>
      </c>
      <c s="34" t="s">
        <v>825</v>
      </c>
      <c s="34" t="s">
        <v>826</v>
      </c>
      <c s="35" t="s">
        <v>5</v>
      </c>
      <c s="6" t="s">
        <v>827</v>
      </c>
      <c s="36" t="s">
        <v>65</v>
      </c>
      <c s="37">
        <v>98.4</v>
      </c>
      <c s="36">
        <v>0.00013</v>
      </c>
      <c s="36">
        <f>ROUND(G328*H328,6)</f>
      </c>
      <c r="L328" s="38">
        <v>0</v>
      </c>
      <c s="32">
        <f>ROUND(ROUND(L328,2)*ROUND(G328,3),2)</f>
      </c>
      <c s="36" t="s">
        <v>154</v>
      </c>
      <c>
        <f>(M328*21)/100</f>
      </c>
      <c t="s">
        <v>28</v>
      </c>
    </row>
    <row r="329" spans="1:5" ht="12.75">
      <c r="A329" s="35" t="s">
        <v>56</v>
      </c>
      <c r="E329" s="39" t="s">
        <v>827</v>
      </c>
    </row>
    <row r="330" spans="1:5" ht="280.5">
      <c r="A330" s="35" t="s">
        <v>57</v>
      </c>
      <c r="E330" s="40" t="s">
        <v>828</v>
      </c>
    </row>
    <row r="331" spans="1:5" ht="63.75">
      <c r="A331" t="s">
        <v>58</v>
      </c>
      <c r="E331" s="39" t="s">
        <v>820</v>
      </c>
    </row>
    <row r="332" spans="1:16" ht="25.5">
      <c r="A332" t="s">
        <v>50</v>
      </c>
      <c s="34" t="s">
        <v>829</v>
      </c>
      <c s="34" t="s">
        <v>830</v>
      </c>
      <c s="35" t="s">
        <v>5</v>
      </c>
      <c s="6" t="s">
        <v>831</v>
      </c>
      <c s="36" t="s">
        <v>133</v>
      </c>
      <c s="37">
        <v>1.08</v>
      </c>
      <c s="36">
        <v>0.06232</v>
      </c>
      <c s="36">
        <f>ROUND(G332*H332,6)</f>
      </c>
      <c r="L332" s="38">
        <v>0</v>
      </c>
      <c s="32">
        <f>ROUND(ROUND(L332,2)*ROUND(G332,3),2)</f>
      </c>
      <c s="36" t="s">
        <v>154</v>
      </c>
      <c>
        <f>(M332*21)/100</f>
      </c>
      <c t="s">
        <v>28</v>
      </c>
    </row>
    <row r="333" spans="1:5" ht="25.5">
      <c r="A333" s="35" t="s">
        <v>56</v>
      </c>
      <c r="E333" s="39" t="s">
        <v>831</v>
      </c>
    </row>
    <row r="334" spans="1:5" ht="25.5">
      <c r="A334" s="35" t="s">
        <v>57</v>
      </c>
      <c r="E334" s="40" t="s">
        <v>832</v>
      </c>
    </row>
    <row r="335" spans="1:5" ht="12.75">
      <c r="A335" t="s">
        <v>58</v>
      </c>
      <c r="E335" s="39" t="s">
        <v>5</v>
      </c>
    </row>
    <row r="336" spans="1:16" ht="25.5">
      <c r="A336" t="s">
        <v>50</v>
      </c>
      <c s="34" t="s">
        <v>833</v>
      </c>
      <c s="34" t="s">
        <v>834</v>
      </c>
      <c s="35" t="s">
        <v>5</v>
      </c>
      <c s="6" t="s">
        <v>835</v>
      </c>
      <c s="36" t="s">
        <v>133</v>
      </c>
      <c s="37">
        <v>5.436</v>
      </c>
      <c s="36">
        <v>0.17818</v>
      </c>
      <c s="36">
        <f>ROUND(G336*H336,6)</f>
      </c>
      <c r="L336" s="38">
        <v>0</v>
      </c>
      <c s="32">
        <f>ROUND(ROUND(L336,2)*ROUND(G336,3),2)</f>
      </c>
      <c s="36" t="s">
        <v>154</v>
      </c>
      <c>
        <f>(M336*21)/100</f>
      </c>
      <c t="s">
        <v>28</v>
      </c>
    </row>
    <row r="337" spans="1:5" ht="25.5">
      <c r="A337" s="35" t="s">
        <v>56</v>
      </c>
      <c r="E337" s="39" t="s">
        <v>835</v>
      </c>
    </row>
    <row r="338" spans="1:5" ht="76.5">
      <c r="A338" s="35" t="s">
        <v>57</v>
      </c>
      <c r="E338" s="40" t="s">
        <v>836</v>
      </c>
    </row>
    <row r="339" spans="1:5" ht="12.75">
      <c r="A339" t="s">
        <v>58</v>
      </c>
      <c r="E339" s="39" t="s">
        <v>5</v>
      </c>
    </row>
    <row r="340" spans="1:13" ht="12.75">
      <c r="A340" t="s">
        <v>47</v>
      </c>
      <c r="C340" s="31" t="s">
        <v>125</v>
      </c>
      <c r="E340" s="33" t="s">
        <v>837</v>
      </c>
      <c r="J340" s="32">
        <f>0</f>
      </c>
      <c s="32">
        <f>0</f>
      </c>
      <c s="32">
        <f>0+L341+L345+L349+L353+L357+L361+L365+L369+L373+L377+L381+L385+L389+L393+L397+L401+L405+L409+L413+L417+L421</f>
      </c>
      <c s="32">
        <f>0+M341+M345+M349+M353+M357+M361+M365+M369+M373+M377+M381+M385+M389+M393+M397+M401+M405+M409+M413+M417+M421</f>
      </c>
    </row>
    <row r="341" spans="1:16" ht="38.25">
      <c r="A341" t="s">
        <v>50</v>
      </c>
      <c s="34" t="s">
        <v>838</v>
      </c>
      <c s="34" t="s">
        <v>839</v>
      </c>
      <c s="35" t="s">
        <v>5</v>
      </c>
      <c s="6" t="s">
        <v>840</v>
      </c>
      <c s="36" t="s">
        <v>133</v>
      </c>
      <c s="37">
        <v>173.1</v>
      </c>
      <c s="36">
        <v>0.38596</v>
      </c>
      <c s="36">
        <f>ROUND(G341*H341,6)</f>
      </c>
      <c r="L341" s="38">
        <v>0</v>
      </c>
      <c s="32">
        <f>ROUND(ROUND(L341,2)*ROUND(G341,3),2)</f>
      </c>
      <c s="36" t="s">
        <v>154</v>
      </c>
      <c>
        <f>(M341*21)/100</f>
      </c>
      <c t="s">
        <v>28</v>
      </c>
    </row>
    <row r="342" spans="1:5" ht="51">
      <c r="A342" s="35" t="s">
        <v>56</v>
      </c>
      <c r="E342" s="39" t="s">
        <v>841</v>
      </c>
    </row>
    <row r="343" spans="1:5" ht="114.75">
      <c r="A343" s="35" t="s">
        <v>57</v>
      </c>
      <c r="E343" s="40" t="s">
        <v>842</v>
      </c>
    </row>
    <row r="344" spans="1:5" ht="127.5">
      <c r="A344" t="s">
        <v>58</v>
      </c>
      <c r="E344" s="39" t="s">
        <v>843</v>
      </c>
    </row>
    <row r="345" spans="1:16" ht="25.5">
      <c r="A345" t="s">
        <v>50</v>
      </c>
      <c s="34" t="s">
        <v>844</v>
      </c>
      <c s="34" t="s">
        <v>845</v>
      </c>
      <c s="35" t="s">
        <v>5</v>
      </c>
      <c s="6" t="s">
        <v>846</v>
      </c>
      <c s="36" t="s">
        <v>187</v>
      </c>
      <c s="37">
        <v>2.256</v>
      </c>
      <c s="36">
        <v>2.4535</v>
      </c>
      <c s="36">
        <f>ROUND(G345*H345,6)</f>
      </c>
      <c r="L345" s="38">
        <v>0</v>
      </c>
      <c s="32">
        <f>ROUND(ROUND(L345,2)*ROUND(G345,3),2)</f>
      </c>
      <c s="36" t="s">
        <v>154</v>
      </c>
      <c>
        <f>(M345*21)/100</f>
      </c>
      <c t="s">
        <v>28</v>
      </c>
    </row>
    <row r="346" spans="1:5" ht="38.25">
      <c r="A346" s="35" t="s">
        <v>56</v>
      </c>
      <c r="E346" s="39" t="s">
        <v>847</v>
      </c>
    </row>
    <row r="347" spans="1:5" ht="12.75">
      <c r="A347" s="35" t="s">
        <v>57</v>
      </c>
      <c r="E347" s="40" t="s">
        <v>848</v>
      </c>
    </row>
    <row r="348" spans="1:5" ht="38.25">
      <c r="A348" t="s">
        <v>58</v>
      </c>
      <c r="E348" s="39" t="s">
        <v>849</v>
      </c>
    </row>
    <row r="349" spans="1:16" ht="38.25">
      <c r="A349" t="s">
        <v>50</v>
      </c>
      <c s="34" t="s">
        <v>850</v>
      </c>
      <c s="34" t="s">
        <v>851</v>
      </c>
      <c s="35" t="s">
        <v>5</v>
      </c>
      <c s="6" t="s">
        <v>852</v>
      </c>
      <c s="36" t="s">
        <v>336</v>
      </c>
      <c s="37">
        <v>0.1</v>
      </c>
      <c s="36">
        <v>1.05516</v>
      </c>
      <c s="36">
        <f>ROUND(G349*H349,6)</f>
      </c>
      <c r="L349" s="38">
        <v>0</v>
      </c>
      <c s="32">
        <f>ROUND(ROUND(L349,2)*ROUND(G349,3),2)</f>
      </c>
      <c s="36" t="s">
        <v>154</v>
      </c>
      <c>
        <f>(M349*21)/100</f>
      </c>
      <c t="s">
        <v>28</v>
      </c>
    </row>
    <row r="350" spans="1:5" ht="51">
      <c r="A350" s="35" t="s">
        <v>56</v>
      </c>
      <c r="E350" s="39" t="s">
        <v>853</v>
      </c>
    </row>
    <row r="351" spans="1:5" ht="51">
      <c r="A351" s="35" t="s">
        <v>57</v>
      </c>
      <c r="E351" s="40" t="s">
        <v>854</v>
      </c>
    </row>
    <row r="352" spans="1:5" ht="12.75">
      <c r="A352" t="s">
        <v>58</v>
      </c>
      <c r="E352" s="39" t="s">
        <v>5</v>
      </c>
    </row>
    <row r="353" spans="1:16" ht="38.25">
      <c r="A353" t="s">
        <v>50</v>
      </c>
      <c s="34" t="s">
        <v>855</v>
      </c>
      <c s="34" t="s">
        <v>856</v>
      </c>
      <c s="35" t="s">
        <v>5</v>
      </c>
      <c s="6" t="s">
        <v>852</v>
      </c>
      <c s="36" t="s">
        <v>336</v>
      </c>
      <c s="37">
        <v>0.629</v>
      </c>
      <c s="36">
        <v>1.06277</v>
      </c>
      <c s="36">
        <f>ROUND(G353*H353,6)</f>
      </c>
      <c r="L353" s="38">
        <v>0</v>
      </c>
      <c s="32">
        <f>ROUND(ROUND(L353,2)*ROUND(G353,3),2)</f>
      </c>
      <c s="36" t="s">
        <v>154</v>
      </c>
      <c>
        <f>(M353*21)/100</f>
      </c>
      <c t="s">
        <v>28</v>
      </c>
    </row>
    <row r="354" spans="1:5" ht="51">
      <c r="A354" s="35" t="s">
        <v>56</v>
      </c>
      <c r="E354" s="39" t="s">
        <v>857</v>
      </c>
    </row>
    <row r="355" spans="1:5" ht="38.25">
      <c r="A355" s="35" t="s">
        <v>57</v>
      </c>
      <c r="E355" s="40" t="s">
        <v>858</v>
      </c>
    </row>
    <row r="356" spans="1:5" ht="12.75">
      <c r="A356" t="s">
        <v>58</v>
      </c>
      <c r="E356" s="39" t="s">
        <v>5</v>
      </c>
    </row>
    <row r="357" spans="1:16" ht="25.5">
      <c r="A357" t="s">
        <v>50</v>
      </c>
      <c s="34" t="s">
        <v>859</v>
      </c>
      <c s="34" t="s">
        <v>860</v>
      </c>
      <c s="35" t="s">
        <v>5</v>
      </c>
      <c s="6" t="s">
        <v>861</v>
      </c>
      <c s="36" t="s">
        <v>336</v>
      </c>
      <c s="37">
        <v>0.167</v>
      </c>
      <c s="36">
        <v>1.06277</v>
      </c>
      <c s="36">
        <f>ROUND(G357*H357,6)</f>
      </c>
      <c r="L357" s="38">
        <v>0</v>
      </c>
      <c s="32">
        <f>ROUND(ROUND(L357,2)*ROUND(G357,3),2)</f>
      </c>
      <c s="36" t="s">
        <v>154</v>
      </c>
      <c>
        <f>(M357*21)/100</f>
      </c>
      <c t="s">
        <v>28</v>
      </c>
    </row>
    <row r="358" spans="1:5" ht="38.25">
      <c r="A358" s="35" t="s">
        <v>56</v>
      </c>
      <c r="E358" s="39" t="s">
        <v>862</v>
      </c>
    </row>
    <row r="359" spans="1:5" ht="38.25">
      <c r="A359" s="35" t="s">
        <v>57</v>
      </c>
      <c r="E359" s="40" t="s">
        <v>863</v>
      </c>
    </row>
    <row r="360" spans="1:5" ht="12.75">
      <c r="A360" t="s">
        <v>58</v>
      </c>
      <c r="E360" s="39" t="s">
        <v>5</v>
      </c>
    </row>
    <row r="361" spans="1:16" ht="25.5">
      <c r="A361" t="s">
        <v>50</v>
      </c>
      <c s="34" t="s">
        <v>864</v>
      </c>
      <c s="34" t="s">
        <v>865</v>
      </c>
      <c s="35" t="s">
        <v>5</v>
      </c>
      <c s="6" t="s">
        <v>866</v>
      </c>
      <c s="36" t="s">
        <v>187</v>
      </c>
      <c s="37">
        <v>0.03</v>
      </c>
      <c s="36">
        <v>2.39553</v>
      </c>
      <c s="36">
        <f>ROUND(G361*H361,6)</f>
      </c>
      <c r="L361" s="38">
        <v>0</v>
      </c>
      <c s="32">
        <f>ROUND(ROUND(L361,2)*ROUND(G361,3),2)</f>
      </c>
      <c s="36" t="s">
        <v>154</v>
      </c>
      <c>
        <f>(M361*21)/100</f>
      </c>
      <c t="s">
        <v>28</v>
      </c>
    </row>
    <row r="362" spans="1:5" ht="25.5">
      <c r="A362" s="35" t="s">
        <v>56</v>
      </c>
      <c r="E362" s="39" t="s">
        <v>866</v>
      </c>
    </row>
    <row r="363" spans="1:5" ht="25.5">
      <c r="A363" s="35" t="s">
        <v>57</v>
      </c>
      <c r="E363" s="40" t="s">
        <v>867</v>
      </c>
    </row>
    <row r="364" spans="1:5" ht="12.75">
      <c r="A364" t="s">
        <v>58</v>
      </c>
      <c r="E364" s="39" t="s">
        <v>5</v>
      </c>
    </row>
    <row r="365" spans="1:16" ht="25.5">
      <c r="A365" t="s">
        <v>50</v>
      </c>
      <c s="34" t="s">
        <v>868</v>
      </c>
      <c s="34" t="s">
        <v>869</v>
      </c>
      <c s="35" t="s">
        <v>5</v>
      </c>
      <c s="6" t="s">
        <v>870</v>
      </c>
      <c s="36" t="s">
        <v>54</v>
      </c>
      <c s="37">
        <v>8</v>
      </c>
      <c s="36">
        <v>0.059</v>
      </c>
      <c s="36">
        <f>ROUND(G365*H365,6)</f>
      </c>
      <c r="L365" s="38">
        <v>0</v>
      </c>
      <c s="32">
        <f>ROUND(ROUND(L365,2)*ROUND(G365,3),2)</f>
      </c>
      <c s="36" t="s">
        <v>154</v>
      </c>
      <c>
        <f>(M365*21)/100</f>
      </c>
      <c t="s">
        <v>28</v>
      </c>
    </row>
    <row r="366" spans="1:5" ht="25.5">
      <c r="A366" s="35" t="s">
        <v>56</v>
      </c>
      <c r="E366" s="39" t="s">
        <v>870</v>
      </c>
    </row>
    <row r="367" spans="1:5" ht="25.5">
      <c r="A367" s="35" t="s">
        <v>57</v>
      </c>
      <c r="E367" s="40" t="s">
        <v>871</v>
      </c>
    </row>
    <row r="368" spans="1:5" ht="12.75">
      <c r="A368" t="s">
        <v>58</v>
      </c>
      <c r="E368" s="39" t="s">
        <v>5</v>
      </c>
    </row>
    <row r="369" spans="1:16" ht="25.5">
      <c r="A369" t="s">
        <v>50</v>
      </c>
      <c s="34" t="s">
        <v>872</v>
      </c>
      <c s="34" t="s">
        <v>873</v>
      </c>
      <c s="35" t="s">
        <v>5</v>
      </c>
      <c s="6" t="s">
        <v>874</v>
      </c>
      <c s="36" t="s">
        <v>133</v>
      </c>
      <c s="37">
        <v>1.283</v>
      </c>
      <c s="36">
        <v>0.00663</v>
      </c>
      <c s="36">
        <f>ROUND(G369*H369,6)</f>
      </c>
      <c r="L369" s="38">
        <v>0</v>
      </c>
      <c s="32">
        <f>ROUND(ROUND(L369,2)*ROUND(G369,3),2)</f>
      </c>
      <c s="36" t="s">
        <v>154</v>
      </c>
      <c>
        <f>(M369*21)/100</f>
      </c>
      <c t="s">
        <v>28</v>
      </c>
    </row>
    <row r="370" spans="1:5" ht="25.5">
      <c r="A370" s="35" t="s">
        <v>56</v>
      </c>
      <c r="E370" s="39" t="s">
        <v>874</v>
      </c>
    </row>
    <row r="371" spans="1:5" ht="25.5">
      <c r="A371" s="35" t="s">
        <v>57</v>
      </c>
      <c r="E371" s="40" t="s">
        <v>875</v>
      </c>
    </row>
    <row r="372" spans="1:5" ht="114.75">
      <c r="A372" t="s">
        <v>58</v>
      </c>
      <c r="E372" s="39" t="s">
        <v>876</v>
      </c>
    </row>
    <row r="373" spans="1:16" ht="25.5">
      <c r="A373" t="s">
        <v>50</v>
      </c>
      <c s="34" t="s">
        <v>257</v>
      </c>
      <c s="34" t="s">
        <v>877</v>
      </c>
      <c s="35" t="s">
        <v>5</v>
      </c>
      <c s="6" t="s">
        <v>878</v>
      </c>
      <c s="36" t="s">
        <v>133</v>
      </c>
      <c s="37">
        <v>1.283</v>
      </c>
      <c s="36">
        <v>0</v>
      </c>
      <c s="36">
        <f>ROUND(G373*H373,6)</f>
      </c>
      <c r="L373" s="38">
        <v>0</v>
      </c>
      <c s="32">
        <f>ROUND(ROUND(L373,2)*ROUND(G373,3),2)</f>
      </c>
      <c s="36" t="s">
        <v>154</v>
      </c>
      <c>
        <f>(M373*21)/100</f>
      </c>
      <c t="s">
        <v>28</v>
      </c>
    </row>
    <row r="374" spans="1:5" ht="25.5">
      <c r="A374" s="35" t="s">
        <v>56</v>
      </c>
      <c r="E374" s="39" t="s">
        <v>878</v>
      </c>
    </row>
    <row r="375" spans="1:5" ht="25.5">
      <c r="A375" s="35" t="s">
        <v>57</v>
      </c>
      <c r="E375" s="40" t="s">
        <v>875</v>
      </c>
    </row>
    <row r="376" spans="1:5" ht="114.75">
      <c r="A376" t="s">
        <v>58</v>
      </c>
      <c r="E376" s="39" t="s">
        <v>876</v>
      </c>
    </row>
    <row r="377" spans="1:16" ht="25.5">
      <c r="A377" t="s">
        <v>50</v>
      </c>
      <c s="34" t="s">
        <v>879</v>
      </c>
      <c s="34" t="s">
        <v>880</v>
      </c>
      <c s="35" t="s">
        <v>5</v>
      </c>
      <c s="6" t="s">
        <v>881</v>
      </c>
      <c s="36" t="s">
        <v>133</v>
      </c>
      <c s="37">
        <v>1.283</v>
      </c>
      <c s="36">
        <v>0.00134</v>
      </c>
      <c s="36">
        <f>ROUND(G377*H377,6)</f>
      </c>
      <c r="L377" s="38">
        <v>0</v>
      </c>
      <c s="32">
        <f>ROUND(ROUND(L377,2)*ROUND(G377,3),2)</f>
      </c>
      <c s="36" t="s">
        <v>154</v>
      </c>
      <c>
        <f>(M377*21)/100</f>
      </c>
      <c t="s">
        <v>28</v>
      </c>
    </row>
    <row r="378" spans="1:5" ht="25.5">
      <c r="A378" s="35" t="s">
        <v>56</v>
      </c>
      <c r="E378" s="39" t="s">
        <v>881</v>
      </c>
    </row>
    <row r="379" spans="1:5" ht="25.5">
      <c r="A379" s="35" t="s">
        <v>57</v>
      </c>
      <c r="E379" s="40" t="s">
        <v>875</v>
      </c>
    </row>
    <row r="380" spans="1:5" ht="25.5">
      <c r="A380" t="s">
        <v>58</v>
      </c>
      <c r="E380" s="39" t="s">
        <v>882</v>
      </c>
    </row>
    <row r="381" spans="1:16" ht="25.5">
      <c r="A381" t="s">
        <v>50</v>
      </c>
      <c s="34" t="s">
        <v>883</v>
      </c>
      <c s="34" t="s">
        <v>884</v>
      </c>
      <c s="35" t="s">
        <v>5</v>
      </c>
      <c s="6" t="s">
        <v>885</v>
      </c>
      <c s="36" t="s">
        <v>133</v>
      </c>
      <c s="37">
        <v>1.283</v>
      </c>
      <c s="36">
        <v>0</v>
      </c>
      <c s="36">
        <f>ROUND(G381*H381,6)</f>
      </c>
      <c r="L381" s="38">
        <v>0</v>
      </c>
      <c s="32">
        <f>ROUND(ROUND(L381,2)*ROUND(G381,3),2)</f>
      </c>
      <c s="36" t="s">
        <v>154</v>
      </c>
      <c>
        <f>(M381*21)/100</f>
      </c>
      <c t="s">
        <v>28</v>
      </c>
    </row>
    <row r="382" spans="1:5" ht="25.5">
      <c r="A382" s="35" t="s">
        <v>56</v>
      </c>
      <c r="E382" s="39" t="s">
        <v>885</v>
      </c>
    </row>
    <row r="383" spans="1:5" ht="25.5">
      <c r="A383" s="35" t="s">
        <v>57</v>
      </c>
      <c r="E383" s="40" t="s">
        <v>875</v>
      </c>
    </row>
    <row r="384" spans="1:5" ht="25.5">
      <c r="A384" t="s">
        <v>58</v>
      </c>
      <c r="E384" s="39" t="s">
        <v>882</v>
      </c>
    </row>
    <row r="385" spans="1:16" ht="25.5">
      <c r="A385" t="s">
        <v>50</v>
      </c>
      <c s="34" t="s">
        <v>886</v>
      </c>
      <c s="34" t="s">
        <v>887</v>
      </c>
      <c s="35" t="s">
        <v>5</v>
      </c>
      <c s="6" t="s">
        <v>888</v>
      </c>
      <c s="36" t="s">
        <v>336</v>
      </c>
      <c s="37">
        <v>0.005</v>
      </c>
      <c s="36">
        <v>0.01954</v>
      </c>
      <c s="36">
        <f>ROUND(G385*H385,6)</f>
      </c>
      <c r="L385" s="38">
        <v>0</v>
      </c>
      <c s="32">
        <f>ROUND(ROUND(L385,2)*ROUND(G385,3),2)</f>
      </c>
      <c s="36" t="s">
        <v>154</v>
      </c>
      <c>
        <f>(M385*21)/100</f>
      </c>
      <c t="s">
        <v>28</v>
      </c>
    </row>
    <row r="386" spans="1:5" ht="25.5">
      <c r="A386" s="35" t="s">
        <v>56</v>
      </c>
      <c r="E386" s="39" t="s">
        <v>888</v>
      </c>
    </row>
    <row r="387" spans="1:5" ht="25.5">
      <c r="A387" s="35" t="s">
        <v>57</v>
      </c>
      <c r="E387" s="40" t="s">
        <v>889</v>
      </c>
    </row>
    <row r="388" spans="1:5" ht="51">
      <c r="A388" t="s">
        <v>58</v>
      </c>
      <c r="E388" s="39" t="s">
        <v>890</v>
      </c>
    </row>
    <row r="389" spans="1:16" ht="12.75">
      <c r="A389" t="s">
        <v>50</v>
      </c>
      <c s="34" t="s">
        <v>891</v>
      </c>
      <c s="34" t="s">
        <v>892</v>
      </c>
      <c s="35" t="s">
        <v>5</v>
      </c>
      <c s="6" t="s">
        <v>893</v>
      </c>
      <c s="36" t="s">
        <v>336</v>
      </c>
      <c s="37">
        <v>0.006</v>
      </c>
      <c s="36">
        <v>1</v>
      </c>
      <c s="36">
        <f>ROUND(G389*H389,6)</f>
      </c>
      <c r="L389" s="38">
        <v>0</v>
      </c>
      <c s="32">
        <f>ROUND(ROUND(L389,2)*ROUND(G389,3),2)</f>
      </c>
      <c s="36" t="s">
        <v>154</v>
      </c>
      <c>
        <f>(M389*21)/100</f>
      </c>
      <c t="s">
        <v>28</v>
      </c>
    </row>
    <row r="390" spans="1:5" ht="12.75">
      <c r="A390" s="35" t="s">
        <v>56</v>
      </c>
      <c r="E390" s="39" t="s">
        <v>893</v>
      </c>
    </row>
    <row r="391" spans="1:5" ht="38.25">
      <c r="A391" s="35" t="s">
        <v>57</v>
      </c>
      <c r="E391" s="40" t="s">
        <v>894</v>
      </c>
    </row>
    <row r="392" spans="1:5" ht="12.75">
      <c r="A392" t="s">
        <v>58</v>
      </c>
      <c r="E392" s="39" t="s">
        <v>5</v>
      </c>
    </row>
    <row r="393" spans="1:16" ht="25.5">
      <c r="A393" t="s">
        <v>50</v>
      </c>
      <c s="34" t="s">
        <v>301</v>
      </c>
      <c s="34" t="s">
        <v>895</v>
      </c>
      <c s="35" t="s">
        <v>5</v>
      </c>
      <c s="6" t="s">
        <v>896</v>
      </c>
      <c s="36" t="s">
        <v>336</v>
      </c>
      <c s="37">
        <v>0.346</v>
      </c>
      <c s="36">
        <v>0.01709</v>
      </c>
      <c s="36">
        <f>ROUND(G393*H393,6)</f>
      </c>
      <c r="L393" s="38">
        <v>0</v>
      </c>
      <c s="32">
        <f>ROUND(ROUND(L393,2)*ROUND(G393,3),2)</f>
      </c>
      <c s="36" t="s">
        <v>154</v>
      </c>
      <c>
        <f>(M393*21)/100</f>
      </c>
      <c t="s">
        <v>28</v>
      </c>
    </row>
    <row r="394" spans="1:5" ht="25.5">
      <c r="A394" s="35" t="s">
        <v>56</v>
      </c>
      <c r="E394" s="39" t="s">
        <v>896</v>
      </c>
    </row>
    <row r="395" spans="1:5" ht="25.5">
      <c r="A395" s="35" t="s">
        <v>57</v>
      </c>
      <c r="E395" s="40" t="s">
        <v>897</v>
      </c>
    </row>
    <row r="396" spans="1:5" ht="51">
      <c r="A396" t="s">
        <v>58</v>
      </c>
      <c r="E396" s="39" t="s">
        <v>890</v>
      </c>
    </row>
    <row r="397" spans="1:16" ht="12.75">
      <c r="A397" t="s">
        <v>50</v>
      </c>
      <c s="34" t="s">
        <v>898</v>
      </c>
      <c s="34" t="s">
        <v>899</v>
      </c>
      <c s="35" t="s">
        <v>5</v>
      </c>
      <c s="6" t="s">
        <v>900</v>
      </c>
      <c s="36" t="s">
        <v>336</v>
      </c>
      <c s="37">
        <v>0.381</v>
      </c>
      <c s="36">
        <v>1</v>
      </c>
      <c s="36">
        <f>ROUND(G397*H397,6)</f>
      </c>
      <c r="L397" s="38">
        <v>0</v>
      </c>
      <c s="32">
        <f>ROUND(ROUND(L397,2)*ROUND(G397,3),2)</f>
      </c>
      <c s="36" t="s">
        <v>154</v>
      </c>
      <c>
        <f>(M397*21)/100</f>
      </c>
      <c t="s">
        <v>28</v>
      </c>
    </row>
    <row r="398" spans="1:5" ht="12.75">
      <c r="A398" s="35" t="s">
        <v>56</v>
      </c>
      <c r="E398" s="39" t="s">
        <v>900</v>
      </c>
    </row>
    <row r="399" spans="1:5" ht="38.25">
      <c r="A399" s="35" t="s">
        <v>57</v>
      </c>
      <c r="E399" s="40" t="s">
        <v>901</v>
      </c>
    </row>
    <row r="400" spans="1:5" ht="12.75">
      <c r="A400" t="s">
        <v>58</v>
      </c>
      <c r="E400" s="39" t="s">
        <v>5</v>
      </c>
    </row>
    <row r="401" spans="1:16" ht="12.75">
      <c r="A401" t="s">
        <v>50</v>
      </c>
      <c s="34" t="s">
        <v>902</v>
      </c>
      <c s="34" t="s">
        <v>903</v>
      </c>
      <c s="35" t="s">
        <v>5</v>
      </c>
      <c s="6" t="s">
        <v>904</v>
      </c>
      <c s="36" t="s">
        <v>187</v>
      </c>
      <c s="37">
        <v>11.898</v>
      </c>
      <c s="36">
        <v>2.4534</v>
      </c>
      <c s="36">
        <f>ROUND(G401*H401,6)</f>
      </c>
      <c r="L401" s="38">
        <v>0</v>
      </c>
      <c s="32">
        <f>ROUND(ROUND(L401,2)*ROUND(G401,3),2)</f>
      </c>
      <c s="36" t="s">
        <v>154</v>
      </c>
      <c>
        <f>(M401*21)/100</f>
      </c>
      <c t="s">
        <v>28</v>
      </c>
    </row>
    <row r="402" spans="1:5" ht="12.75">
      <c r="A402" s="35" t="s">
        <v>56</v>
      </c>
      <c r="E402" s="39" t="s">
        <v>904</v>
      </c>
    </row>
    <row r="403" spans="1:5" ht="216.75">
      <c r="A403" s="35" t="s">
        <v>57</v>
      </c>
      <c r="E403" s="40" t="s">
        <v>905</v>
      </c>
    </row>
    <row r="404" spans="1:5" ht="12.75">
      <c r="A404" t="s">
        <v>58</v>
      </c>
      <c r="E404" s="39" t="s">
        <v>5</v>
      </c>
    </row>
    <row r="405" spans="1:16" ht="12.75">
      <c r="A405" t="s">
        <v>50</v>
      </c>
      <c s="34" t="s">
        <v>906</v>
      </c>
      <c s="34" t="s">
        <v>907</v>
      </c>
      <c s="35" t="s">
        <v>5</v>
      </c>
      <c s="6" t="s">
        <v>908</v>
      </c>
      <c s="36" t="s">
        <v>133</v>
      </c>
      <c s="37">
        <v>64.013</v>
      </c>
      <c s="36">
        <v>0.00576</v>
      </c>
      <c s="36">
        <f>ROUND(G405*H405,6)</f>
      </c>
      <c r="L405" s="38">
        <v>0</v>
      </c>
      <c s="32">
        <f>ROUND(ROUND(L405,2)*ROUND(G405,3),2)</f>
      </c>
      <c s="36" t="s">
        <v>154</v>
      </c>
      <c>
        <f>(M405*21)/100</f>
      </c>
      <c t="s">
        <v>28</v>
      </c>
    </row>
    <row r="406" spans="1:5" ht="12.75">
      <c r="A406" s="35" t="s">
        <v>56</v>
      </c>
      <c r="E406" s="39" t="s">
        <v>908</v>
      </c>
    </row>
    <row r="407" spans="1:5" ht="114.75">
      <c r="A407" s="35" t="s">
        <v>57</v>
      </c>
      <c r="E407" s="40" t="s">
        <v>909</v>
      </c>
    </row>
    <row r="408" spans="1:5" ht="12.75">
      <c r="A408" t="s">
        <v>58</v>
      </c>
      <c r="E408" s="39" t="s">
        <v>5</v>
      </c>
    </row>
    <row r="409" spans="1:16" ht="12.75">
      <c r="A409" t="s">
        <v>50</v>
      </c>
      <c s="34" t="s">
        <v>910</v>
      </c>
      <c s="34" t="s">
        <v>911</v>
      </c>
      <c s="35" t="s">
        <v>5</v>
      </c>
      <c s="6" t="s">
        <v>912</v>
      </c>
      <c s="36" t="s">
        <v>133</v>
      </c>
      <c s="37">
        <v>64.013</v>
      </c>
      <c s="36">
        <v>0</v>
      </c>
      <c s="36">
        <f>ROUND(G409*H409,6)</f>
      </c>
      <c r="L409" s="38">
        <v>0</v>
      </c>
      <c s="32">
        <f>ROUND(ROUND(L409,2)*ROUND(G409,3),2)</f>
      </c>
      <c s="36" t="s">
        <v>154</v>
      </c>
      <c>
        <f>(M409*21)/100</f>
      </c>
      <c t="s">
        <v>28</v>
      </c>
    </row>
    <row r="410" spans="1:5" ht="12.75">
      <c r="A410" s="35" t="s">
        <v>56</v>
      </c>
      <c r="E410" s="39" t="s">
        <v>912</v>
      </c>
    </row>
    <row r="411" spans="1:5" ht="114.75">
      <c r="A411" s="35" t="s">
        <v>57</v>
      </c>
      <c r="E411" s="40" t="s">
        <v>909</v>
      </c>
    </row>
    <row r="412" spans="1:5" ht="12.75">
      <c r="A412" t="s">
        <v>58</v>
      </c>
      <c r="E412" s="39" t="s">
        <v>5</v>
      </c>
    </row>
    <row r="413" spans="1:16" ht="12.75">
      <c r="A413" t="s">
        <v>50</v>
      </c>
      <c s="34" t="s">
        <v>913</v>
      </c>
      <c s="34" t="s">
        <v>914</v>
      </c>
      <c s="35" t="s">
        <v>5</v>
      </c>
      <c s="6" t="s">
        <v>915</v>
      </c>
      <c s="36" t="s">
        <v>336</v>
      </c>
      <c s="37">
        <v>0.549</v>
      </c>
      <c s="36">
        <v>1.05256</v>
      </c>
      <c s="36">
        <f>ROUND(G413*H413,6)</f>
      </c>
      <c r="L413" s="38">
        <v>0</v>
      </c>
      <c s="32">
        <f>ROUND(ROUND(L413,2)*ROUND(G413,3),2)</f>
      </c>
      <c s="36" t="s">
        <v>154</v>
      </c>
      <c>
        <f>(M413*21)/100</f>
      </c>
      <c t="s">
        <v>28</v>
      </c>
    </row>
    <row r="414" spans="1:5" ht="12.75">
      <c r="A414" s="35" t="s">
        <v>56</v>
      </c>
      <c r="E414" s="39" t="s">
        <v>915</v>
      </c>
    </row>
    <row r="415" spans="1:5" ht="63.75">
      <c r="A415" s="35" t="s">
        <v>57</v>
      </c>
      <c r="E415" s="40" t="s">
        <v>916</v>
      </c>
    </row>
    <row r="416" spans="1:5" ht="12.75">
      <c r="A416" t="s">
        <v>58</v>
      </c>
      <c r="E416" s="39" t="s">
        <v>5</v>
      </c>
    </row>
    <row r="417" spans="1:16" ht="38.25">
      <c r="A417" t="s">
        <v>50</v>
      </c>
      <c s="34" t="s">
        <v>917</v>
      </c>
      <c s="34" t="s">
        <v>918</v>
      </c>
      <c s="35" t="s">
        <v>5</v>
      </c>
      <c s="6" t="s">
        <v>919</v>
      </c>
      <c s="36" t="s">
        <v>65</v>
      </c>
      <c s="37">
        <v>18.446</v>
      </c>
      <c s="36">
        <v>0.03465</v>
      </c>
      <c s="36">
        <f>ROUND(G417*H417,6)</f>
      </c>
      <c r="L417" s="38">
        <v>0</v>
      </c>
      <c s="32">
        <f>ROUND(ROUND(L417,2)*ROUND(G417,3),2)</f>
      </c>
      <c s="36" t="s">
        <v>154</v>
      </c>
      <c>
        <f>(M417*21)/100</f>
      </c>
      <c t="s">
        <v>28</v>
      </c>
    </row>
    <row r="418" spans="1:5" ht="38.25">
      <c r="A418" s="35" t="s">
        <v>56</v>
      </c>
      <c r="E418" s="39" t="s">
        <v>920</v>
      </c>
    </row>
    <row r="419" spans="1:5" ht="38.25">
      <c r="A419" s="35" t="s">
        <v>57</v>
      </c>
      <c r="E419" s="40" t="s">
        <v>921</v>
      </c>
    </row>
    <row r="420" spans="1:5" ht="38.25">
      <c r="A420" t="s">
        <v>58</v>
      </c>
      <c r="E420" s="39" t="s">
        <v>922</v>
      </c>
    </row>
    <row r="421" spans="1:16" ht="12.75">
      <c r="A421" t="s">
        <v>50</v>
      </c>
      <c s="34" t="s">
        <v>923</v>
      </c>
      <c s="34" t="s">
        <v>924</v>
      </c>
      <c s="35" t="s">
        <v>5</v>
      </c>
      <c s="6" t="s">
        <v>925</v>
      </c>
      <c s="36" t="s">
        <v>65</v>
      </c>
      <c s="37">
        <v>18.446</v>
      </c>
      <c s="36">
        <v>0.009</v>
      </c>
      <c s="36">
        <f>ROUND(G421*H421,6)</f>
      </c>
      <c r="L421" s="38">
        <v>0</v>
      </c>
      <c s="32">
        <f>ROUND(ROUND(L421,2)*ROUND(G421,3),2)</f>
      </c>
      <c s="36" t="s">
        <v>159</v>
      </c>
      <c>
        <f>(M421*21)/100</f>
      </c>
      <c t="s">
        <v>28</v>
      </c>
    </row>
    <row r="422" spans="1:5" ht="12.75">
      <c r="A422" s="35" t="s">
        <v>56</v>
      </c>
      <c r="E422" s="39" t="s">
        <v>925</v>
      </c>
    </row>
    <row r="423" spans="1:5" ht="38.25">
      <c r="A423" s="35" t="s">
        <v>57</v>
      </c>
      <c r="E423" s="40" t="s">
        <v>921</v>
      </c>
    </row>
    <row r="424" spans="1:5" ht="12.75">
      <c r="A424" t="s">
        <v>58</v>
      </c>
      <c r="E424" s="39" t="s">
        <v>5</v>
      </c>
    </row>
    <row r="425" spans="1:13" ht="12.75">
      <c r="A425" t="s">
        <v>47</v>
      </c>
      <c r="C425" s="31" t="s">
        <v>128</v>
      </c>
      <c r="E425" s="33" t="s">
        <v>198</v>
      </c>
      <c r="J425" s="32">
        <f>0</f>
      </c>
      <c s="32">
        <f>0</f>
      </c>
      <c s="32">
        <f>0+L426+L430+L434+L438+L442+L446+L450</f>
      </c>
      <c s="32">
        <f>0+M426+M430+M434+M438+M442+M446+M450</f>
      </c>
    </row>
    <row r="426" spans="1:16" ht="25.5">
      <c r="A426" t="s">
        <v>50</v>
      </c>
      <c s="34" t="s">
        <v>926</v>
      </c>
      <c s="34" t="s">
        <v>927</v>
      </c>
      <c s="35" t="s">
        <v>5</v>
      </c>
      <c s="6" t="s">
        <v>928</v>
      </c>
      <c s="36" t="s">
        <v>133</v>
      </c>
      <c s="37">
        <v>97.51</v>
      </c>
      <c s="36">
        <v>0.297</v>
      </c>
      <c s="36">
        <f>ROUND(G426*H426,6)</f>
      </c>
      <c r="L426" s="38">
        <v>0</v>
      </c>
      <c s="32">
        <f>ROUND(ROUND(L426,2)*ROUND(G426,3),2)</f>
      </c>
      <c s="36" t="s">
        <v>154</v>
      </c>
      <c>
        <f>(M426*21)/100</f>
      </c>
      <c t="s">
        <v>28</v>
      </c>
    </row>
    <row r="427" spans="1:5" ht="25.5">
      <c r="A427" s="35" t="s">
        <v>56</v>
      </c>
      <c r="E427" s="39" t="s">
        <v>928</v>
      </c>
    </row>
    <row r="428" spans="1:5" ht="25.5">
      <c r="A428" s="35" t="s">
        <v>57</v>
      </c>
      <c r="E428" s="40" t="s">
        <v>929</v>
      </c>
    </row>
    <row r="429" spans="1:5" ht="12.75">
      <c r="A429" t="s">
        <v>58</v>
      </c>
      <c r="E429" s="39" t="s">
        <v>5</v>
      </c>
    </row>
    <row r="430" spans="1:16" ht="12.75">
      <c r="A430" t="s">
        <v>50</v>
      </c>
      <c s="34" t="s">
        <v>930</v>
      </c>
      <c s="34" t="s">
        <v>931</v>
      </c>
      <c s="35" t="s">
        <v>5</v>
      </c>
      <c s="6" t="s">
        <v>932</v>
      </c>
      <c s="36" t="s">
        <v>133</v>
      </c>
      <c s="37">
        <v>97.51</v>
      </c>
      <c s="36">
        <v>0.115</v>
      </c>
      <c s="36">
        <f>ROUND(G430*H430,6)</f>
      </c>
      <c r="L430" s="38">
        <v>0</v>
      </c>
      <c s="32">
        <f>ROUND(ROUND(L430,2)*ROUND(G430,3),2)</f>
      </c>
      <c s="36" t="s">
        <v>154</v>
      </c>
      <c>
        <f>(M430*21)/100</f>
      </c>
      <c t="s">
        <v>28</v>
      </c>
    </row>
    <row r="431" spans="1:5" ht="12.75">
      <c r="A431" s="35" t="s">
        <v>56</v>
      </c>
      <c r="E431" s="39" t="s">
        <v>932</v>
      </c>
    </row>
    <row r="432" spans="1:5" ht="25.5">
      <c r="A432" s="35" t="s">
        <v>57</v>
      </c>
      <c r="E432" s="40" t="s">
        <v>929</v>
      </c>
    </row>
    <row r="433" spans="1:5" ht="12.75">
      <c r="A433" t="s">
        <v>58</v>
      </c>
      <c r="E433" s="39" t="s">
        <v>5</v>
      </c>
    </row>
    <row r="434" spans="1:16" ht="25.5">
      <c r="A434" t="s">
        <v>50</v>
      </c>
      <c s="34" t="s">
        <v>933</v>
      </c>
      <c s="34" t="s">
        <v>934</v>
      </c>
      <c s="35" t="s">
        <v>5</v>
      </c>
      <c s="6" t="s">
        <v>305</v>
      </c>
      <c s="36" t="s">
        <v>133</v>
      </c>
      <c s="37">
        <v>97.51</v>
      </c>
      <c s="36">
        <v>0</v>
      </c>
      <c s="36">
        <f>ROUND(G434*H434,6)</f>
      </c>
      <c r="L434" s="38">
        <v>0</v>
      </c>
      <c s="32">
        <f>ROUND(ROUND(L434,2)*ROUND(G434,3),2)</f>
      </c>
      <c s="36" t="s">
        <v>154</v>
      </c>
      <c>
        <f>(M434*21)/100</f>
      </c>
      <c t="s">
        <v>28</v>
      </c>
    </row>
    <row r="435" spans="1:5" ht="51">
      <c r="A435" s="35" t="s">
        <v>56</v>
      </c>
      <c r="E435" s="39" t="s">
        <v>935</v>
      </c>
    </row>
    <row r="436" spans="1:5" ht="25.5">
      <c r="A436" s="35" t="s">
        <v>57</v>
      </c>
      <c r="E436" s="40" t="s">
        <v>929</v>
      </c>
    </row>
    <row r="437" spans="1:5" ht="153">
      <c r="A437" t="s">
        <v>58</v>
      </c>
      <c r="E437" s="39" t="s">
        <v>308</v>
      </c>
    </row>
    <row r="438" spans="1:16" ht="38.25">
      <c r="A438" t="s">
        <v>50</v>
      </c>
      <c s="34" t="s">
        <v>936</v>
      </c>
      <c s="34" t="s">
        <v>408</v>
      </c>
      <c s="35" t="s">
        <v>5</v>
      </c>
      <c s="6" t="s">
        <v>409</v>
      </c>
      <c s="36" t="s">
        <v>133</v>
      </c>
      <c s="37">
        <v>97.51</v>
      </c>
      <c s="36">
        <v>0</v>
      </c>
      <c s="36">
        <f>ROUND(G438*H438,6)</f>
      </c>
      <c r="L438" s="38">
        <v>0</v>
      </c>
      <c s="32">
        <f>ROUND(ROUND(L438,2)*ROUND(G438,3),2)</f>
      </c>
      <c s="36" t="s">
        <v>154</v>
      </c>
      <c>
        <f>(M438*21)/100</f>
      </c>
      <c t="s">
        <v>28</v>
      </c>
    </row>
    <row r="439" spans="1:5" ht="38.25">
      <c r="A439" s="35" t="s">
        <v>56</v>
      </c>
      <c r="E439" s="39" t="s">
        <v>410</v>
      </c>
    </row>
    <row r="440" spans="1:5" ht="25.5">
      <c r="A440" s="35" t="s">
        <v>57</v>
      </c>
      <c r="E440" s="40" t="s">
        <v>929</v>
      </c>
    </row>
    <row r="441" spans="1:5" ht="255">
      <c r="A441" t="s">
        <v>58</v>
      </c>
      <c r="E441" s="39" t="s">
        <v>314</v>
      </c>
    </row>
    <row r="442" spans="1:16" ht="38.25">
      <c r="A442" t="s">
        <v>50</v>
      </c>
      <c s="34" t="s">
        <v>937</v>
      </c>
      <c s="34" t="s">
        <v>938</v>
      </c>
      <c s="35" t="s">
        <v>5</v>
      </c>
      <c s="6" t="s">
        <v>409</v>
      </c>
      <c s="36" t="s">
        <v>133</v>
      </c>
      <c s="37">
        <v>72.66</v>
      </c>
      <c s="36">
        <v>0</v>
      </c>
      <c s="36">
        <f>ROUND(G442*H442,6)</f>
      </c>
      <c r="L442" s="38">
        <v>0</v>
      </c>
      <c s="32">
        <f>ROUND(ROUND(L442,2)*ROUND(G442,3),2)</f>
      </c>
      <c s="36" t="s">
        <v>154</v>
      </c>
      <c>
        <f>(M442*21)/100</f>
      </c>
      <c t="s">
        <v>28</v>
      </c>
    </row>
    <row r="443" spans="1:5" ht="38.25">
      <c r="A443" s="35" t="s">
        <v>56</v>
      </c>
      <c r="E443" s="39" t="s">
        <v>939</v>
      </c>
    </row>
    <row r="444" spans="1:5" ht="25.5">
      <c r="A444" s="35" t="s">
        <v>57</v>
      </c>
      <c r="E444" s="40" t="s">
        <v>940</v>
      </c>
    </row>
    <row r="445" spans="1:5" ht="255">
      <c r="A445" t="s">
        <v>58</v>
      </c>
      <c r="E445" s="39" t="s">
        <v>314</v>
      </c>
    </row>
    <row r="446" spans="1:16" ht="38.25">
      <c r="A446" t="s">
        <v>50</v>
      </c>
      <c s="34" t="s">
        <v>941</v>
      </c>
      <c s="34" t="s">
        <v>942</v>
      </c>
      <c s="35" t="s">
        <v>5</v>
      </c>
      <c s="6" t="s">
        <v>219</v>
      </c>
      <c s="36" t="s">
        <v>133</v>
      </c>
      <c s="37">
        <v>97.51</v>
      </c>
      <c s="36">
        <v>0.08425</v>
      </c>
      <c s="36">
        <f>ROUND(G446*H446,6)</f>
      </c>
      <c r="L446" s="38">
        <v>0</v>
      </c>
      <c s="32">
        <f>ROUND(ROUND(L446,2)*ROUND(G446,3),2)</f>
      </c>
      <c s="36" t="s">
        <v>154</v>
      </c>
      <c>
        <f>(M446*21)/100</f>
      </c>
      <c t="s">
        <v>28</v>
      </c>
    </row>
    <row r="447" spans="1:5" ht="51">
      <c r="A447" s="35" t="s">
        <v>56</v>
      </c>
      <c r="E447" s="39" t="s">
        <v>943</v>
      </c>
    </row>
    <row r="448" spans="1:5" ht="25.5">
      <c r="A448" s="35" t="s">
        <v>57</v>
      </c>
      <c r="E448" s="40" t="s">
        <v>929</v>
      </c>
    </row>
    <row r="449" spans="1:5" ht="114.75">
      <c r="A449" t="s">
        <v>58</v>
      </c>
      <c r="E449" s="39" t="s">
        <v>222</v>
      </c>
    </row>
    <row r="450" spans="1:16" ht="12.75">
      <c r="A450" t="s">
        <v>50</v>
      </c>
      <c s="34" t="s">
        <v>944</v>
      </c>
      <c s="34" t="s">
        <v>945</v>
      </c>
      <c s="35" t="s">
        <v>5</v>
      </c>
      <c s="6" t="s">
        <v>946</v>
      </c>
      <c s="36" t="s">
        <v>133</v>
      </c>
      <c s="37">
        <v>112.137</v>
      </c>
      <c s="36">
        <v>0.131</v>
      </c>
      <c s="36">
        <f>ROUND(G450*H450,6)</f>
      </c>
      <c r="L450" s="38">
        <v>0</v>
      </c>
      <c s="32">
        <f>ROUND(ROUND(L450,2)*ROUND(G450,3),2)</f>
      </c>
      <c s="36" t="s">
        <v>154</v>
      </c>
      <c>
        <f>(M450*21)/100</f>
      </c>
      <c t="s">
        <v>28</v>
      </c>
    </row>
    <row r="451" spans="1:5" ht="12.75">
      <c r="A451" s="35" t="s">
        <v>56</v>
      </c>
      <c r="E451" s="39" t="s">
        <v>946</v>
      </c>
    </row>
    <row r="452" spans="1:5" ht="38.25">
      <c r="A452" s="35" t="s">
        <v>57</v>
      </c>
      <c r="E452" s="40" t="s">
        <v>947</v>
      </c>
    </row>
    <row r="453" spans="1:5" ht="12.75">
      <c r="A453" t="s">
        <v>58</v>
      </c>
      <c r="E453" s="39" t="s">
        <v>5</v>
      </c>
    </row>
    <row r="454" spans="1:13" ht="12.75">
      <c r="A454" t="s">
        <v>47</v>
      </c>
      <c r="C454" s="31" t="s">
        <v>27</v>
      </c>
      <c r="E454" s="33" t="s">
        <v>948</v>
      </c>
      <c r="J454" s="32">
        <f>0</f>
      </c>
      <c s="32">
        <f>0</f>
      </c>
      <c s="32">
        <f>0+L455+L459+L463+L467+L471+L475+L479+L483+L487+L491+L495+L499+L503+L507+L511+L515+L519+L523+L527+L531+L535+L539+L543+L547+L551+L555+L559+L563+L567+L571+L575+L579+L583+L587+L591+L595+L599+L603+L607+L611+L615+L619+L623+L627+L631+L635+L639+L643+L647+L651+L655+L659+L663+L667+L671+L675+L679+L683+L687+L691+L695+L699+L703+L707+L711+L715+L719+L723+L727+L731+L735+L739+L743+L747+L751+L755+L759+L763+L767+L771+L775+L779+L783+L787+L791+L795+L799+L803+L807+L811+L815+L819+L823+L827+L831+L835+L839+L843+L847+L851+L855+L859+L863+L867+L871+L875+L879+L883</f>
      </c>
      <c s="32">
        <f>0+M455+M459+M463+M467+M471+M475+M479+M483+M487+M491+M495+M499+M503+M507+M511+M515+M519+M523+M527+M531+M535+M539+M543+M547+M551+M555+M559+M563+M567+M571+M575+M579+M583+M587+M591+M595+M599+M603+M607+M611+M615+M619+M623+M627+M631+M635+M639+M643+M647+M651+M655+M659+M663+M667+M671+M675+M679+M683+M687+M691+M695+M699+M703+M707+M711+M715+M719+M723+M727+M731+M735+M739+M743+M747+M751+M755+M759+M763+M767+M771+M775+M779+M783+M787+M791+M795+M799+M803+M807+M811+M815+M819+M823+M827+M831+M835+M839+M843+M847+M851+M855+M859+M863+M867+M871+M875+M879+M883</f>
      </c>
    </row>
    <row r="455" spans="1:16" ht="12.75">
      <c r="A455" t="s">
        <v>50</v>
      </c>
      <c s="34" t="s">
        <v>949</v>
      </c>
      <c s="34" t="s">
        <v>950</v>
      </c>
      <c s="35" t="s">
        <v>5</v>
      </c>
      <c s="6" t="s">
        <v>951</v>
      </c>
      <c s="36" t="s">
        <v>133</v>
      </c>
      <c s="37">
        <v>414.42</v>
      </c>
      <c s="36">
        <v>0.00704</v>
      </c>
      <c s="36">
        <f>ROUND(G455*H455,6)</f>
      </c>
      <c r="L455" s="38">
        <v>0</v>
      </c>
      <c s="32">
        <f>ROUND(ROUND(L455,2)*ROUND(G455,3),2)</f>
      </c>
      <c s="36" t="s">
        <v>154</v>
      </c>
      <c>
        <f>(M455*21)/100</f>
      </c>
      <c t="s">
        <v>28</v>
      </c>
    </row>
    <row r="456" spans="1:5" ht="12.75">
      <c r="A456" s="35" t="s">
        <v>56</v>
      </c>
      <c r="E456" s="39" t="s">
        <v>951</v>
      </c>
    </row>
    <row r="457" spans="1:5" ht="409.5">
      <c r="A457" s="35" t="s">
        <v>57</v>
      </c>
      <c r="E457" s="40" t="s">
        <v>952</v>
      </c>
    </row>
    <row r="458" spans="1:5" ht="25.5">
      <c r="A458" t="s">
        <v>58</v>
      </c>
      <c r="E458" s="39" t="s">
        <v>953</v>
      </c>
    </row>
    <row r="459" spans="1:16" ht="12.75">
      <c r="A459" t="s">
        <v>50</v>
      </c>
      <c s="34" t="s">
        <v>954</v>
      </c>
      <c s="34" t="s">
        <v>950</v>
      </c>
      <c s="35" t="s">
        <v>118</v>
      </c>
      <c s="6" t="s">
        <v>951</v>
      </c>
      <c s="36" t="s">
        <v>133</v>
      </c>
      <c s="37">
        <v>70.693</v>
      </c>
      <c s="36">
        <v>0.00704</v>
      </c>
      <c s="36">
        <f>ROUND(G459*H459,6)</f>
      </c>
      <c r="L459" s="38">
        <v>0</v>
      </c>
      <c s="32">
        <f>ROUND(ROUND(L459,2)*ROUND(G459,3),2)</f>
      </c>
      <c s="36" t="s">
        <v>154</v>
      </c>
      <c>
        <f>(M459*21)/100</f>
      </c>
      <c t="s">
        <v>28</v>
      </c>
    </row>
    <row r="460" spans="1:5" ht="12.75">
      <c r="A460" s="35" t="s">
        <v>56</v>
      </c>
      <c r="E460" s="39" t="s">
        <v>951</v>
      </c>
    </row>
    <row r="461" spans="1:5" ht="12.75">
      <c r="A461" s="35" t="s">
        <v>57</v>
      </c>
      <c r="E461" s="40" t="s">
        <v>5</v>
      </c>
    </row>
    <row r="462" spans="1:5" ht="25.5">
      <c r="A462" t="s">
        <v>58</v>
      </c>
      <c r="E462" s="39" t="s">
        <v>953</v>
      </c>
    </row>
    <row r="463" spans="1:16" ht="25.5">
      <c r="A463" t="s">
        <v>50</v>
      </c>
      <c s="34" t="s">
        <v>955</v>
      </c>
      <c s="34" t="s">
        <v>956</v>
      </c>
      <c s="35" t="s">
        <v>5</v>
      </c>
      <c s="6" t="s">
        <v>957</v>
      </c>
      <c s="36" t="s">
        <v>133</v>
      </c>
      <c s="37">
        <v>487.23</v>
      </c>
      <c s="36">
        <v>0.00735</v>
      </c>
      <c s="36">
        <f>ROUND(G463*H463,6)</f>
      </c>
      <c r="L463" s="38">
        <v>0</v>
      </c>
      <c s="32">
        <f>ROUND(ROUND(L463,2)*ROUND(G463,3),2)</f>
      </c>
      <c s="36" t="s">
        <v>154</v>
      </c>
      <c>
        <f>(M463*21)/100</f>
      </c>
      <c t="s">
        <v>28</v>
      </c>
    </row>
    <row r="464" spans="1:5" ht="25.5">
      <c r="A464" s="35" t="s">
        <v>56</v>
      </c>
      <c r="E464" s="39" t="s">
        <v>957</v>
      </c>
    </row>
    <row r="465" spans="1:5" ht="12.75">
      <c r="A465" s="35" t="s">
        <v>57</v>
      </c>
      <c r="E465" s="40" t="s">
        <v>5</v>
      </c>
    </row>
    <row r="466" spans="1:5" ht="12.75">
      <c r="A466" t="s">
        <v>58</v>
      </c>
      <c r="E466" s="39" t="s">
        <v>5</v>
      </c>
    </row>
    <row r="467" spans="1:16" ht="25.5">
      <c r="A467" t="s">
        <v>50</v>
      </c>
      <c s="34" t="s">
        <v>958</v>
      </c>
      <c s="34" t="s">
        <v>959</v>
      </c>
      <c s="35" t="s">
        <v>5</v>
      </c>
      <c s="6" t="s">
        <v>960</v>
      </c>
      <c s="36" t="s">
        <v>133</v>
      </c>
      <c s="37">
        <v>487.23</v>
      </c>
      <c s="36">
        <v>0.00026</v>
      </c>
      <c s="36">
        <f>ROUND(G467*H467,6)</f>
      </c>
      <c r="L467" s="38">
        <v>0</v>
      </c>
      <c s="32">
        <f>ROUND(ROUND(L467,2)*ROUND(G467,3),2)</f>
      </c>
      <c s="36" t="s">
        <v>154</v>
      </c>
      <c>
        <f>(M467*21)/100</f>
      </c>
      <c t="s">
        <v>28</v>
      </c>
    </row>
    <row r="468" spans="1:5" ht="25.5">
      <c r="A468" s="35" t="s">
        <v>56</v>
      </c>
      <c r="E468" s="39" t="s">
        <v>960</v>
      </c>
    </row>
    <row r="469" spans="1:5" ht="12.75">
      <c r="A469" s="35" t="s">
        <v>57</v>
      </c>
      <c r="E469" s="40" t="s">
        <v>5</v>
      </c>
    </row>
    <row r="470" spans="1:5" ht="12.75">
      <c r="A470" t="s">
        <v>58</v>
      </c>
      <c r="E470" s="39" t="s">
        <v>5</v>
      </c>
    </row>
    <row r="471" spans="1:16" ht="25.5">
      <c r="A471" t="s">
        <v>50</v>
      </c>
      <c s="34" t="s">
        <v>961</v>
      </c>
      <c s="34" t="s">
        <v>962</v>
      </c>
      <c s="35" t="s">
        <v>5</v>
      </c>
      <c s="6" t="s">
        <v>963</v>
      </c>
      <c s="36" t="s">
        <v>133</v>
      </c>
      <c s="37">
        <v>309.25</v>
      </c>
      <c s="36">
        <v>0.00094</v>
      </c>
      <c s="36">
        <f>ROUND(G471*H471,6)</f>
      </c>
      <c r="L471" s="38">
        <v>0</v>
      </c>
      <c s="32">
        <f>ROUND(ROUND(L471,2)*ROUND(G471,3),2)</f>
      </c>
      <c s="36" t="s">
        <v>154</v>
      </c>
      <c>
        <f>(M471*21)/100</f>
      </c>
      <c t="s">
        <v>28</v>
      </c>
    </row>
    <row r="472" spans="1:5" ht="25.5">
      <c r="A472" s="35" t="s">
        <v>56</v>
      </c>
      <c r="E472" s="39" t="s">
        <v>963</v>
      </c>
    </row>
    <row r="473" spans="1:5" ht="12.75">
      <c r="A473" s="35" t="s">
        <v>57</v>
      </c>
      <c r="E473" s="40" t="s">
        <v>5</v>
      </c>
    </row>
    <row r="474" spans="1:5" ht="12.75">
      <c r="A474" t="s">
        <v>58</v>
      </c>
      <c r="E474" s="39" t="s">
        <v>964</v>
      </c>
    </row>
    <row r="475" spans="1:16" ht="25.5">
      <c r="A475" t="s">
        <v>50</v>
      </c>
      <c s="34" t="s">
        <v>965</v>
      </c>
      <c s="34" t="s">
        <v>966</v>
      </c>
      <c s="35" t="s">
        <v>5</v>
      </c>
      <c s="6" t="s">
        <v>967</v>
      </c>
      <c s="36" t="s">
        <v>133</v>
      </c>
      <c s="37">
        <v>51.97</v>
      </c>
      <c s="36">
        <v>0.003</v>
      </c>
      <c s="36">
        <f>ROUND(G475*H475,6)</f>
      </c>
      <c r="L475" s="38">
        <v>0</v>
      </c>
      <c s="32">
        <f>ROUND(ROUND(L475,2)*ROUND(G475,3),2)</f>
      </c>
      <c s="36" t="s">
        <v>154</v>
      </c>
      <c>
        <f>(M475*21)/100</f>
      </c>
      <c t="s">
        <v>28</v>
      </c>
    </row>
    <row r="476" spans="1:5" ht="25.5">
      <c r="A476" s="35" t="s">
        <v>56</v>
      </c>
      <c r="E476" s="39" t="s">
        <v>967</v>
      </c>
    </row>
    <row r="477" spans="1:5" ht="102">
      <c r="A477" s="35" t="s">
        <v>57</v>
      </c>
      <c r="E477" s="40" t="s">
        <v>968</v>
      </c>
    </row>
    <row r="478" spans="1:5" ht="12.75">
      <c r="A478" t="s">
        <v>58</v>
      </c>
      <c r="E478" s="39" t="s">
        <v>5</v>
      </c>
    </row>
    <row r="479" spans="1:16" ht="25.5">
      <c r="A479" t="s">
        <v>50</v>
      </c>
      <c s="34" t="s">
        <v>969</v>
      </c>
      <c s="34" t="s">
        <v>970</v>
      </c>
      <c s="35" t="s">
        <v>5</v>
      </c>
      <c s="6" t="s">
        <v>971</v>
      </c>
      <c s="36" t="s">
        <v>133</v>
      </c>
      <c s="37">
        <v>16.63</v>
      </c>
      <c s="36">
        <v>0.003</v>
      </c>
      <c s="36">
        <f>ROUND(G479*H479,6)</f>
      </c>
      <c r="L479" s="38">
        <v>0</v>
      </c>
      <c s="32">
        <f>ROUND(ROUND(L479,2)*ROUND(G479,3),2)</f>
      </c>
      <c s="36" t="s">
        <v>154</v>
      </c>
      <c>
        <f>(M479*21)/100</f>
      </c>
      <c t="s">
        <v>28</v>
      </c>
    </row>
    <row r="480" spans="1:5" ht="25.5">
      <c r="A480" s="35" t="s">
        <v>56</v>
      </c>
      <c r="E480" s="39" t="s">
        <v>971</v>
      </c>
    </row>
    <row r="481" spans="1:5" ht="25.5">
      <c r="A481" s="35" t="s">
        <v>57</v>
      </c>
      <c r="E481" s="40" t="s">
        <v>972</v>
      </c>
    </row>
    <row r="482" spans="1:5" ht="12.75">
      <c r="A482" t="s">
        <v>58</v>
      </c>
      <c r="E482" s="39" t="s">
        <v>5</v>
      </c>
    </row>
    <row r="483" spans="1:16" ht="25.5">
      <c r="A483" t="s">
        <v>50</v>
      </c>
      <c s="34" t="s">
        <v>973</v>
      </c>
      <c s="34" t="s">
        <v>974</v>
      </c>
      <c s="35" t="s">
        <v>5</v>
      </c>
      <c s="6" t="s">
        <v>975</v>
      </c>
      <c s="36" t="s">
        <v>133</v>
      </c>
      <c s="37">
        <v>292.62</v>
      </c>
      <c s="36">
        <v>0.0154</v>
      </c>
      <c s="36">
        <f>ROUND(G483*H483,6)</f>
      </c>
      <c r="L483" s="38">
        <v>0</v>
      </c>
      <c s="32">
        <f>ROUND(ROUND(L483,2)*ROUND(G483,3),2)</f>
      </c>
      <c s="36" t="s">
        <v>154</v>
      </c>
      <c>
        <f>(M483*21)/100</f>
      </c>
      <c t="s">
        <v>28</v>
      </c>
    </row>
    <row r="484" spans="1:5" ht="25.5">
      <c r="A484" s="35" t="s">
        <v>56</v>
      </c>
      <c r="E484" s="39" t="s">
        <v>975</v>
      </c>
    </row>
    <row r="485" spans="1:5" ht="395.25">
      <c r="A485" s="35" t="s">
        <v>57</v>
      </c>
      <c r="E485" s="40" t="s">
        <v>976</v>
      </c>
    </row>
    <row r="486" spans="1:5" ht="63.75">
      <c r="A486" t="s">
        <v>58</v>
      </c>
      <c r="E486" s="39" t="s">
        <v>977</v>
      </c>
    </row>
    <row r="487" spans="1:16" ht="25.5">
      <c r="A487" t="s">
        <v>50</v>
      </c>
      <c s="34" t="s">
        <v>978</v>
      </c>
      <c s="34" t="s">
        <v>979</v>
      </c>
      <c s="35" t="s">
        <v>5</v>
      </c>
      <c s="6" t="s">
        <v>980</v>
      </c>
      <c s="36" t="s">
        <v>133</v>
      </c>
      <c s="37">
        <v>16.63</v>
      </c>
      <c s="36">
        <v>0.0154</v>
      </c>
      <c s="36">
        <f>ROUND(G487*H487,6)</f>
      </c>
      <c r="L487" s="38">
        <v>0</v>
      </c>
      <c s="32">
        <f>ROUND(ROUND(L487,2)*ROUND(G487,3),2)</f>
      </c>
      <c s="36" t="s">
        <v>154</v>
      </c>
      <c>
        <f>(M487*21)/100</f>
      </c>
      <c t="s">
        <v>28</v>
      </c>
    </row>
    <row r="488" spans="1:5" ht="25.5">
      <c r="A488" s="35" t="s">
        <v>56</v>
      </c>
      <c r="E488" s="39" t="s">
        <v>980</v>
      </c>
    </row>
    <row r="489" spans="1:5" ht="25.5">
      <c r="A489" s="35" t="s">
        <v>57</v>
      </c>
      <c r="E489" s="40" t="s">
        <v>972</v>
      </c>
    </row>
    <row r="490" spans="1:5" ht="63.75">
      <c r="A490" t="s">
        <v>58</v>
      </c>
      <c r="E490" s="39" t="s">
        <v>977</v>
      </c>
    </row>
    <row r="491" spans="1:16" ht="12.75">
      <c r="A491" t="s">
        <v>50</v>
      </c>
      <c s="34" t="s">
        <v>981</v>
      </c>
      <c s="34" t="s">
        <v>982</v>
      </c>
      <c s="35" t="s">
        <v>5</v>
      </c>
      <c s="6" t="s">
        <v>983</v>
      </c>
      <c s="36" t="s">
        <v>133</v>
      </c>
      <c s="37">
        <v>1013.466</v>
      </c>
      <c s="36">
        <v>0.00704</v>
      </c>
      <c s="36">
        <f>ROUND(G491*H491,6)</f>
      </c>
      <c r="L491" s="38">
        <v>0</v>
      </c>
      <c s="32">
        <f>ROUND(ROUND(L491,2)*ROUND(G491,3),2)</f>
      </c>
      <c s="36" t="s">
        <v>154</v>
      </c>
      <c>
        <f>(M491*21)/100</f>
      </c>
      <c t="s">
        <v>28</v>
      </c>
    </row>
    <row r="492" spans="1:5" ht="12.75">
      <c r="A492" s="35" t="s">
        <v>56</v>
      </c>
      <c r="E492" s="39" t="s">
        <v>983</v>
      </c>
    </row>
    <row r="493" spans="1:5" ht="293.25">
      <c r="A493" s="35" t="s">
        <v>57</v>
      </c>
      <c r="E493" s="40" t="s">
        <v>984</v>
      </c>
    </row>
    <row r="494" spans="1:5" ht="25.5">
      <c r="A494" t="s">
        <v>58</v>
      </c>
      <c r="E494" s="39" t="s">
        <v>953</v>
      </c>
    </row>
    <row r="495" spans="1:16" ht="12.75">
      <c r="A495" t="s">
        <v>50</v>
      </c>
      <c s="34" t="s">
        <v>985</v>
      </c>
      <c s="34" t="s">
        <v>982</v>
      </c>
      <c s="35" t="s">
        <v>118</v>
      </c>
      <c s="6" t="s">
        <v>983</v>
      </c>
      <c s="36" t="s">
        <v>133</v>
      </c>
      <c s="37">
        <v>1009.756</v>
      </c>
      <c s="36">
        <v>0.00704</v>
      </c>
      <c s="36">
        <f>ROUND(G495*H495,6)</f>
      </c>
      <c r="L495" s="38">
        <v>0</v>
      </c>
      <c s="32">
        <f>ROUND(ROUND(L495,2)*ROUND(G495,3),2)</f>
      </c>
      <c s="36" t="s">
        <v>154</v>
      </c>
      <c>
        <f>(M495*21)/100</f>
      </c>
      <c t="s">
        <v>28</v>
      </c>
    </row>
    <row r="496" spans="1:5" ht="12.75">
      <c r="A496" s="35" t="s">
        <v>56</v>
      </c>
      <c r="E496" s="39" t="s">
        <v>983</v>
      </c>
    </row>
    <row r="497" spans="1:5" ht="12.75">
      <c r="A497" s="35" t="s">
        <v>57</v>
      </c>
      <c r="E497" s="40" t="s">
        <v>5</v>
      </c>
    </row>
    <row r="498" spans="1:5" ht="25.5">
      <c r="A498" t="s">
        <v>58</v>
      </c>
      <c r="E498" s="39" t="s">
        <v>953</v>
      </c>
    </row>
    <row r="499" spans="1:16" ht="25.5">
      <c r="A499" t="s">
        <v>50</v>
      </c>
      <c s="34" t="s">
        <v>986</v>
      </c>
      <c s="34" t="s">
        <v>987</v>
      </c>
      <c s="35" t="s">
        <v>5</v>
      </c>
      <c s="6" t="s">
        <v>988</v>
      </c>
      <c s="36" t="s">
        <v>133</v>
      </c>
      <c s="37">
        <v>1558.15</v>
      </c>
      <c s="36">
        <v>0.00735</v>
      </c>
      <c s="36">
        <f>ROUND(G499*H499,6)</f>
      </c>
      <c r="L499" s="38">
        <v>0</v>
      </c>
      <c s="32">
        <f>ROUND(ROUND(L499,2)*ROUND(G499,3),2)</f>
      </c>
      <c s="36" t="s">
        <v>154</v>
      </c>
      <c>
        <f>(M499*21)/100</f>
      </c>
      <c t="s">
        <v>28</v>
      </c>
    </row>
    <row r="500" spans="1:5" ht="25.5">
      <c r="A500" s="35" t="s">
        <v>56</v>
      </c>
      <c r="E500" s="39" t="s">
        <v>988</v>
      </c>
    </row>
    <row r="501" spans="1:5" ht="12.75">
      <c r="A501" s="35" t="s">
        <v>57</v>
      </c>
      <c r="E501" s="40" t="s">
        <v>5</v>
      </c>
    </row>
    <row r="502" spans="1:5" ht="12.75">
      <c r="A502" t="s">
        <v>58</v>
      </c>
      <c r="E502" s="39" t="s">
        <v>5</v>
      </c>
    </row>
    <row r="503" spans="1:16" ht="25.5">
      <c r="A503" t="s">
        <v>50</v>
      </c>
      <c s="34" t="s">
        <v>989</v>
      </c>
      <c s="34" t="s">
        <v>990</v>
      </c>
      <c s="35" t="s">
        <v>5</v>
      </c>
      <c s="6" t="s">
        <v>991</v>
      </c>
      <c s="36" t="s">
        <v>133</v>
      </c>
      <c s="37">
        <v>1954.95</v>
      </c>
      <c s="36">
        <v>0.00026</v>
      </c>
      <c s="36">
        <f>ROUND(G503*H503,6)</f>
      </c>
      <c r="L503" s="38">
        <v>0</v>
      </c>
      <c s="32">
        <f>ROUND(ROUND(L503,2)*ROUND(G503,3),2)</f>
      </c>
      <c s="36" t="s">
        <v>154</v>
      </c>
      <c>
        <f>(M503*21)/100</f>
      </c>
      <c t="s">
        <v>28</v>
      </c>
    </row>
    <row r="504" spans="1:5" ht="25.5">
      <c r="A504" s="35" t="s">
        <v>56</v>
      </c>
      <c r="E504" s="39" t="s">
        <v>991</v>
      </c>
    </row>
    <row r="505" spans="1:5" ht="12.75">
      <c r="A505" s="35" t="s">
        <v>57</v>
      </c>
      <c r="E505" s="40" t="s">
        <v>5</v>
      </c>
    </row>
    <row r="506" spans="1:5" ht="12.75">
      <c r="A506" t="s">
        <v>58</v>
      </c>
      <c r="E506" s="39" t="s">
        <v>5</v>
      </c>
    </row>
    <row r="507" spans="1:16" ht="25.5">
      <c r="A507" t="s">
        <v>50</v>
      </c>
      <c s="34" t="s">
        <v>992</v>
      </c>
      <c s="34" t="s">
        <v>993</v>
      </c>
      <c s="35" t="s">
        <v>5</v>
      </c>
      <c s="6" t="s">
        <v>994</v>
      </c>
      <c s="36" t="s">
        <v>133</v>
      </c>
      <c s="37">
        <v>426.56</v>
      </c>
      <c s="36">
        <v>0.00438</v>
      </c>
      <c s="36">
        <f>ROUND(G507*H507,6)</f>
      </c>
      <c r="L507" s="38">
        <v>0</v>
      </c>
      <c s="32">
        <f>ROUND(ROUND(L507,2)*ROUND(G507,3),2)</f>
      </c>
      <c s="36" t="s">
        <v>154</v>
      </c>
      <c>
        <f>(M507*21)/100</f>
      </c>
      <c t="s">
        <v>28</v>
      </c>
    </row>
    <row r="508" spans="1:5" ht="25.5">
      <c r="A508" s="35" t="s">
        <v>56</v>
      </c>
      <c r="E508" s="39" t="s">
        <v>994</v>
      </c>
    </row>
    <row r="509" spans="1:5" ht="12.75">
      <c r="A509" s="35" t="s">
        <v>57</v>
      </c>
      <c r="E509" s="40" t="s">
        <v>5</v>
      </c>
    </row>
    <row r="510" spans="1:5" ht="12.75">
      <c r="A510" t="s">
        <v>58</v>
      </c>
      <c r="E510" s="39" t="s">
        <v>964</v>
      </c>
    </row>
    <row r="511" spans="1:16" ht="12.75">
      <c r="A511" t="s">
        <v>50</v>
      </c>
      <c s="34" t="s">
        <v>995</v>
      </c>
      <c s="34" t="s">
        <v>996</v>
      </c>
      <c s="35" t="s">
        <v>5</v>
      </c>
      <c s="6" t="s">
        <v>997</v>
      </c>
      <c s="36" t="s">
        <v>133</v>
      </c>
      <c s="37">
        <v>1343.974</v>
      </c>
      <c s="36">
        <v>0.003</v>
      </c>
      <c s="36">
        <f>ROUND(G511*H511,6)</f>
      </c>
      <c r="L511" s="38">
        <v>0</v>
      </c>
      <c s="32">
        <f>ROUND(ROUND(L511,2)*ROUND(G511,3),2)</f>
      </c>
      <c s="36" t="s">
        <v>154</v>
      </c>
      <c>
        <f>(M511*21)/100</f>
      </c>
      <c t="s">
        <v>28</v>
      </c>
    </row>
    <row r="512" spans="1:5" ht="12.75">
      <c r="A512" s="35" t="s">
        <v>56</v>
      </c>
      <c r="E512" s="39" t="s">
        <v>997</v>
      </c>
    </row>
    <row r="513" spans="1:5" ht="12.75">
      <c r="A513" s="35" t="s">
        <v>57</v>
      </c>
      <c r="E513" s="40" t="s">
        <v>5</v>
      </c>
    </row>
    <row r="514" spans="1:5" ht="12.75">
      <c r="A514" t="s">
        <v>58</v>
      </c>
      <c r="E514" s="39" t="s">
        <v>5</v>
      </c>
    </row>
    <row r="515" spans="1:16" ht="25.5">
      <c r="A515" t="s">
        <v>50</v>
      </c>
      <c s="34" t="s">
        <v>998</v>
      </c>
      <c s="34" t="s">
        <v>999</v>
      </c>
      <c s="35" t="s">
        <v>5</v>
      </c>
      <c s="6" t="s">
        <v>1000</v>
      </c>
      <c s="36" t="s">
        <v>133</v>
      </c>
      <c s="37">
        <v>1133.776</v>
      </c>
      <c s="36">
        <v>0.0154</v>
      </c>
      <c s="36">
        <f>ROUND(G515*H515,6)</f>
      </c>
      <c r="L515" s="38">
        <v>0</v>
      </c>
      <c s="32">
        <f>ROUND(ROUND(L515,2)*ROUND(G515,3),2)</f>
      </c>
      <c s="36" t="s">
        <v>154</v>
      </c>
      <c>
        <f>(M515*21)/100</f>
      </c>
      <c t="s">
        <v>28</v>
      </c>
    </row>
    <row r="516" spans="1:5" ht="25.5">
      <c r="A516" s="35" t="s">
        <v>56</v>
      </c>
      <c r="E516" s="39" t="s">
        <v>1000</v>
      </c>
    </row>
    <row r="517" spans="1:5" ht="12.75">
      <c r="A517" s="35" t="s">
        <v>57</v>
      </c>
      <c r="E517" s="40" t="s">
        <v>5</v>
      </c>
    </row>
    <row r="518" spans="1:5" ht="63.75">
      <c r="A518" t="s">
        <v>58</v>
      </c>
      <c r="E518" s="39" t="s">
        <v>977</v>
      </c>
    </row>
    <row r="519" spans="1:16" ht="12.75">
      <c r="A519" t="s">
        <v>50</v>
      </c>
      <c s="34" t="s">
        <v>1001</v>
      </c>
      <c s="34" t="s">
        <v>1002</v>
      </c>
      <c s="35" t="s">
        <v>5</v>
      </c>
      <c s="6" t="s">
        <v>1003</v>
      </c>
      <c s="36" t="s">
        <v>133</v>
      </c>
      <c s="37">
        <v>125.264</v>
      </c>
      <c s="36">
        <v>0.03358</v>
      </c>
      <c s="36">
        <f>ROUND(G519*H519,6)</f>
      </c>
      <c r="L519" s="38">
        <v>0</v>
      </c>
      <c s="32">
        <f>ROUND(ROUND(L519,2)*ROUND(G519,3),2)</f>
      </c>
      <c s="36" t="s">
        <v>154</v>
      </c>
      <c>
        <f>(M519*21)/100</f>
      </c>
      <c t="s">
        <v>28</v>
      </c>
    </row>
    <row r="520" spans="1:5" ht="12.75">
      <c r="A520" s="35" t="s">
        <v>56</v>
      </c>
      <c r="E520" s="39" t="s">
        <v>1003</v>
      </c>
    </row>
    <row r="521" spans="1:5" ht="12.75">
      <c r="A521" s="35" t="s">
        <v>57</v>
      </c>
      <c r="E521" s="40" t="s">
        <v>5</v>
      </c>
    </row>
    <row r="522" spans="1:5" ht="38.25">
      <c r="A522" t="s">
        <v>58</v>
      </c>
      <c r="E522" s="39" t="s">
        <v>1004</v>
      </c>
    </row>
    <row r="523" spans="1:16" ht="25.5">
      <c r="A523" t="s">
        <v>50</v>
      </c>
      <c s="34" t="s">
        <v>1005</v>
      </c>
      <c s="34" t="s">
        <v>1006</v>
      </c>
      <c s="35" t="s">
        <v>5</v>
      </c>
      <c s="6" t="s">
        <v>1007</v>
      </c>
      <c s="36" t="s">
        <v>133</v>
      </c>
      <c s="37">
        <v>175.208</v>
      </c>
      <c s="36">
        <v>0.0345</v>
      </c>
      <c s="36">
        <f>ROUND(G523*H523,6)</f>
      </c>
      <c r="L523" s="38">
        <v>0</v>
      </c>
      <c s="32">
        <f>ROUND(ROUND(L523,2)*ROUND(G523,3),2)</f>
      </c>
      <c s="36" t="s">
        <v>154</v>
      </c>
      <c>
        <f>(M523*21)/100</f>
      </c>
      <c t="s">
        <v>28</v>
      </c>
    </row>
    <row r="524" spans="1:5" ht="25.5">
      <c r="A524" s="35" t="s">
        <v>56</v>
      </c>
      <c r="E524" s="39" t="s">
        <v>1007</v>
      </c>
    </row>
    <row r="525" spans="1:5" ht="12.75">
      <c r="A525" s="35" t="s">
        <v>57</v>
      </c>
      <c r="E525" s="40" t="s">
        <v>5</v>
      </c>
    </row>
    <row r="526" spans="1:5" ht="178.5">
      <c r="A526" t="s">
        <v>58</v>
      </c>
      <c r="E526" s="39" t="s">
        <v>1008</v>
      </c>
    </row>
    <row r="527" spans="1:16" ht="25.5">
      <c r="A527" t="s">
        <v>50</v>
      </c>
      <c s="34" t="s">
        <v>1009</v>
      </c>
      <c s="34" t="s">
        <v>1010</v>
      </c>
      <c s="35" t="s">
        <v>5</v>
      </c>
      <c s="6" t="s">
        <v>1011</v>
      </c>
      <c s="36" t="s">
        <v>133</v>
      </c>
      <c s="37">
        <v>61.378</v>
      </c>
      <c s="36">
        <v>0.02093</v>
      </c>
      <c s="36">
        <f>ROUND(G527*H527,6)</f>
      </c>
      <c r="L527" s="38">
        <v>0</v>
      </c>
      <c s="32">
        <f>ROUND(ROUND(L527,2)*ROUND(G527,3),2)</f>
      </c>
      <c s="36" t="s">
        <v>154</v>
      </c>
      <c>
        <f>(M527*21)/100</f>
      </c>
      <c t="s">
        <v>28</v>
      </c>
    </row>
    <row r="528" spans="1:5" ht="25.5">
      <c r="A528" s="35" t="s">
        <v>56</v>
      </c>
      <c r="E528" s="39" t="s">
        <v>1011</v>
      </c>
    </row>
    <row r="529" spans="1:5" ht="25.5">
      <c r="A529" s="35" t="s">
        <v>57</v>
      </c>
      <c r="E529" s="40" t="s">
        <v>1012</v>
      </c>
    </row>
    <row r="530" spans="1:5" ht="12.75">
      <c r="A530" t="s">
        <v>58</v>
      </c>
      <c r="E530" s="39" t="s">
        <v>1013</v>
      </c>
    </row>
    <row r="531" spans="1:16" ht="25.5">
      <c r="A531" t="s">
        <v>50</v>
      </c>
      <c s="34" t="s">
        <v>1014</v>
      </c>
      <c s="34" t="s">
        <v>1015</v>
      </c>
      <c s="35" t="s">
        <v>5</v>
      </c>
      <c s="6" t="s">
        <v>1016</v>
      </c>
      <c s="36" t="s">
        <v>133</v>
      </c>
      <c s="37">
        <v>8.703</v>
      </c>
      <c s="36">
        <v>0</v>
      </c>
      <c s="36">
        <f>ROUND(G531*H531,6)</f>
      </c>
      <c r="L531" s="38">
        <v>0</v>
      </c>
      <c s="32">
        <f>ROUND(ROUND(L531,2)*ROUND(G531,3),2)</f>
      </c>
      <c s="36" t="s">
        <v>154</v>
      </c>
      <c>
        <f>(M531*21)/100</f>
      </c>
      <c t="s">
        <v>28</v>
      </c>
    </row>
    <row r="532" spans="1:5" ht="25.5">
      <c r="A532" s="35" t="s">
        <v>56</v>
      </c>
      <c r="E532" s="39" t="s">
        <v>1016</v>
      </c>
    </row>
    <row r="533" spans="1:5" ht="25.5">
      <c r="A533" s="35" t="s">
        <v>57</v>
      </c>
      <c r="E533" s="40" t="s">
        <v>1017</v>
      </c>
    </row>
    <row r="534" spans="1:5" ht="38.25">
      <c r="A534" t="s">
        <v>58</v>
      </c>
      <c r="E534" s="39" t="s">
        <v>1018</v>
      </c>
    </row>
    <row r="535" spans="1:16" ht="25.5">
      <c r="A535" t="s">
        <v>50</v>
      </c>
      <c s="34" t="s">
        <v>1019</v>
      </c>
      <c s="34" t="s">
        <v>1020</v>
      </c>
      <c s="35" t="s">
        <v>5</v>
      </c>
      <c s="6" t="s">
        <v>1021</v>
      </c>
      <c s="36" t="s">
        <v>133</v>
      </c>
      <c s="37">
        <v>8.703</v>
      </c>
      <c s="36">
        <v>0.0063</v>
      </c>
      <c s="36">
        <f>ROUND(G535*H535,6)</f>
      </c>
      <c r="L535" s="38">
        <v>0</v>
      </c>
      <c s="32">
        <f>ROUND(ROUND(L535,2)*ROUND(G535,3),2)</f>
      </c>
      <c s="36" t="s">
        <v>154</v>
      </c>
      <c>
        <f>(M535*21)/100</f>
      </c>
      <c t="s">
        <v>28</v>
      </c>
    </row>
    <row r="536" spans="1:5" ht="25.5">
      <c r="A536" s="35" t="s">
        <v>56</v>
      </c>
      <c r="E536" s="39" t="s">
        <v>1021</v>
      </c>
    </row>
    <row r="537" spans="1:5" ht="25.5">
      <c r="A537" s="35" t="s">
        <v>57</v>
      </c>
      <c r="E537" s="40" t="s">
        <v>1017</v>
      </c>
    </row>
    <row r="538" spans="1:5" ht="63.75">
      <c r="A538" t="s">
        <v>58</v>
      </c>
      <c r="E538" s="39" t="s">
        <v>1022</v>
      </c>
    </row>
    <row r="539" spans="1:16" ht="12.75">
      <c r="A539" t="s">
        <v>50</v>
      </c>
      <c s="34" t="s">
        <v>1023</v>
      </c>
      <c s="34" t="s">
        <v>1024</v>
      </c>
      <c s="35" t="s">
        <v>5</v>
      </c>
      <c s="6" t="s">
        <v>1025</v>
      </c>
      <c s="36" t="s">
        <v>133</v>
      </c>
      <c s="37">
        <v>518.263</v>
      </c>
      <c s="36">
        <v>0.00704</v>
      </c>
      <c s="36">
        <f>ROUND(G539*H539,6)</f>
      </c>
      <c r="L539" s="38">
        <v>0</v>
      </c>
      <c s="32">
        <f>ROUND(ROUND(L539,2)*ROUND(G539,3),2)</f>
      </c>
      <c s="36" t="s">
        <v>154</v>
      </c>
      <c>
        <f>(M539*21)/100</f>
      </c>
      <c t="s">
        <v>28</v>
      </c>
    </row>
    <row r="540" spans="1:5" ht="12.75">
      <c r="A540" s="35" t="s">
        <v>56</v>
      </c>
      <c r="E540" s="39" t="s">
        <v>1025</v>
      </c>
    </row>
    <row r="541" spans="1:5" ht="191.25">
      <c r="A541" s="35" t="s">
        <v>57</v>
      </c>
      <c r="E541" s="40" t="s">
        <v>1026</v>
      </c>
    </row>
    <row r="542" spans="1:5" ht="25.5">
      <c r="A542" t="s">
        <v>58</v>
      </c>
      <c r="E542" s="39" t="s">
        <v>953</v>
      </c>
    </row>
    <row r="543" spans="1:16" ht="25.5">
      <c r="A543" t="s">
        <v>50</v>
      </c>
      <c s="34" t="s">
        <v>1027</v>
      </c>
      <c s="34" t="s">
        <v>1028</v>
      </c>
      <c s="35" t="s">
        <v>5</v>
      </c>
      <c s="6" t="s">
        <v>1029</v>
      </c>
      <c s="36" t="s">
        <v>133</v>
      </c>
      <c s="37">
        <v>72.913</v>
      </c>
      <c s="36">
        <v>0.0037</v>
      </c>
      <c s="36">
        <f>ROUND(G543*H543,6)</f>
      </c>
      <c r="L543" s="38">
        <v>0</v>
      </c>
      <c s="32">
        <f>ROUND(ROUND(L543,2)*ROUND(G543,3),2)</f>
      </c>
      <c s="36" t="s">
        <v>154</v>
      </c>
      <c>
        <f>(M543*21)/100</f>
      </c>
      <c t="s">
        <v>28</v>
      </c>
    </row>
    <row r="544" spans="1:5" ht="25.5">
      <c r="A544" s="35" t="s">
        <v>56</v>
      </c>
      <c r="E544" s="39" t="s">
        <v>1029</v>
      </c>
    </row>
    <row r="545" spans="1:5" ht="191.25">
      <c r="A545" s="35" t="s">
        <v>57</v>
      </c>
      <c r="E545" s="40" t="s">
        <v>1030</v>
      </c>
    </row>
    <row r="546" spans="1:5" ht="25.5">
      <c r="A546" t="s">
        <v>58</v>
      </c>
      <c r="E546" s="39" t="s">
        <v>953</v>
      </c>
    </row>
    <row r="547" spans="1:16" ht="25.5">
      <c r="A547" t="s">
        <v>50</v>
      </c>
      <c s="34" t="s">
        <v>1031</v>
      </c>
      <c s="34" t="s">
        <v>1032</v>
      </c>
      <c s="35" t="s">
        <v>5</v>
      </c>
      <c s="6" t="s">
        <v>1033</v>
      </c>
      <c s="36" t="s">
        <v>133</v>
      </c>
      <c s="37">
        <v>523.8</v>
      </c>
      <c s="36">
        <v>0.00735</v>
      </c>
      <c s="36">
        <f>ROUND(G547*H547,6)</f>
      </c>
      <c r="L547" s="38">
        <v>0</v>
      </c>
      <c s="32">
        <f>ROUND(ROUND(L547,2)*ROUND(G547,3),2)</f>
      </c>
      <c s="36" t="s">
        <v>154</v>
      </c>
      <c>
        <f>(M547*21)/100</f>
      </c>
      <c t="s">
        <v>28</v>
      </c>
    </row>
    <row r="548" spans="1:5" ht="25.5">
      <c r="A548" s="35" t="s">
        <v>56</v>
      </c>
      <c r="E548" s="39" t="s">
        <v>1033</v>
      </c>
    </row>
    <row r="549" spans="1:5" ht="204">
      <c r="A549" s="35" t="s">
        <v>57</v>
      </c>
      <c r="E549" s="40" t="s">
        <v>1034</v>
      </c>
    </row>
    <row r="550" spans="1:5" ht="12.75">
      <c r="A550" t="s">
        <v>58</v>
      </c>
      <c r="E550" s="39" t="s">
        <v>5</v>
      </c>
    </row>
    <row r="551" spans="1:16" ht="25.5">
      <c r="A551" t="s">
        <v>50</v>
      </c>
      <c s="34" t="s">
        <v>1035</v>
      </c>
      <c s="34" t="s">
        <v>1036</v>
      </c>
      <c s="35" t="s">
        <v>5</v>
      </c>
      <c s="6" t="s">
        <v>1037</v>
      </c>
      <c s="36" t="s">
        <v>133</v>
      </c>
      <c s="37">
        <v>633.94</v>
      </c>
      <c s="36">
        <v>0.00026</v>
      </c>
      <c s="36">
        <f>ROUND(G551*H551,6)</f>
      </c>
      <c r="L551" s="38">
        <v>0</v>
      </c>
      <c s="32">
        <f>ROUND(ROUND(L551,2)*ROUND(G551,3),2)</f>
      </c>
      <c s="36" t="s">
        <v>154</v>
      </c>
      <c>
        <f>(M551*21)/100</f>
      </c>
      <c t="s">
        <v>28</v>
      </c>
    </row>
    <row r="552" spans="1:5" ht="25.5">
      <c r="A552" s="35" t="s">
        <v>56</v>
      </c>
      <c r="E552" s="39" t="s">
        <v>1037</v>
      </c>
    </row>
    <row r="553" spans="1:5" ht="229.5">
      <c r="A553" s="35" t="s">
        <v>57</v>
      </c>
      <c r="E553" s="40" t="s">
        <v>1038</v>
      </c>
    </row>
    <row r="554" spans="1:5" ht="12.75">
      <c r="A554" t="s">
        <v>58</v>
      </c>
      <c r="E554" s="39" t="s">
        <v>5</v>
      </c>
    </row>
    <row r="555" spans="1:16" ht="25.5">
      <c r="A555" t="s">
        <v>50</v>
      </c>
      <c s="34" t="s">
        <v>1039</v>
      </c>
      <c s="34" t="s">
        <v>1040</v>
      </c>
      <c s="35" t="s">
        <v>5</v>
      </c>
      <c s="6" t="s">
        <v>1041</v>
      </c>
      <c s="36" t="s">
        <v>133</v>
      </c>
      <c s="37">
        <v>110.14</v>
      </c>
      <c s="36">
        <v>0.0273</v>
      </c>
      <c s="36">
        <f>ROUND(G555*H555,6)</f>
      </c>
      <c r="L555" s="38">
        <v>0</v>
      </c>
      <c s="32">
        <f>ROUND(ROUND(L555,2)*ROUND(G555,3),2)</f>
      </c>
      <c s="36" t="s">
        <v>154</v>
      </c>
      <c>
        <f>(M555*21)/100</f>
      </c>
      <c t="s">
        <v>28</v>
      </c>
    </row>
    <row r="556" spans="1:5" ht="25.5">
      <c r="A556" s="35" t="s">
        <v>56</v>
      </c>
      <c r="E556" s="39" t="s">
        <v>1041</v>
      </c>
    </row>
    <row r="557" spans="1:5" ht="38.25">
      <c r="A557" s="35" t="s">
        <v>57</v>
      </c>
      <c r="E557" s="40" t="s">
        <v>1042</v>
      </c>
    </row>
    <row r="558" spans="1:5" ht="114.75">
      <c r="A558" t="s">
        <v>58</v>
      </c>
      <c r="E558" s="39" t="s">
        <v>1043</v>
      </c>
    </row>
    <row r="559" spans="1:16" ht="25.5">
      <c r="A559" t="s">
        <v>50</v>
      </c>
      <c s="34" t="s">
        <v>1044</v>
      </c>
      <c s="34" t="s">
        <v>1045</v>
      </c>
      <c s="35" t="s">
        <v>5</v>
      </c>
      <c s="6" t="s">
        <v>1046</v>
      </c>
      <c s="36" t="s">
        <v>133</v>
      </c>
      <c s="37">
        <v>440.56</v>
      </c>
      <c s="36">
        <v>0.0105</v>
      </c>
      <c s="36">
        <f>ROUND(G559*H559,6)</f>
      </c>
      <c r="L559" s="38">
        <v>0</v>
      </c>
      <c s="32">
        <f>ROUND(ROUND(L559,2)*ROUND(G559,3),2)</f>
      </c>
      <c s="36" t="s">
        <v>154</v>
      </c>
      <c>
        <f>(M559*21)/100</f>
      </c>
      <c t="s">
        <v>28</v>
      </c>
    </row>
    <row r="560" spans="1:5" ht="38.25">
      <c r="A560" s="35" t="s">
        <v>56</v>
      </c>
      <c r="E560" s="39" t="s">
        <v>1047</v>
      </c>
    </row>
    <row r="561" spans="1:5" ht="51">
      <c r="A561" s="35" t="s">
        <v>57</v>
      </c>
      <c r="E561" s="40" t="s">
        <v>1048</v>
      </c>
    </row>
    <row r="562" spans="1:5" ht="114.75">
      <c r="A562" t="s">
        <v>58</v>
      </c>
      <c r="E562" s="39" t="s">
        <v>1043</v>
      </c>
    </row>
    <row r="563" spans="1:16" ht="25.5">
      <c r="A563" t="s">
        <v>50</v>
      </c>
      <c s="34" t="s">
        <v>1049</v>
      </c>
      <c s="34" t="s">
        <v>1050</v>
      </c>
      <c s="35" t="s">
        <v>5</v>
      </c>
      <c s="6" t="s">
        <v>1051</v>
      </c>
      <c s="36" t="s">
        <v>133</v>
      </c>
      <c s="37">
        <v>586.057</v>
      </c>
      <c s="36">
        <v>0.00438</v>
      </c>
      <c s="36">
        <f>ROUND(G563*H563,6)</f>
      </c>
      <c r="L563" s="38">
        <v>0</v>
      </c>
      <c s="32">
        <f>ROUND(ROUND(L563,2)*ROUND(G563,3),2)</f>
      </c>
      <c s="36" t="s">
        <v>154</v>
      </c>
      <c>
        <f>(M563*21)/100</f>
      </c>
      <c t="s">
        <v>28</v>
      </c>
    </row>
    <row r="564" spans="1:5" ht="25.5">
      <c r="A564" s="35" t="s">
        <v>56</v>
      </c>
      <c r="E564" s="39" t="s">
        <v>1051</v>
      </c>
    </row>
    <row r="565" spans="1:5" ht="344.25">
      <c r="A565" s="35" t="s">
        <v>57</v>
      </c>
      <c r="E565" s="42" t="s">
        <v>1052</v>
      </c>
    </row>
    <row r="566" spans="1:5" ht="12.75">
      <c r="A566" t="s">
        <v>58</v>
      </c>
      <c r="E566" s="39" t="s">
        <v>964</v>
      </c>
    </row>
    <row r="567" spans="1:16" ht="38.25">
      <c r="A567" t="s">
        <v>50</v>
      </c>
      <c s="34" t="s">
        <v>1053</v>
      </c>
      <c s="34" t="s">
        <v>1054</v>
      </c>
      <c s="35" t="s">
        <v>5</v>
      </c>
      <c s="6" t="s">
        <v>1055</v>
      </c>
      <c s="36" t="s">
        <v>133</v>
      </c>
      <c s="37">
        <v>6.685</v>
      </c>
      <c s="36">
        <v>0.0086</v>
      </c>
      <c s="36">
        <f>ROUND(G567*H567,6)</f>
      </c>
      <c r="L567" s="38">
        <v>0</v>
      </c>
      <c s="32">
        <f>ROUND(ROUND(L567,2)*ROUND(G567,3),2)</f>
      </c>
      <c s="36" t="s">
        <v>154</v>
      </c>
      <c>
        <f>(M567*21)/100</f>
      </c>
      <c t="s">
        <v>28</v>
      </c>
    </row>
    <row r="568" spans="1:5" ht="38.25">
      <c r="A568" s="35" t="s">
        <v>56</v>
      </c>
      <c r="E568" s="39" t="s">
        <v>1056</v>
      </c>
    </row>
    <row r="569" spans="1:5" ht="25.5">
      <c r="A569" s="35" t="s">
        <v>57</v>
      </c>
      <c r="E569" s="40" t="s">
        <v>1057</v>
      </c>
    </row>
    <row r="570" spans="1:5" ht="178.5">
      <c r="A570" t="s">
        <v>58</v>
      </c>
      <c r="E570" s="39" t="s">
        <v>1058</v>
      </c>
    </row>
    <row r="571" spans="1:16" ht="25.5">
      <c r="A571" t="s">
        <v>50</v>
      </c>
      <c s="34" t="s">
        <v>1059</v>
      </c>
      <c s="34" t="s">
        <v>1060</v>
      </c>
      <c s="35" t="s">
        <v>5</v>
      </c>
      <c s="6" t="s">
        <v>1061</v>
      </c>
      <c s="36" t="s">
        <v>133</v>
      </c>
      <c s="37">
        <v>7.354</v>
      </c>
      <c s="36">
        <v>0.0154</v>
      </c>
      <c s="36">
        <f>ROUND(G571*H571,6)</f>
      </c>
      <c r="L571" s="38">
        <v>0</v>
      </c>
      <c s="32">
        <f>ROUND(ROUND(L571,2)*ROUND(G571,3),2)</f>
      </c>
      <c s="36" t="s">
        <v>154</v>
      </c>
      <c>
        <f>(M571*21)/100</f>
      </c>
      <c t="s">
        <v>28</v>
      </c>
    </row>
    <row r="572" spans="1:5" ht="25.5">
      <c r="A572" s="35" t="s">
        <v>56</v>
      </c>
      <c r="E572" s="39" t="s">
        <v>1061</v>
      </c>
    </row>
    <row r="573" spans="1:5" ht="38.25">
      <c r="A573" s="35" t="s">
        <v>57</v>
      </c>
      <c r="E573" s="40" t="s">
        <v>1062</v>
      </c>
    </row>
    <row r="574" spans="1:5" ht="12.75">
      <c r="A574" t="s">
        <v>58</v>
      </c>
      <c r="E574" s="39" t="s">
        <v>5</v>
      </c>
    </row>
    <row r="575" spans="1:16" ht="25.5">
      <c r="A575" t="s">
        <v>50</v>
      </c>
      <c s="34" t="s">
        <v>1063</v>
      </c>
      <c s="34" t="s">
        <v>1064</v>
      </c>
      <c s="35" t="s">
        <v>5</v>
      </c>
      <c s="6" t="s">
        <v>1065</v>
      </c>
      <c s="36" t="s">
        <v>133</v>
      </c>
      <c s="37">
        <v>95.166</v>
      </c>
      <c s="36">
        <v>0.00628</v>
      </c>
      <c s="36">
        <f>ROUND(G575*H575,6)</f>
      </c>
      <c r="L575" s="38">
        <v>0</v>
      </c>
      <c s="32">
        <f>ROUND(ROUND(L575,2)*ROUND(G575,3),2)</f>
      </c>
      <c s="36" t="s">
        <v>154</v>
      </c>
      <c>
        <f>(M575*21)/100</f>
      </c>
      <c t="s">
        <v>28</v>
      </c>
    </row>
    <row r="576" spans="1:5" ht="25.5">
      <c r="A576" s="35" t="s">
        <v>56</v>
      </c>
      <c r="E576" s="39" t="s">
        <v>1065</v>
      </c>
    </row>
    <row r="577" spans="1:5" ht="191.25">
      <c r="A577" s="35" t="s">
        <v>57</v>
      </c>
      <c r="E577" s="40" t="s">
        <v>1066</v>
      </c>
    </row>
    <row r="578" spans="1:5" ht="12.75">
      <c r="A578" t="s">
        <v>58</v>
      </c>
      <c r="E578" s="39" t="s">
        <v>5</v>
      </c>
    </row>
    <row r="579" spans="1:16" ht="25.5">
      <c r="A579" t="s">
        <v>50</v>
      </c>
      <c s="34" t="s">
        <v>1067</v>
      </c>
      <c s="34" t="s">
        <v>1068</v>
      </c>
      <c s="35" t="s">
        <v>5</v>
      </c>
      <c s="6" t="s">
        <v>1069</v>
      </c>
      <c s="36" t="s">
        <v>133</v>
      </c>
      <c s="37">
        <v>39.797</v>
      </c>
      <c s="36">
        <v>0.00441</v>
      </c>
      <c s="36">
        <f>ROUND(G579*H579,6)</f>
      </c>
      <c r="L579" s="38">
        <v>0</v>
      </c>
      <c s="32">
        <f>ROUND(ROUND(L579,2)*ROUND(G579,3),2)</f>
      </c>
      <c s="36" t="s">
        <v>154</v>
      </c>
      <c>
        <f>(M579*21)/100</f>
      </c>
      <c t="s">
        <v>28</v>
      </c>
    </row>
    <row r="580" spans="1:5" ht="25.5">
      <c r="A580" s="35" t="s">
        <v>56</v>
      </c>
      <c r="E580" s="39" t="s">
        <v>1069</v>
      </c>
    </row>
    <row r="581" spans="1:5" ht="357">
      <c r="A581" s="35" t="s">
        <v>57</v>
      </c>
      <c r="E581" s="40" t="s">
        <v>1070</v>
      </c>
    </row>
    <row r="582" spans="1:5" ht="12.75">
      <c r="A582" t="s">
        <v>58</v>
      </c>
      <c r="E582" s="39" t="s">
        <v>964</v>
      </c>
    </row>
    <row r="583" spans="1:16" ht="25.5">
      <c r="A583" t="s">
        <v>50</v>
      </c>
      <c s="34" t="s">
        <v>1071</v>
      </c>
      <c s="34" t="s">
        <v>1072</v>
      </c>
      <c s="35" t="s">
        <v>5</v>
      </c>
      <c s="6" t="s">
        <v>1073</v>
      </c>
      <c s="36" t="s">
        <v>65</v>
      </c>
      <c s="37">
        <v>570.505</v>
      </c>
      <c s="36">
        <v>0</v>
      </c>
      <c s="36">
        <f>ROUND(G583*H583,6)</f>
      </c>
      <c r="L583" s="38">
        <v>0</v>
      </c>
      <c s="32">
        <f>ROUND(ROUND(L583,2)*ROUND(G583,3),2)</f>
      </c>
      <c s="36" t="s">
        <v>154</v>
      </c>
      <c>
        <f>(M583*21)/100</f>
      </c>
      <c t="s">
        <v>28</v>
      </c>
    </row>
    <row r="584" spans="1:5" ht="25.5">
      <c r="A584" s="35" t="s">
        <v>56</v>
      </c>
      <c r="E584" s="39" t="s">
        <v>1073</v>
      </c>
    </row>
    <row r="585" spans="1:5" ht="12.75">
      <c r="A585" s="35" t="s">
        <v>57</v>
      </c>
      <c r="E585" s="40" t="s">
        <v>5</v>
      </c>
    </row>
    <row r="586" spans="1:5" ht="63.75">
      <c r="A586" t="s">
        <v>58</v>
      </c>
      <c r="E586" s="39" t="s">
        <v>1074</v>
      </c>
    </row>
    <row r="587" spans="1:16" ht="12.75">
      <c r="A587" t="s">
        <v>50</v>
      </c>
      <c s="34" t="s">
        <v>1075</v>
      </c>
      <c s="34" t="s">
        <v>1076</v>
      </c>
      <c s="35" t="s">
        <v>5</v>
      </c>
      <c s="6" t="s">
        <v>1077</v>
      </c>
      <c s="36" t="s">
        <v>65</v>
      </c>
      <c s="37">
        <v>536.797</v>
      </c>
      <c s="36">
        <v>0.0001</v>
      </c>
      <c s="36">
        <f>ROUND(G587*H587,6)</f>
      </c>
      <c r="L587" s="38">
        <v>0</v>
      </c>
      <c s="32">
        <f>ROUND(ROUND(L587,2)*ROUND(G587,3),2)</f>
      </c>
      <c s="36" t="s">
        <v>154</v>
      </c>
      <c>
        <f>(M587*21)/100</f>
      </c>
      <c t="s">
        <v>28</v>
      </c>
    </row>
    <row r="588" spans="1:5" ht="12.75">
      <c r="A588" s="35" t="s">
        <v>56</v>
      </c>
      <c r="E588" s="39" t="s">
        <v>1077</v>
      </c>
    </row>
    <row r="589" spans="1:5" ht="12.75">
      <c r="A589" s="35" t="s">
        <v>57</v>
      </c>
      <c r="E589" s="40" t="s">
        <v>5</v>
      </c>
    </row>
    <row r="590" spans="1:5" ht="12.75">
      <c r="A590" t="s">
        <v>58</v>
      </c>
      <c r="E590" s="39" t="s">
        <v>5</v>
      </c>
    </row>
    <row r="591" spans="1:16" ht="12.75">
      <c r="A591" t="s">
        <v>50</v>
      </c>
      <c s="34" t="s">
        <v>1078</v>
      </c>
      <c s="34" t="s">
        <v>1079</v>
      </c>
      <c s="35" t="s">
        <v>5</v>
      </c>
      <c s="6" t="s">
        <v>1080</v>
      </c>
      <c s="36" t="s">
        <v>65</v>
      </c>
      <c s="37">
        <v>62.234</v>
      </c>
      <c s="36">
        <v>0.0001</v>
      </c>
      <c s="36">
        <f>ROUND(G591*H591,6)</f>
      </c>
      <c r="L591" s="38">
        <v>0</v>
      </c>
      <c s="32">
        <f>ROUND(ROUND(L591,2)*ROUND(G591,3),2)</f>
      </c>
      <c s="36" t="s">
        <v>154</v>
      </c>
      <c>
        <f>(M591*21)/100</f>
      </c>
      <c t="s">
        <v>28</v>
      </c>
    </row>
    <row r="592" spans="1:5" ht="12.75">
      <c r="A592" s="35" t="s">
        <v>56</v>
      </c>
      <c r="E592" s="39" t="s">
        <v>1080</v>
      </c>
    </row>
    <row r="593" spans="1:5" ht="153">
      <c r="A593" s="35" t="s">
        <v>57</v>
      </c>
      <c r="E593" s="40" t="s">
        <v>1081</v>
      </c>
    </row>
    <row r="594" spans="1:5" ht="12.75">
      <c r="A594" t="s">
        <v>58</v>
      </c>
      <c r="E594" s="39" t="s">
        <v>5</v>
      </c>
    </row>
    <row r="595" spans="1:16" ht="38.25">
      <c r="A595" t="s">
        <v>50</v>
      </c>
      <c s="34" t="s">
        <v>1082</v>
      </c>
      <c s="34" t="s">
        <v>1083</v>
      </c>
      <c s="35" t="s">
        <v>5</v>
      </c>
      <c s="6" t="s">
        <v>1084</v>
      </c>
      <c s="36" t="s">
        <v>133</v>
      </c>
      <c s="37">
        <v>163.9</v>
      </c>
      <c s="36">
        <v>0.00852</v>
      </c>
      <c s="36">
        <f>ROUND(G595*H595,6)</f>
      </c>
      <c r="L595" s="38">
        <v>0</v>
      </c>
      <c s="32">
        <f>ROUND(ROUND(L595,2)*ROUND(G595,3),2)</f>
      </c>
      <c s="36" t="s">
        <v>154</v>
      </c>
      <c>
        <f>(M595*21)/100</f>
      </c>
      <c t="s">
        <v>28</v>
      </c>
    </row>
    <row r="596" spans="1:5" ht="38.25">
      <c r="A596" s="35" t="s">
        <v>56</v>
      </c>
      <c r="E596" s="39" t="s">
        <v>1084</v>
      </c>
    </row>
    <row r="597" spans="1:5" ht="191.25">
      <c r="A597" s="35" t="s">
        <v>57</v>
      </c>
      <c r="E597" s="40" t="s">
        <v>1085</v>
      </c>
    </row>
    <row r="598" spans="1:5" ht="178.5">
      <c r="A598" t="s">
        <v>58</v>
      </c>
      <c r="E598" s="39" t="s">
        <v>1058</v>
      </c>
    </row>
    <row r="599" spans="1:16" ht="12.75">
      <c r="A599" t="s">
        <v>50</v>
      </c>
      <c s="34" t="s">
        <v>1086</v>
      </c>
      <c s="34" t="s">
        <v>1087</v>
      </c>
      <c s="35" t="s">
        <v>5</v>
      </c>
      <c s="6" t="s">
        <v>1088</v>
      </c>
      <c s="36" t="s">
        <v>187</v>
      </c>
      <c s="37">
        <v>20.06</v>
      </c>
      <c s="36">
        <v>0.032</v>
      </c>
      <c s="36">
        <f>ROUND(G599*H599,6)</f>
      </c>
      <c r="L599" s="38">
        <v>0</v>
      </c>
      <c s="32">
        <f>ROUND(ROUND(L599,2)*ROUND(G599,3),2)</f>
      </c>
      <c s="36" t="s">
        <v>154</v>
      </c>
      <c>
        <f>(M599*21)/100</f>
      </c>
      <c t="s">
        <v>28</v>
      </c>
    </row>
    <row r="600" spans="1:5" ht="12.75">
      <c r="A600" s="35" t="s">
        <v>56</v>
      </c>
      <c r="E600" s="39" t="s">
        <v>1088</v>
      </c>
    </row>
    <row r="601" spans="1:5" ht="204">
      <c r="A601" s="35" t="s">
        <v>57</v>
      </c>
      <c r="E601" s="40" t="s">
        <v>1089</v>
      </c>
    </row>
    <row r="602" spans="1:5" ht="12.75">
      <c r="A602" t="s">
        <v>58</v>
      </c>
      <c r="E602" s="39" t="s">
        <v>5</v>
      </c>
    </row>
    <row r="603" spans="1:16" ht="25.5">
      <c r="A603" t="s">
        <v>50</v>
      </c>
      <c s="34" t="s">
        <v>1090</v>
      </c>
      <c s="34" t="s">
        <v>1091</v>
      </c>
      <c s="35" t="s">
        <v>5</v>
      </c>
      <c s="6" t="s">
        <v>1092</v>
      </c>
      <c s="36" t="s">
        <v>133</v>
      </c>
      <c s="37">
        <v>144.591</v>
      </c>
      <c s="36">
        <v>0.00927</v>
      </c>
      <c s="36">
        <f>ROUND(G603*H603,6)</f>
      </c>
      <c r="L603" s="38">
        <v>0</v>
      </c>
      <c s="32">
        <f>ROUND(ROUND(L603,2)*ROUND(G603,3),2)</f>
      </c>
      <c s="36" t="s">
        <v>154</v>
      </c>
      <c>
        <f>(M603*21)/100</f>
      </c>
      <c t="s">
        <v>28</v>
      </c>
    </row>
    <row r="604" spans="1:5" ht="25.5">
      <c r="A604" s="35" t="s">
        <v>56</v>
      </c>
      <c r="E604" s="39" t="s">
        <v>1092</v>
      </c>
    </row>
    <row r="605" spans="1:5" ht="12.75">
      <c r="A605" s="35" t="s">
        <v>57</v>
      </c>
      <c r="E605" s="40" t="s">
        <v>5</v>
      </c>
    </row>
    <row r="606" spans="1:5" ht="178.5">
      <c r="A606" t="s">
        <v>58</v>
      </c>
      <c r="E606" s="39" t="s">
        <v>1058</v>
      </c>
    </row>
    <row r="607" spans="1:16" ht="12.75">
      <c r="A607" t="s">
        <v>50</v>
      </c>
      <c s="34" t="s">
        <v>1093</v>
      </c>
      <c s="34" t="s">
        <v>1094</v>
      </c>
      <c s="35" t="s">
        <v>5</v>
      </c>
      <c s="6" t="s">
        <v>1095</v>
      </c>
      <c s="36" t="s">
        <v>133</v>
      </c>
      <c s="37">
        <v>180.739</v>
      </c>
      <c s="36">
        <v>0.006</v>
      </c>
      <c s="36">
        <f>ROUND(G607*H607,6)</f>
      </c>
      <c r="L607" s="38">
        <v>0</v>
      </c>
      <c s="32">
        <f>ROUND(ROUND(L607,2)*ROUND(G607,3),2)</f>
      </c>
      <c s="36" t="s">
        <v>159</v>
      </c>
      <c>
        <f>(M607*21)/100</f>
      </c>
      <c t="s">
        <v>28</v>
      </c>
    </row>
    <row r="608" spans="1:5" ht="12.75">
      <c r="A608" s="35" t="s">
        <v>56</v>
      </c>
      <c r="E608" s="39" t="s">
        <v>1095</v>
      </c>
    </row>
    <row r="609" spans="1:5" ht="12.75">
      <c r="A609" s="35" t="s">
        <v>57</v>
      </c>
      <c r="E609" s="40" t="s">
        <v>5</v>
      </c>
    </row>
    <row r="610" spans="1:5" ht="12.75">
      <c r="A610" t="s">
        <v>58</v>
      </c>
      <c r="E610" s="39" t="s">
        <v>5</v>
      </c>
    </row>
    <row r="611" spans="1:16" ht="25.5">
      <c r="A611" t="s">
        <v>50</v>
      </c>
      <c s="34" t="s">
        <v>1096</v>
      </c>
      <c s="34" t="s">
        <v>1097</v>
      </c>
      <c s="35" t="s">
        <v>5</v>
      </c>
      <c s="6" t="s">
        <v>1098</v>
      </c>
      <c s="36" t="s">
        <v>133</v>
      </c>
      <c s="37">
        <v>6.83</v>
      </c>
      <c s="36">
        <v>0.00935</v>
      </c>
      <c s="36">
        <f>ROUND(G611*H611,6)</f>
      </c>
      <c r="L611" s="38">
        <v>0</v>
      </c>
      <c s="32">
        <f>ROUND(ROUND(L611,2)*ROUND(G611,3),2)</f>
      </c>
      <c s="36" t="s">
        <v>154</v>
      </c>
      <c>
        <f>(M611*21)/100</f>
      </c>
      <c t="s">
        <v>28</v>
      </c>
    </row>
    <row r="612" spans="1:5" ht="25.5">
      <c r="A612" s="35" t="s">
        <v>56</v>
      </c>
      <c r="E612" s="39" t="s">
        <v>1099</v>
      </c>
    </row>
    <row r="613" spans="1:5" ht="63.75">
      <c r="A613" s="35" t="s">
        <v>57</v>
      </c>
      <c r="E613" s="40" t="s">
        <v>1100</v>
      </c>
    </row>
    <row r="614" spans="1:5" ht="178.5">
      <c r="A614" t="s">
        <v>58</v>
      </c>
      <c r="E614" s="39" t="s">
        <v>1058</v>
      </c>
    </row>
    <row r="615" spans="1:16" ht="12.75">
      <c r="A615" t="s">
        <v>50</v>
      </c>
      <c s="34" t="s">
        <v>1101</v>
      </c>
      <c s="34" t="s">
        <v>1102</v>
      </c>
      <c s="35" t="s">
        <v>5</v>
      </c>
      <c s="6" t="s">
        <v>1103</v>
      </c>
      <c s="36" t="s">
        <v>133</v>
      </c>
      <c s="37">
        <v>8.538</v>
      </c>
      <c s="36">
        <v>0.009</v>
      </c>
      <c s="36">
        <f>ROUND(G615*H615,6)</f>
      </c>
      <c r="L615" s="38">
        <v>0</v>
      </c>
      <c s="32">
        <f>ROUND(ROUND(L615,2)*ROUND(G615,3),2)</f>
      </c>
      <c s="36" t="s">
        <v>154</v>
      </c>
      <c>
        <f>(M615*21)/100</f>
      </c>
      <c t="s">
        <v>28</v>
      </c>
    </row>
    <row r="616" spans="1:5" ht="12.75">
      <c r="A616" s="35" t="s">
        <v>56</v>
      </c>
      <c r="E616" s="39" t="s">
        <v>1103</v>
      </c>
    </row>
    <row r="617" spans="1:5" ht="76.5">
      <c r="A617" s="35" t="s">
        <v>57</v>
      </c>
      <c r="E617" s="40" t="s">
        <v>1104</v>
      </c>
    </row>
    <row r="618" spans="1:5" ht="12.75">
      <c r="A618" t="s">
        <v>58</v>
      </c>
      <c r="E618" s="39" t="s">
        <v>5</v>
      </c>
    </row>
    <row r="619" spans="1:16" ht="25.5">
      <c r="A619" t="s">
        <v>50</v>
      </c>
      <c s="34" t="s">
        <v>1105</v>
      </c>
      <c s="34" t="s">
        <v>1106</v>
      </c>
      <c s="35" t="s">
        <v>5</v>
      </c>
      <c s="6" t="s">
        <v>1107</v>
      </c>
      <c s="36" t="s">
        <v>133</v>
      </c>
      <c s="37">
        <v>3.25</v>
      </c>
      <c s="36">
        <v>0.00952</v>
      </c>
      <c s="36">
        <f>ROUND(G619*H619,6)</f>
      </c>
      <c r="L619" s="38">
        <v>0</v>
      </c>
      <c s="32">
        <f>ROUND(ROUND(L619,2)*ROUND(G619,3),2)</f>
      </c>
      <c s="36" t="s">
        <v>154</v>
      </c>
      <c>
        <f>(M619*21)/100</f>
      </c>
      <c t="s">
        <v>28</v>
      </c>
    </row>
    <row r="620" spans="1:5" ht="25.5">
      <c r="A620" s="35" t="s">
        <v>56</v>
      </c>
      <c r="E620" s="39" t="s">
        <v>1108</v>
      </c>
    </row>
    <row r="621" spans="1:5" ht="25.5">
      <c r="A621" s="35" t="s">
        <v>57</v>
      </c>
      <c r="E621" s="40" t="s">
        <v>1109</v>
      </c>
    </row>
    <row r="622" spans="1:5" ht="178.5">
      <c r="A622" t="s">
        <v>58</v>
      </c>
      <c r="E622" s="39" t="s">
        <v>1058</v>
      </c>
    </row>
    <row r="623" spans="1:16" ht="12.75">
      <c r="A623" t="s">
        <v>50</v>
      </c>
      <c s="34" t="s">
        <v>1110</v>
      </c>
      <c s="34" t="s">
        <v>1111</v>
      </c>
      <c s="35" t="s">
        <v>5</v>
      </c>
      <c s="6" t="s">
        <v>1112</v>
      </c>
      <c s="36" t="s">
        <v>133</v>
      </c>
      <c s="37">
        <v>3.315</v>
      </c>
      <c s="36">
        <v>0.0135</v>
      </c>
      <c s="36">
        <f>ROUND(G623*H623,6)</f>
      </c>
      <c r="L623" s="38">
        <v>0</v>
      </c>
      <c s="32">
        <f>ROUND(ROUND(L623,2)*ROUND(G623,3),2)</f>
      </c>
      <c s="36" t="s">
        <v>154</v>
      </c>
      <c>
        <f>(M623*21)/100</f>
      </c>
      <c t="s">
        <v>28</v>
      </c>
    </row>
    <row r="624" spans="1:5" ht="12.75">
      <c r="A624" s="35" t="s">
        <v>56</v>
      </c>
      <c r="E624" s="39" t="s">
        <v>1112</v>
      </c>
    </row>
    <row r="625" spans="1:5" ht="38.25">
      <c r="A625" s="35" t="s">
        <v>57</v>
      </c>
      <c r="E625" s="40" t="s">
        <v>1113</v>
      </c>
    </row>
    <row r="626" spans="1:5" ht="12.75">
      <c r="A626" t="s">
        <v>58</v>
      </c>
      <c r="E626" s="39" t="s">
        <v>5</v>
      </c>
    </row>
    <row r="627" spans="1:16" ht="25.5">
      <c r="A627" t="s">
        <v>50</v>
      </c>
      <c s="34" t="s">
        <v>1114</v>
      </c>
      <c s="34" t="s">
        <v>1115</v>
      </c>
      <c s="35" t="s">
        <v>5</v>
      </c>
      <c s="6" t="s">
        <v>1116</v>
      </c>
      <c s="36" t="s">
        <v>133</v>
      </c>
      <c s="37">
        <v>545.169</v>
      </c>
      <c s="36">
        <v>0.0096</v>
      </c>
      <c s="36">
        <f>ROUND(G627*H627,6)</f>
      </c>
      <c r="L627" s="38">
        <v>0</v>
      </c>
      <c s="32">
        <f>ROUND(ROUND(L627,2)*ROUND(G627,3),2)</f>
      </c>
      <c s="36" t="s">
        <v>154</v>
      </c>
      <c>
        <f>(M627*21)/100</f>
      </c>
      <c t="s">
        <v>28</v>
      </c>
    </row>
    <row r="628" spans="1:5" ht="25.5">
      <c r="A628" s="35" t="s">
        <v>56</v>
      </c>
      <c r="E628" s="39" t="s">
        <v>1117</v>
      </c>
    </row>
    <row r="629" spans="1:5" ht="318.75">
      <c r="A629" s="35" t="s">
        <v>57</v>
      </c>
      <c r="E629" s="40" t="s">
        <v>1118</v>
      </c>
    </row>
    <row r="630" spans="1:5" ht="178.5">
      <c r="A630" t="s">
        <v>58</v>
      </c>
      <c r="E630" s="39" t="s">
        <v>1058</v>
      </c>
    </row>
    <row r="631" spans="1:16" ht="12.75">
      <c r="A631" t="s">
        <v>50</v>
      </c>
      <c s="34" t="s">
        <v>1119</v>
      </c>
      <c s="34" t="s">
        <v>1120</v>
      </c>
      <c s="35" t="s">
        <v>5</v>
      </c>
      <c s="6" t="s">
        <v>1121</v>
      </c>
      <c s="36" t="s">
        <v>133</v>
      </c>
      <c s="37">
        <v>556.072</v>
      </c>
      <c s="36">
        <v>0.018</v>
      </c>
      <c s="36">
        <f>ROUND(G631*H631,6)</f>
      </c>
      <c r="L631" s="38">
        <v>0</v>
      </c>
      <c s="32">
        <f>ROUND(ROUND(L631,2)*ROUND(G631,3),2)</f>
      </c>
      <c s="36" t="s">
        <v>154</v>
      </c>
      <c>
        <f>(M631*21)/100</f>
      </c>
      <c t="s">
        <v>28</v>
      </c>
    </row>
    <row r="632" spans="1:5" ht="12.75">
      <c r="A632" s="35" t="s">
        <v>56</v>
      </c>
      <c r="E632" s="39" t="s">
        <v>1121</v>
      </c>
    </row>
    <row r="633" spans="1:5" ht="331.5">
      <c r="A633" s="35" t="s">
        <v>57</v>
      </c>
      <c r="E633" s="40" t="s">
        <v>1122</v>
      </c>
    </row>
    <row r="634" spans="1:5" ht="12.75">
      <c r="A634" t="s">
        <v>58</v>
      </c>
      <c r="E634" s="39" t="s">
        <v>5</v>
      </c>
    </row>
    <row r="635" spans="1:16" ht="25.5">
      <c r="A635" t="s">
        <v>50</v>
      </c>
      <c s="34" t="s">
        <v>1123</v>
      </c>
      <c s="34" t="s">
        <v>1124</v>
      </c>
      <c s="35" t="s">
        <v>5</v>
      </c>
      <c s="6" t="s">
        <v>1125</v>
      </c>
      <c s="36" t="s">
        <v>133</v>
      </c>
      <c s="37">
        <v>163.9</v>
      </c>
      <c s="36">
        <v>6E-05</v>
      </c>
      <c s="36">
        <f>ROUND(G635*H635,6)</f>
      </c>
      <c r="L635" s="38">
        <v>0</v>
      </c>
      <c s="32">
        <f>ROUND(ROUND(L635,2)*ROUND(G635,3),2)</f>
      </c>
      <c s="36" t="s">
        <v>154</v>
      </c>
      <c>
        <f>(M635*21)/100</f>
      </c>
      <c t="s">
        <v>28</v>
      </c>
    </row>
    <row r="636" spans="1:5" ht="38.25">
      <c r="A636" s="35" t="s">
        <v>56</v>
      </c>
      <c r="E636" s="39" t="s">
        <v>1126</v>
      </c>
    </row>
    <row r="637" spans="1:5" ht="191.25">
      <c r="A637" s="35" t="s">
        <v>57</v>
      </c>
      <c r="E637" s="40" t="s">
        <v>1085</v>
      </c>
    </row>
    <row r="638" spans="1:5" ht="178.5">
      <c r="A638" t="s">
        <v>58</v>
      </c>
      <c r="E638" s="39" t="s">
        <v>1058</v>
      </c>
    </row>
    <row r="639" spans="1:16" ht="25.5">
      <c r="A639" t="s">
        <v>50</v>
      </c>
      <c s="34" t="s">
        <v>1127</v>
      </c>
      <c s="34" t="s">
        <v>1128</v>
      </c>
      <c s="35" t="s">
        <v>5</v>
      </c>
      <c s="6" t="s">
        <v>1129</v>
      </c>
      <c s="36" t="s">
        <v>133</v>
      </c>
      <c s="37">
        <v>545.169</v>
      </c>
      <c s="36">
        <v>6E-05</v>
      </c>
      <c s="36">
        <f>ROUND(G639*H639,6)</f>
      </c>
      <c r="L639" s="38">
        <v>0</v>
      </c>
      <c s="32">
        <f>ROUND(ROUND(L639,2)*ROUND(G639,3),2)</f>
      </c>
      <c s="36" t="s">
        <v>154</v>
      </c>
      <c>
        <f>(M639*21)/100</f>
      </c>
      <c t="s">
        <v>28</v>
      </c>
    </row>
    <row r="640" spans="1:5" ht="38.25">
      <c r="A640" s="35" t="s">
        <v>56</v>
      </c>
      <c r="E640" s="39" t="s">
        <v>1130</v>
      </c>
    </row>
    <row r="641" spans="1:5" ht="318.75">
      <c r="A641" s="35" t="s">
        <v>57</v>
      </c>
      <c r="E641" s="40" t="s">
        <v>1118</v>
      </c>
    </row>
    <row r="642" spans="1:5" ht="178.5">
      <c r="A642" t="s">
        <v>58</v>
      </c>
      <c r="E642" s="39" t="s">
        <v>1058</v>
      </c>
    </row>
    <row r="643" spans="1:16" ht="25.5">
      <c r="A643" t="s">
        <v>50</v>
      </c>
      <c s="34" t="s">
        <v>1131</v>
      </c>
      <c s="34" t="s">
        <v>1132</v>
      </c>
      <c s="35" t="s">
        <v>5</v>
      </c>
      <c s="6" t="s">
        <v>1133</v>
      </c>
      <c s="36" t="s">
        <v>65</v>
      </c>
      <c s="37">
        <v>107.98</v>
      </c>
      <c s="36">
        <v>3E-05</v>
      </c>
      <c s="36">
        <f>ROUND(G643*H643,6)</f>
      </c>
      <c r="L643" s="38">
        <v>0</v>
      </c>
      <c s="32">
        <f>ROUND(ROUND(L643,2)*ROUND(G643,3),2)</f>
      </c>
      <c s="36" t="s">
        <v>154</v>
      </c>
      <c>
        <f>(M643*21)/100</f>
      </c>
      <c t="s">
        <v>28</v>
      </c>
    </row>
    <row r="644" spans="1:5" ht="25.5">
      <c r="A644" s="35" t="s">
        <v>56</v>
      </c>
      <c r="E644" s="39" t="s">
        <v>1133</v>
      </c>
    </row>
    <row r="645" spans="1:5" ht="191.25">
      <c r="A645" s="35" t="s">
        <v>57</v>
      </c>
      <c r="E645" s="40" t="s">
        <v>1134</v>
      </c>
    </row>
    <row r="646" spans="1:5" ht="25.5">
      <c r="A646" t="s">
        <v>58</v>
      </c>
      <c r="E646" s="39" t="s">
        <v>1135</v>
      </c>
    </row>
    <row r="647" spans="1:16" ht="12.75">
      <c r="A647" t="s">
        <v>50</v>
      </c>
      <c s="34" t="s">
        <v>1136</v>
      </c>
      <c s="34" t="s">
        <v>1137</v>
      </c>
      <c s="35" t="s">
        <v>5</v>
      </c>
      <c s="6" t="s">
        <v>1138</v>
      </c>
      <c s="36" t="s">
        <v>65</v>
      </c>
      <c s="37">
        <v>124.177</v>
      </c>
      <c s="36">
        <v>0.00072</v>
      </c>
      <c s="36">
        <f>ROUND(G647*H647,6)</f>
      </c>
      <c r="L647" s="38">
        <v>0</v>
      </c>
      <c s="32">
        <f>ROUND(ROUND(L647,2)*ROUND(G647,3),2)</f>
      </c>
      <c s="36" t="s">
        <v>159</v>
      </c>
      <c>
        <f>(M647*21)/100</f>
      </c>
      <c t="s">
        <v>28</v>
      </c>
    </row>
    <row r="648" spans="1:5" ht="12.75">
      <c r="A648" s="35" t="s">
        <v>56</v>
      </c>
      <c r="E648" s="39" t="s">
        <v>1138</v>
      </c>
    </row>
    <row r="649" spans="1:5" ht="204">
      <c r="A649" s="35" t="s">
        <v>57</v>
      </c>
      <c r="E649" s="40" t="s">
        <v>1139</v>
      </c>
    </row>
    <row r="650" spans="1:5" ht="12.75">
      <c r="A650" t="s">
        <v>58</v>
      </c>
      <c r="E650" s="39" t="s">
        <v>5</v>
      </c>
    </row>
    <row r="651" spans="1:16" ht="25.5">
      <c r="A651" t="s">
        <v>50</v>
      </c>
      <c s="34" t="s">
        <v>1140</v>
      </c>
      <c s="34" t="s">
        <v>1141</v>
      </c>
      <c s="35" t="s">
        <v>5</v>
      </c>
      <c s="6" t="s">
        <v>1142</v>
      </c>
      <c s="36" t="s">
        <v>65</v>
      </c>
      <c s="37">
        <v>1938.01</v>
      </c>
      <c s="36">
        <v>0</v>
      </c>
      <c s="36">
        <f>ROUND(G651*H651,6)</f>
      </c>
      <c r="L651" s="38">
        <v>0</v>
      </c>
      <c s="32">
        <f>ROUND(ROUND(L651,2)*ROUND(G651,3),2)</f>
      </c>
      <c s="36" t="s">
        <v>154</v>
      </c>
      <c>
        <f>(M651*21)/100</f>
      </c>
      <c t="s">
        <v>28</v>
      </c>
    </row>
    <row r="652" spans="1:5" ht="25.5">
      <c r="A652" s="35" t="s">
        <v>56</v>
      </c>
      <c r="E652" s="39" t="s">
        <v>1142</v>
      </c>
    </row>
    <row r="653" spans="1:5" ht="12.75">
      <c r="A653" s="35" t="s">
        <v>57</v>
      </c>
      <c r="E653" s="40" t="s">
        <v>5</v>
      </c>
    </row>
    <row r="654" spans="1:5" ht="25.5">
      <c r="A654" t="s">
        <v>58</v>
      </c>
      <c r="E654" s="39" t="s">
        <v>1135</v>
      </c>
    </row>
    <row r="655" spans="1:16" ht="12.75">
      <c r="A655" t="s">
        <v>50</v>
      </c>
      <c s="34" t="s">
        <v>1143</v>
      </c>
      <c s="34" t="s">
        <v>1144</v>
      </c>
      <c s="35" t="s">
        <v>5</v>
      </c>
      <c s="6" t="s">
        <v>1145</v>
      </c>
      <c s="36" t="s">
        <v>65</v>
      </c>
      <c s="37">
        <v>445.599</v>
      </c>
      <c s="36">
        <v>4E-05</v>
      </c>
      <c s="36">
        <f>ROUND(G655*H655,6)</f>
      </c>
      <c r="L655" s="38">
        <v>0</v>
      </c>
      <c s="32">
        <f>ROUND(ROUND(L655,2)*ROUND(G655,3),2)</f>
      </c>
      <c s="36" t="s">
        <v>159</v>
      </c>
      <c>
        <f>(M655*21)/100</f>
      </c>
      <c t="s">
        <v>28</v>
      </c>
    </row>
    <row r="656" spans="1:5" ht="12.75">
      <c r="A656" s="35" t="s">
        <v>56</v>
      </c>
      <c r="E656" s="39" t="s">
        <v>1145</v>
      </c>
    </row>
    <row r="657" spans="1:5" ht="12.75">
      <c r="A657" s="35" t="s">
        <v>57</v>
      </c>
      <c r="E657" s="40" t="s">
        <v>5</v>
      </c>
    </row>
    <row r="658" spans="1:5" ht="12.75">
      <c r="A658" t="s">
        <v>58</v>
      </c>
      <c r="E658" s="39" t="s">
        <v>5</v>
      </c>
    </row>
    <row r="659" spans="1:16" ht="12.75">
      <c r="A659" t="s">
        <v>50</v>
      </c>
      <c s="34" t="s">
        <v>1146</v>
      </c>
      <c s="34" t="s">
        <v>1147</v>
      </c>
      <c s="35" t="s">
        <v>5</v>
      </c>
      <c s="6" t="s">
        <v>1148</v>
      </c>
      <c s="36" t="s">
        <v>65</v>
      </c>
      <c s="37">
        <v>144.533</v>
      </c>
      <c s="36">
        <v>0.0002</v>
      </c>
      <c s="36">
        <f>ROUND(G659*H659,6)</f>
      </c>
      <c r="L659" s="38">
        <v>0</v>
      </c>
      <c s="32">
        <f>ROUND(ROUND(L659,2)*ROUND(G659,3),2)</f>
      </c>
      <c s="36" t="s">
        <v>154</v>
      </c>
      <c>
        <f>(M659*21)/100</f>
      </c>
      <c t="s">
        <v>28</v>
      </c>
    </row>
    <row r="660" spans="1:5" ht="12.75">
      <c r="A660" s="35" t="s">
        <v>56</v>
      </c>
      <c r="E660" s="39" t="s">
        <v>1148</v>
      </c>
    </row>
    <row r="661" spans="1:5" ht="12.75">
      <c r="A661" s="35" t="s">
        <v>57</v>
      </c>
      <c r="E661" s="40" t="s">
        <v>5</v>
      </c>
    </row>
    <row r="662" spans="1:5" ht="12.75">
      <c r="A662" t="s">
        <v>58</v>
      </c>
      <c r="E662" s="39" t="s">
        <v>5</v>
      </c>
    </row>
    <row r="663" spans="1:16" ht="25.5">
      <c r="A663" t="s">
        <v>50</v>
      </c>
      <c s="34" t="s">
        <v>1149</v>
      </c>
      <c s="34" t="s">
        <v>1150</v>
      </c>
      <c s="35" t="s">
        <v>5</v>
      </c>
      <c s="6" t="s">
        <v>1151</v>
      </c>
      <c s="36" t="s">
        <v>65</v>
      </c>
      <c s="37">
        <v>101.588</v>
      </c>
      <c s="36">
        <v>0.0003</v>
      </c>
      <c s="36">
        <f>ROUND(G663*H663,6)</f>
      </c>
      <c r="L663" s="38">
        <v>0</v>
      </c>
      <c s="32">
        <f>ROUND(ROUND(L663,2)*ROUND(G663,3),2)</f>
      </c>
      <c s="36" t="s">
        <v>154</v>
      </c>
      <c>
        <f>(M663*21)/100</f>
      </c>
      <c t="s">
        <v>28</v>
      </c>
    </row>
    <row r="664" spans="1:5" ht="25.5">
      <c r="A664" s="35" t="s">
        <v>56</v>
      </c>
      <c r="E664" s="39" t="s">
        <v>1151</v>
      </c>
    </row>
    <row r="665" spans="1:5" ht="12.75">
      <c r="A665" s="35" t="s">
        <v>57</v>
      </c>
      <c r="E665" s="40" t="s">
        <v>5</v>
      </c>
    </row>
    <row r="666" spans="1:5" ht="12.75">
      <c r="A666" t="s">
        <v>58</v>
      </c>
      <c r="E666" s="39" t="s">
        <v>5</v>
      </c>
    </row>
    <row r="667" spans="1:16" ht="12.75">
      <c r="A667" t="s">
        <v>50</v>
      </c>
      <c s="34" t="s">
        <v>1152</v>
      </c>
      <c s="34" t="s">
        <v>1153</v>
      </c>
      <c s="35" t="s">
        <v>5</v>
      </c>
      <c s="6" t="s">
        <v>1154</v>
      </c>
      <c s="36" t="s">
        <v>65</v>
      </c>
      <c s="37">
        <v>10.752</v>
      </c>
      <c s="36">
        <v>4E-05</v>
      </c>
      <c s="36">
        <f>ROUND(G667*H667,6)</f>
      </c>
      <c r="L667" s="38">
        <v>0</v>
      </c>
      <c s="32">
        <f>ROUND(ROUND(L667,2)*ROUND(G667,3),2)</f>
      </c>
      <c s="36" t="s">
        <v>159</v>
      </c>
      <c>
        <f>(M667*21)/100</f>
      </c>
      <c t="s">
        <v>28</v>
      </c>
    </row>
    <row r="668" spans="1:5" ht="12.75">
      <c r="A668" s="35" t="s">
        <v>56</v>
      </c>
      <c r="E668" s="39" t="s">
        <v>1154</v>
      </c>
    </row>
    <row r="669" spans="1:5" ht="395.25">
      <c r="A669" s="35" t="s">
        <v>57</v>
      </c>
      <c r="E669" s="40" t="s">
        <v>1155</v>
      </c>
    </row>
    <row r="670" spans="1:5" ht="12.75">
      <c r="A670" t="s">
        <v>58</v>
      </c>
      <c r="E670" s="39" t="s">
        <v>5</v>
      </c>
    </row>
    <row r="671" spans="1:16" ht="12.75">
      <c r="A671" t="s">
        <v>50</v>
      </c>
      <c s="34" t="s">
        <v>1156</v>
      </c>
      <c s="34" t="s">
        <v>1157</v>
      </c>
      <c s="35" t="s">
        <v>5</v>
      </c>
      <c s="6" t="s">
        <v>1158</v>
      </c>
      <c s="36" t="s">
        <v>65</v>
      </c>
      <c s="37">
        <v>1268.99</v>
      </c>
      <c s="36">
        <v>3E-05</v>
      </c>
      <c s="36">
        <f>ROUND(G671*H671,6)</f>
      </c>
      <c r="L671" s="38">
        <v>0</v>
      </c>
      <c s="32">
        <f>ROUND(ROUND(L671,2)*ROUND(G671,3),2)</f>
      </c>
      <c s="36" t="s">
        <v>154</v>
      </c>
      <c>
        <f>(M671*21)/100</f>
      </c>
      <c t="s">
        <v>28</v>
      </c>
    </row>
    <row r="672" spans="1:5" ht="12.75">
      <c r="A672" s="35" t="s">
        <v>56</v>
      </c>
      <c r="E672" s="39" t="s">
        <v>1158</v>
      </c>
    </row>
    <row r="673" spans="1:5" ht="12.75">
      <c r="A673" s="35" t="s">
        <v>57</v>
      </c>
      <c r="E673" s="40" t="s">
        <v>5</v>
      </c>
    </row>
    <row r="674" spans="1:5" ht="12.75">
      <c r="A674" t="s">
        <v>58</v>
      </c>
      <c r="E674" s="39" t="s">
        <v>5</v>
      </c>
    </row>
    <row r="675" spans="1:16" ht="12.75">
      <c r="A675" t="s">
        <v>50</v>
      </c>
      <c s="34" t="s">
        <v>1159</v>
      </c>
      <c s="34" t="s">
        <v>1160</v>
      </c>
      <c s="35" t="s">
        <v>5</v>
      </c>
      <c s="6" t="s">
        <v>1161</v>
      </c>
      <c s="36" t="s">
        <v>54</v>
      </c>
      <c s="37">
        <v>15</v>
      </c>
      <c s="36">
        <v>6E-05</v>
      </c>
      <c s="36">
        <f>ROUND(G675*H675,6)</f>
      </c>
      <c r="L675" s="38">
        <v>0</v>
      </c>
      <c s="32">
        <f>ROUND(ROUND(L675,2)*ROUND(G675,3),2)</f>
      </c>
      <c s="36" t="s">
        <v>159</v>
      </c>
      <c>
        <f>(M675*21)/100</f>
      </c>
      <c t="s">
        <v>28</v>
      </c>
    </row>
    <row r="676" spans="1:5" ht="12.75">
      <c r="A676" s="35" t="s">
        <v>56</v>
      </c>
      <c r="E676" s="39" t="s">
        <v>1161</v>
      </c>
    </row>
    <row r="677" spans="1:5" ht="38.25">
      <c r="A677" s="35" t="s">
        <v>57</v>
      </c>
      <c r="E677" s="40" t="s">
        <v>1162</v>
      </c>
    </row>
    <row r="678" spans="1:5" ht="51">
      <c r="A678" t="s">
        <v>58</v>
      </c>
      <c r="E678" s="39" t="s">
        <v>1163</v>
      </c>
    </row>
    <row r="679" spans="1:16" ht="12.75">
      <c r="A679" t="s">
        <v>50</v>
      </c>
      <c s="34" t="s">
        <v>1164</v>
      </c>
      <c s="34" t="s">
        <v>1165</v>
      </c>
      <c s="35" t="s">
        <v>5</v>
      </c>
      <c s="6" t="s">
        <v>1166</v>
      </c>
      <c s="36" t="s">
        <v>54</v>
      </c>
      <c s="37">
        <v>12</v>
      </c>
      <c s="36">
        <v>0.00045</v>
      </c>
      <c s="36">
        <f>ROUND(G679*H679,6)</f>
      </c>
      <c r="L679" s="38">
        <v>0</v>
      </c>
      <c s="32">
        <f>ROUND(ROUND(L679,2)*ROUND(G679,3),2)</f>
      </c>
      <c s="36" t="s">
        <v>154</v>
      </c>
      <c>
        <f>(M679*21)/100</f>
      </c>
      <c t="s">
        <v>28</v>
      </c>
    </row>
    <row r="680" spans="1:5" ht="12.75">
      <c r="A680" s="35" t="s">
        <v>56</v>
      </c>
      <c r="E680" s="39" t="s">
        <v>1166</v>
      </c>
    </row>
    <row r="681" spans="1:5" ht="25.5">
      <c r="A681" s="35" t="s">
        <v>57</v>
      </c>
      <c r="E681" s="40" t="s">
        <v>1167</v>
      </c>
    </row>
    <row r="682" spans="1:5" ht="12.75">
      <c r="A682" t="s">
        <v>58</v>
      </c>
      <c r="E682" s="39" t="s">
        <v>5</v>
      </c>
    </row>
    <row r="683" spans="1:16" ht="12.75">
      <c r="A683" t="s">
        <v>50</v>
      </c>
      <c s="34" t="s">
        <v>1168</v>
      </c>
      <c s="34" t="s">
        <v>1169</v>
      </c>
      <c s="35" t="s">
        <v>5</v>
      </c>
      <c s="6" t="s">
        <v>1170</v>
      </c>
      <c s="36" t="s">
        <v>54</v>
      </c>
      <c s="37">
        <v>3</v>
      </c>
      <c s="36">
        <v>0.00045</v>
      </c>
      <c s="36">
        <f>ROUND(G683*H683,6)</f>
      </c>
      <c r="L683" s="38">
        <v>0</v>
      </c>
      <c s="32">
        <f>ROUND(ROUND(L683,2)*ROUND(G683,3),2)</f>
      </c>
      <c s="36" t="s">
        <v>159</v>
      </c>
      <c>
        <f>(M683*21)/100</f>
      </c>
      <c t="s">
        <v>28</v>
      </c>
    </row>
    <row r="684" spans="1:5" ht="12.75">
      <c r="A684" s="35" t="s">
        <v>56</v>
      </c>
      <c r="E684" s="39" t="s">
        <v>1170</v>
      </c>
    </row>
    <row r="685" spans="1:5" ht="25.5">
      <c r="A685" s="35" t="s">
        <v>57</v>
      </c>
      <c r="E685" s="40" t="s">
        <v>1171</v>
      </c>
    </row>
    <row r="686" spans="1:5" ht="12.75">
      <c r="A686" t="s">
        <v>58</v>
      </c>
      <c r="E686" s="39" t="s">
        <v>5</v>
      </c>
    </row>
    <row r="687" spans="1:16" ht="25.5">
      <c r="A687" t="s">
        <v>50</v>
      </c>
      <c s="34" t="s">
        <v>1172</v>
      </c>
      <c s="34" t="s">
        <v>1173</v>
      </c>
      <c s="35" t="s">
        <v>5</v>
      </c>
      <c s="6" t="s">
        <v>1174</v>
      </c>
      <c s="36" t="s">
        <v>133</v>
      </c>
      <c s="37">
        <v>523.8</v>
      </c>
      <c s="36">
        <v>0.0231</v>
      </c>
      <c s="36">
        <f>ROUND(G687*H687,6)</f>
      </c>
      <c r="L687" s="38">
        <v>0</v>
      </c>
      <c s="32">
        <f>ROUND(ROUND(L687,2)*ROUND(G687,3),2)</f>
      </c>
      <c s="36" t="s">
        <v>154</v>
      </c>
      <c>
        <f>(M687*21)/100</f>
      </c>
      <c t="s">
        <v>28</v>
      </c>
    </row>
    <row r="688" spans="1:5" ht="25.5">
      <c r="A688" s="35" t="s">
        <v>56</v>
      </c>
      <c r="E688" s="39" t="s">
        <v>1174</v>
      </c>
    </row>
    <row r="689" spans="1:5" ht="204">
      <c r="A689" s="35" t="s">
        <v>57</v>
      </c>
      <c r="E689" s="40" t="s">
        <v>1034</v>
      </c>
    </row>
    <row r="690" spans="1:5" ht="38.25">
      <c r="A690" t="s">
        <v>58</v>
      </c>
      <c r="E690" s="39" t="s">
        <v>1175</v>
      </c>
    </row>
    <row r="691" spans="1:16" ht="25.5">
      <c r="A691" t="s">
        <v>50</v>
      </c>
      <c s="34" t="s">
        <v>1176</v>
      </c>
      <c s="34" t="s">
        <v>1177</v>
      </c>
      <c s="35" t="s">
        <v>5</v>
      </c>
      <c s="6" t="s">
        <v>1178</v>
      </c>
      <c s="36" t="s">
        <v>133</v>
      </c>
      <c s="37">
        <v>586.057</v>
      </c>
      <c s="36">
        <v>0.00268</v>
      </c>
      <c s="36">
        <f>ROUND(G691*H691,6)</f>
      </c>
      <c r="L691" s="38">
        <v>0</v>
      </c>
      <c s="32">
        <f>ROUND(ROUND(L691,2)*ROUND(G691,3),2)</f>
      </c>
      <c s="36" t="s">
        <v>154</v>
      </c>
      <c>
        <f>(M691*21)/100</f>
      </c>
      <c t="s">
        <v>28</v>
      </c>
    </row>
    <row r="692" spans="1:5" ht="25.5">
      <c r="A692" s="35" t="s">
        <v>56</v>
      </c>
      <c r="E692" s="39" t="s">
        <v>1178</v>
      </c>
    </row>
    <row r="693" spans="1:5" ht="331.5">
      <c r="A693" s="35" t="s">
        <v>57</v>
      </c>
      <c r="E693" s="40" t="s">
        <v>1179</v>
      </c>
    </row>
    <row r="694" spans="1:5" ht="12.75">
      <c r="A694" t="s">
        <v>58</v>
      </c>
      <c r="E694" s="39" t="s">
        <v>5</v>
      </c>
    </row>
    <row r="695" spans="1:16" ht="25.5">
      <c r="A695" t="s">
        <v>50</v>
      </c>
      <c s="34" t="s">
        <v>1180</v>
      </c>
      <c s="34" t="s">
        <v>1068</v>
      </c>
      <c s="35" t="s">
        <v>118</v>
      </c>
      <c s="6" t="s">
        <v>1069</v>
      </c>
      <c s="36" t="s">
        <v>133</v>
      </c>
      <c s="37">
        <v>16.416</v>
      </c>
      <c s="36">
        <v>0.00441</v>
      </c>
      <c s="36">
        <f>ROUND(G695*H695,6)</f>
      </c>
      <c r="L695" s="38">
        <v>0</v>
      </c>
      <c s="32">
        <f>ROUND(ROUND(L695,2)*ROUND(G695,3),2)</f>
      </c>
      <c s="36" t="s">
        <v>154</v>
      </c>
      <c>
        <f>(M695*21)/100</f>
      </c>
      <c t="s">
        <v>28</v>
      </c>
    </row>
    <row r="696" spans="1:5" ht="25.5">
      <c r="A696" s="35" t="s">
        <v>56</v>
      </c>
      <c r="E696" s="39" t="s">
        <v>1069</v>
      </c>
    </row>
    <row r="697" spans="1:5" ht="25.5">
      <c r="A697" s="35" t="s">
        <v>57</v>
      </c>
      <c r="E697" s="40" t="s">
        <v>790</v>
      </c>
    </row>
    <row r="698" spans="1:5" ht="12.75">
      <c r="A698" t="s">
        <v>58</v>
      </c>
      <c r="E698" s="39" t="s">
        <v>964</v>
      </c>
    </row>
    <row r="699" spans="1:16" ht="25.5">
      <c r="A699" t="s">
        <v>50</v>
      </c>
      <c s="34" t="s">
        <v>1181</v>
      </c>
      <c s="34" t="s">
        <v>1182</v>
      </c>
      <c s="35" t="s">
        <v>5</v>
      </c>
      <c s="6" t="s">
        <v>1183</v>
      </c>
      <c s="36" t="s">
        <v>133</v>
      </c>
      <c s="37">
        <v>57.855</v>
      </c>
      <c s="36">
        <v>0.00268</v>
      </c>
      <c s="36">
        <f>ROUND(G699*H699,6)</f>
      </c>
      <c r="L699" s="38">
        <v>0</v>
      </c>
      <c s="32">
        <f>ROUND(ROUND(L699,2)*ROUND(G699,3),2)</f>
      </c>
      <c s="36" t="s">
        <v>154</v>
      </c>
      <c>
        <f>(M699*21)/100</f>
      </c>
      <c t="s">
        <v>28</v>
      </c>
    </row>
    <row r="700" spans="1:5" ht="38.25">
      <c r="A700" s="35" t="s">
        <v>56</v>
      </c>
      <c r="E700" s="39" t="s">
        <v>1184</v>
      </c>
    </row>
    <row r="701" spans="1:5" ht="369.75">
      <c r="A701" s="35" t="s">
        <v>57</v>
      </c>
      <c r="E701" s="40" t="s">
        <v>1185</v>
      </c>
    </row>
    <row r="702" spans="1:5" ht="12.75">
      <c r="A702" t="s">
        <v>58</v>
      </c>
      <c r="E702" s="39" t="s">
        <v>5</v>
      </c>
    </row>
    <row r="703" spans="1:16" ht="25.5">
      <c r="A703" t="s">
        <v>50</v>
      </c>
      <c s="34" t="s">
        <v>1186</v>
      </c>
      <c s="34" t="s">
        <v>1187</v>
      </c>
      <c s="35" t="s">
        <v>5</v>
      </c>
      <c s="6" t="s">
        <v>1188</v>
      </c>
      <c s="36" t="s">
        <v>133</v>
      </c>
      <c s="37">
        <v>117.498</v>
      </c>
      <c s="36">
        <v>0</v>
      </c>
      <c s="36">
        <f>ROUND(G703*H703,6)</f>
      </c>
      <c r="L703" s="38">
        <v>0</v>
      </c>
      <c s="32">
        <f>ROUND(ROUND(L703,2)*ROUND(G703,3),2)</f>
      </c>
      <c s="36" t="s">
        <v>154</v>
      </c>
      <c>
        <f>(M703*21)/100</f>
      </c>
      <c t="s">
        <v>28</v>
      </c>
    </row>
    <row r="704" spans="1:5" ht="25.5">
      <c r="A704" s="35" t="s">
        <v>56</v>
      </c>
      <c r="E704" s="39" t="s">
        <v>1188</v>
      </c>
    </row>
    <row r="705" spans="1:5" ht="140.25">
      <c r="A705" s="35" t="s">
        <v>57</v>
      </c>
      <c r="E705" s="40" t="s">
        <v>1189</v>
      </c>
    </row>
    <row r="706" spans="1:5" ht="25.5">
      <c r="A706" t="s">
        <v>58</v>
      </c>
      <c r="E706" s="39" t="s">
        <v>1190</v>
      </c>
    </row>
    <row r="707" spans="1:16" ht="25.5">
      <c r="A707" t="s">
        <v>50</v>
      </c>
      <c s="34" t="s">
        <v>1191</v>
      </c>
      <c s="34" t="s">
        <v>1192</v>
      </c>
      <c s="35" t="s">
        <v>5</v>
      </c>
      <c s="6" t="s">
        <v>1193</v>
      </c>
      <c s="36" t="s">
        <v>133</v>
      </c>
      <c s="37">
        <v>153.371</v>
      </c>
      <c s="36">
        <v>0</v>
      </c>
      <c s="36">
        <f>ROUND(G707*H707,6)</f>
      </c>
      <c r="L707" s="38">
        <v>0</v>
      </c>
      <c s="32">
        <f>ROUND(ROUND(L707,2)*ROUND(G707,3),2)</f>
      </c>
      <c s="36" t="s">
        <v>154</v>
      </c>
      <c>
        <f>(M707*21)/100</f>
      </c>
      <c t="s">
        <v>28</v>
      </c>
    </row>
    <row r="708" spans="1:5" ht="25.5">
      <c r="A708" s="35" t="s">
        <v>56</v>
      </c>
      <c r="E708" s="39" t="s">
        <v>1193</v>
      </c>
    </row>
    <row r="709" spans="1:5" ht="12.75">
      <c r="A709" s="35" t="s">
        <v>57</v>
      </c>
      <c r="E709" s="40" t="s">
        <v>5</v>
      </c>
    </row>
    <row r="710" spans="1:5" ht="178.5">
      <c r="A710" t="s">
        <v>58</v>
      </c>
      <c r="E710" s="39" t="s">
        <v>1194</v>
      </c>
    </row>
    <row r="711" spans="1:16" ht="25.5">
      <c r="A711" t="s">
        <v>50</v>
      </c>
      <c s="34" t="s">
        <v>1195</v>
      </c>
      <c s="34" t="s">
        <v>1196</v>
      </c>
      <c s="35" t="s">
        <v>5</v>
      </c>
      <c s="6" t="s">
        <v>1197</v>
      </c>
      <c s="36" t="s">
        <v>187</v>
      </c>
      <c s="37">
        <v>28.354</v>
      </c>
      <c s="36">
        <v>2.45329</v>
      </c>
      <c s="36">
        <f>ROUND(G711*H711,6)</f>
      </c>
      <c r="L711" s="38">
        <v>0</v>
      </c>
      <c s="32">
        <f>ROUND(ROUND(L711,2)*ROUND(G711,3),2)</f>
      </c>
      <c s="36" t="s">
        <v>154</v>
      </c>
      <c>
        <f>(M711*21)/100</f>
      </c>
      <c t="s">
        <v>28</v>
      </c>
    </row>
    <row r="712" spans="1:5" ht="25.5">
      <c r="A712" s="35" t="s">
        <v>56</v>
      </c>
      <c r="E712" s="39" t="s">
        <v>1197</v>
      </c>
    </row>
    <row r="713" spans="1:5" ht="12.75">
      <c r="A713" s="35" t="s">
        <v>57</v>
      </c>
      <c r="E713" s="40" t="s">
        <v>5</v>
      </c>
    </row>
    <row r="714" spans="1:5" ht="204">
      <c r="A714" t="s">
        <v>58</v>
      </c>
      <c r="E714" s="39" t="s">
        <v>1198</v>
      </c>
    </row>
    <row r="715" spans="1:16" ht="25.5">
      <c r="A715" t="s">
        <v>50</v>
      </c>
      <c s="34" t="s">
        <v>1199</v>
      </c>
      <c s="34" t="s">
        <v>1200</v>
      </c>
      <c s="35" t="s">
        <v>5</v>
      </c>
      <c s="6" t="s">
        <v>1201</v>
      </c>
      <c s="36" t="s">
        <v>187</v>
      </c>
      <c s="37">
        <v>24.656</v>
      </c>
      <c s="36">
        <v>0</v>
      </c>
      <c s="36">
        <f>ROUND(G715*H715,6)</f>
      </c>
      <c r="L715" s="38">
        <v>0</v>
      </c>
      <c s="32">
        <f>ROUND(ROUND(L715,2)*ROUND(G715,3),2)</f>
      </c>
      <c s="36" t="s">
        <v>154</v>
      </c>
      <c>
        <f>(M715*21)/100</f>
      </c>
      <c t="s">
        <v>28</v>
      </c>
    </row>
    <row r="716" spans="1:5" ht="25.5">
      <c r="A716" s="35" t="s">
        <v>56</v>
      </c>
      <c r="E716" s="39" t="s">
        <v>1201</v>
      </c>
    </row>
    <row r="717" spans="1:5" ht="12.75">
      <c r="A717" s="35" t="s">
        <v>57</v>
      </c>
      <c r="E717" s="40" t="s">
        <v>5</v>
      </c>
    </row>
    <row r="718" spans="1:5" ht="63.75">
      <c r="A718" t="s">
        <v>58</v>
      </c>
      <c r="E718" s="39" t="s">
        <v>1202</v>
      </c>
    </row>
    <row r="719" spans="1:16" ht="25.5">
      <c r="A719" t="s">
        <v>50</v>
      </c>
      <c s="34" t="s">
        <v>1203</v>
      </c>
      <c s="34" t="s">
        <v>1204</v>
      </c>
      <c s="35" t="s">
        <v>5</v>
      </c>
      <c s="6" t="s">
        <v>1205</v>
      </c>
      <c s="36" t="s">
        <v>187</v>
      </c>
      <c s="37">
        <v>0.915</v>
      </c>
      <c s="36">
        <v>0.04</v>
      </c>
      <c s="36">
        <f>ROUND(G719*H719,6)</f>
      </c>
      <c r="L719" s="38">
        <v>0</v>
      </c>
      <c s="32">
        <f>ROUND(ROUND(L719,2)*ROUND(G719,3),2)</f>
      </c>
      <c s="36" t="s">
        <v>154</v>
      </c>
      <c>
        <f>(M719*21)/100</f>
      </c>
      <c t="s">
        <v>28</v>
      </c>
    </row>
    <row r="720" spans="1:5" ht="25.5">
      <c r="A720" s="35" t="s">
        <v>56</v>
      </c>
      <c r="E720" s="39" t="s">
        <v>1205</v>
      </c>
    </row>
    <row r="721" spans="1:5" ht="25.5">
      <c r="A721" s="35" t="s">
        <v>57</v>
      </c>
      <c r="E721" s="40" t="s">
        <v>1206</v>
      </c>
    </row>
    <row r="722" spans="1:5" ht="63.75">
      <c r="A722" t="s">
        <v>58</v>
      </c>
      <c r="E722" s="39" t="s">
        <v>1202</v>
      </c>
    </row>
    <row r="723" spans="1:16" ht="25.5">
      <c r="A723" t="s">
        <v>50</v>
      </c>
      <c s="34" t="s">
        <v>1207</v>
      </c>
      <c s="34" t="s">
        <v>1208</v>
      </c>
      <c s="35" t="s">
        <v>5</v>
      </c>
      <c s="6" t="s">
        <v>1209</v>
      </c>
      <c s="36" t="s">
        <v>187</v>
      </c>
      <c s="37">
        <v>24.656</v>
      </c>
      <c s="36">
        <v>0</v>
      </c>
      <c s="36">
        <f>ROUND(G723*H723,6)</f>
      </c>
      <c r="L723" s="38">
        <v>0</v>
      </c>
      <c s="32">
        <f>ROUND(ROUND(L723,2)*ROUND(G723,3),2)</f>
      </c>
      <c s="36" t="s">
        <v>154</v>
      </c>
      <c>
        <f>(M723*21)/100</f>
      </c>
      <c t="s">
        <v>28</v>
      </c>
    </row>
    <row r="724" spans="1:5" ht="25.5">
      <c r="A724" s="35" t="s">
        <v>56</v>
      </c>
      <c r="E724" s="39" t="s">
        <v>1209</v>
      </c>
    </row>
    <row r="725" spans="1:5" ht="12.75">
      <c r="A725" s="35" t="s">
        <v>57</v>
      </c>
      <c r="E725" s="40" t="s">
        <v>5</v>
      </c>
    </row>
    <row r="726" spans="1:5" ht="63.75">
      <c r="A726" t="s">
        <v>58</v>
      </c>
      <c r="E726" s="39" t="s">
        <v>1202</v>
      </c>
    </row>
    <row r="727" spans="1:16" ht="25.5">
      <c r="A727" t="s">
        <v>50</v>
      </c>
      <c s="34" t="s">
        <v>1210</v>
      </c>
      <c s="34" t="s">
        <v>1211</v>
      </c>
      <c s="35" t="s">
        <v>5</v>
      </c>
      <c s="6" t="s">
        <v>1212</v>
      </c>
      <c s="36" t="s">
        <v>187</v>
      </c>
      <c s="37">
        <v>2.872</v>
      </c>
      <c s="36">
        <v>0</v>
      </c>
      <c s="36">
        <f>ROUND(G727*H727,6)</f>
      </c>
      <c r="L727" s="38">
        <v>0</v>
      </c>
      <c s="32">
        <f>ROUND(ROUND(L727,2)*ROUND(G727,3),2)</f>
      </c>
      <c s="36" t="s">
        <v>154</v>
      </c>
      <c>
        <f>(M727*21)/100</f>
      </c>
      <c t="s">
        <v>28</v>
      </c>
    </row>
    <row r="728" spans="1:5" ht="25.5">
      <c r="A728" s="35" t="s">
        <v>56</v>
      </c>
      <c r="E728" s="39" t="s">
        <v>1212</v>
      </c>
    </row>
    <row r="729" spans="1:5" ht="255">
      <c r="A729" s="35" t="s">
        <v>57</v>
      </c>
      <c r="E729" s="40" t="s">
        <v>1213</v>
      </c>
    </row>
    <row r="730" spans="1:5" ht="63.75">
      <c r="A730" t="s">
        <v>58</v>
      </c>
      <c r="E730" s="39" t="s">
        <v>1202</v>
      </c>
    </row>
    <row r="731" spans="1:16" ht="12.75">
      <c r="A731" t="s">
        <v>50</v>
      </c>
      <c s="34" t="s">
        <v>1214</v>
      </c>
      <c s="34" t="s">
        <v>1215</v>
      </c>
      <c s="35" t="s">
        <v>5</v>
      </c>
      <c s="6" t="s">
        <v>1216</v>
      </c>
      <c s="36" t="s">
        <v>336</v>
      </c>
      <c s="37">
        <v>0.685</v>
      </c>
      <c s="36">
        <v>1.06277</v>
      </c>
      <c s="36">
        <f>ROUND(G731*H731,6)</f>
      </c>
      <c r="L731" s="38">
        <v>0</v>
      </c>
      <c s="32">
        <f>ROUND(ROUND(L731,2)*ROUND(G731,3),2)</f>
      </c>
      <c s="36" t="s">
        <v>154</v>
      </c>
      <c>
        <f>(M731*21)/100</f>
      </c>
      <c t="s">
        <v>28</v>
      </c>
    </row>
    <row r="732" spans="1:5" ht="12.75">
      <c r="A732" s="35" t="s">
        <v>56</v>
      </c>
      <c r="E732" s="39" t="s">
        <v>1216</v>
      </c>
    </row>
    <row r="733" spans="1:5" ht="12.75">
      <c r="A733" s="35" t="s">
        <v>57</v>
      </c>
      <c r="E733" s="40" t="s">
        <v>5</v>
      </c>
    </row>
    <row r="734" spans="1:5" ht="25.5">
      <c r="A734" t="s">
        <v>58</v>
      </c>
      <c r="E734" s="39" t="s">
        <v>1217</v>
      </c>
    </row>
    <row r="735" spans="1:16" ht="12.75">
      <c r="A735" t="s">
        <v>50</v>
      </c>
      <c s="34" t="s">
        <v>1218</v>
      </c>
      <c s="34" t="s">
        <v>1219</v>
      </c>
      <c s="35" t="s">
        <v>5</v>
      </c>
      <c s="6" t="s">
        <v>1220</v>
      </c>
      <c s="36" t="s">
        <v>133</v>
      </c>
      <c s="37">
        <v>440.12</v>
      </c>
      <c s="36">
        <v>0</v>
      </c>
      <c s="36">
        <f>ROUND(G735*H735,6)</f>
      </c>
      <c r="L735" s="38">
        <v>0</v>
      </c>
      <c s="32">
        <f>ROUND(ROUND(L735,2)*ROUND(G735,3),2)</f>
      </c>
      <c s="36" t="s">
        <v>154</v>
      </c>
      <c>
        <f>(M735*21)/100</f>
      </c>
      <c t="s">
        <v>28</v>
      </c>
    </row>
    <row r="736" spans="1:5" ht="12.75">
      <c r="A736" s="35" t="s">
        <v>56</v>
      </c>
      <c r="E736" s="39" t="s">
        <v>1220</v>
      </c>
    </row>
    <row r="737" spans="1:5" ht="12.75">
      <c r="A737" s="35" t="s">
        <v>57</v>
      </c>
      <c r="E737" s="40" t="s">
        <v>5</v>
      </c>
    </row>
    <row r="738" spans="1:5" ht="12.75">
      <c r="A738" t="s">
        <v>58</v>
      </c>
      <c r="E738" s="39" t="s">
        <v>5</v>
      </c>
    </row>
    <row r="739" spans="1:16" ht="12.75">
      <c r="A739" t="s">
        <v>50</v>
      </c>
      <c s="34" t="s">
        <v>1221</v>
      </c>
      <c s="34" t="s">
        <v>1222</v>
      </c>
      <c s="35" t="s">
        <v>5</v>
      </c>
      <c s="6" t="s">
        <v>1223</v>
      </c>
      <c s="36" t="s">
        <v>133</v>
      </c>
      <c s="37">
        <v>440.12</v>
      </c>
      <c s="36">
        <v>0</v>
      </c>
      <c s="36">
        <f>ROUND(G739*H739,6)</f>
      </c>
      <c r="L739" s="38">
        <v>0</v>
      </c>
      <c s="32">
        <f>ROUND(ROUND(L739,2)*ROUND(G739,3),2)</f>
      </c>
      <c s="36" t="s">
        <v>154</v>
      </c>
      <c>
        <f>(M739*21)/100</f>
      </c>
      <c t="s">
        <v>28</v>
      </c>
    </row>
    <row r="740" spans="1:5" ht="12.75">
      <c r="A740" s="35" t="s">
        <v>56</v>
      </c>
      <c r="E740" s="39" t="s">
        <v>1223</v>
      </c>
    </row>
    <row r="741" spans="1:5" ht="12.75">
      <c r="A741" s="35" t="s">
        <v>57</v>
      </c>
      <c r="E741" s="40" t="s">
        <v>5</v>
      </c>
    </row>
    <row r="742" spans="1:5" ht="12.75">
      <c r="A742" t="s">
        <v>58</v>
      </c>
      <c r="E742" s="39" t="s">
        <v>5</v>
      </c>
    </row>
    <row r="743" spans="1:16" ht="25.5">
      <c r="A743" t="s">
        <v>50</v>
      </c>
      <c s="34" t="s">
        <v>1224</v>
      </c>
      <c s="34" t="s">
        <v>1225</v>
      </c>
      <c s="35" t="s">
        <v>5</v>
      </c>
      <c s="6" t="s">
        <v>1226</v>
      </c>
      <c s="36" t="s">
        <v>65</v>
      </c>
      <c s="37">
        <v>568</v>
      </c>
      <c s="36">
        <v>2E-05</v>
      </c>
      <c s="36">
        <f>ROUND(G743*H743,6)</f>
      </c>
      <c r="L743" s="38">
        <v>0</v>
      </c>
      <c s="32">
        <f>ROUND(ROUND(L743,2)*ROUND(G743,3),2)</f>
      </c>
      <c s="36" t="s">
        <v>154</v>
      </c>
      <c>
        <f>(M743*21)/100</f>
      </c>
      <c t="s">
        <v>28</v>
      </c>
    </row>
    <row r="744" spans="1:5" ht="25.5">
      <c r="A744" s="35" t="s">
        <v>56</v>
      </c>
      <c r="E744" s="39" t="s">
        <v>1226</v>
      </c>
    </row>
    <row r="745" spans="1:5" ht="12.75">
      <c r="A745" s="35" t="s">
        <v>57</v>
      </c>
      <c r="E745" s="40" t="s">
        <v>5</v>
      </c>
    </row>
    <row r="746" spans="1:5" ht="12.75">
      <c r="A746" t="s">
        <v>58</v>
      </c>
      <c r="E746" s="39" t="s">
        <v>5</v>
      </c>
    </row>
    <row r="747" spans="1:16" ht="25.5">
      <c r="A747" t="s">
        <v>50</v>
      </c>
      <c s="34" t="s">
        <v>1227</v>
      </c>
      <c s="34" t="s">
        <v>1228</v>
      </c>
      <c s="35" t="s">
        <v>5</v>
      </c>
      <c s="6" t="s">
        <v>1229</v>
      </c>
      <c s="36" t="s">
        <v>65</v>
      </c>
      <c s="37">
        <v>6.35</v>
      </c>
      <c s="36">
        <v>1E-05</v>
      </c>
      <c s="36">
        <f>ROUND(G747*H747,6)</f>
      </c>
      <c r="L747" s="38">
        <v>0</v>
      </c>
      <c s="32">
        <f>ROUND(ROUND(L747,2)*ROUND(G747,3),2)</f>
      </c>
      <c s="36" t="s">
        <v>154</v>
      </c>
      <c>
        <f>(M747*21)/100</f>
      </c>
      <c t="s">
        <v>28</v>
      </c>
    </row>
    <row r="748" spans="1:5" ht="25.5">
      <c r="A748" s="35" t="s">
        <v>56</v>
      </c>
      <c r="E748" s="39" t="s">
        <v>1229</v>
      </c>
    </row>
    <row r="749" spans="1:5" ht="25.5">
      <c r="A749" s="35" t="s">
        <v>57</v>
      </c>
      <c r="E749" s="40" t="s">
        <v>1230</v>
      </c>
    </row>
    <row r="750" spans="1:5" ht="12.75">
      <c r="A750" t="s">
        <v>58</v>
      </c>
      <c r="E750" s="39" t="s">
        <v>1231</v>
      </c>
    </row>
    <row r="751" spans="1:16" ht="25.5">
      <c r="A751" t="s">
        <v>50</v>
      </c>
      <c s="34" t="s">
        <v>1232</v>
      </c>
      <c s="34" t="s">
        <v>1233</v>
      </c>
      <c s="35" t="s">
        <v>5</v>
      </c>
      <c s="6" t="s">
        <v>1234</v>
      </c>
      <c s="36" t="s">
        <v>54</v>
      </c>
      <c s="37">
        <v>25</v>
      </c>
      <c s="36">
        <v>0.01777</v>
      </c>
      <c s="36">
        <f>ROUND(G751*H751,6)</f>
      </c>
      <c r="L751" s="38">
        <v>0</v>
      </c>
      <c s="32">
        <f>ROUND(ROUND(L751,2)*ROUND(G751,3),2)</f>
      </c>
      <c s="36" t="s">
        <v>154</v>
      </c>
      <c>
        <f>(M751*21)/100</f>
      </c>
      <c t="s">
        <v>28</v>
      </c>
    </row>
    <row r="752" spans="1:5" ht="25.5">
      <c r="A752" s="35" t="s">
        <v>56</v>
      </c>
      <c r="E752" s="39" t="s">
        <v>1234</v>
      </c>
    </row>
    <row r="753" spans="1:5" ht="102">
      <c r="A753" s="35" t="s">
        <v>57</v>
      </c>
      <c r="E753" s="40" t="s">
        <v>1235</v>
      </c>
    </row>
    <row r="754" spans="1:5" ht="165.75">
      <c r="A754" t="s">
        <v>58</v>
      </c>
      <c r="E754" s="39" t="s">
        <v>1236</v>
      </c>
    </row>
    <row r="755" spans="1:16" ht="12.75">
      <c r="A755" t="s">
        <v>50</v>
      </c>
      <c s="34" t="s">
        <v>1237</v>
      </c>
      <c s="34" t="s">
        <v>1238</v>
      </c>
      <c s="35" t="s">
        <v>5</v>
      </c>
      <c s="6" t="s">
        <v>1239</v>
      </c>
      <c s="36" t="s">
        <v>54</v>
      </c>
      <c s="37">
        <v>7</v>
      </c>
      <c s="36">
        <v>0.01936</v>
      </c>
      <c s="36">
        <f>ROUND(G755*H755,6)</f>
      </c>
      <c r="L755" s="38">
        <v>0</v>
      </c>
      <c s="32">
        <f>ROUND(ROUND(L755,2)*ROUND(G755,3),2)</f>
      </c>
      <c s="36" t="s">
        <v>154</v>
      </c>
      <c>
        <f>(M755*21)/100</f>
      </c>
      <c t="s">
        <v>28</v>
      </c>
    </row>
    <row r="756" spans="1:5" ht="12.75">
      <c r="A756" s="35" t="s">
        <v>56</v>
      </c>
      <c r="E756" s="39" t="s">
        <v>1239</v>
      </c>
    </row>
    <row r="757" spans="1:5" ht="25.5">
      <c r="A757" s="35" t="s">
        <v>57</v>
      </c>
      <c r="E757" s="40" t="s">
        <v>1240</v>
      </c>
    </row>
    <row r="758" spans="1:5" ht="12.75">
      <c r="A758" t="s">
        <v>58</v>
      </c>
      <c r="E758" s="39" t="s">
        <v>1241</v>
      </c>
    </row>
    <row r="759" spans="1:16" ht="12.75">
      <c r="A759" t="s">
        <v>50</v>
      </c>
      <c s="34" t="s">
        <v>1242</v>
      </c>
      <c s="34" t="s">
        <v>1243</v>
      </c>
      <c s="35" t="s">
        <v>5</v>
      </c>
      <c s="6" t="s">
        <v>1244</v>
      </c>
      <c s="36" t="s">
        <v>54</v>
      </c>
      <c s="37">
        <v>6</v>
      </c>
      <c s="36">
        <v>0.02198</v>
      </c>
      <c s="36">
        <f>ROUND(G759*H759,6)</f>
      </c>
      <c r="L759" s="38">
        <v>0</v>
      </c>
      <c s="32">
        <f>ROUND(ROUND(L759,2)*ROUND(G759,3),2)</f>
      </c>
      <c s="36" t="s">
        <v>154</v>
      </c>
      <c>
        <f>(M759*21)/100</f>
      </c>
      <c t="s">
        <v>28</v>
      </c>
    </row>
    <row r="760" spans="1:5" ht="12.75">
      <c r="A760" s="35" t="s">
        <v>56</v>
      </c>
      <c r="E760" s="39" t="s">
        <v>1244</v>
      </c>
    </row>
    <row r="761" spans="1:5" ht="25.5">
      <c r="A761" s="35" t="s">
        <v>57</v>
      </c>
      <c r="E761" s="40" t="s">
        <v>1245</v>
      </c>
    </row>
    <row r="762" spans="1:5" ht="12.75">
      <c r="A762" t="s">
        <v>58</v>
      </c>
      <c r="E762" s="39" t="s">
        <v>1241</v>
      </c>
    </row>
    <row r="763" spans="1:16" ht="12.75">
      <c r="A763" t="s">
        <v>50</v>
      </c>
      <c s="34" t="s">
        <v>1246</v>
      </c>
      <c s="34" t="s">
        <v>1247</v>
      </c>
      <c s="35" t="s">
        <v>5</v>
      </c>
      <c s="6" t="s">
        <v>1248</v>
      </c>
      <c s="36" t="s">
        <v>54</v>
      </c>
      <c s="37">
        <v>4</v>
      </c>
      <c s="36">
        <v>0.01992</v>
      </c>
      <c s="36">
        <f>ROUND(G763*H763,6)</f>
      </c>
      <c r="L763" s="38">
        <v>0</v>
      </c>
      <c s="32">
        <f>ROUND(ROUND(L763,2)*ROUND(G763,3),2)</f>
      </c>
      <c s="36" t="s">
        <v>154</v>
      </c>
      <c>
        <f>(M763*21)/100</f>
      </c>
      <c t="s">
        <v>28</v>
      </c>
    </row>
    <row r="764" spans="1:5" ht="12.75">
      <c r="A764" s="35" t="s">
        <v>56</v>
      </c>
      <c r="E764" s="39" t="s">
        <v>1248</v>
      </c>
    </row>
    <row r="765" spans="1:5" ht="25.5">
      <c r="A765" s="35" t="s">
        <v>57</v>
      </c>
      <c r="E765" s="40" t="s">
        <v>1249</v>
      </c>
    </row>
    <row r="766" spans="1:5" ht="12.75">
      <c r="A766" t="s">
        <v>58</v>
      </c>
      <c r="E766" s="39" t="s">
        <v>1250</v>
      </c>
    </row>
    <row r="767" spans="1:16" ht="12.75">
      <c r="A767" t="s">
        <v>50</v>
      </c>
      <c s="34" t="s">
        <v>1251</v>
      </c>
      <c s="34" t="s">
        <v>1252</v>
      </c>
      <c s="35" t="s">
        <v>5</v>
      </c>
      <c s="6" t="s">
        <v>1253</v>
      </c>
      <c s="36" t="s">
        <v>54</v>
      </c>
      <c s="37">
        <v>3</v>
      </c>
      <c s="36">
        <v>0.02265</v>
      </c>
      <c s="36">
        <f>ROUND(G767*H767,6)</f>
      </c>
      <c r="L767" s="38">
        <v>0</v>
      </c>
      <c s="32">
        <f>ROUND(ROUND(L767,2)*ROUND(G767,3),2)</f>
      </c>
      <c s="36" t="s">
        <v>154</v>
      </c>
      <c>
        <f>(M767*21)/100</f>
      </c>
      <c t="s">
        <v>28</v>
      </c>
    </row>
    <row r="768" spans="1:5" ht="12.75">
      <c r="A768" s="35" t="s">
        <v>56</v>
      </c>
      <c r="E768" s="39" t="s">
        <v>1253</v>
      </c>
    </row>
    <row r="769" spans="1:5" ht="25.5">
      <c r="A769" s="35" t="s">
        <v>57</v>
      </c>
      <c r="E769" s="40" t="s">
        <v>1254</v>
      </c>
    </row>
    <row r="770" spans="1:5" ht="12.75">
      <c r="A770" t="s">
        <v>58</v>
      </c>
      <c r="E770" s="39" t="s">
        <v>1250</v>
      </c>
    </row>
    <row r="771" spans="1:16" ht="12.75">
      <c r="A771" t="s">
        <v>50</v>
      </c>
      <c s="34" t="s">
        <v>1255</v>
      </c>
      <c s="34" t="s">
        <v>1256</v>
      </c>
      <c s="35" t="s">
        <v>5</v>
      </c>
      <c s="6" t="s">
        <v>1257</v>
      </c>
      <c s="36" t="s">
        <v>54</v>
      </c>
      <c s="37">
        <v>1</v>
      </c>
      <c s="36">
        <v>0.02328</v>
      </c>
      <c s="36">
        <f>ROUND(G771*H771,6)</f>
      </c>
      <c r="L771" s="38">
        <v>0</v>
      </c>
      <c s="32">
        <f>ROUND(ROUND(L771,2)*ROUND(G771,3),2)</f>
      </c>
      <c s="36" t="s">
        <v>154</v>
      </c>
      <c>
        <f>(M771*21)/100</f>
      </c>
      <c t="s">
        <v>28</v>
      </c>
    </row>
    <row r="772" spans="1:5" ht="12.75">
      <c r="A772" s="35" t="s">
        <v>56</v>
      </c>
      <c r="E772" s="39" t="s">
        <v>1257</v>
      </c>
    </row>
    <row r="773" spans="1:5" ht="25.5">
      <c r="A773" s="35" t="s">
        <v>57</v>
      </c>
      <c r="E773" s="40" t="s">
        <v>1258</v>
      </c>
    </row>
    <row r="774" spans="1:5" ht="12.75">
      <c r="A774" t="s">
        <v>58</v>
      </c>
      <c r="E774" s="39" t="s">
        <v>1259</v>
      </c>
    </row>
    <row r="775" spans="1:16" ht="12.75">
      <c r="A775" t="s">
        <v>50</v>
      </c>
      <c s="34" t="s">
        <v>1260</v>
      </c>
      <c s="34" t="s">
        <v>1252</v>
      </c>
      <c s="35" t="s">
        <v>118</v>
      </c>
      <c s="6" t="s">
        <v>1253</v>
      </c>
      <c s="36" t="s">
        <v>54</v>
      </c>
      <c s="37">
        <v>2</v>
      </c>
      <c s="36">
        <v>0.02265</v>
      </c>
      <c s="36">
        <f>ROUND(G775*H775,6)</f>
      </c>
      <c r="L775" s="38">
        <v>0</v>
      </c>
      <c s="32">
        <f>ROUND(ROUND(L775,2)*ROUND(G775,3),2)</f>
      </c>
      <c s="36" t="s">
        <v>154</v>
      </c>
      <c>
        <f>(M775*21)/100</f>
      </c>
      <c t="s">
        <v>28</v>
      </c>
    </row>
    <row r="776" spans="1:5" ht="12.75">
      <c r="A776" s="35" t="s">
        <v>56</v>
      </c>
      <c r="E776" s="39" t="s">
        <v>1253</v>
      </c>
    </row>
    <row r="777" spans="1:5" ht="25.5">
      <c r="A777" s="35" t="s">
        <v>57</v>
      </c>
      <c r="E777" s="40" t="s">
        <v>1261</v>
      </c>
    </row>
    <row r="778" spans="1:5" ht="12.75">
      <c r="A778" t="s">
        <v>58</v>
      </c>
      <c r="E778" s="39" t="s">
        <v>1262</v>
      </c>
    </row>
    <row r="779" spans="1:16" ht="12.75">
      <c r="A779" t="s">
        <v>50</v>
      </c>
      <c s="34" t="s">
        <v>1263</v>
      </c>
      <c s="34" t="s">
        <v>1264</v>
      </c>
      <c s="35" t="s">
        <v>5</v>
      </c>
      <c s="6" t="s">
        <v>1265</v>
      </c>
      <c s="36" t="s">
        <v>54</v>
      </c>
      <c s="37">
        <v>2</v>
      </c>
      <c s="36">
        <v>0.01521</v>
      </c>
      <c s="36">
        <f>ROUND(G779*H779,6)</f>
      </c>
      <c r="L779" s="38">
        <v>0</v>
      </c>
      <c s="32">
        <f>ROUND(ROUND(L779,2)*ROUND(G779,3),2)</f>
      </c>
      <c s="36" t="s">
        <v>159</v>
      </c>
      <c>
        <f>(M779*21)/100</f>
      </c>
      <c t="s">
        <v>28</v>
      </c>
    </row>
    <row r="780" spans="1:5" ht="12.75">
      <c r="A780" s="35" t="s">
        <v>56</v>
      </c>
      <c r="E780" s="39" t="s">
        <v>1265</v>
      </c>
    </row>
    <row r="781" spans="1:5" ht="25.5">
      <c r="A781" s="35" t="s">
        <v>57</v>
      </c>
      <c r="E781" s="40" t="s">
        <v>1266</v>
      </c>
    </row>
    <row r="782" spans="1:5" ht="12.75">
      <c r="A782" t="s">
        <v>58</v>
      </c>
      <c r="E782" s="39" t="s">
        <v>1262</v>
      </c>
    </row>
    <row r="783" spans="1:16" ht="25.5">
      <c r="A783" t="s">
        <v>50</v>
      </c>
      <c s="34" t="s">
        <v>1267</v>
      </c>
      <c s="34" t="s">
        <v>1268</v>
      </c>
      <c s="35" t="s">
        <v>5</v>
      </c>
      <c s="6" t="s">
        <v>1269</v>
      </c>
      <c s="36" t="s">
        <v>54</v>
      </c>
      <c s="37">
        <v>8</v>
      </c>
      <c s="36">
        <v>0.4417</v>
      </c>
      <c s="36">
        <f>ROUND(G783*H783,6)</f>
      </c>
      <c r="L783" s="38">
        <v>0</v>
      </c>
      <c s="32">
        <f>ROUND(ROUND(L783,2)*ROUND(G783,3),2)</f>
      </c>
      <c s="36" t="s">
        <v>154</v>
      </c>
      <c>
        <f>(M783*21)/100</f>
      </c>
      <c t="s">
        <v>28</v>
      </c>
    </row>
    <row r="784" spans="1:5" ht="25.5">
      <c r="A784" s="35" t="s">
        <v>56</v>
      </c>
      <c r="E784" s="39" t="s">
        <v>1269</v>
      </c>
    </row>
    <row r="785" spans="1:5" ht="76.5">
      <c r="A785" s="35" t="s">
        <v>57</v>
      </c>
      <c r="E785" s="40" t="s">
        <v>1270</v>
      </c>
    </row>
    <row r="786" spans="1:5" ht="102">
      <c r="A786" t="s">
        <v>58</v>
      </c>
      <c r="E786" s="39" t="s">
        <v>1271</v>
      </c>
    </row>
    <row r="787" spans="1:16" ht="12.75">
      <c r="A787" t="s">
        <v>50</v>
      </c>
      <c s="34" t="s">
        <v>1272</v>
      </c>
      <c s="34" t="s">
        <v>1273</v>
      </c>
      <c s="35" t="s">
        <v>5</v>
      </c>
      <c s="6" t="s">
        <v>1274</v>
      </c>
      <c s="36" t="s">
        <v>54</v>
      </c>
      <c s="37">
        <v>7</v>
      </c>
      <c s="36">
        <v>0.01521</v>
      </c>
      <c s="36">
        <f>ROUND(G787*H787,6)</f>
      </c>
      <c r="L787" s="38">
        <v>0</v>
      </c>
      <c s="32">
        <f>ROUND(ROUND(L787,2)*ROUND(G787,3),2)</f>
      </c>
      <c s="36" t="s">
        <v>154</v>
      </c>
      <c>
        <f>(M787*21)/100</f>
      </c>
      <c t="s">
        <v>28</v>
      </c>
    </row>
    <row r="788" spans="1:5" ht="12.75">
      <c r="A788" s="35" t="s">
        <v>56</v>
      </c>
      <c r="E788" s="39" t="s">
        <v>1274</v>
      </c>
    </row>
    <row r="789" spans="1:5" ht="63.75">
      <c r="A789" s="35" t="s">
        <v>57</v>
      </c>
      <c r="E789" s="40" t="s">
        <v>1275</v>
      </c>
    </row>
    <row r="790" spans="1:5" ht="12.75">
      <c r="A790" t="s">
        <v>58</v>
      </c>
      <c r="E790" s="39" t="s">
        <v>1262</v>
      </c>
    </row>
    <row r="791" spans="1:16" ht="12.75">
      <c r="A791" t="s">
        <v>50</v>
      </c>
      <c s="34" t="s">
        <v>1276</v>
      </c>
      <c s="34" t="s">
        <v>1277</v>
      </c>
      <c s="35" t="s">
        <v>5</v>
      </c>
      <c s="6" t="s">
        <v>1274</v>
      </c>
      <c s="36" t="s">
        <v>54</v>
      </c>
      <c s="37">
        <v>1</v>
      </c>
      <c s="36">
        <v>0.01521</v>
      </c>
      <c s="36">
        <f>ROUND(G791*H791,6)</f>
      </c>
      <c r="L791" s="38">
        <v>0</v>
      </c>
      <c s="32">
        <f>ROUND(ROUND(L791,2)*ROUND(G791,3),2)</f>
      </c>
      <c s="36" t="s">
        <v>159</v>
      </c>
      <c>
        <f>(M791*21)/100</f>
      </c>
      <c t="s">
        <v>28</v>
      </c>
    </row>
    <row r="792" spans="1:5" ht="12.75">
      <c r="A792" s="35" t="s">
        <v>56</v>
      </c>
      <c r="E792" s="39" t="s">
        <v>1274</v>
      </c>
    </row>
    <row r="793" spans="1:5" ht="25.5">
      <c r="A793" s="35" t="s">
        <v>57</v>
      </c>
      <c r="E793" s="40" t="s">
        <v>1278</v>
      </c>
    </row>
    <row r="794" spans="1:5" ht="12.75">
      <c r="A794" t="s">
        <v>58</v>
      </c>
      <c r="E794" s="39" t="s">
        <v>1279</v>
      </c>
    </row>
    <row r="795" spans="1:16" ht="25.5">
      <c r="A795" t="s">
        <v>50</v>
      </c>
      <c s="34" t="s">
        <v>1280</v>
      </c>
      <c s="34" t="s">
        <v>1281</v>
      </c>
      <c s="35" t="s">
        <v>5</v>
      </c>
      <c s="6" t="s">
        <v>1282</v>
      </c>
      <c s="36" t="s">
        <v>54</v>
      </c>
      <c s="37">
        <v>1</v>
      </c>
      <c s="36">
        <v>0</v>
      </c>
      <c s="36">
        <f>ROUND(G795*H795,6)</f>
      </c>
      <c r="L795" s="38">
        <v>0</v>
      </c>
      <c s="32">
        <f>ROUND(ROUND(L795,2)*ROUND(G795,3),2)</f>
      </c>
      <c s="36" t="s">
        <v>154</v>
      </c>
      <c>
        <f>(M795*21)/100</f>
      </c>
      <c t="s">
        <v>28</v>
      </c>
    </row>
    <row r="796" spans="1:5" ht="25.5">
      <c r="A796" s="35" t="s">
        <v>56</v>
      </c>
      <c r="E796" s="39" t="s">
        <v>1282</v>
      </c>
    </row>
    <row r="797" spans="1:5" ht="25.5">
      <c r="A797" s="35" t="s">
        <v>57</v>
      </c>
      <c r="E797" s="40" t="s">
        <v>1283</v>
      </c>
    </row>
    <row r="798" spans="1:5" ht="25.5">
      <c r="A798" t="s">
        <v>58</v>
      </c>
      <c r="E798" s="39" t="s">
        <v>1284</v>
      </c>
    </row>
    <row r="799" spans="1:16" ht="25.5">
      <c r="A799" t="s">
        <v>50</v>
      </c>
      <c s="34" t="s">
        <v>1285</v>
      </c>
      <c s="34" t="s">
        <v>1286</v>
      </c>
      <c s="35" t="s">
        <v>5</v>
      </c>
      <c s="6" t="s">
        <v>1287</v>
      </c>
      <c s="36" t="s">
        <v>54</v>
      </c>
      <c s="37">
        <v>1</v>
      </c>
      <c s="36">
        <v>0.0026</v>
      </c>
      <c s="36">
        <f>ROUND(G799*H799,6)</f>
      </c>
      <c r="L799" s="38">
        <v>0</v>
      </c>
      <c s="32">
        <f>ROUND(ROUND(L799,2)*ROUND(G799,3),2)</f>
      </c>
      <c s="36" t="s">
        <v>154</v>
      </c>
      <c>
        <f>(M799*21)/100</f>
      </c>
      <c t="s">
        <v>28</v>
      </c>
    </row>
    <row r="800" spans="1:5" ht="25.5">
      <c r="A800" s="35" t="s">
        <v>56</v>
      </c>
      <c r="E800" s="39" t="s">
        <v>1287</v>
      </c>
    </row>
    <row r="801" spans="1:5" ht="25.5">
      <c r="A801" s="35" t="s">
        <v>57</v>
      </c>
      <c r="E801" s="40" t="s">
        <v>1283</v>
      </c>
    </row>
    <row r="802" spans="1:5" ht="12.75">
      <c r="A802" t="s">
        <v>58</v>
      </c>
      <c r="E802" s="39" t="s">
        <v>5</v>
      </c>
    </row>
    <row r="803" spans="1:16" ht="12.75">
      <c r="A803" t="s">
        <v>50</v>
      </c>
      <c s="34" t="s">
        <v>1288</v>
      </c>
      <c s="34" t="s">
        <v>1289</v>
      </c>
      <c s="35" t="s">
        <v>5</v>
      </c>
      <c s="6" t="s">
        <v>1290</v>
      </c>
      <c s="36" t="s">
        <v>54</v>
      </c>
      <c s="37">
        <v>1</v>
      </c>
      <c s="36">
        <v>0</v>
      </c>
      <c s="36">
        <f>ROUND(G803*H803,6)</f>
      </c>
      <c r="L803" s="38">
        <v>0</v>
      </c>
      <c s="32">
        <f>ROUND(ROUND(L803,2)*ROUND(G803,3),2)</f>
      </c>
      <c s="36" t="s">
        <v>154</v>
      </c>
      <c>
        <f>(M803*21)/100</f>
      </c>
      <c t="s">
        <v>28</v>
      </c>
    </row>
    <row r="804" spans="1:5" ht="12.75">
      <c r="A804" s="35" t="s">
        <v>56</v>
      </c>
      <c r="E804" s="39" t="s">
        <v>1290</v>
      </c>
    </row>
    <row r="805" spans="1:5" ht="25.5">
      <c r="A805" s="35" t="s">
        <v>57</v>
      </c>
      <c r="E805" s="40" t="s">
        <v>1291</v>
      </c>
    </row>
    <row r="806" spans="1:5" ht="25.5">
      <c r="A806" t="s">
        <v>58</v>
      </c>
      <c r="E806" s="39" t="s">
        <v>1284</v>
      </c>
    </row>
    <row r="807" spans="1:16" ht="12.75">
      <c r="A807" t="s">
        <v>50</v>
      </c>
      <c s="34" t="s">
        <v>1292</v>
      </c>
      <c s="34" t="s">
        <v>1293</v>
      </c>
      <c s="35" t="s">
        <v>5</v>
      </c>
      <c s="6" t="s">
        <v>1294</v>
      </c>
      <c s="36" t="s">
        <v>54</v>
      </c>
      <c s="37">
        <v>1</v>
      </c>
      <c s="36">
        <v>0.00046</v>
      </c>
      <c s="36">
        <f>ROUND(G807*H807,6)</f>
      </c>
      <c r="L807" s="38">
        <v>0</v>
      </c>
      <c s="32">
        <f>ROUND(ROUND(L807,2)*ROUND(G807,3),2)</f>
      </c>
      <c s="36" t="s">
        <v>159</v>
      </c>
      <c>
        <f>(M807*21)/100</f>
      </c>
      <c t="s">
        <v>28</v>
      </c>
    </row>
    <row r="808" spans="1:5" ht="12.75">
      <c r="A808" s="35" t="s">
        <v>56</v>
      </c>
      <c r="E808" s="39" t="s">
        <v>1294</v>
      </c>
    </row>
    <row r="809" spans="1:5" ht="25.5">
      <c r="A809" s="35" t="s">
        <v>57</v>
      </c>
      <c r="E809" s="40" t="s">
        <v>1291</v>
      </c>
    </row>
    <row r="810" spans="1:5" ht="12.75">
      <c r="A810" t="s">
        <v>58</v>
      </c>
      <c r="E810" s="39" t="s">
        <v>5</v>
      </c>
    </row>
    <row r="811" spans="1:16" ht="12.75">
      <c r="A811" t="s">
        <v>50</v>
      </c>
      <c s="34" t="s">
        <v>1295</v>
      </c>
      <c s="34" t="s">
        <v>1296</v>
      </c>
      <c s="35" t="s">
        <v>5</v>
      </c>
      <c s="6" t="s">
        <v>1297</v>
      </c>
      <c s="36" t="s">
        <v>54</v>
      </c>
      <c s="37">
        <v>4</v>
      </c>
      <c s="36">
        <v>0</v>
      </c>
      <c s="36">
        <f>ROUND(G811*H811,6)</f>
      </c>
      <c r="L811" s="38">
        <v>0</v>
      </c>
      <c s="32">
        <f>ROUND(ROUND(L811,2)*ROUND(G811,3),2)</f>
      </c>
      <c s="36" t="s">
        <v>159</v>
      </c>
      <c>
        <f>(M811*21)/100</f>
      </c>
      <c t="s">
        <v>28</v>
      </c>
    </row>
    <row r="812" spans="1:5" ht="12.75">
      <c r="A812" s="35" t="s">
        <v>56</v>
      </c>
      <c r="E812" s="39" t="s">
        <v>1297</v>
      </c>
    </row>
    <row r="813" spans="1:5" ht="25.5">
      <c r="A813" s="35" t="s">
        <v>57</v>
      </c>
      <c r="E813" s="40" t="s">
        <v>1298</v>
      </c>
    </row>
    <row r="814" spans="1:5" ht="25.5">
      <c r="A814" t="s">
        <v>58</v>
      </c>
      <c r="E814" s="39" t="s">
        <v>1284</v>
      </c>
    </row>
    <row r="815" spans="1:16" ht="12.75">
      <c r="A815" t="s">
        <v>50</v>
      </c>
      <c s="34" t="s">
        <v>1299</v>
      </c>
      <c s="34" t="s">
        <v>1300</v>
      </c>
      <c s="35" t="s">
        <v>5</v>
      </c>
      <c s="6" t="s">
        <v>1301</v>
      </c>
      <c s="36" t="s">
        <v>54</v>
      </c>
      <c s="37">
        <v>4</v>
      </c>
      <c s="36">
        <v>0.00046</v>
      </c>
      <c s="36">
        <f>ROUND(G815*H815,6)</f>
      </c>
      <c r="L815" s="38">
        <v>0</v>
      </c>
      <c s="32">
        <f>ROUND(ROUND(L815,2)*ROUND(G815,3),2)</f>
      </c>
      <c s="36" t="s">
        <v>159</v>
      </c>
      <c>
        <f>(M815*21)/100</f>
      </c>
      <c t="s">
        <v>28</v>
      </c>
    </row>
    <row r="816" spans="1:5" ht="12.75">
      <c r="A816" s="35" t="s">
        <v>56</v>
      </c>
      <c r="E816" s="39" t="s">
        <v>1301</v>
      </c>
    </row>
    <row r="817" spans="1:5" ht="25.5">
      <c r="A817" s="35" t="s">
        <v>57</v>
      </c>
      <c r="E817" s="40" t="s">
        <v>1298</v>
      </c>
    </row>
    <row r="818" spans="1:5" ht="12.75">
      <c r="A818" t="s">
        <v>58</v>
      </c>
      <c r="E818" s="39" t="s">
        <v>5</v>
      </c>
    </row>
    <row r="819" spans="1:16" ht="12.75">
      <c r="A819" t="s">
        <v>50</v>
      </c>
      <c s="34" t="s">
        <v>1302</v>
      </c>
      <c s="34" t="s">
        <v>1303</v>
      </c>
      <c s="35" t="s">
        <v>5</v>
      </c>
      <c s="6" t="s">
        <v>1304</v>
      </c>
      <c s="36" t="s">
        <v>54</v>
      </c>
      <c s="37">
        <v>1</v>
      </c>
      <c s="36">
        <v>0</v>
      </c>
      <c s="36">
        <f>ROUND(G819*H819,6)</f>
      </c>
      <c r="L819" s="38">
        <v>0</v>
      </c>
      <c s="32">
        <f>ROUND(ROUND(L819,2)*ROUND(G819,3),2)</f>
      </c>
      <c s="36" t="s">
        <v>159</v>
      </c>
      <c>
        <f>(M819*21)/100</f>
      </c>
      <c t="s">
        <v>28</v>
      </c>
    </row>
    <row r="820" spans="1:5" ht="12.75">
      <c r="A820" s="35" t="s">
        <v>56</v>
      </c>
      <c r="E820" s="39" t="s">
        <v>1304</v>
      </c>
    </row>
    <row r="821" spans="1:5" ht="25.5">
      <c r="A821" s="35" t="s">
        <v>57</v>
      </c>
      <c r="E821" s="40" t="s">
        <v>1305</v>
      </c>
    </row>
    <row r="822" spans="1:5" ht="25.5">
      <c r="A822" t="s">
        <v>58</v>
      </c>
      <c r="E822" s="39" t="s">
        <v>1284</v>
      </c>
    </row>
    <row r="823" spans="1:16" ht="12.75">
      <c r="A823" t="s">
        <v>50</v>
      </c>
      <c s="34" t="s">
        <v>1306</v>
      </c>
      <c s="34" t="s">
        <v>1307</v>
      </c>
      <c s="35" t="s">
        <v>5</v>
      </c>
      <c s="6" t="s">
        <v>1308</v>
      </c>
      <c s="36" t="s">
        <v>54</v>
      </c>
      <c s="37">
        <v>1</v>
      </c>
      <c s="36">
        <v>0.00046</v>
      </c>
      <c s="36">
        <f>ROUND(G823*H823,6)</f>
      </c>
      <c r="L823" s="38">
        <v>0</v>
      </c>
      <c s="32">
        <f>ROUND(ROUND(L823,2)*ROUND(G823,3),2)</f>
      </c>
      <c s="36" t="s">
        <v>159</v>
      </c>
      <c>
        <f>(M823*21)/100</f>
      </c>
      <c t="s">
        <v>28</v>
      </c>
    </row>
    <row r="824" spans="1:5" ht="12.75">
      <c r="A824" s="35" t="s">
        <v>56</v>
      </c>
      <c r="E824" s="39" t="s">
        <v>1308</v>
      </c>
    </row>
    <row r="825" spans="1:5" ht="25.5">
      <c r="A825" s="35" t="s">
        <v>57</v>
      </c>
      <c r="E825" s="40" t="s">
        <v>1305</v>
      </c>
    </row>
    <row r="826" spans="1:5" ht="12.75">
      <c r="A826" t="s">
        <v>58</v>
      </c>
      <c r="E826" s="39" t="s">
        <v>5</v>
      </c>
    </row>
    <row r="827" spans="1:16" ht="12.75">
      <c r="A827" t="s">
        <v>50</v>
      </c>
      <c s="34" t="s">
        <v>1309</v>
      </c>
      <c s="34" t="s">
        <v>1310</v>
      </c>
      <c s="35" t="s">
        <v>5</v>
      </c>
      <c s="6" t="s">
        <v>1311</v>
      </c>
      <c s="36" t="s">
        <v>54</v>
      </c>
      <c s="37">
        <v>1</v>
      </c>
      <c s="36">
        <v>0</v>
      </c>
      <c s="36">
        <f>ROUND(G827*H827,6)</f>
      </c>
      <c r="L827" s="38">
        <v>0</v>
      </c>
      <c s="32">
        <f>ROUND(ROUND(L827,2)*ROUND(G827,3),2)</f>
      </c>
      <c s="36" t="s">
        <v>159</v>
      </c>
      <c>
        <f>(M827*21)/100</f>
      </c>
      <c t="s">
        <v>28</v>
      </c>
    </row>
    <row r="828" spans="1:5" ht="12.75">
      <c r="A828" s="35" t="s">
        <v>56</v>
      </c>
      <c r="E828" s="39" t="s">
        <v>1311</v>
      </c>
    </row>
    <row r="829" spans="1:5" ht="25.5">
      <c r="A829" s="35" t="s">
        <v>57</v>
      </c>
      <c r="E829" s="40" t="s">
        <v>1312</v>
      </c>
    </row>
    <row r="830" spans="1:5" ht="25.5">
      <c r="A830" t="s">
        <v>58</v>
      </c>
      <c r="E830" s="39" t="s">
        <v>1284</v>
      </c>
    </row>
    <row r="831" spans="1:16" ht="12.75">
      <c r="A831" t="s">
        <v>50</v>
      </c>
      <c s="34" t="s">
        <v>1313</v>
      </c>
      <c s="34" t="s">
        <v>1314</v>
      </c>
      <c s="35" t="s">
        <v>5</v>
      </c>
      <c s="6" t="s">
        <v>1315</v>
      </c>
      <c s="36" t="s">
        <v>54</v>
      </c>
      <c s="37">
        <v>1</v>
      </c>
      <c s="36">
        <v>0.00046</v>
      </c>
      <c s="36">
        <f>ROUND(G831*H831,6)</f>
      </c>
      <c r="L831" s="38">
        <v>0</v>
      </c>
      <c s="32">
        <f>ROUND(ROUND(L831,2)*ROUND(G831,3),2)</f>
      </c>
      <c s="36" t="s">
        <v>159</v>
      </c>
      <c>
        <f>(M831*21)/100</f>
      </c>
      <c t="s">
        <v>28</v>
      </c>
    </row>
    <row r="832" spans="1:5" ht="12.75">
      <c r="A832" s="35" t="s">
        <v>56</v>
      </c>
      <c r="E832" s="39" t="s">
        <v>1315</v>
      </c>
    </row>
    <row r="833" spans="1:5" ht="25.5">
      <c r="A833" s="35" t="s">
        <v>57</v>
      </c>
      <c r="E833" s="40" t="s">
        <v>1312</v>
      </c>
    </row>
    <row r="834" spans="1:5" ht="12.75">
      <c r="A834" t="s">
        <v>58</v>
      </c>
      <c r="E834" s="39" t="s">
        <v>5</v>
      </c>
    </row>
    <row r="835" spans="1:16" ht="25.5">
      <c r="A835" t="s">
        <v>50</v>
      </c>
      <c s="34" t="s">
        <v>1316</v>
      </c>
      <c s="34" t="s">
        <v>1317</v>
      </c>
      <c s="35" t="s">
        <v>5</v>
      </c>
      <c s="6" t="s">
        <v>1318</v>
      </c>
      <c s="36" t="s">
        <v>54</v>
      </c>
      <c s="37">
        <v>1</v>
      </c>
      <c s="36">
        <v>0</v>
      </c>
      <c s="36">
        <f>ROUND(G835*H835,6)</f>
      </c>
      <c r="L835" s="38">
        <v>0</v>
      </c>
      <c s="32">
        <f>ROUND(ROUND(L835,2)*ROUND(G835,3),2)</f>
      </c>
      <c s="36" t="s">
        <v>159</v>
      </c>
      <c>
        <f>(M835*21)/100</f>
      </c>
      <c t="s">
        <v>28</v>
      </c>
    </row>
    <row r="836" spans="1:5" ht="25.5">
      <c r="A836" s="35" t="s">
        <v>56</v>
      </c>
      <c r="E836" s="39" t="s">
        <v>1318</v>
      </c>
    </row>
    <row r="837" spans="1:5" ht="25.5">
      <c r="A837" s="35" t="s">
        <v>57</v>
      </c>
      <c r="E837" s="40" t="s">
        <v>1319</v>
      </c>
    </row>
    <row r="838" spans="1:5" ht="51">
      <c r="A838" t="s">
        <v>58</v>
      </c>
      <c r="E838" s="39" t="s">
        <v>1320</v>
      </c>
    </row>
    <row r="839" spans="1:16" ht="25.5">
      <c r="A839" t="s">
        <v>50</v>
      </c>
      <c s="34" t="s">
        <v>1321</v>
      </c>
      <c s="34" t="s">
        <v>1322</v>
      </c>
      <c s="35" t="s">
        <v>5</v>
      </c>
      <c s="6" t="s">
        <v>1323</v>
      </c>
      <c s="36" t="s">
        <v>54</v>
      </c>
      <c s="37">
        <v>1</v>
      </c>
      <c s="36">
        <v>0.0026</v>
      </c>
      <c s="36">
        <f>ROUND(G839*H839,6)</f>
      </c>
      <c r="L839" s="38">
        <v>0</v>
      </c>
      <c s="32">
        <f>ROUND(ROUND(L839,2)*ROUND(G839,3),2)</f>
      </c>
      <c s="36" t="s">
        <v>159</v>
      </c>
      <c>
        <f>(M839*21)/100</f>
      </c>
      <c t="s">
        <v>28</v>
      </c>
    </row>
    <row r="840" spans="1:5" ht="25.5">
      <c r="A840" s="35" t="s">
        <v>56</v>
      </c>
      <c r="E840" s="39" t="s">
        <v>1323</v>
      </c>
    </row>
    <row r="841" spans="1:5" ht="25.5">
      <c r="A841" s="35" t="s">
        <v>57</v>
      </c>
      <c r="E841" s="40" t="s">
        <v>1319</v>
      </c>
    </row>
    <row r="842" spans="1:5" ht="12.75">
      <c r="A842" t="s">
        <v>58</v>
      </c>
      <c r="E842" s="39" t="s">
        <v>1324</v>
      </c>
    </row>
    <row r="843" spans="1:16" ht="25.5">
      <c r="A843" t="s">
        <v>50</v>
      </c>
      <c s="34" t="s">
        <v>1325</v>
      </c>
      <c s="34" t="s">
        <v>1326</v>
      </c>
      <c s="35" t="s">
        <v>5</v>
      </c>
      <c s="6" t="s">
        <v>1327</v>
      </c>
      <c s="36" t="s">
        <v>54</v>
      </c>
      <c s="37">
        <v>1</v>
      </c>
      <c s="36">
        <v>0</v>
      </c>
      <c s="36">
        <f>ROUND(G843*H843,6)</f>
      </c>
      <c r="L843" s="38">
        <v>0</v>
      </c>
      <c s="32">
        <f>ROUND(ROUND(L843,2)*ROUND(G843,3),2)</f>
      </c>
      <c s="36" t="s">
        <v>159</v>
      </c>
      <c>
        <f>(M843*21)/100</f>
      </c>
      <c t="s">
        <v>28</v>
      </c>
    </row>
    <row r="844" spans="1:5" ht="25.5">
      <c r="A844" s="35" t="s">
        <v>56</v>
      </c>
      <c r="E844" s="39" t="s">
        <v>1327</v>
      </c>
    </row>
    <row r="845" spans="1:5" ht="25.5">
      <c r="A845" s="35" t="s">
        <v>57</v>
      </c>
      <c r="E845" s="40" t="s">
        <v>1328</v>
      </c>
    </row>
    <row r="846" spans="1:5" ht="51">
      <c r="A846" t="s">
        <v>58</v>
      </c>
      <c r="E846" s="39" t="s">
        <v>1320</v>
      </c>
    </row>
    <row r="847" spans="1:16" ht="25.5">
      <c r="A847" t="s">
        <v>50</v>
      </c>
      <c s="34" t="s">
        <v>1329</v>
      </c>
      <c s="34" t="s">
        <v>1330</v>
      </c>
      <c s="35" t="s">
        <v>5</v>
      </c>
      <c s="6" t="s">
        <v>1331</v>
      </c>
      <c s="36" t="s">
        <v>54</v>
      </c>
      <c s="37">
        <v>1</v>
      </c>
      <c s="36">
        <v>0.0026</v>
      </c>
      <c s="36">
        <f>ROUND(G847*H847,6)</f>
      </c>
      <c r="L847" s="38">
        <v>0</v>
      </c>
      <c s="32">
        <f>ROUND(ROUND(L847,2)*ROUND(G847,3),2)</f>
      </c>
      <c s="36" t="s">
        <v>159</v>
      </c>
      <c>
        <f>(M847*21)/100</f>
      </c>
      <c t="s">
        <v>28</v>
      </c>
    </row>
    <row r="848" spans="1:5" ht="25.5">
      <c r="A848" s="35" t="s">
        <v>56</v>
      </c>
      <c r="E848" s="39" t="s">
        <v>1331</v>
      </c>
    </row>
    <row r="849" spans="1:5" ht="25.5">
      <c r="A849" s="35" t="s">
        <v>57</v>
      </c>
      <c r="E849" s="40" t="s">
        <v>1328</v>
      </c>
    </row>
    <row r="850" spans="1:5" ht="12.75">
      <c r="A850" t="s">
        <v>58</v>
      </c>
      <c r="E850" s="39" t="s">
        <v>5</v>
      </c>
    </row>
    <row r="851" spans="1:16" ht="12.75">
      <c r="A851" t="s">
        <v>50</v>
      </c>
      <c s="34" t="s">
        <v>1332</v>
      </c>
      <c s="34" t="s">
        <v>1333</v>
      </c>
      <c s="35" t="s">
        <v>5</v>
      </c>
      <c s="6" t="s">
        <v>1334</v>
      </c>
      <c s="36" t="s">
        <v>143</v>
      </c>
      <c s="37">
        <v>120</v>
      </c>
      <c s="36">
        <v>0</v>
      </c>
      <c s="36">
        <f>ROUND(G851*H851,6)</f>
      </c>
      <c r="L851" s="38">
        <v>0</v>
      </c>
      <c s="32">
        <f>ROUND(ROUND(L851,2)*ROUND(G851,3),2)</f>
      </c>
      <c s="36" t="s">
        <v>154</v>
      </c>
      <c>
        <f>(M851*21)/100</f>
      </c>
      <c t="s">
        <v>28</v>
      </c>
    </row>
    <row r="852" spans="1:5" ht="12.75">
      <c r="A852" s="35" t="s">
        <v>56</v>
      </c>
      <c r="E852" s="39" t="s">
        <v>1334</v>
      </c>
    </row>
    <row r="853" spans="1:5" ht="25.5">
      <c r="A853" s="35" t="s">
        <v>57</v>
      </c>
      <c r="E853" s="40" t="s">
        <v>1335</v>
      </c>
    </row>
    <row r="854" spans="1:5" ht="12.75">
      <c r="A854" t="s">
        <v>58</v>
      </c>
      <c r="E854" s="39" t="s">
        <v>5</v>
      </c>
    </row>
    <row r="855" spans="1:16" ht="25.5">
      <c r="A855" t="s">
        <v>50</v>
      </c>
      <c s="34" t="s">
        <v>1336</v>
      </c>
      <c s="34" t="s">
        <v>1337</v>
      </c>
      <c s="35" t="s">
        <v>5</v>
      </c>
      <c s="6" t="s">
        <v>1338</v>
      </c>
      <c s="36" t="s">
        <v>133</v>
      </c>
      <c s="37">
        <v>16.416</v>
      </c>
      <c s="36">
        <v>0</v>
      </c>
      <c s="36">
        <f>ROUND(G855*H855,6)</f>
      </c>
      <c r="L855" s="38">
        <v>0</v>
      </c>
      <c s="32">
        <f>ROUND(ROUND(L855,2)*ROUND(G855,3),2)</f>
      </c>
      <c s="36" t="s">
        <v>154</v>
      </c>
      <c>
        <f>(M855*21)/100</f>
      </c>
      <c t="s">
        <v>28</v>
      </c>
    </row>
    <row r="856" spans="1:5" ht="25.5">
      <c r="A856" s="35" t="s">
        <v>56</v>
      </c>
      <c r="E856" s="39" t="s">
        <v>1338</v>
      </c>
    </row>
    <row r="857" spans="1:5" ht="25.5">
      <c r="A857" s="35" t="s">
        <v>57</v>
      </c>
      <c r="E857" s="40" t="s">
        <v>1339</v>
      </c>
    </row>
    <row r="858" spans="1:5" ht="38.25">
      <c r="A858" t="s">
        <v>58</v>
      </c>
      <c r="E858" s="39" t="s">
        <v>1018</v>
      </c>
    </row>
    <row r="859" spans="1:16" ht="25.5">
      <c r="A859" t="s">
        <v>50</v>
      </c>
      <c s="34" t="s">
        <v>1340</v>
      </c>
      <c s="34" t="s">
        <v>1341</v>
      </c>
      <c s="35" t="s">
        <v>5</v>
      </c>
      <c s="6" t="s">
        <v>1342</v>
      </c>
      <c s="36" t="s">
        <v>133</v>
      </c>
      <c s="37">
        <v>16.416</v>
      </c>
      <c s="36">
        <v>0.0063</v>
      </c>
      <c s="36">
        <f>ROUND(G859*H859,6)</f>
      </c>
      <c r="L859" s="38">
        <v>0</v>
      </c>
      <c s="32">
        <f>ROUND(ROUND(L859,2)*ROUND(G859,3),2)</f>
      </c>
      <c s="36" t="s">
        <v>154</v>
      </c>
      <c>
        <f>(M859*21)/100</f>
      </c>
      <c t="s">
        <v>28</v>
      </c>
    </row>
    <row r="860" spans="1:5" ht="38.25">
      <c r="A860" s="35" t="s">
        <v>56</v>
      </c>
      <c r="E860" s="39" t="s">
        <v>1343</v>
      </c>
    </row>
    <row r="861" spans="1:5" ht="25.5">
      <c r="A861" s="35" t="s">
        <v>57</v>
      </c>
      <c r="E861" s="40" t="s">
        <v>1339</v>
      </c>
    </row>
    <row r="862" spans="1:5" ht="63.75">
      <c r="A862" t="s">
        <v>58</v>
      </c>
      <c r="E862" s="39" t="s">
        <v>1022</v>
      </c>
    </row>
    <row r="863" spans="1:16" ht="12.75">
      <c r="A863" t="s">
        <v>50</v>
      </c>
      <c s="34" t="s">
        <v>1344</v>
      </c>
      <c s="34" t="s">
        <v>1345</v>
      </c>
      <c s="35" t="s">
        <v>5</v>
      </c>
      <c s="6" t="s">
        <v>1346</v>
      </c>
      <c s="36" t="s">
        <v>133</v>
      </c>
      <c s="37">
        <v>701.316</v>
      </c>
      <c s="36">
        <v>0</v>
      </c>
      <c s="36">
        <f>ROUND(G863*H863,6)</f>
      </c>
      <c r="L863" s="38">
        <v>0</v>
      </c>
      <c s="32">
        <f>ROUND(ROUND(L863,2)*ROUND(G863,3),2)</f>
      </c>
      <c s="36" t="s">
        <v>154</v>
      </c>
      <c>
        <f>(M863*21)/100</f>
      </c>
      <c t="s">
        <v>28</v>
      </c>
    </row>
    <row r="864" spans="1:5" ht="12.75">
      <c r="A864" s="35" t="s">
        <v>56</v>
      </c>
      <c r="E864" s="39" t="s">
        <v>1346</v>
      </c>
    </row>
    <row r="865" spans="1:5" ht="12.75">
      <c r="A865" s="35" t="s">
        <v>57</v>
      </c>
      <c r="E865" s="40" t="s">
        <v>5</v>
      </c>
    </row>
    <row r="866" spans="1:5" ht="12.75">
      <c r="A866" t="s">
        <v>58</v>
      </c>
      <c r="E866" s="39" t="s">
        <v>5</v>
      </c>
    </row>
    <row r="867" spans="1:16" ht="12.75">
      <c r="A867" t="s">
        <v>50</v>
      </c>
      <c s="34" t="s">
        <v>1347</v>
      </c>
      <c s="34" t="s">
        <v>1348</v>
      </c>
      <c s="35" t="s">
        <v>5</v>
      </c>
      <c s="6" t="s">
        <v>1349</v>
      </c>
      <c s="36" t="s">
        <v>133</v>
      </c>
      <c s="37">
        <v>11.798</v>
      </c>
      <c s="36">
        <v>0.024</v>
      </c>
      <c s="36">
        <f>ROUND(G867*H867,6)</f>
      </c>
      <c r="L867" s="38">
        <v>0</v>
      </c>
      <c s="32">
        <f>ROUND(ROUND(L867,2)*ROUND(G867,3),2)</f>
      </c>
      <c s="36" t="s">
        <v>154</v>
      </c>
      <c>
        <f>(M867*21)/100</f>
      </c>
      <c t="s">
        <v>28</v>
      </c>
    </row>
    <row r="868" spans="1:5" ht="12.75">
      <c r="A868" s="35" t="s">
        <v>56</v>
      </c>
      <c r="E868" s="39" t="s">
        <v>1349</v>
      </c>
    </row>
    <row r="869" spans="1:5" ht="25.5">
      <c r="A869" s="35" t="s">
        <v>57</v>
      </c>
      <c r="E869" s="40" t="s">
        <v>1350</v>
      </c>
    </row>
    <row r="870" spans="1:5" ht="38.25">
      <c r="A870" t="s">
        <v>58</v>
      </c>
      <c r="E870" s="39" t="s">
        <v>1351</v>
      </c>
    </row>
    <row r="871" spans="1:16" ht="25.5">
      <c r="A871" t="s">
        <v>50</v>
      </c>
      <c s="34" t="s">
        <v>1352</v>
      </c>
      <c s="34" t="s">
        <v>1353</v>
      </c>
      <c s="35" t="s">
        <v>5</v>
      </c>
      <c s="6" t="s">
        <v>1354</v>
      </c>
      <c s="36" t="s">
        <v>187</v>
      </c>
      <c s="37">
        <v>11.962</v>
      </c>
      <c s="36">
        <v>2.004</v>
      </c>
      <c s="36">
        <f>ROUND(G871*H871,6)</f>
      </c>
      <c r="L871" s="38">
        <v>0</v>
      </c>
      <c s="32">
        <f>ROUND(ROUND(L871,2)*ROUND(G871,3),2)</f>
      </c>
      <c s="36" t="s">
        <v>154</v>
      </c>
      <c>
        <f>(M871*21)/100</f>
      </c>
      <c t="s">
        <v>28</v>
      </c>
    </row>
    <row r="872" spans="1:5" ht="25.5">
      <c r="A872" s="35" t="s">
        <v>56</v>
      </c>
      <c r="E872" s="39" t="s">
        <v>1354</v>
      </c>
    </row>
    <row r="873" spans="1:5" ht="357">
      <c r="A873" s="35" t="s">
        <v>57</v>
      </c>
      <c r="E873" s="40" t="s">
        <v>1355</v>
      </c>
    </row>
    <row r="874" spans="1:5" ht="12.75">
      <c r="A874" t="s">
        <v>58</v>
      </c>
      <c r="E874" s="39" t="s">
        <v>5</v>
      </c>
    </row>
    <row r="875" spans="1:16" ht="25.5">
      <c r="A875" t="s">
        <v>50</v>
      </c>
      <c s="34" t="s">
        <v>1356</v>
      </c>
      <c s="34" t="s">
        <v>1357</v>
      </c>
      <c s="35" t="s">
        <v>5</v>
      </c>
      <c s="6" t="s">
        <v>1358</v>
      </c>
      <c s="36" t="s">
        <v>54</v>
      </c>
      <c s="37">
        <v>5</v>
      </c>
      <c s="36">
        <v>0.04684</v>
      </c>
      <c s="36">
        <f>ROUND(G875*H875,6)</f>
      </c>
      <c r="L875" s="38">
        <v>0</v>
      </c>
      <c s="32">
        <f>ROUND(ROUND(L875,2)*ROUND(G875,3),2)</f>
      </c>
      <c s="36" t="s">
        <v>154</v>
      </c>
      <c>
        <f>(M875*21)/100</f>
      </c>
      <c t="s">
        <v>28</v>
      </c>
    </row>
    <row r="876" spans="1:5" ht="25.5">
      <c r="A876" s="35" t="s">
        <v>56</v>
      </c>
      <c r="E876" s="39" t="s">
        <v>1358</v>
      </c>
    </row>
    <row r="877" spans="1:5" ht="76.5">
      <c r="A877" s="35" t="s">
        <v>57</v>
      </c>
      <c r="E877" s="40" t="s">
        <v>1359</v>
      </c>
    </row>
    <row r="878" spans="1:5" ht="25.5">
      <c r="A878" t="s">
        <v>58</v>
      </c>
      <c r="E878" s="39" t="s">
        <v>1360</v>
      </c>
    </row>
    <row r="879" spans="1:16" ht="12.75">
      <c r="A879" t="s">
        <v>50</v>
      </c>
      <c s="34" t="s">
        <v>1361</v>
      </c>
      <c s="34" t="s">
        <v>1362</v>
      </c>
      <c s="35" t="s">
        <v>5</v>
      </c>
      <c s="6" t="s">
        <v>1363</v>
      </c>
      <c s="36" t="s">
        <v>54</v>
      </c>
      <c s="37">
        <v>1</v>
      </c>
      <c s="36">
        <v>0.01521</v>
      </c>
      <c s="36">
        <f>ROUND(G879*H879,6)</f>
      </c>
      <c r="L879" s="38">
        <v>0</v>
      </c>
      <c s="32">
        <f>ROUND(ROUND(L879,2)*ROUND(G879,3),2)</f>
      </c>
      <c s="36" t="s">
        <v>154</v>
      </c>
      <c>
        <f>(M879*21)/100</f>
      </c>
      <c t="s">
        <v>28</v>
      </c>
    </row>
    <row r="880" spans="1:5" ht="12.75">
      <c r="A880" s="35" t="s">
        <v>56</v>
      </c>
      <c r="E880" s="39" t="s">
        <v>1363</v>
      </c>
    </row>
    <row r="881" spans="1:5" ht="25.5">
      <c r="A881" s="35" t="s">
        <v>57</v>
      </c>
      <c r="E881" s="40" t="s">
        <v>1364</v>
      </c>
    </row>
    <row r="882" spans="1:5" ht="12.75">
      <c r="A882" t="s">
        <v>58</v>
      </c>
      <c r="E882" s="39" t="s">
        <v>5</v>
      </c>
    </row>
    <row r="883" spans="1:16" ht="12.75">
      <c r="A883" t="s">
        <v>50</v>
      </c>
      <c s="34" t="s">
        <v>1365</v>
      </c>
      <c s="34" t="s">
        <v>1252</v>
      </c>
      <c s="35" t="s">
        <v>28</v>
      </c>
      <c s="6" t="s">
        <v>1253</v>
      </c>
      <c s="36" t="s">
        <v>54</v>
      </c>
      <c s="37">
        <v>4</v>
      </c>
      <c s="36">
        <v>0.02265</v>
      </c>
      <c s="36">
        <f>ROUND(G883*H883,6)</f>
      </c>
      <c r="L883" s="38">
        <v>0</v>
      </c>
      <c s="32">
        <f>ROUND(ROUND(L883,2)*ROUND(G883,3),2)</f>
      </c>
      <c s="36" t="s">
        <v>154</v>
      </c>
      <c>
        <f>(M883*21)/100</f>
      </c>
      <c t="s">
        <v>28</v>
      </c>
    </row>
    <row r="884" spans="1:5" ht="12.75">
      <c r="A884" s="35" t="s">
        <v>56</v>
      </c>
      <c r="E884" s="39" t="s">
        <v>1253</v>
      </c>
    </row>
    <row r="885" spans="1:5" ht="63.75">
      <c r="A885" s="35" t="s">
        <v>57</v>
      </c>
      <c r="E885" s="40" t="s">
        <v>1366</v>
      </c>
    </row>
    <row r="886" spans="1:5" ht="12.75">
      <c r="A886" t="s">
        <v>58</v>
      </c>
      <c r="E886" s="39" t="s">
        <v>5</v>
      </c>
    </row>
    <row r="887" spans="1:13" ht="12.75">
      <c r="A887" t="s">
        <v>47</v>
      </c>
      <c r="C887" s="31" t="s">
        <v>1367</v>
      </c>
      <c r="E887" s="33" t="s">
        <v>1368</v>
      </c>
      <c r="J887" s="32">
        <f>0</f>
      </c>
      <c s="32">
        <f>0</f>
      </c>
      <c s="32">
        <f>0+L888+L892+L896+L900+L904+L908+L912+L916+L920+L924+L928+L932+L936+L940+L944+L948+L952</f>
      </c>
      <c s="32">
        <f>0+M888+M892+M896+M900+M904+M908+M912+M916+M920+M924+M928+M932+M936+M940+M944+M948+M952</f>
      </c>
    </row>
    <row r="888" spans="1:16" ht="25.5">
      <c r="A888" t="s">
        <v>50</v>
      </c>
      <c s="34" t="s">
        <v>1369</v>
      </c>
      <c s="34" t="s">
        <v>1370</v>
      </c>
      <c s="35" t="s">
        <v>5</v>
      </c>
      <c s="6" t="s">
        <v>1371</v>
      </c>
      <c s="36" t="s">
        <v>133</v>
      </c>
      <c s="37">
        <v>71.818</v>
      </c>
      <c s="36">
        <v>0</v>
      </c>
      <c s="36">
        <f>ROUND(G888*H888,6)</f>
      </c>
      <c r="L888" s="38">
        <v>0</v>
      </c>
      <c s="32">
        <f>ROUND(ROUND(L888,2)*ROUND(G888,3),2)</f>
      </c>
      <c s="36" t="s">
        <v>154</v>
      </c>
      <c>
        <f>(M888*21)/100</f>
      </c>
      <c t="s">
        <v>28</v>
      </c>
    </row>
    <row r="889" spans="1:5" ht="25.5">
      <c r="A889" s="35" t="s">
        <v>56</v>
      </c>
      <c r="E889" s="39" t="s">
        <v>1371</v>
      </c>
    </row>
    <row r="890" spans="1:5" ht="51">
      <c r="A890" s="35" t="s">
        <v>57</v>
      </c>
      <c r="E890" s="40" t="s">
        <v>1372</v>
      </c>
    </row>
    <row r="891" spans="1:5" ht="25.5">
      <c r="A891" t="s">
        <v>58</v>
      </c>
      <c r="E891" s="39" t="s">
        <v>1373</v>
      </c>
    </row>
    <row r="892" spans="1:16" ht="12.75">
      <c r="A892" t="s">
        <v>50</v>
      </c>
      <c s="34" t="s">
        <v>1374</v>
      </c>
      <c s="34" t="s">
        <v>1375</v>
      </c>
      <c s="35" t="s">
        <v>5</v>
      </c>
      <c s="6" t="s">
        <v>1376</v>
      </c>
      <c s="36" t="s">
        <v>336</v>
      </c>
      <c s="37">
        <v>0.022</v>
      </c>
      <c s="36">
        <v>1</v>
      </c>
      <c s="36">
        <f>ROUND(G892*H892,6)</f>
      </c>
      <c r="L892" s="38">
        <v>0</v>
      </c>
      <c s="32">
        <f>ROUND(ROUND(L892,2)*ROUND(G892,3),2)</f>
      </c>
      <c s="36" t="s">
        <v>154</v>
      </c>
      <c>
        <f>(M892*21)/100</f>
      </c>
      <c t="s">
        <v>28</v>
      </c>
    </row>
    <row r="893" spans="1:5" ht="12.75">
      <c r="A893" s="35" t="s">
        <v>56</v>
      </c>
      <c r="E893" s="39" t="s">
        <v>1376</v>
      </c>
    </row>
    <row r="894" spans="1:5" ht="51">
      <c r="A894" s="35" t="s">
        <v>57</v>
      </c>
      <c r="E894" s="40" t="s">
        <v>1377</v>
      </c>
    </row>
    <row r="895" spans="1:5" ht="12.75">
      <c r="A895" t="s">
        <v>58</v>
      </c>
      <c r="E895" s="39" t="s">
        <v>5</v>
      </c>
    </row>
    <row r="896" spans="1:16" ht="12.75">
      <c r="A896" t="s">
        <v>50</v>
      </c>
      <c s="34" t="s">
        <v>1378</v>
      </c>
      <c s="34" t="s">
        <v>1379</v>
      </c>
      <c s="35" t="s">
        <v>5</v>
      </c>
      <c s="6" t="s">
        <v>1380</v>
      </c>
      <c s="36" t="s">
        <v>133</v>
      </c>
      <c s="37">
        <v>35.909</v>
      </c>
      <c s="36">
        <v>0.0004</v>
      </c>
      <c s="36">
        <f>ROUND(G896*H896,6)</f>
      </c>
      <c r="L896" s="38">
        <v>0</v>
      </c>
      <c s="32">
        <f>ROUND(ROUND(L896,2)*ROUND(G896,3),2)</f>
      </c>
      <c s="36" t="s">
        <v>154</v>
      </c>
      <c>
        <f>(M896*21)/100</f>
      </c>
      <c t="s">
        <v>28</v>
      </c>
    </row>
    <row r="897" spans="1:5" ht="12.75">
      <c r="A897" s="35" t="s">
        <v>56</v>
      </c>
      <c r="E897" s="39" t="s">
        <v>1380</v>
      </c>
    </row>
    <row r="898" spans="1:5" ht="38.25">
      <c r="A898" s="35" t="s">
        <v>57</v>
      </c>
      <c r="E898" s="40" t="s">
        <v>1381</v>
      </c>
    </row>
    <row r="899" spans="1:5" ht="25.5">
      <c r="A899" t="s">
        <v>58</v>
      </c>
      <c r="E899" s="39" t="s">
        <v>1382</v>
      </c>
    </row>
    <row r="900" spans="1:16" ht="25.5">
      <c r="A900" t="s">
        <v>50</v>
      </c>
      <c s="34" t="s">
        <v>1383</v>
      </c>
      <c s="34" t="s">
        <v>1384</v>
      </c>
      <c s="35" t="s">
        <v>5</v>
      </c>
      <c s="6" t="s">
        <v>1385</v>
      </c>
      <c s="36" t="s">
        <v>133</v>
      </c>
      <c s="37">
        <v>41.295</v>
      </c>
      <c s="36">
        <v>0.0054</v>
      </c>
      <c s="36">
        <f>ROUND(G900*H900,6)</f>
      </c>
      <c r="L900" s="38">
        <v>0</v>
      </c>
      <c s="32">
        <f>ROUND(ROUND(L900,2)*ROUND(G900,3),2)</f>
      </c>
      <c s="36" t="s">
        <v>154</v>
      </c>
      <c>
        <f>(M900*21)/100</f>
      </c>
      <c t="s">
        <v>28</v>
      </c>
    </row>
    <row r="901" spans="1:5" ht="25.5">
      <c r="A901" s="35" t="s">
        <v>56</v>
      </c>
      <c r="E901" s="39" t="s">
        <v>1385</v>
      </c>
    </row>
    <row r="902" spans="1:5" ht="51">
      <c r="A902" s="35" t="s">
        <v>57</v>
      </c>
      <c r="E902" s="40" t="s">
        <v>1386</v>
      </c>
    </row>
    <row r="903" spans="1:5" ht="12.75">
      <c r="A903" t="s">
        <v>58</v>
      </c>
      <c r="E903" s="39" t="s">
        <v>5</v>
      </c>
    </row>
    <row r="904" spans="1:16" ht="25.5">
      <c r="A904" t="s">
        <v>50</v>
      </c>
      <c s="34" t="s">
        <v>1387</v>
      </c>
      <c s="34" t="s">
        <v>1388</v>
      </c>
      <c s="35" t="s">
        <v>5</v>
      </c>
      <c s="6" t="s">
        <v>1389</v>
      </c>
      <c s="36" t="s">
        <v>133</v>
      </c>
      <c s="37">
        <v>323.168</v>
      </c>
      <c s="36">
        <v>3E-05</v>
      </c>
      <c s="36">
        <f>ROUND(G904*H904,6)</f>
      </c>
      <c r="L904" s="38">
        <v>0</v>
      </c>
      <c s="32">
        <f>ROUND(ROUND(L904,2)*ROUND(G904,3),2)</f>
      </c>
      <c s="36" t="s">
        <v>154</v>
      </c>
      <c>
        <f>(M904*21)/100</f>
      </c>
      <c t="s">
        <v>28</v>
      </c>
    </row>
    <row r="905" spans="1:5" ht="25.5">
      <c r="A905" s="35" t="s">
        <v>56</v>
      </c>
      <c r="E905" s="39" t="s">
        <v>1389</v>
      </c>
    </row>
    <row r="906" spans="1:5" ht="38.25">
      <c r="A906" s="35" t="s">
        <v>57</v>
      </c>
      <c r="E906" s="40" t="s">
        <v>1390</v>
      </c>
    </row>
    <row r="907" spans="1:5" ht="38.25">
      <c r="A907" t="s">
        <v>58</v>
      </c>
      <c r="E907" s="39" t="s">
        <v>1391</v>
      </c>
    </row>
    <row r="908" spans="1:16" ht="25.5">
      <c r="A908" t="s">
        <v>50</v>
      </c>
      <c s="34" t="s">
        <v>1392</v>
      </c>
      <c s="34" t="s">
        <v>1393</v>
      </c>
      <c s="35" t="s">
        <v>5</v>
      </c>
      <c s="6" t="s">
        <v>1394</v>
      </c>
      <c s="36" t="s">
        <v>133</v>
      </c>
      <c s="37">
        <v>28.488</v>
      </c>
      <c s="36">
        <v>5E-05</v>
      </c>
      <c s="36">
        <f>ROUND(G908*H908,6)</f>
      </c>
      <c r="L908" s="38">
        <v>0</v>
      </c>
      <c s="32">
        <f>ROUND(ROUND(L908,2)*ROUND(G908,3),2)</f>
      </c>
      <c s="36" t="s">
        <v>154</v>
      </c>
      <c>
        <f>(M908*21)/100</f>
      </c>
      <c t="s">
        <v>28</v>
      </c>
    </row>
    <row r="909" spans="1:5" ht="25.5">
      <c r="A909" s="35" t="s">
        <v>56</v>
      </c>
      <c r="E909" s="39" t="s">
        <v>1394</v>
      </c>
    </row>
    <row r="910" spans="1:5" ht="25.5">
      <c r="A910" s="35" t="s">
        <v>57</v>
      </c>
      <c r="E910" s="40" t="s">
        <v>1395</v>
      </c>
    </row>
    <row r="911" spans="1:5" ht="38.25">
      <c r="A911" t="s">
        <v>58</v>
      </c>
      <c r="E911" s="39" t="s">
        <v>1391</v>
      </c>
    </row>
    <row r="912" spans="1:16" ht="12.75">
      <c r="A912" t="s">
        <v>50</v>
      </c>
      <c s="34" t="s">
        <v>1396</v>
      </c>
      <c s="34" t="s">
        <v>1397</v>
      </c>
      <c s="35" t="s">
        <v>5</v>
      </c>
      <c s="6" t="s">
        <v>1398</v>
      </c>
      <c s="36" t="s">
        <v>133</v>
      </c>
      <c s="37">
        <v>404.404</v>
      </c>
      <c s="36">
        <v>0.00254</v>
      </c>
      <c s="36">
        <f>ROUND(G912*H912,6)</f>
      </c>
      <c r="L912" s="38">
        <v>0</v>
      </c>
      <c s="32">
        <f>ROUND(ROUND(L912,2)*ROUND(G912,3),2)</f>
      </c>
      <c s="36" t="s">
        <v>154</v>
      </c>
      <c>
        <f>(M912*21)/100</f>
      </c>
      <c t="s">
        <v>28</v>
      </c>
    </row>
    <row r="913" spans="1:5" ht="12.75">
      <c r="A913" s="35" t="s">
        <v>56</v>
      </c>
      <c r="E913" s="39" t="s">
        <v>1398</v>
      </c>
    </row>
    <row r="914" spans="1:5" ht="63.75">
      <c r="A914" s="35" t="s">
        <v>57</v>
      </c>
      <c r="E914" s="40" t="s">
        <v>1399</v>
      </c>
    </row>
    <row r="915" spans="1:5" ht="12.75">
      <c r="A915" t="s">
        <v>58</v>
      </c>
      <c r="E915" s="39" t="s">
        <v>5</v>
      </c>
    </row>
    <row r="916" spans="1:16" ht="25.5">
      <c r="A916" t="s">
        <v>50</v>
      </c>
      <c s="34" t="s">
        <v>1400</v>
      </c>
      <c s="34" t="s">
        <v>1401</v>
      </c>
      <c s="35" t="s">
        <v>5</v>
      </c>
      <c s="6" t="s">
        <v>1402</v>
      </c>
      <c s="36" t="s">
        <v>133</v>
      </c>
      <c s="37">
        <v>351.656</v>
      </c>
      <c s="36">
        <v>0</v>
      </c>
      <c s="36">
        <f>ROUND(G916*H916,6)</f>
      </c>
      <c r="L916" s="38">
        <v>0</v>
      </c>
      <c s="32">
        <f>ROUND(ROUND(L916,2)*ROUND(G916,3),2)</f>
      </c>
      <c s="36" t="s">
        <v>154</v>
      </c>
      <c>
        <f>(M916*21)/100</f>
      </c>
      <c t="s">
        <v>28</v>
      </c>
    </row>
    <row r="917" spans="1:5" ht="25.5">
      <c r="A917" s="35" t="s">
        <v>56</v>
      </c>
      <c r="E917" s="39" t="s">
        <v>1402</v>
      </c>
    </row>
    <row r="918" spans="1:5" ht="51">
      <c r="A918" s="35" t="s">
        <v>57</v>
      </c>
      <c r="E918" s="40" t="s">
        <v>1403</v>
      </c>
    </row>
    <row r="919" spans="1:5" ht="63.75">
      <c r="A919" t="s">
        <v>58</v>
      </c>
      <c r="E919" s="39" t="s">
        <v>1404</v>
      </c>
    </row>
    <row r="920" spans="1:16" ht="12.75">
      <c r="A920" t="s">
        <v>50</v>
      </c>
      <c s="34" t="s">
        <v>1405</v>
      </c>
      <c s="34" t="s">
        <v>1406</v>
      </c>
      <c s="35" t="s">
        <v>5</v>
      </c>
      <c s="6" t="s">
        <v>1407</v>
      </c>
      <c s="36" t="s">
        <v>133</v>
      </c>
      <c s="37">
        <v>404.404</v>
      </c>
      <c s="36">
        <v>0.001</v>
      </c>
      <c s="36">
        <f>ROUND(G920*H920,6)</f>
      </c>
      <c r="L920" s="38">
        <v>0</v>
      </c>
      <c s="32">
        <f>ROUND(ROUND(L920,2)*ROUND(G920,3),2)</f>
      </c>
      <c s="36" t="s">
        <v>154</v>
      </c>
      <c>
        <f>(M920*21)/100</f>
      </c>
      <c t="s">
        <v>28</v>
      </c>
    </row>
    <row r="921" spans="1:5" ht="12.75">
      <c r="A921" s="35" t="s">
        <v>56</v>
      </c>
      <c r="E921" s="39" t="s">
        <v>1407</v>
      </c>
    </row>
    <row r="922" spans="1:5" ht="63.75">
      <c r="A922" s="35" t="s">
        <v>57</v>
      </c>
      <c r="E922" s="40" t="s">
        <v>1399</v>
      </c>
    </row>
    <row r="923" spans="1:5" ht="12.75">
      <c r="A923" t="s">
        <v>58</v>
      </c>
      <c r="E923" s="39" t="s">
        <v>5</v>
      </c>
    </row>
    <row r="924" spans="1:16" ht="25.5">
      <c r="A924" t="s">
        <v>50</v>
      </c>
      <c s="34" t="s">
        <v>1408</v>
      </c>
      <c s="34" t="s">
        <v>1409</v>
      </c>
      <c s="35" t="s">
        <v>5</v>
      </c>
      <c s="6" t="s">
        <v>1410</v>
      </c>
      <c s="36" t="s">
        <v>133</v>
      </c>
      <c s="37">
        <v>351.656</v>
      </c>
      <c s="36">
        <v>0</v>
      </c>
      <c s="36">
        <f>ROUND(G924*H924,6)</f>
      </c>
      <c r="L924" s="38">
        <v>0</v>
      </c>
      <c s="32">
        <f>ROUND(ROUND(L924,2)*ROUND(G924,3),2)</f>
      </c>
      <c s="36" t="s">
        <v>154</v>
      </c>
      <c>
        <f>(M924*21)/100</f>
      </c>
      <c t="s">
        <v>28</v>
      </c>
    </row>
    <row r="925" spans="1:5" ht="25.5">
      <c r="A925" s="35" t="s">
        <v>56</v>
      </c>
      <c r="E925" s="39" t="s">
        <v>1410</v>
      </c>
    </row>
    <row r="926" spans="1:5" ht="51">
      <c r="A926" s="35" t="s">
        <v>57</v>
      </c>
      <c r="E926" s="40" t="s">
        <v>1403</v>
      </c>
    </row>
    <row r="927" spans="1:5" ht="63.75">
      <c r="A927" t="s">
        <v>58</v>
      </c>
      <c r="E927" s="39" t="s">
        <v>1404</v>
      </c>
    </row>
    <row r="928" spans="1:16" ht="12.75">
      <c r="A928" t="s">
        <v>50</v>
      </c>
      <c s="34" t="s">
        <v>1411</v>
      </c>
      <c s="34" t="s">
        <v>1412</v>
      </c>
      <c s="35" t="s">
        <v>5</v>
      </c>
      <c s="6" t="s">
        <v>1413</v>
      </c>
      <c s="36" t="s">
        <v>133</v>
      </c>
      <c s="37">
        <v>404.404</v>
      </c>
      <c s="36">
        <v>0.0003</v>
      </c>
      <c s="36">
        <f>ROUND(G928*H928,6)</f>
      </c>
      <c r="L928" s="38">
        <v>0</v>
      </c>
      <c s="32">
        <f>ROUND(ROUND(L928,2)*ROUND(G928,3),2)</f>
      </c>
      <c s="36" t="s">
        <v>154</v>
      </c>
      <c>
        <f>(M928*21)/100</f>
      </c>
      <c t="s">
        <v>28</v>
      </c>
    </row>
    <row r="929" spans="1:5" ht="12.75">
      <c r="A929" s="35" t="s">
        <v>56</v>
      </c>
      <c r="E929" s="39" t="s">
        <v>1413</v>
      </c>
    </row>
    <row r="930" spans="1:5" ht="63.75">
      <c r="A930" s="35" t="s">
        <v>57</v>
      </c>
      <c r="E930" s="40" t="s">
        <v>1399</v>
      </c>
    </row>
    <row r="931" spans="1:5" ht="12.75">
      <c r="A931" t="s">
        <v>58</v>
      </c>
      <c r="E931" s="39" t="s">
        <v>5</v>
      </c>
    </row>
    <row r="932" spans="1:16" ht="25.5">
      <c r="A932" t="s">
        <v>50</v>
      </c>
      <c s="34" t="s">
        <v>1414</v>
      </c>
      <c s="34" t="s">
        <v>1415</v>
      </c>
      <c s="35" t="s">
        <v>5</v>
      </c>
      <c s="6" t="s">
        <v>1416</v>
      </c>
      <c s="36" t="s">
        <v>133</v>
      </c>
      <c s="37">
        <v>16.63</v>
      </c>
      <c s="36">
        <v>0</v>
      </c>
      <c s="36">
        <f>ROUND(G932*H932,6)</f>
      </c>
      <c r="L932" s="38">
        <v>0</v>
      </c>
      <c s="32">
        <f>ROUND(ROUND(L932,2)*ROUND(G932,3),2)</f>
      </c>
      <c s="36" t="s">
        <v>154</v>
      </c>
      <c>
        <f>(M932*21)/100</f>
      </c>
      <c t="s">
        <v>28</v>
      </c>
    </row>
    <row r="933" spans="1:5" ht="25.5">
      <c r="A933" s="35" t="s">
        <v>56</v>
      </c>
      <c r="E933" s="39" t="s">
        <v>1416</v>
      </c>
    </row>
    <row r="934" spans="1:5" ht="25.5">
      <c r="A934" s="35" t="s">
        <v>57</v>
      </c>
      <c r="E934" s="40" t="s">
        <v>972</v>
      </c>
    </row>
    <row r="935" spans="1:5" ht="63.75">
      <c r="A935" t="s">
        <v>58</v>
      </c>
      <c r="E935" s="39" t="s">
        <v>1404</v>
      </c>
    </row>
    <row r="936" spans="1:16" ht="12.75">
      <c r="A936" t="s">
        <v>50</v>
      </c>
      <c s="34" t="s">
        <v>1417</v>
      </c>
      <c s="34" t="s">
        <v>1418</v>
      </c>
      <c s="35" t="s">
        <v>5</v>
      </c>
      <c s="6" t="s">
        <v>1419</v>
      </c>
      <c s="36" t="s">
        <v>133</v>
      </c>
      <c s="37">
        <v>19.956</v>
      </c>
      <c s="36">
        <v>0.00158</v>
      </c>
      <c s="36">
        <f>ROUND(G936*H936,6)</f>
      </c>
      <c r="L936" s="38">
        <v>0</v>
      </c>
      <c s="32">
        <f>ROUND(ROUND(L936,2)*ROUND(G936,3),2)</f>
      </c>
      <c s="36" t="s">
        <v>154</v>
      </c>
      <c>
        <f>(M936*21)/100</f>
      </c>
      <c t="s">
        <v>28</v>
      </c>
    </row>
    <row r="937" spans="1:5" ht="12.75">
      <c r="A937" s="35" t="s">
        <v>56</v>
      </c>
      <c r="E937" s="39" t="s">
        <v>1419</v>
      </c>
    </row>
    <row r="938" spans="1:5" ht="38.25">
      <c r="A938" s="35" t="s">
        <v>57</v>
      </c>
      <c r="E938" s="40" t="s">
        <v>1420</v>
      </c>
    </row>
    <row r="939" spans="1:5" ht="12.75">
      <c r="A939" t="s">
        <v>58</v>
      </c>
      <c r="E939" s="39" t="s">
        <v>5</v>
      </c>
    </row>
    <row r="940" spans="1:16" ht="25.5">
      <c r="A940" t="s">
        <v>50</v>
      </c>
      <c s="34" t="s">
        <v>1421</v>
      </c>
      <c s="34" t="s">
        <v>1422</v>
      </c>
      <c s="35" t="s">
        <v>5</v>
      </c>
      <c s="6" t="s">
        <v>1423</v>
      </c>
      <c s="36" t="s">
        <v>65</v>
      </c>
      <c s="37">
        <v>189.92</v>
      </c>
      <c s="36">
        <v>6E-05</v>
      </c>
      <c s="36">
        <f>ROUND(G940*H940,6)</f>
      </c>
      <c r="L940" s="38">
        <v>0</v>
      </c>
      <c s="32">
        <f>ROUND(ROUND(L940,2)*ROUND(G940,3),2)</f>
      </c>
      <c s="36" t="s">
        <v>154</v>
      </c>
      <c>
        <f>(M940*21)/100</f>
      </c>
      <c t="s">
        <v>28</v>
      </c>
    </row>
    <row r="941" spans="1:5" ht="25.5">
      <c r="A941" s="35" t="s">
        <v>56</v>
      </c>
      <c r="E941" s="39" t="s">
        <v>1423</v>
      </c>
    </row>
    <row r="942" spans="1:5" ht="25.5">
      <c r="A942" s="35" t="s">
        <v>57</v>
      </c>
      <c r="E942" s="40" t="s">
        <v>1424</v>
      </c>
    </row>
    <row r="943" spans="1:5" ht="12.75">
      <c r="A943" t="s">
        <v>58</v>
      </c>
      <c r="E943" s="39" t="s">
        <v>5</v>
      </c>
    </row>
    <row r="944" spans="1:16" ht="12.75">
      <c r="A944" t="s">
        <v>50</v>
      </c>
      <c s="34" t="s">
        <v>1425</v>
      </c>
      <c s="34" t="s">
        <v>1426</v>
      </c>
      <c s="35" t="s">
        <v>5</v>
      </c>
      <c s="6" t="s">
        <v>1427</v>
      </c>
      <c s="36" t="s">
        <v>133</v>
      </c>
      <c s="37">
        <v>34.186</v>
      </c>
      <c s="36">
        <v>0.0019</v>
      </c>
      <c s="36">
        <f>ROUND(G944*H944,6)</f>
      </c>
      <c r="L944" s="38">
        <v>0</v>
      </c>
      <c s="32">
        <f>ROUND(ROUND(L944,2)*ROUND(G944,3),2)</f>
      </c>
      <c s="36" t="s">
        <v>154</v>
      </c>
      <c>
        <f>(M944*21)/100</f>
      </c>
      <c t="s">
        <v>28</v>
      </c>
    </row>
    <row r="945" spans="1:5" ht="12.75">
      <c r="A945" s="35" t="s">
        <v>56</v>
      </c>
      <c r="E945" s="39" t="s">
        <v>1427</v>
      </c>
    </row>
    <row r="946" spans="1:5" ht="38.25">
      <c r="A946" s="35" t="s">
        <v>57</v>
      </c>
      <c r="E946" s="40" t="s">
        <v>1428</v>
      </c>
    </row>
    <row r="947" spans="1:5" ht="12.75">
      <c r="A947" t="s">
        <v>58</v>
      </c>
      <c r="E947" s="39" t="s">
        <v>5</v>
      </c>
    </row>
    <row r="948" spans="1:16" ht="38.25">
      <c r="A948" t="s">
        <v>50</v>
      </c>
      <c s="34" t="s">
        <v>1429</v>
      </c>
      <c s="34" t="s">
        <v>1430</v>
      </c>
      <c s="35" t="s">
        <v>5</v>
      </c>
      <c s="6" t="s">
        <v>1431</v>
      </c>
      <c s="36" t="s">
        <v>336</v>
      </c>
      <c s="37">
        <v>1.931</v>
      </c>
      <c s="36">
        <v>0</v>
      </c>
      <c s="36">
        <f>ROUND(G948*H948,6)</f>
      </c>
      <c r="L948" s="38">
        <v>0</v>
      </c>
      <c s="32">
        <f>ROUND(ROUND(L948,2)*ROUND(G948,3),2)</f>
      </c>
      <c s="36" t="s">
        <v>154</v>
      </c>
      <c>
        <f>(M948*21)/100</f>
      </c>
      <c t="s">
        <v>28</v>
      </c>
    </row>
    <row r="949" spans="1:5" ht="38.25">
      <c r="A949" s="35" t="s">
        <v>56</v>
      </c>
      <c r="E949" s="39" t="s">
        <v>1432</v>
      </c>
    </row>
    <row r="950" spans="1:5" ht="12.75">
      <c r="A950" s="35" t="s">
        <v>57</v>
      </c>
      <c r="E950" s="40" t="s">
        <v>5</v>
      </c>
    </row>
    <row r="951" spans="1:5" ht="114.75">
      <c r="A951" t="s">
        <v>58</v>
      </c>
      <c r="E951" s="39" t="s">
        <v>1433</v>
      </c>
    </row>
    <row r="952" spans="1:16" ht="38.25">
      <c r="A952" t="s">
        <v>50</v>
      </c>
      <c s="34" t="s">
        <v>1434</v>
      </c>
      <c s="34" t="s">
        <v>1435</v>
      </c>
      <c s="35" t="s">
        <v>5</v>
      </c>
      <c s="6" t="s">
        <v>1436</v>
      </c>
      <c s="36" t="s">
        <v>336</v>
      </c>
      <c s="37">
        <v>1.931</v>
      </c>
      <c s="36">
        <v>0</v>
      </c>
      <c s="36">
        <f>ROUND(G952*H952,6)</f>
      </c>
      <c r="L952" s="38">
        <v>0</v>
      </c>
      <c s="32">
        <f>ROUND(ROUND(L952,2)*ROUND(G952,3),2)</f>
      </c>
      <c s="36" t="s">
        <v>154</v>
      </c>
      <c>
        <f>(M952*21)/100</f>
      </c>
      <c t="s">
        <v>28</v>
      </c>
    </row>
    <row r="953" spans="1:5" ht="38.25">
      <c r="A953" s="35" t="s">
        <v>56</v>
      </c>
      <c r="E953" s="39" t="s">
        <v>1437</v>
      </c>
    </row>
    <row r="954" spans="1:5" ht="12.75">
      <c r="A954" s="35" t="s">
        <v>57</v>
      </c>
      <c r="E954" s="40" t="s">
        <v>5</v>
      </c>
    </row>
    <row r="955" spans="1:5" ht="114.75">
      <c r="A955" t="s">
        <v>58</v>
      </c>
      <c r="E955" s="39" t="s">
        <v>1433</v>
      </c>
    </row>
    <row r="956" spans="1:13" ht="12.75">
      <c r="A956" t="s">
        <v>47</v>
      </c>
      <c r="C956" s="31" t="s">
        <v>1438</v>
      </c>
      <c r="E956" s="33" t="s">
        <v>1439</v>
      </c>
      <c r="J956" s="32">
        <f>0</f>
      </c>
      <c s="32">
        <f>0</f>
      </c>
      <c s="32">
        <f>0+L957</f>
      </c>
      <c s="32">
        <f>0+M957</f>
      </c>
    </row>
    <row r="957" spans="1:16" ht="12.75">
      <c r="A957" t="s">
        <v>50</v>
      </c>
      <c s="34" t="s">
        <v>1440</v>
      </c>
      <c s="34" t="s">
        <v>1441</v>
      </c>
      <c s="35" t="s">
        <v>5</v>
      </c>
      <c s="6" t="s">
        <v>1442</v>
      </c>
      <c s="36" t="s">
        <v>133</v>
      </c>
      <c s="37">
        <v>328.005</v>
      </c>
      <c s="36">
        <v>0</v>
      </c>
      <c s="36">
        <f>ROUND(G957*H957,6)</f>
      </c>
      <c r="L957" s="38">
        <v>0</v>
      </c>
      <c s="32">
        <f>ROUND(ROUND(L957,2)*ROUND(G957,3),2)</f>
      </c>
      <c s="36" t="s">
        <v>154</v>
      </c>
      <c>
        <f>(M957*21)/100</f>
      </c>
      <c t="s">
        <v>28</v>
      </c>
    </row>
    <row r="958" spans="1:5" ht="12.75">
      <c r="A958" s="35" t="s">
        <v>56</v>
      </c>
      <c r="E958" s="39" t="s">
        <v>1442</v>
      </c>
    </row>
    <row r="959" spans="1:5" ht="38.25">
      <c r="A959" s="35" t="s">
        <v>57</v>
      </c>
      <c r="E959" s="40" t="s">
        <v>1443</v>
      </c>
    </row>
    <row r="960" spans="1:5" ht="12.75">
      <c r="A960" t="s">
        <v>58</v>
      </c>
      <c r="E960" s="39" t="s">
        <v>5</v>
      </c>
    </row>
    <row r="961" spans="1:13" ht="12.75">
      <c r="A961" t="s">
        <v>47</v>
      </c>
      <c r="C961" s="31" t="s">
        <v>1444</v>
      </c>
      <c r="E961" s="33" t="s">
        <v>1445</v>
      </c>
      <c r="J961" s="32">
        <f>0</f>
      </c>
      <c s="32">
        <f>0</f>
      </c>
      <c s="32">
        <f>0+L962+L966+L970+L974+L978+L982+L986+L990+L994+L998+L1002+L1006+L1010+L1014+L1018+L1022+L1026+L1030+L1034</f>
      </c>
      <c s="32">
        <f>0+M962+M966+M970+M974+M978+M982+M986+M990+M994+M998+M1002+M1006+M1010+M1014+M1018+M1022+M1026+M1030+M1034</f>
      </c>
    </row>
    <row r="962" spans="1:16" ht="25.5">
      <c r="A962" t="s">
        <v>50</v>
      </c>
      <c s="34" t="s">
        <v>1446</v>
      </c>
      <c s="34" t="s">
        <v>1447</v>
      </c>
      <c s="35" t="s">
        <v>5</v>
      </c>
      <c s="6" t="s">
        <v>1448</v>
      </c>
      <c s="36" t="s">
        <v>133</v>
      </c>
      <c s="37">
        <v>568.5</v>
      </c>
      <c s="36">
        <v>0</v>
      </c>
      <c s="36">
        <f>ROUND(G962*H962,6)</f>
      </c>
      <c r="L962" s="38">
        <v>0</v>
      </c>
      <c s="32">
        <f>ROUND(ROUND(L962,2)*ROUND(G962,3),2)</f>
      </c>
      <c s="36" t="s">
        <v>154</v>
      </c>
      <c>
        <f>(M962*21)/100</f>
      </c>
      <c t="s">
        <v>28</v>
      </c>
    </row>
    <row r="963" spans="1:5" ht="25.5">
      <c r="A963" s="35" t="s">
        <v>56</v>
      </c>
      <c r="E963" s="39" t="s">
        <v>1448</v>
      </c>
    </row>
    <row r="964" spans="1:5" ht="38.25">
      <c r="A964" s="35" t="s">
        <v>57</v>
      </c>
      <c r="E964" s="40" t="s">
        <v>1449</v>
      </c>
    </row>
    <row r="965" spans="1:5" ht="12.75">
      <c r="A965" t="s">
        <v>58</v>
      </c>
      <c r="E965" s="39" t="s">
        <v>5</v>
      </c>
    </row>
    <row r="966" spans="1:16" ht="12.75">
      <c r="A966" t="s">
        <v>50</v>
      </c>
      <c s="34" t="s">
        <v>1450</v>
      </c>
      <c s="34" t="s">
        <v>1451</v>
      </c>
      <c s="35" t="s">
        <v>5</v>
      </c>
      <c s="6" t="s">
        <v>1452</v>
      </c>
      <c s="36" t="s">
        <v>133</v>
      </c>
      <c s="37">
        <v>208.45</v>
      </c>
      <c s="36">
        <v>0.00254</v>
      </c>
      <c s="36">
        <f>ROUND(G966*H966,6)</f>
      </c>
      <c r="L966" s="38">
        <v>0</v>
      </c>
      <c s="32">
        <f>ROUND(ROUND(L966,2)*ROUND(G966,3),2)</f>
      </c>
      <c s="36" t="s">
        <v>154</v>
      </c>
      <c>
        <f>(M966*21)/100</f>
      </c>
      <c t="s">
        <v>28</v>
      </c>
    </row>
    <row r="967" spans="1:5" ht="12.75">
      <c r="A967" s="35" t="s">
        <v>56</v>
      </c>
      <c r="E967" s="39" t="s">
        <v>1452</v>
      </c>
    </row>
    <row r="968" spans="1:5" ht="38.25">
      <c r="A968" s="35" t="s">
        <v>57</v>
      </c>
      <c r="E968" s="40" t="s">
        <v>1453</v>
      </c>
    </row>
    <row r="969" spans="1:5" ht="12.75">
      <c r="A969" t="s">
        <v>58</v>
      </c>
      <c r="E969" s="39" t="s">
        <v>5</v>
      </c>
    </row>
    <row r="970" spans="1:16" ht="12.75">
      <c r="A970" t="s">
        <v>50</v>
      </c>
      <c s="34" t="s">
        <v>1454</v>
      </c>
      <c s="34" t="s">
        <v>1455</v>
      </c>
      <c s="35" t="s">
        <v>5</v>
      </c>
      <c s="6" t="s">
        <v>1456</v>
      </c>
      <c s="36" t="s">
        <v>133</v>
      </c>
      <c s="37">
        <v>208.45</v>
      </c>
      <c s="36">
        <v>0.00254</v>
      </c>
      <c s="36">
        <f>ROUND(G970*H970,6)</f>
      </c>
      <c r="L970" s="38">
        <v>0</v>
      </c>
      <c s="32">
        <f>ROUND(ROUND(L970,2)*ROUND(G970,3),2)</f>
      </c>
      <c s="36" t="s">
        <v>159</v>
      </c>
      <c>
        <f>(M970*21)/100</f>
      </c>
      <c t="s">
        <v>28</v>
      </c>
    </row>
    <row r="971" spans="1:5" ht="12.75">
      <c r="A971" s="35" t="s">
        <v>56</v>
      </c>
      <c r="E971" s="39" t="s">
        <v>1456</v>
      </c>
    </row>
    <row r="972" spans="1:5" ht="38.25">
      <c r="A972" s="35" t="s">
        <v>57</v>
      </c>
      <c r="E972" s="40" t="s">
        <v>1453</v>
      </c>
    </row>
    <row r="973" spans="1:5" ht="12.75">
      <c r="A973" t="s">
        <v>58</v>
      </c>
      <c r="E973" s="39" t="s">
        <v>1457</v>
      </c>
    </row>
    <row r="974" spans="1:16" ht="12.75">
      <c r="A974" t="s">
        <v>50</v>
      </c>
      <c s="34" t="s">
        <v>1458</v>
      </c>
      <c s="34" t="s">
        <v>1459</v>
      </c>
      <c s="35" t="s">
        <v>5</v>
      </c>
      <c s="6" t="s">
        <v>1460</v>
      </c>
      <c s="36" t="s">
        <v>133</v>
      </c>
      <c s="37">
        <v>208.45</v>
      </c>
      <c s="36">
        <v>0.00254</v>
      </c>
      <c s="36">
        <f>ROUND(G974*H974,6)</f>
      </c>
      <c r="L974" s="38">
        <v>0</v>
      </c>
      <c s="32">
        <f>ROUND(ROUND(L974,2)*ROUND(G974,3),2)</f>
      </c>
      <c s="36" t="s">
        <v>159</v>
      </c>
      <c>
        <f>(M974*21)/100</f>
      </c>
      <c t="s">
        <v>28</v>
      </c>
    </row>
    <row r="975" spans="1:5" ht="12.75">
      <c r="A975" s="35" t="s">
        <v>56</v>
      </c>
      <c r="E975" s="39" t="s">
        <v>1460</v>
      </c>
    </row>
    <row r="976" spans="1:5" ht="38.25">
      <c r="A976" s="35" t="s">
        <v>57</v>
      </c>
      <c r="E976" s="40" t="s">
        <v>1453</v>
      </c>
    </row>
    <row r="977" spans="1:5" ht="12.75">
      <c r="A977" t="s">
        <v>58</v>
      </c>
      <c r="E977" s="39" t="s">
        <v>1457</v>
      </c>
    </row>
    <row r="978" spans="1:16" ht="25.5">
      <c r="A978" t="s">
        <v>50</v>
      </c>
      <c s="34" t="s">
        <v>1461</v>
      </c>
      <c s="34" t="s">
        <v>1462</v>
      </c>
      <c s="35" t="s">
        <v>5</v>
      </c>
      <c s="6" t="s">
        <v>1463</v>
      </c>
      <c s="36" t="s">
        <v>133</v>
      </c>
      <c s="37">
        <v>142.01</v>
      </c>
      <c s="36">
        <v>0</v>
      </c>
      <c s="36">
        <f>ROUND(G978*H978,6)</f>
      </c>
      <c r="L978" s="38">
        <v>0</v>
      </c>
      <c s="32">
        <f>ROUND(ROUND(L978,2)*ROUND(G978,3),2)</f>
      </c>
      <c s="36" t="s">
        <v>154</v>
      </c>
      <c>
        <f>(M978*21)/100</f>
      </c>
      <c t="s">
        <v>28</v>
      </c>
    </row>
    <row r="979" spans="1:5" ht="25.5">
      <c r="A979" s="35" t="s">
        <v>56</v>
      </c>
      <c r="E979" s="39" t="s">
        <v>1463</v>
      </c>
    </row>
    <row r="980" spans="1:5" ht="178.5">
      <c r="A980" s="35" t="s">
        <v>57</v>
      </c>
      <c r="E980" s="40" t="s">
        <v>1464</v>
      </c>
    </row>
    <row r="981" spans="1:5" ht="25.5">
      <c r="A981" t="s">
        <v>58</v>
      </c>
      <c r="E981" s="39" t="s">
        <v>1465</v>
      </c>
    </row>
    <row r="982" spans="1:16" ht="12.75">
      <c r="A982" t="s">
        <v>50</v>
      </c>
      <c s="34" t="s">
        <v>1466</v>
      </c>
      <c s="34" t="s">
        <v>1467</v>
      </c>
      <c s="35" t="s">
        <v>5</v>
      </c>
      <c s="6" t="s">
        <v>1468</v>
      </c>
      <c s="36" t="s">
        <v>133</v>
      </c>
      <c s="37">
        <v>156.211</v>
      </c>
      <c s="36">
        <v>0.0004</v>
      </c>
      <c s="36">
        <f>ROUND(G982*H982,6)</f>
      </c>
      <c r="L982" s="38">
        <v>0</v>
      </c>
      <c s="32">
        <f>ROUND(ROUND(L982,2)*ROUND(G982,3),2)</f>
      </c>
      <c s="36" t="s">
        <v>154</v>
      </c>
      <c>
        <f>(M982*21)/100</f>
      </c>
      <c t="s">
        <v>28</v>
      </c>
    </row>
    <row r="983" spans="1:5" ht="12.75">
      <c r="A983" s="35" t="s">
        <v>56</v>
      </c>
      <c r="E983" s="39" t="s">
        <v>1468</v>
      </c>
    </row>
    <row r="984" spans="1:5" ht="191.25">
      <c r="A984" s="35" t="s">
        <v>57</v>
      </c>
      <c r="E984" s="40" t="s">
        <v>1469</v>
      </c>
    </row>
    <row r="985" spans="1:5" ht="12.75">
      <c r="A985" t="s">
        <v>58</v>
      </c>
      <c r="E985" s="39" t="s">
        <v>5</v>
      </c>
    </row>
    <row r="986" spans="1:16" ht="25.5">
      <c r="A986" t="s">
        <v>50</v>
      </c>
      <c s="34" t="s">
        <v>1470</v>
      </c>
      <c s="34" t="s">
        <v>1471</v>
      </c>
      <c s="35" t="s">
        <v>5</v>
      </c>
      <c s="6" t="s">
        <v>1472</v>
      </c>
      <c s="36" t="s">
        <v>133</v>
      </c>
      <c s="37">
        <v>286.45</v>
      </c>
      <c s="36">
        <v>0</v>
      </c>
      <c s="36">
        <f>ROUND(G986*H986,6)</f>
      </c>
      <c r="L986" s="38">
        <v>0</v>
      </c>
      <c s="32">
        <f>ROUND(ROUND(L986,2)*ROUND(G986,3),2)</f>
      </c>
      <c s="36" t="s">
        <v>154</v>
      </c>
      <c>
        <f>(M986*21)/100</f>
      </c>
      <c t="s">
        <v>28</v>
      </c>
    </row>
    <row r="987" spans="1:5" ht="25.5">
      <c r="A987" s="35" t="s">
        <v>56</v>
      </c>
      <c r="E987" s="39" t="s">
        <v>1472</v>
      </c>
    </row>
    <row r="988" spans="1:5" ht="12.75">
      <c r="A988" s="35" t="s">
        <v>57</v>
      </c>
      <c r="E988" s="40" t="s">
        <v>5</v>
      </c>
    </row>
    <row r="989" spans="1:5" ht="25.5">
      <c r="A989" t="s">
        <v>58</v>
      </c>
      <c r="E989" s="39" t="s">
        <v>1465</v>
      </c>
    </row>
    <row r="990" spans="1:16" ht="12.75">
      <c r="A990" t="s">
        <v>50</v>
      </c>
      <c s="34" t="s">
        <v>1473</v>
      </c>
      <c s="34" t="s">
        <v>1474</v>
      </c>
      <c s="35" t="s">
        <v>5</v>
      </c>
      <c s="6" t="s">
        <v>1475</v>
      </c>
      <c s="36" t="s">
        <v>133</v>
      </c>
      <c s="37">
        <v>626.274</v>
      </c>
      <c s="36">
        <v>0.0015</v>
      </c>
      <c s="36">
        <f>ROUND(G990*H990,6)</f>
      </c>
      <c r="L990" s="38">
        <v>0</v>
      </c>
      <c s="32">
        <f>ROUND(ROUND(L990,2)*ROUND(G990,3),2)</f>
      </c>
      <c s="36" t="s">
        <v>154</v>
      </c>
      <c>
        <f>(M990*21)/100</f>
      </c>
      <c t="s">
        <v>28</v>
      </c>
    </row>
    <row r="991" spans="1:5" ht="12.75">
      <c r="A991" s="35" t="s">
        <v>56</v>
      </c>
      <c r="E991" s="39" t="s">
        <v>1475</v>
      </c>
    </row>
    <row r="992" spans="1:5" ht="12.75">
      <c r="A992" s="35" t="s">
        <v>57</v>
      </c>
      <c r="E992" s="40" t="s">
        <v>5</v>
      </c>
    </row>
    <row r="993" spans="1:5" ht="12.75">
      <c r="A993" t="s">
        <v>58</v>
      </c>
      <c r="E993" s="39" t="s">
        <v>5</v>
      </c>
    </row>
    <row r="994" spans="1:16" ht="12.75">
      <c r="A994" t="s">
        <v>50</v>
      </c>
      <c s="34" t="s">
        <v>1476</v>
      </c>
      <c s="34" t="s">
        <v>1477</v>
      </c>
      <c s="35" t="s">
        <v>5</v>
      </c>
      <c s="6" t="s">
        <v>1478</v>
      </c>
      <c s="36" t="s">
        <v>133</v>
      </c>
      <c s="37">
        <v>19.701</v>
      </c>
      <c s="36">
        <v>0.0023</v>
      </c>
      <c s="36">
        <f>ROUND(G994*H994,6)</f>
      </c>
      <c r="L994" s="38">
        <v>0</v>
      </c>
      <c s="32">
        <f>ROUND(ROUND(L994,2)*ROUND(G994,3),2)</f>
      </c>
      <c s="36" t="s">
        <v>154</v>
      </c>
      <c>
        <f>(M994*21)/100</f>
      </c>
      <c t="s">
        <v>28</v>
      </c>
    </row>
    <row r="995" spans="1:5" ht="12.75">
      <c r="A995" s="35" t="s">
        <v>56</v>
      </c>
      <c r="E995" s="39" t="s">
        <v>1478</v>
      </c>
    </row>
    <row r="996" spans="1:5" ht="51">
      <c r="A996" s="35" t="s">
        <v>57</v>
      </c>
      <c r="E996" s="40" t="s">
        <v>1479</v>
      </c>
    </row>
    <row r="997" spans="1:5" ht="12.75">
      <c r="A997" t="s">
        <v>58</v>
      </c>
      <c r="E997" s="39" t="s">
        <v>5</v>
      </c>
    </row>
    <row r="998" spans="1:16" ht="12.75">
      <c r="A998" t="s">
        <v>50</v>
      </c>
      <c s="34" t="s">
        <v>1480</v>
      </c>
      <c s="34" t="s">
        <v>1459</v>
      </c>
      <c s="35" t="s">
        <v>118</v>
      </c>
      <c s="6" t="s">
        <v>1460</v>
      </c>
      <c s="36" t="s">
        <v>133</v>
      </c>
      <c s="37">
        <v>19.701</v>
      </c>
      <c s="36">
        <v>0.00254</v>
      </c>
      <c s="36">
        <f>ROUND(G998*H998,6)</f>
      </c>
      <c r="L998" s="38">
        <v>0</v>
      </c>
      <c s="32">
        <f>ROUND(ROUND(L998,2)*ROUND(G998,3),2)</f>
      </c>
      <c s="36" t="s">
        <v>159</v>
      </c>
      <c>
        <f>(M998*21)/100</f>
      </c>
      <c t="s">
        <v>28</v>
      </c>
    </row>
    <row r="999" spans="1:5" ht="12.75">
      <c r="A999" s="35" t="s">
        <v>56</v>
      </c>
      <c r="E999" s="39" t="s">
        <v>1460</v>
      </c>
    </row>
    <row r="1000" spans="1:5" ht="51">
      <c r="A1000" s="35" t="s">
        <v>57</v>
      </c>
      <c r="E1000" s="40" t="s">
        <v>1479</v>
      </c>
    </row>
    <row r="1001" spans="1:5" ht="12.75">
      <c r="A1001" t="s">
        <v>58</v>
      </c>
      <c r="E1001" s="39" t="s">
        <v>1457</v>
      </c>
    </row>
    <row r="1002" spans="1:16" ht="12.75">
      <c r="A1002" t="s">
        <v>50</v>
      </c>
      <c s="34" t="s">
        <v>1481</v>
      </c>
      <c s="34" t="s">
        <v>1482</v>
      </c>
      <c s="35" t="s">
        <v>5</v>
      </c>
      <c s="6" t="s">
        <v>1483</v>
      </c>
      <c s="36" t="s">
        <v>133</v>
      </c>
      <c s="37">
        <v>175.802</v>
      </c>
      <c s="36">
        <v>0.00081</v>
      </c>
      <c s="36">
        <f>ROUND(G1002*H1002,6)</f>
      </c>
      <c r="L1002" s="38">
        <v>0</v>
      </c>
      <c s="32">
        <f>ROUND(ROUND(L1002,2)*ROUND(G1002,3),2)</f>
      </c>
      <c s="36" t="s">
        <v>154</v>
      </c>
      <c>
        <f>(M1002*21)/100</f>
      </c>
      <c t="s">
        <v>28</v>
      </c>
    </row>
    <row r="1003" spans="1:5" ht="12.75">
      <c r="A1003" s="35" t="s">
        <v>56</v>
      </c>
      <c r="E1003" s="39" t="s">
        <v>1483</v>
      </c>
    </row>
    <row r="1004" spans="1:5" ht="38.25">
      <c r="A1004" s="35" t="s">
        <v>57</v>
      </c>
      <c r="E1004" s="40" t="s">
        <v>1484</v>
      </c>
    </row>
    <row r="1005" spans="1:5" ht="38.25">
      <c r="A1005" t="s">
        <v>58</v>
      </c>
      <c r="E1005" s="39" t="s">
        <v>1485</v>
      </c>
    </row>
    <row r="1006" spans="1:16" ht="25.5">
      <c r="A1006" t="s">
        <v>50</v>
      </c>
      <c s="34" t="s">
        <v>1486</v>
      </c>
      <c s="34" t="s">
        <v>1487</v>
      </c>
      <c s="35" t="s">
        <v>5</v>
      </c>
      <c s="6" t="s">
        <v>1488</v>
      </c>
      <c s="36" t="s">
        <v>133</v>
      </c>
      <c s="37">
        <v>167.811</v>
      </c>
      <c s="36">
        <v>0.00114</v>
      </c>
      <c s="36">
        <f>ROUND(G1006*H1006,6)</f>
      </c>
      <c r="L1006" s="38">
        <v>0</v>
      </c>
      <c s="32">
        <f>ROUND(ROUND(L1006,2)*ROUND(G1006,3),2)</f>
      </c>
      <c s="36" t="s">
        <v>154</v>
      </c>
      <c>
        <f>(M1006*21)/100</f>
      </c>
      <c t="s">
        <v>28</v>
      </c>
    </row>
    <row r="1007" spans="1:5" ht="25.5">
      <c r="A1007" s="35" t="s">
        <v>56</v>
      </c>
      <c r="E1007" s="39" t="s">
        <v>1488</v>
      </c>
    </row>
    <row r="1008" spans="1:5" ht="38.25">
      <c r="A1008" s="35" t="s">
        <v>57</v>
      </c>
      <c r="E1008" s="40" t="s">
        <v>1489</v>
      </c>
    </row>
    <row r="1009" spans="1:5" ht="38.25">
      <c r="A1009" t="s">
        <v>58</v>
      </c>
      <c r="E1009" s="39" t="s">
        <v>1485</v>
      </c>
    </row>
    <row r="1010" spans="1:16" ht="25.5">
      <c r="A1010" t="s">
        <v>50</v>
      </c>
      <c s="34" t="s">
        <v>1490</v>
      </c>
      <c s="34" t="s">
        <v>1491</v>
      </c>
      <c s="35" t="s">
        <v>5</v>
      </c>
      <c s="6" t="s">
        <v>1492</v>
      </c>
      <c s="36" t="s">
        <v>133</v>
      </c>
      <c s="37">
        <v>167.811</v>
      </c>
      <c s="36">
        <v>0.00756</v>
      </c>
      <c s="36">
        <f>ROUND(G1010*H1010,6)</f>
      </c>
      <c r="L1010" s="38">
        <v>0</v>
      </c>
      <c s="32">
        <f>ROUND(ROUND(L1010,2)*ROUND(G1010,3),2)</f>
      </c>
      <c s="36" t="s">
        <v>154</v>
      </c>
      <c>
        <f>(M1010*21)/100</f>
      </c>
      <c t="s">
        <v>28</v>
      </c>
    </row>
    <row r="1011" spans="1:5" ht="25.5">
      <c r="A1011" s="35" t="s">
        <v>56</v>
      </c>
      <c r="E1011" s="39" t="s">
        <v>1492</v>
      </c>
    </row>
    <row r="1012" spans="1:5" ht="38.25">
      <c r="A1012" s="35" t="s">
        <v>57</v>
      </c>
      <c r="E1012" s="40" t="s">
        <v>1489</v>
      </c>
    </row>
    <row r="1013" spans="1:5" ht="38.25">
      <c r="A1013" t="s">
        <v>58</v>
      </c>
      <c r="E1013" s="39" t="s">
        <v>1485</v>
      </c>
    </row>
    <row r="1014" spans="1:16" ht="25.5">
      <c r="A1014" t="s">
        <v>50</v>
      </c>
      <c s="34" t="s">
        <v>1493</v>
      </c>
      <c s="34" t="s">
        <v>1494</v>
      </c>
      <c s="35" t="s">
        <v>5</v>
      </c>
      <c s="6" t="s">
        <v>1495</v>
      </c>
      <c s="36" t="s">
        <v>133</v>
      </c>
      <c s="37">
        <v>167.811</v>
      </c>
      <c s="36">
        <v>0.00334</v>
      </c>
      <c s="36">
        <f>ROUND(G1014*H1014,6)</f>
      </c>
      <c r="L1014" s="38">
        <v>0</v>
      </c>
      <c s="32">
        <f>ROUND(ROUND(L1014,2)*ROUND(G1014,3),2)</f>
      </c>
      <c s="36" t="s">
        <v>154</v>
      </c>
      <c>
        <f>(M1014*21)/100</f>
      </c>
      <c t="s">
        <v>28</v>
      </c>
    </row>
    <row r="1015" spans="1:5" ht="25.5">
      <c r="A1015" s="35" t="s">
        <v>56</v>
      </c>
      <c r="E1015" s="39" t="s">
        <v>1495</v>
      </c>
    </row>
    <row r="1016" spans="1:5" ht="38.25">
      <c r="A1016" s="35" t="s">
        <v>57</v>
      </c>
      <c r="E1016" s="40" t="s">
        <v>1489</v>
      </c>
    </row>
    <row r="1017" spans="1:5" ht="38.25">
      <c r="A1017" t="s">
        <v>58</v>
      </c>
      <c r="E1017" s="39" t="s">
        <v>1485</v>
      </c>
    </row>
    <row r="1018" spans="1:16" ht="25.5">
      <c r="A1018" t="s">
        <v>50</v>
      </c>
      <c s="34" t="s">
        <v>1496</v>
      </c>
      <c s="34" t="s">
        <v>1497</v>
      </c>
      <c s="35" t="s">
        <v>5</v>
      </c>
      <c s="6" t="s">
        <v>1498</v>
      </c>
      <c s="36" t="s">
        <v>65</v>
      </c>
      <c s="37">
        <v>159.82</v>
      </c>
      <c s="36">
        <v>0</v>
      </c>
      <c s="36">
        <f>ROUND(G1018*H1018,6)</f>
      </c>
      <c r="L1018" s="38">
        <v>0</v>
      </c>
      <c s="32">
        <f>ROUND(ROUND(L1018,2)*ROUND(G1018,3),2)</f>
      </c>
      <c s="36" t="s">
        <v>154</v>
      </c>
      <c>
        <f>(M1018*21)/100</f>
      </c>
      <c t="s">
        <v>28</v>
      </c>
    </row>
    <row r="1019" spans="1:5" ht="25.5">
      <c r="A1019" s="35" t="s">
        <v>56</v>
      </c>
      <c r="E1019" s="39" t="s">
        <v>1498</v>
      </c>
    </row>
    <row r="1020" spans="1:5" ht="25.5">
      <c r="A1020" s="35" t="s">
        <v>57</v>
      </c>
      <c r="E1020" s="40" t="s">
        <v>1499</v>
      </c>
    </row>
    <row r="1021" spans="1:5" ht="38.25">
      <c r="A1021" t="s">
        <v>58</v>
      </c>
      <c r="E1021" s="39" t="s">
        <v>1485</v>
      </c>
    </row>
    <row r="1022" spans="1:16" ht="25.5">
      <c r="A1022" t="s">
        <v>50</v>
      </c>
      <c s="34" t="s">
        <v>1500</v>
      </c>
      <c s="34" t="s">
        <v>1501</v>
      </c>
      <c s="35" t="s">
        <v>5</v>
      </c>
      <c s="6" t="s">
        <v>1502</v>
      </c>
      <c s="36" t="s">
        <v>133</v>
      </c>
      <c s="37">
        <v>405.58</v>
      </c>
      <c s="36">
        <v>1E-05</v>
      </c>
      <c s="36">
        <f>ROUND(G1022*H1022,6)</f>
      </c>
      <c r="L1022" s="38">
        <v>0</v>
      </c>
      <c s="32">
        <f>ROUND(ROUND(L1022,2)*ROUND(G1022,3),2)</f>
      </c>
      <c s="36" t="s">
        <v>154</v>
      </c>
      <c>
        <f>(M1022*21)/100</f>
      </c>
      <c t="s">
        <v>28</v>
      </c>
    </row>
    <row r="1023" spans="1:5" ht="25.5">
      <c r="A1023" s="35" t="s">
        <v>56</v>
      </c>
      <c r="E1023" s="39" t="s">
        <v>1503</v>
      </c>
    </row>
    <row r="1024" spans="1:5" ht="12.75">
      <c r="A1024" s="35" t="s">
        <v>57</v>
      </c>
      <c r="E1024" s="40" t="s">
        <v>5</v>
      </c>
    </row>
    <row r="1025" spans="1:5" ht="12.75">
      <c r="A1025" t="s">
        <v>58</v>
      </c>
      <c r="E1025" s="39" t="s">
        <v>5</v>
      </c>
    </row>
    <row r="1026" spans="1:16" ht="12.75">
      <c r="A1026" t="s">
        <v>50</v>
      </c>
      <c s="34" t="s">
        <v>1504</v>
      </c>
      <c s="34" t="s">
        <v>1505</v>
      </c>
      <c s="35" t="s">
        <v>5</v>
      </c>
      <c s="6" t="s">
        <v>1506</v>
      </c>
      <c s="36" t="s">
        <v>133</v>
      </c>
      <c s="37">
        <v>446.138</v>
      </c>
      <c s="36">
        <v>0.00061</v>
      </c>
      <c s="36">
        <f>ROUND(G1026*H1026,6)</f>
      </c>
      <c r="L1026" s="38">
        <v>0</v>
      </c>
      <c s="32">
        <f>ROUND(ROUND(L1026,2)*ROUND(G1026,3),2)</f>
      </c>
      <c s="36" t="s">
        <v>154</v>
      </c>
      <c>
        <f>(M1026*21)/100</f>
      </c>
      <c t="s">
        <v>28</v>
      </c>
    </row>
    <row r="1027" spans="1:5" ht="12.75">
      <c r="A1027" s="35" t="s">
        <v>56</v>
      </c>
      <c r="E1027" s="39" t="s">
        <v>1506</v>
      </c>
    </row>
    <row r="1028" spans="1:5" ht="12.75">
      <c r="A1028" s="35" t="s">
        <v>57</v>
      </c>
      <c r="E1028" s="40" t="s">
        <v>5</v>
      </c>
    </row>
    <row r="1029" spans="1:5" ht="12.75">
      <c r="A1029" t="s">
        <v>58</v>
      </c>
      <c r="E1029" s="39" t="s">
        <v>5</v>
      </c>
    </row>
    <row r="1030" spans="1:16" ht="25.5">
      <c r="A1030" t="s">
        <v>50</v>
      </c>
      <c s="34" t="s">
        <v>1507</v>
      </c>
      <c s="34" t="s">
        <v>1508</v>
      </c>
      <c s="35" t="s">
        <v>5</v>
      </c>
      <c s="6" t="s">
        <v>1509</v>
      </c>
      <c s="36" t="s">
        <v>336</v>
      </c>
      <c s="37">
        <v>5.125</v>
      </c>
      <c s="36">
        <v>0</v>
      </c>
      <c s="36">
        <f>ROUND(G1030*H1030,6)</f>
      </c>
      <c r="L1030" s="38">
        <v>0</v>
      </c>
      <c s="32">
        <f>ROUND(ROUND(L1030,2)*ROUND(G1030,3),2)</f>
      </c>
      <c s="36" t="s">
        <v>154</v>
      </c>
      <c>
        <f>(M1030*21)/100</f>
      </c>
      <c t="s">
        <v>28</v>
      </c>
    </row>
    <row r="1031" spans="1:5" ht="25.5">
      <c r="A1031" s="35" t="s">
        <v>56</v>
      </c>
      <c r="E1031" s="39" t="s">
        <v>1509</v>
      </c>
    </row>
    <row r="1032" spans="1:5" ht="12.75">
      <c r="A1032" s="35" t="s">
        <v>57</v>
      </c>
      <c r="E1032" s="40" t="s">
        <v>5</v>
      </c>
    </row>
    <row r="1033" spans="1:5" ht="114.75">
      <c r="A1033" t="s">
        <v>58</v>
      </c>
      <c r="E1033" s="39" t="s">
        <v>1510</v>
      </c>
    </row>
    <row r="1034" spans="1:16" ht="38.25">
      <c r="A1034" t="s">
        <v>50</v>
      </c>
      <c s="34" t="s">
        <v>1511</v>
      </c>
      <c s="34" t="s">
        <v>1512</v>
      </c>
      <c s="35" t="s">
        <v>5</v>
      </c>
      <c s="6" t="s">
        <v>1513</v>
      </c>
      <c s="36" t="s">
        <v>336</v>
      </c>
      <c s="37">
        <v>5.125</v>
      </c>
      <c s="36">
        <v>0</v>
      </c>
      <c s="36">
        <f>ROUND(G1034*H1034,6)</f>
      </c>
      <c r="L1034" s="38">
        <v>0</v>
      </c>
      <c s="32">
        <f>ROUND(ROUND(L1034,2)*ROUND(G1034,3),2)</f>
      </c>
      <c s="36" t="s">
        <v>154</v>
      </c>
      <c>
        <f>(M1034*21)/100</f>
      </c>
      <c t="s">
        <v>28</v>
      </c>
    </row>
    <row r="1035" spans="1:5" ht="38.25">
      <c r="A1035" s="35" t="s">
        <v>56</v>
      </c>
      <c r="E1035" s="39" t="s">
        <v>1514</v>
      </c>
    </row>
    <row r="1036" spans="1:5" ht="12.75">
      <c r="A1036" s="35" t="s">
        <v>57</v>
      </c>
      <c r="E1036" s="40" t="s">
        <v>5</v>
      </c>
    </row>
    <row r="1037" spans="1:5" ht="114.75">
      <c r="A1037" t="s">
        <v>58</v>
      </c>
      <c r="E1037" s="39" t="s">
        <v>1510</v>
      </c>
    </row>
    <row r="1038" spans="1:13" ht="12.75">
      <c r="A1038" t="s">
        <v>47</v>
      </c>
      <c r="C1038" s="31" t="s">
        <v>1515</v>
      </c>
      <c r="E1038" s="33" t="s">
        <v>1516</v>
      </c>
      <c r="J1038" s="32">
        <f>0</f>
      </c>
      <c s="32">
        <f>0</f>
      </c>
      <c s="32">
        <f>0+L1039+L1043+L1047+L1051</f>
      </c>
      <c s="32">
        <f>0+M1039+M1043+M1047+M1051</f>
      </c>
    </row>
    <row r="1039" spans="1:16" ht="25.5">
      <c r="A1039" t="s">
        <v>50</v>
      </c>
      <c s="34" t="s">
        <v>1517</v>
      </c>
      <c s="34" t="s">
        <v>1518</v>
      </c>
      <c s="35" t="s">
        <v>5</v>
      </c>
      <c s="6" t="s">
        <v>1519</v>
      </c>
      <c s="36" t="s">
        <v>54</v>
      </c>
      <c s="37">
        <v>2</v>
      </c>
      <c s="36">
        <v>0.00015</v>
      </c>
      <c s="36">
        <f>ROUND(G1039*H1039,6)</f>
      </c>
      <c r="L1039" s="38">
        <v>0</v>
      </c>
      <c s="32">
        <f>ROUND(ROUND(L1039,2)*ROUND(G1039,3),2)</f>
      </c>
      <c s="36" t="s">
        <v>154</v>
      </c>
      <c>
        <f>(M1039*21)/100</f>
      </c>
      <c t="s">
        <v>28</v>
      </c>
    </row>
    <row r="1040" spans="1:5" ht="38.25">
      <c r="A1040" s="35" t="s">
        <v>56</v>
      </c>
      <c r="E1040" s="39" t="s">
        <v>1520</v>
      </c>
    </row>
    <row r="1041" spans="1:5" ht="25.5">
      <c r="A1041" s="35" t="s">
        <v>57</v>
      </c>
      <c r="E1041" s="40" t="s">
        <v>1521</v>
      </c>
    </row>
    <row r="1042" spans="1:5" ht="89.25">
      <c r="A1042" t="s">
        <v>58</v>
      </c>
      <c r="E1042" s="39" t="s">
        <v>1522</v>
      </c>
    </row>
    <row r="1043" spans="1:16" ht="25.5">
      <c r="A1043" t="s">
        <v>50</v>
      </c>
      <c s="34" t="s">
        <v>1523</v>
      </c>
      <c s="34" t="s">
        <v>1524</v>
      </c>
      <c s="35" t="s">
        <v>5</v>
      </c>
      <c s="6" t="s">
        <v>1525</v>
      </c>
      <c s="36" t="s">
        <v>54</v>
      </c>
      <c s="37">
        <v>2</v>
      </c>
      <c s="36">
        <v>0.0098</v>
      </c>
      <c s="36">
        <f>ROUND(G1043*H1043,6)</f>
      </c>
      <c r="L1043" s="38">
        <v>0</v>
      </c>
      <c s="32">
        <f>ROUND(ROUND(L1043,2)*ROUND(G1043,3),2)</f>
      </c>
      <c s="36" t="s">
        <v>154</v>
      </c>
      <c>
        <f>(M1043*21)/100</f>
      </c>
      <c t="s">
        <v>28</v>
      </c>
    </row>
    <row r="1044" spans="1:5" ht="25.5">
      <c r="A1044" s="35" t="s">
        <v>56</v>
      </c>
      <c r="E1044" s="39" t="s">
        <v>1525</v>
      </c>
    </row>
    <row r="1045" spans="1:5" ht="25.5">
      <c r="A1045" s="35" t="s">
        <v>57</v>
      </c>
      <c r="E1045" s="40" t="s">
        <v>1521</v>
      </c>
    </row>
    <row r="1046" spans="1:5" ht="12.75">
      <c r="A1046" t="s">
        <v>58</v>
      </c>
      <c r="E1046" s="39" t="s">
        <v>5</v>
      </c>
    </row>
    <row r="1047" spans="1:16" ht="25.5">
      <c r="A1047" t="s">
        <v>50</v>
      </c>
      <c s="34" t="s">
        <v>1526</v>
      </c>
      <c s="34" t="s">
        <v>1527</v>
      </c>
      <c s="35" t="s">
        <v>5</v>
      </c>
      <c s="6" t="s">
        <v>1528</v>
      </c>
      <c s="36" t="s">
        <v>336</v>
      </c>
      <c s="37">
        <v>0.02</v>
      </c>
      <c s="36">
        <v>0</v>
      </c>
      <c s="36">
        <f>ROUND(G1047*H1047,6)</f>
      </c>
      <c r="L1047" s="38">
        <v>0</v>
      </c>
      <c s="32">
        <f>ROUND(ROUND(L1047,2)*ROUND(G1047,3),2)</f>
      </c>
      <c s="36" t="s">
        <v>154</v>
      </c>
      <c>
        <f>(M1047*21)/100</f>
      </c>
      <c t="s">
        <v>28</v>
      </c>
    </row>
    <row r="1048" spans="1:5" ht="25.5">
      <c r="A1048" s="35" t="s">
        <v>56</v>
      </c>
      <c r="E1048" s="39" t="s">
        <v>1528</v>
      </c>
    </row>
    <row r="1049" spans="1:5" ht="12.75">
      <c r="A1049" s="35" t="s">
        <v>57</v>
      </c>
      <c r="E1049" s="40" t="s">
        <v>5</v>
      </c>
    </row>
    <row r="1050" spans="1:5" ht="114.75">
      <c r="A1050" t="s">
        <v>58</v>
      </c>
      <c r="E1050" s="39" t="s">
        <v>1433</v>
      </c>
    </row>
    <row r="1051" spans="1:16" ht="38.25">
      <c r="A1051" t="s">
        <v>50</v>
      </c>
      <c s="34" t="s">
        <v>1529</v>
      </c>
      <c s="34" t="s">
        <v>1530</v>
      </c>
      <c s="35" t="s">
        <v>5</v>
      </c>
      <c s="6" t="s">
        <v>1531</v>
      </c>
      <c s="36" t="s">
        <v>336</v>
      </c>
      <c s="37">
        <v>0.02</v>
      </c>
      <c s="36">
        <v>0</v>
      </c>
      <c s="36">
        <f>ROUND(G1051*H1051,6)</f>
      </c>
      <c r="L1051" s="38">
        <v>0</v>
      </c>
      <c s="32">
        <f>ROUND(ROUND(L1051,2)*ROUND(G1051,3),2)</f>
      </c>
      <c s="36" t="s">
        <v>154</v>
      </c>
      <c>
        <f>(M1051*21)/100</f>
      </c>
      <c t="s">
        <v>28</v>
      </c>
    </row>
    <row r="1052" spans="1:5" ht="38.25">
      <c r="A1052" s="35" t="s">
        <v>56</v>
      </c>
      <c r="E1052" s="39" t="s">
        <v>1532</v>
      </c>
    </row>
    <row r="1053" spans="1:5" ht="12.75">
      <c r="A1053" s="35" t="s">
        <v>57</v>
      </c>
      <c r="E1053" s="40" t="s">
        <v>5</v>
      </c>
    </row>
    <row r="1054" spans="1:5" ht="114.75">
      <c r="A1054" t="s">
        <v>58</v>
      </c>
      <c r="E1054" s="39" t="s">
        <v>1433</v>
      </c>
    </row>
    <row r="1055" spans="1:13" ht="12.75">
      <c r="A1055" t="s">
        <v>47</v>
      </c>
      <c r="C1055" s="31" t="s">
        <v>1533</v>
      </c>
      <c r="E1055" s="33" t="s">
        <v>1534</v>
      </c>
      <c r="J1055" s="32">
        <f>0</f>
      </c>
      <c s="32">
        <f>0</f>
      </c>
      <c s="32">
        <f>0+L1056+L1060+L1064+L1068+L1072+L1076+L1080+L1084+L1088+L1092+L1096+L1100+L1104+L1108+L1112+L1116+L1120+L1124+L1128+L1132+L1136+L1140+L1144+L1148+L1152+L1156+L1160+L1164+L1168+L1172+L1176+L1180+L1184+L1188+L1192+L1196+L1200+L1204+L1208+L1212+L1216+L1220+L1224+L1228+L1232+L1236+L1240+L1244</f>
      </c>
      <c s="32">
        <f>0+M1056+M1060+M1064+M1068+M1072+M1076+M1080+M1084+M1088+M1092+M1096+M1100+M1104+M1108+M1112+M1116+M1120+M1124+M1128+M1132+M1136+M1140+M1144+M1148+M1152+M1156+M1160+M1164+M1168+M1172+M1176+M1180+M1184+M1188+M1192+M1196+M1200+M1204+M1208+M1212+M1216+M1220+M1224+M1228+M1232+M1236+M1240+M1244</f>
      </c>
    </row>
    <row r="1056" spans="1:16" ht="25.5">
      <c r="A1056" t="s">
        <v>50</v>
      </c>
      <c s="34" t="s">
        <v>1535</v>
      </c>
      <c s="34" t="s">
        <v>1536</v>
      </c>
      <c s="35" t="s">
        <v>5</v>
      </c>
      <c s="6" t="s">
        <v>1537</v>
      </c>
      <c s="36" t="s">
        <v>187</v>
      </c>
      <c s="37">
        <v>31.56</v>
      </c>
      <c s="36">
        <v>0.00189</v>
      </c>
      <c s="36">
        <f>ROUND(G1056*H1056,6)</f>
      </c>
      <c r="L1056" s="38">
        <v>0</v>
      </c>
      <c s="32">
        <f>ROUND(ROUND(L1056,2)*ROUND(G1056,3),2)</f>
      </c>
      <c s="36" t="s">
        <v>154</v>
      </c>
      <c>
        <f>(M1056*21)/100</f>
      </c>
      <c t="s">
        <v>28</v>
      </c>
    </row>
    <row r="1057" spans="1:5" ht="25.5">
      <c r="A1057" s="35" t="s">
        <v>56</v>
      </c>
      <c r="E1057" s="39" t="s">
        <v>1537</v>
      </c>
    </row>
    <row r="1058" spans="1:5" ht="12.75">
      <c r="A1058" s="35" t="s">
        <v>57</v>
      </c>
      <c r="E1058" s="40" t="s">
        <v>5</v>
      </c>
    </row>
    <row r="1059" spans="1:5" ht="127.5">
      <c r="A1059" t="s">
        <v>58</v>
      </c>
      <c r="E1059" s="39" t="s">
        <v>1538</v>
      </c>
    </row>
    <row r="1060" spans="1:16" ht="25.5">
      <c r="A1060" t="s">
        <v>50</v>
      </c>
      <c s="34" t="s">
        <v>1539</v>
      </c>
      <c s="34" t="s">
        <v>1540</v>
      </c>
      <c s="35" t="s">
        <v>5</v>
      </c>
      <c s="6" t="s">
        <v>1541</v>
      </c>
      <c s="36" t="s">
        <v>54</v>
      </c>
      <c s="37">
        <v>53</v>
      </c>
      <c s="36">
        <v>0.00267</v>
      </c>
      <c s="36">
        <f>ROUND(G1060*H1060,6)</f>
      </c>
      <c r="L1060" s="38">
        <v>0</v>
      </c>
      <c s="32">
        <f>ROUND(ROUND(L1060,2)*ROUND(G1060,3),2)</f>
      </c>
      <c s="36" t="s">
        <v>154</v>
      </c>
      <c>
        <f>(M1060*21)/100</f>
      </c>
      <c t="s">
        <v>28</v>
      </c>
    </row>
    <row r="1061" spans="1:5" ht="25.5">
      <c r="A1061" s="35" t="s">
        <v>56</v>
      </c>
      <c r="E1061" s="39" t="s">
        <v>1541</v>
      </c>
    </row>
    <row r="1062" spans="1:5" ht="51">
      <c r="A1062" s="35" t="s">
        <v>57</v>
      </c>
      <c r="E1062" s="40" t="s">
        <v>1542</v>
      </c>
    </row>
    <row r="1063" spans="1:5" ht="127.5">
      <c r="A1063" t="s">
        <v>58</v>
      </c>
      <c r="E1063" s="39" t="s">
        <v>1538</v>
      </c>
    </row>
    <row r="1064" spans="1:16" ht="12.75">
      <c r="A1064" t="s">
        <v>50</v>
      </c>
      <c s="34" t="s">
        <v>1543</v>
      </c>
      <c s="34" t="s">
        <v>1544</v>
      </c>
      <c s="35" t="s">
        <v>5</v>
      </c>
      <c s="6" t="s">
        <v>1545</v>
      </c>
      <c s="36" t="s">
        <v>54</v>
      </c>
      <c s="37">
        <v>12</v>
      </c>
      <c s="36">
        <v>0.00142</v>
      </c>
      <c s="36">
        <f>ROUND(G1064*H1064,6)</f>
      </c>
      <c r="L1064" s="38">
        <v>0</v>
      </c>
      <c s="32">
        <f>ROUND(ROUND(L1064,2)*ROUND(G1064,3),2)</f>
      </c>
      <c s="36" t="s">
        <v>154</v>
      </c>
      <c>
        <f>(M1064*21)/100</f>
      </c>
      <c t="s">
        <v>28</v>
      </c>
    </row>
    <row r="1065" spans="1:5" ht="12.75">
      <c r="A1065" s="35" t="s">
        <v>56</v>
      </c>
      <c r="E1065" s="39" t="s">
        <v>1545</v>
      </c>
    </row>
    <row r="1066" spans="1:5" ht="25.5">
      <c r="A1066" s="35" t="s">
        <v>57</v>
      </c>
      <c r="E1066" s="40" t="s">
        <v>1167</v>
      </c>
    </row>
    <row r="1067" spans="1:5" ht="12.75">
      <c r="A1067" t="s">
        <v>58</v>
      </c>
      <c r="E1067" s="39" t="s">
        <v>1546</v>
      </c>
    </row>
    <row r="1068" spans="1:16" ht="12.75">
      <c r="A1068" t="s">
        <v>50</v>
      </c>
      <c s="34" t="s">
        <v>1547</v>
      </c>
      <c s="34" t="s">
        <v>1548</v>
      </c>
      <c s="35" t="s">
        <v>5</v>
      </c>
      <c s="6" t="s">
        <v>1549</v>
      </c>
      <c s="36" t="s">
        <v>336</v>
      </c>
      <c s="37">
        <v>0.036</v>
      </c>
      <c s="36">
        <v>1</v>
      </c>
      <c s="36">
        <f>ROUND(G1068*H1068,6)</f>
      </c>
      <c r="L1068" s="38">
        <v>0</v>
      </c>
      <c s="32">
        <f>ROUND(ROUND(L1068,2)*ROUND(G1068,3),2)</f>
      </c>
      <c s="36" t="s">
        <v>154</v>
      </c>
      <c>
        <f>(M1068*21)/100</f>
      </c>
      <c t="s">
        <v>28</v>
      </c>
    </row>
    <row r="1069" spans="1:5" ht="12.75">
      <c r="A1069" s="35" t="s">
        <v>56</v>
      </c>
      <c r="E1069" s="39" t="s">
        <v>1549</v>
      </c>
    </row>
    <row r="1070" spans="1:5" ht="25.5">
      <c r="A1070" s="35" t="s">
        <v>57</v>
      </c>
      <c r="E1070" s="40" t="s">
        <v>1550</v>
      </c>
    </row>
    <row r="1071" spans="1:5" ht="12.75">
      <c r="A1071" t="s">
        <v>58</v>
      </c>
      <c r="E1071" s="39" t="s">
        <v>5</v>
      </c>
    </row>
    <row r="1072" spans="1:16" ht="12.75">
      <c r="A1072" t="s">
        <v>50</v>
      </c>
      <c s="34" t="s">
        <v>1551</v>
      </c>
      <c s="34" t="s">
        <v>1552</v>
      </c>
      <c s="35" t="s">
        <v>5</v>
      </c>
      <c s="6" t="s">
        <v>1553</v>
      </c>
      <c s="36" t="s">
        <v>54</v>
      </c>
      <c s="37">
        <v>3</v>
      </c>
      <c s="36">
        <v>0.00142</v>
      </c>
      <c s="36">
        <f>ROUND(G1072*H1072,6)</f>
      </c>
      <c r="L1072" s="38">
        <v>0</v>
      </c>
      <c s="32">
        <f>ROUND(ROUND(L1072,2)*ROUND(G1072,3),2)</f>
      </c>
      <c s="36" t="s">
        <v>159</v>
      </c>
      <c>
        <f>(M1072*21)/100</f>
      </c>
      <c t="s">
        <v>28</v>
      </c>
    </row>
    <row r="1073" spans="1:5" ht="12.75">
      <c r="A1073" s="35" t="s">
        <v>56</v>
      </c>
      <c r="E1073" s="39" t="s">
        <v>1553</v>
      </c>
    </row>
    <row r="1074" spans="1:5" ht="25.5">
      <c r="A1074" s="35" t="s">
        <v>57</v>
      </c>
      <c r="E1074" s="40" t="s">
        <v>439</v>
      </c>
    </row>
    <row r="1075" spans="1:5" ht="12.75">
      <c r="A1075" t="s">
        <v>58</v>
      </c>
      <c r="E1075" s="39" t="s">
        <v>1546</v>
      </c>
    </row>
    <row r="1076" spans="1:16" ht="12.75">
      <c r="A1076" t="s">
        <v>50</v>
      </c>
      <c s="34" t="s">
        <v>1554</v>
      </c>
      <c s="34" t="s">
        <v>1555</v>
      </c>
      <c s="35" t="s">
        <v>5</v>
      </c>
      <c s="6" t="s">
        <v>1556</v>
      </c>
      <c s="36" t="s">
        <v>54</v>
      </c>
      <c s="37">
        <v>150</v>
      </c>
      <c s="36">
        <v>0</v>
      </c>
      <c s="36">
        <f>ROUND(G1076*H1076,6)</f>
      </c>
      <c r="L1076" s="38">
        <v>0</v>
      </c>
      <c s="32">
        <f>ROUND(ROUND(L1076,2)*ROUND(G1076,3),2)</f>
      </c>
      <c s="36" t="s">
        <v>154</v>
      </c>
      <c>
        <f>(M1076*21)/100</f>
      </c>
      <c t="s">
        <v>28</v>
      </c>
    </row>
    <row r="1077" spans="1:5" ht="12.75">
      <c r="A1077" s="35" t="s">
        <v>56</v>
      </c>
      <c r="E1077" s="39" t="s">
        <v>1556</v>
      </c>
    </row>
    <row r="1078" spans="1:5" ht="38.25">
      <c r="A1078" s="35" t="s">
        <v>57</v>
      </c>
      <c r="E1078" s="40" t="s">
        <v>1557</v>
      </c>
    </row>
    <row r="1079" spans="1:5" ht="12.75">
      <c r="A1079" t="s">
        <v>58</v>
      </c>
      <c r="E1079" s="39" t="s">
        <v>5</v>
      </c>
    </row>
    <row r="1080" spans="1:16" ht="25.5">
      <c r="A1080" t="s">
        <v>50</v>
      </c>
      <c s="34" t="s">
        <v>1558</v>
      </c>
      <c s="34" t="s">
        <v>1559</v>
      </c>
      <c s="35" t="s">
        <v>5</v>
      </c>
      <c s="6" t="s">
        <v>1560</v>
      </c>
      <c s="36" t="s">
        <v>1561</v>
      </c>
      <c s="37">
        <v>27.6</v>
      </c>
      <c s="36">
        <v>0</v>
      </c>
      <c s="36">
        <f>ROUND(G1080*H1080,6)</f>
      </c>
      <c r="L1080" s="38">
        <v>0</v>
      </c>
      <c s="32">
        <f>ROUND(ROUND(L1080,2)*ROUND(G1080,3),2)</f>
      </c>
      <c s="36" t="s">
        <v>154</v>
      </c>
      <c>
        <f>(M1080*21)/100</f>
      </c>
      <c t="s">
        <v>28</v>
      </c>
    </row>
    <row r="1081" spans="1:5" ht="25.5">
      <c r="A1081" s="35" t="s">
        <v>56</v>
      </c>
      <c r="E1081" s="39" t="s">
        <v>1560</v>
      </c>
    </row>
    <row r="1082" spans="1:5" ht="25.5">
      <c r="A1082" s="35" t="s">
        <v>57</v>
      </c>
      <c r="E1082" s="40" t="s">
        <v>1562</v>
      </c>
    </row>
    <row r="1083" spans="1:5" ht="127.5">
      <c r="A1083" t="s">
        <v>58</v>
      </c>
      <c r="E1083" s="39" t="s">
        <v>1538</v>
      </c>
    </row>
    <row r="1084" spans="1:16" ht="12.75">
      <c r="A1084" t="s">
        <v>50</v>
      </c>
      <c s="34" t="s">
        <v>1563</v>
      </c>
      <c s="34" t="s">
        <v>1564</v>
      </c>
      <c s="35" t="s">
        <v>5</v>
      </c>
      <c s="6" t="s">
        <v>1565</v>
      </c>
      <c s="36" t="s">
        <v>336</v>
      </c>
      <c s="37">
        <v>0.028</v>
      </c>
      <c s="36">
        <v>1</v>
      </c>
      <c s="36">
        <f>ROUND(G1084*H1084,6)</f>
      </c>
      <c r="L1084" s="38">
        <v>0</v>
      </c>
      <c s="32">
        <f>ROUND(ROUND(L1084,2)*ROUND(G1084,3),2)</f>
      </c>
      <c s="36" t="s">
        <v>154</v>
      </c>
      <c>
        <f>(M1084*21)/100</f>
      </c>
      <c t="s">
        <v>28</v>
      </c>
    </row>
    <row r="1085" spans="1:5" ht="12.75">
      <c r="A1085" s="35" t="s">
        <v>56</v>
      </c>
      <c r="E1085" s="39" t="s">
        <v>1565</v>
      </c>
    </row>
    <row r="1086" spans="1:5" ht="25.5">
      <c r="A1086" s="35" t="s">
        <v>57</v>
      </c>
      <c r="E1086" s="40" t="s">
        <v>1566</v>
      </c>
    </row>
    <row r="1087" spans="1:5" ht="12.75">
      <c r="A1087" t="s">
        <v>58</v>
      </c>
      <c r="E1087" s="39" t="s">
        <v>5</v>
      </c>
    </row>
    <row r="1088" spans="1:16" ht="25.5">
      <c r="A1088" t="s">
        <v>50</v>
      </c>
      <c s="34" t="s">
        <v>1567</v>
      </c>
      <c s="34" t="s">
        <v>1568</v>
      </c>
      <c s="35" t="s">
        <v>5</v>
      </c>
      <c s="6" t="s">
        <v>1569</v>
      </c>
      <c s="36" t="s">
        <v>133</v>
      </c>
      <c s="37">
        <v>14.64</v>
      </c>
      <c s="36">
        <v>0</v>
      </c>
      <c s="36">
        <f>ROUND(G1088*H1088,6)</f>
      </c>
      <c r="L1088" s="38">
        <v>0</v>
      </c>
      <c s="32">
        <f>ROUND(ROUND(L1088,2)*ROUND(G1088,3),2)</f>
      </c>
      <c s="36" t="s">
        <v>154</v>
      </c>
      <c>
        <f>(M1088*21)/100</f>
      </c>
      <c t="s">
        <v>28</v>
      </c>
    </row>
    <row r="1089" spans="1:5" ht="25.5">
      <c r="A1089" s="35" t="s">
        <v>56</v>
      </c>
      <c r="E1089" s="39" t="s">
        <v>1569</v>
      </c>
    </row>
    <row r="1090" spans="1:5" ht="63.75">
      <c r="A1090" s="35" t="s">
        <v>57</v>
      </c>
      <c r="E1090" s="40" t="s">
        <v>1570</v>
      </c>
    </row>
    <row r="1091" spans="1:5" ht="12.75">
      <c r="A1091" t="s">
        <v>58</v>
      </c>
      <c r="E1091" s="39" t="s">
        <v>1571</v>
      </c>
    </row>
    <row r="1092" spans="1:16" ht="12.75">
      <c r="A1092" t="s">
        <v>50</v>
      </c>
      <c s="34" t="s">
        <v>1572</v>
      </c>
      <c s="34" t="s">
        <v>1573</v>
      </c>
      <c s="35" t="s">
        <v>5</v>
      </c>
      <c s="6" t="s">
        <v>1574</v>
      </c>
      <c s="36" t="s">
        <v>187</v>
      </c>
      <c s="37">
        <v>0.641</v>
      </c>
      <c s="36">
        <v>0.5</v>
      </c>
      <c s="36">
        <f>ROUND(G1092*H1092,6)</f>
      </c>
      <c r="L1092" s="38">
        <v>0</v>
      </c>
      <c s="32">
        <f>ROUND(ROUND(L1092,2)*ROUND(G1092,3),2)</f>
      </c>
      <c s="36" t="s">
        <v>154</v>
      </c>
      <c>
        <f>(M1092*21)/100</f>
      </c>
      <c t="s">
        <v>28</v>
      </c>
    </row>
    <row r="1093" spans="1:5" ht="12.75">
      <c r="A1093" s="35" t="s">
        <v>56</v>
      </c>
      <c r="E1093" s="39" t="s">
        <v>1574</v>
      </c>
    </row>
    <row r="1094" spans="1:5" ht="76.5">
      <c r="A1094" s="35" t="s">
        <v>57</v>
      </c>
      <c r="E1094" s="40" t="s">
        <v>1575</v>
      </c>
    </row>
    <row r="1095" spans="1:5" ht="12.75">
      <c r="A1095" t="s">
        <v>58</v>
      </c>
      <c r="E1095" s="39" t="s">
        <v>5</v>
      </c>
    </row>
    <row r="1096" spans="1:16" ht="25.5">
      <c r="A1096" t="s">
        <v>50</v>
      </c>
      <c s="34" t="s">
        <v>1576</v>
      </c>
      <c s="34" t="s">
        <v>1577</v>
      </c>
      <c s="35" t="s">
        <v>5</v>
      </c>
      <c s="6" t="s">
        <v>1578</v>
      </c>
      <c s="36" t="s">
        <v>133</v>
      </c>
      <c s="37">
        <v>9.6</v>
      </c>
      <c s="36">
        <v>0</v>
      </c>
      <c s="36">
        <f>ROUND(G1096*H1096,6)</f>
      </c>
      <c r="L1096" s="38">
        <v>0</v>
      </c>
      <c s="32">
        <f>ROUND(ROUND(L1096,2)*ROUND(G1096,3),2)</f>
      </c>
      <c s="36" t="s">
        <v>154</v>
      </c>
      <c>
        <f>(M1096*21)/100</f>
      </c>
      <c t="s">
        <v>28</v>
      </c>
    </row>
    <row r="1097" spans="1:5" ht="25.5">
      <c r="A1097" s="35" t="s">
        <v>56</v>
      </c>
      <c r="E1097" s="39" t="s">
        <v>1578</v>
      </c>
    </row>
    <row r="1098" spans="1:5" ht="25.5">
      <c r="A1098" s="35" t="s">
        <v>57</v>
      </c>
      <c r="E1098" s="40" t="s">
        <v>1579</v>
      </c>
    </row>
    <row r="1099" spans="1:5" ht="12.75">
      <c r="A1099" t="s">
        <v>58</v>
      </c>
      <c r="E1099" s="39" t="s">
        <v>5</v>
      </c>
    </row>
    <row r="1100" spans="1:16" ht="12.75">
      <c r="A1100" t="s">
        <v>50</v>
      </c>
      <c s="34" t="s">
        <v>1580</v>
      </c>
      <c s="34" t="s">
        <v>1581</v>
      </c>
      <c s="35" t="s">
        <v>5</v>
      </c>
      <c s="6" t="s">
        <v>1582</v>
      </c>
      <c s="36" t="s">
        <v>187</v>
      </c>
      <c s="37">
        <v>0.366</v>
      </c>
      <c s="36">
        <v>0.01266</v>
      </c>
      <c s="36">
        <f>ROUND(G1100*H1100,6)</f>
      </c>
      <c r="L1100" s="38">
        <v>0</v>
      </c>
      <c s="32">
        <f>ROUND(ROUND(L1100,2)*ROUND(G1100,3),2)</f>
      </c>
      <c s="36" t="s">
        <v>154</v>
      </c>
      <c>
        <f>(M1100*21)/100</f>
      </c>
      <c t="s">
        <v>28</v>
      </c>
    </row>
    <row r="1101" spans="1:5" ht="12.75">
      <c r="A1101" s="35" t="s">
        <v>56</v>
      </c>
      <c r="E1101" s="39" t="s">
        <v>1582</v>
      </c>
    </row>
    <row r="1102" spans="1:5" ht="63.75">
      <c r="A1102" s="35" t="s">
        <v>57</v>
      </c>
      <c r="E1102" s="40" t="s">
        <v>1583</v>
      </c>
    </row>
    <row r="1103" spans="1:5" ht="63.75">
      <c r="A1103" t="s">
        <v>58</v>
      </c>
      <c r="E1103" s="39" t="s">
        <v>1584</v>
      </c>
    </row>
    <row r="1104" spans="1:16" ht="38.25">
      <c r="A1104" t="s">
        <v>50</v>
      </c>
      <c s="34" t="s">
        <v>1585</v>
      </c>
      <c s="34" t="s">
        <v>1586</v>
      </c>
      <c s="35" t="s">
        <v>5</v>
      </c>
      <c s="6" t="s">
        <v>1587</v>
      </c>
      <c s="36" t="s">
        <v>65</v>
      </c>
      <c s="37">
        <v>400.8</v>
      </c>
      <c s="36">
        <v>0</v>
      </c>
      <c s="36">
        <f>ROUND(G1104*H1104,6)</f>
      </c>
      <c r="L1104" s="38">
        <v>0</v>
      </c>
      <c s="32">
        <f>ROUND(ROUND(L1104,2)*ROUND(G1104,3),2)</f>
      </c>
      <c s="36" t="s">
        <v>154</v>
      </c>
      <c>
        <f>(M1104*21)/100</f>
      </c>
      <c t="s">
        <v>28</v>
      </c>
    </row>
    <row r="1105" spans="1:5" ht="38.25">
      <c r="A1105" s="35" t="s">
        <v>56</v>
      </c>
      <c r="E1105" s="39" t="s">
        <v>1588</v>
      </c>
    </row>
    <row r="1106" spans="1:5" ht="38.25">
      <c r="A1106" s="35" t="s">
        <v>57</v>
      </c>
      <c r="E1106" s="40" t="s">
        <v>1589</v>
      </c>
    </row>
    <row r="1107" spans="1:5" ht="51">
      <c r="A1107" t="s">
        <v>58</v>
      </c>
      <c r="E1107" s="39" t="s">
        <v>1590</v>
      </c>
    </row>
    <row r="1108" spans="1:16" ht="12.75">
      <c r="A1108" t="s">
        <v>50</v>
      </c>
      <c s="34" t="s">
        <v>1591</v>
      </c>
      <c s="34" t="s">
        <v>1592</v>
      </c>
      <c s="35" t="s">
        <v>5</v>
      </c>
      <c s="6" t="s">
        <v>1593</v>
      </c>
      <c s="36" t="s">
        <v>187</v>
      </c>
      <c s="37">
        <v>3.201</v>
      </c>
      <c s="36">
        <v>0.55</v>
      </c>
      <c s="36">
        <f>ROUND(G1108*H1108,6)</f>
      </c>
      <c r="L1108" s="38">
        <v>0</v>
      </c>
      <c s="32">
        <f>ROUND(ROUND(L1108,2)*ROUND(G1108,3),2)</f>
      </c>
      <c s="36" t="s">
        <v>154</v>
      </c>
      <c>
        <f>(M1108*21)/100</f>
      </c>
      <c t="s">
        <v>28</v>
      </c>
    </row>
    <row r="1109" spans="1:5" ht="12.75">
      <c r="A1109" s="35" t="s">
        <v>56</v>
      </c>
      <c r="E1109" s="39" t="s">
        <v>1593</v>
      </c>
    </row>
    <row r="1110" spans="1:5" ht="51">
      <c r="A1110" s="35" t="s">
        <v>57</v>
      </c>
      <c r="E1110" s="40" t="s">
        <v>1594</v>
      </c>
    </row>
    <row r="1111" spans="1:5" ht="12.75">
      <c r="A1111" t="s">
        <v>58</v>
      </c>
      <c r="E1111" s="39" t="s">
        <v>5</v>
      </c>
    </row>
    <row r="1112" spans="1:16" ht="38.25">
      <c r="A1112" t="s">
        <v>50</v>
      </c>
      <c s="34" t="s">
        <v>1595</v>
      </c>
      <c s="34" t="s">
        <v>1596</v>
      </c>
      <c s="35" t="s">
        <v>5</v>
      </c>
      <c s="6" t="s">
        <v>1587</v>
      </c>
      <c s="36" t="s">
        <v>65</v>
      </c>
      <c s="37">
        <v>6.12</v>
      </c>
      <c s="36">
        <v>0</v>
      </c>
      <c s="36">
        <f>ROUND(G1112*H1112,6)</f>
      </c>
      <c r="L1112" s="38">
        <v>0</v>
      </c>
      <c s="32">
        <f>ROUND(ROUND(L1112,2)*ROUND(G1112,3),2)</f>
      </c>
      <c s="36" t="s">
        <v>154</v>
      </c>
      <c>
        <f>(M1112*21)/100</f>
      </c>
      <c t="s">
        <v>28</v>
      </c>
    </row>
    <row r="1113" spans="1:5" ht="38.25">
      <c r="A1113" s="35" t="s">
        <v>56</v>
      </c>
      <c r="E1113" s="39" t="s">
        <v>1597</v>
      </c>
    </row>
    <row r="1114" spans="1:5" ht="25.5">
      <c r="A1114" s="35" t="s">
        <v>57</v>
      </c>
      <c r="E1114" s="40" t="s">
        <v>1598</v>
      </c>
    </row>
    <row r="1115" spans="1:5" ht="51">
      <c r="A1115" t="s">
        <v>58</v>
      </c>
      <c r="E1115" s="39" t="s">
        <v>1590</v>
      </c>
    </row>
    <row r="1116" spans="1:16" ht="12.75">
      <c r="A1116" t="s">
        <v>50</v>
      </c>
      <c s="34" t="s">
        <v>1599</v>
      </c>
      <c s="34" t="s">
        <v>1600</v>
      </c>
      <c s="35" t="s">
        <v>5</v>
      </c>
      <c s="6" t="s">
        <v>1601</v>
      </c>
      <c s="36" t="s">
        <v>187</v>
      </c>
      <c s="37">
        <v>0.132</v>
      </c>
      <c s="36">
        <v>0.55</v>
      </c>
      <c s="36">
        <f>ROUND(G1116*H1116,6)</f>
      </c>
      <c r="L1116" s="38">
        <v>0</v>
      </c>
      <c s="32">
        <f>ROUND(ROUND(L1116,2)*ROUND(G1116,3),2)</f>
      </c>
      <c s="36" t="s">
        <v>154</v>
      </c>
      <c>
        <f>(M1116*21)/100</f>
      </c>
      <c t="s">
        <v>28</v>
      </c>
    </row>
    <row r="1117" spans="1:5" ht="12.75">
      <c r="A1117" s="35" t="s">
        <v>56</v>
      </c>
      <c r="E1117" s="39" t="s">
        <v>1601</v>
      </c>
    </row>
    <row r="1118" spans="1:5" ht="38.25">
      <c r="A1118" s="35" t="s">
        <v>57</v>
      </c>
      <c r="E1118" s="40" t="s">
        <v>1602</v>
      </c>
    </row>
    <row r="1119" spans="1:5" ht="12.75">
      <c r="A1119" t="s">
        <v>58</v>
      </c>
      <c r="E1119" s="39" t="s">
        <v>5</v>
      </c>
    </row>
    <row r="1120" spans="1:16" ht="38.25">
      <c r="A1120" t="s">
        <v>50</v>
      </c>
      <c s="34" t="s">
        <v>1603</v>
      </c>
      <c s="34" t="s">
        <v>1604</v>
      </c>
      <c s="35" t="s">
        <v>5</v>
      </c>
      <c s="6" t="s">
        <v>1587</v>
      </c>
      <c s="36" t="s">
        <v>65</v>
      </c>
      <c s="37">
        <v>4.89</v>
      </c>
      <c s="36">
        <v>0</v>
      </c>
      <c s="36">
        <f>ROUND(G1120*H1120,6)</f>
      </c>
      <c r="L1120" s="38">
        <v>0</v>
      </c>
      <c s="32">
        <f>ROUND(ROUND(L1120,2)*ROUND(G1120,3),2)</f>
      </c>
      <c s="36" t="s">
        <v>154</v>
      </c>
      <c>
        <f>(M1120*21)/100</f>
      </c>
      <c t="s">
        <v>28</v>
      </c>
    </row>
    <row r="1121" spans="1:5" ht="38.25">
      <c r="A1121" s="35" t="s">
        <v>56</v>
      </c>
      <c r="E1121" s="39" t="s">
        <v>1605</v>
      </c>
    </row>
    <row r="1122" spans="1:5" ht="25.5">
      <c r="A1122" s="35" t="s">
        <v>57</v>
      </c>
      <c r="E1122" s="40" t="s">
        <v>1606</v>
      </c>
    </row>
    <row r="1123" spans="1:5" ht="51">
      <c r="A1123" t="s">
        <v>58</v>
      </c>
      <c r="E1123" s="39" t="s">
        <v>1590</v>
      </c>
    </row>
    <row r="1124" spans="1:16" ht="12.75">
      <c r="A1124" t="s">
        <v>50</v>
      </c>
      <c s="34" t="s">
        <v>1607</v>
      </c>
      <c s="34" t="s">
        <v>1608</v>
      </c>
      <c s="35" t="s">
        <v>5</v>
      </c>
      <c s="6" t="s">
        <v>1609</v>
      </c>
      <c s="36" t="s">
        <v>187</v>
      </c>
      <c s="37">
        <v>0.135</v>
      </c>
      <c s="36">
        <v>0.55</v>
      </c>
      <c s="36">
        <f>ROUND(G1124*H1124,6)</f>
      </c>
      <c r="L1124" s="38">
        <v>0</v>
      </c>
      <c s="32">
        <f>ROUND(ROUND(L1124,2)*ROUND(G1124,3),2)</f>
      </c>
      <c s="36" t="s">
        <v>154</v>
      </c>
      <c>
        <f>(M1124*21)/100</f>
      </c>
      <c t="s">
        <v>28</v>
      </c>
    </row>
    <row r="1125" spans="1:5" ht="12.75">
      <c r="A1125" s="35" t="s">
        <v>56</v>
      </c>
      <c r="E1125" s="39" t="s">
        <v>1609</v>
      </c>
    </row>
    <row r="1126" spans="1:5" ht="38.25">
      <c r="A1126" s="35" t="s">
        <v>57</v>
      </c>
      <c r="E1126" s="40" t="s">
        <v>1610</v>
      </c>
    </row>
    <row r="1127" spans="1:5" ht="12.75">
      <c r="A1127" t="s">
        <v>58</v>
      </c>
      <c r="E1127" s="39" t="s">
        <v>5</v>
      </c>
    </row>
    <row r="1128" spans="1:16" ht="38.25">
      <c r="A1128" t="s">
        <v>50</v>
      </c>
      <c s="34" t="s">
        <v>1611</v>
      </c>
      <c s="34" t="s">
        <v>1612</v>
      </c>
      <c s="35" t="s">
        <v>5</v>
      </c>
      <c s="6" t="s">
        <v>1613</v>
      </c>
      <c s="36" t="s">
        <v>65</v>
      </c>
      <c s="37">
        <v>118.61</v>
      </c>
      <c s="36">
        <v>0</v>
      </c>
      <c s="36">
        <f>ROUND(G1128*H1128,6)</f>
      </c>
      <c r="L1128" s="38">
        <v>0</v>
      </c>
      <c s="32">
        <f>ROUND(ROUND(L1128,2)*ROUND(G1128,3),2)</f>
      </c>
      <c s="36" t="s">
        <v>154</v>
      </c>
      <c>
        <f>(M1128*21)/100</f>
      </c>
      <c t="s">
        <v>28</v>
      </c>
    </row>
    <row r="1129" spans="1:5" ht="38.25">
      <c r="A1129" s="35" t="s">
        <v>56</v>
      </c>
      <c r="E1129" s="39" t="s">
        <v>1614</v>
      </c>
    </row>
    <row r="1130" spans="1:5" ht="63.75">
      <c r="A1130" s="35" t="s">
        <v>57</v>
      </c>
      <c r="E1130" s="40" t="s">
        <v>1615</v>
      </c>
    </row>
    <row r="1131" spans="1:5" ht="51">
      <c r="A1131" t="s">
        <v>58</v>
      </c>
      <c r="E1131" s="39" t="s">
        <v>1590</v>
      </c>
    </row>
    <row r="1132" spans="1:16" ht="12.75">
      <c r="A1132" t="s">
        <v>50</v>
      </c>
      <c s="34" t="s">
        <v>1616</v>
      </c>
      <c s="34" t="s">
        <v>1573</v>
      </c>
      <c s="35" t="s">
        <v>118</v>
      </c>
      <c s="6" t="s">
        <v>1574</v>
      </c>
      <c s="36" t="s">
        <v>187</v>
      </c>
      <c s="37">
        <v>1.116</v>
      </c>
      <c s="36">
        <v>0.5</v>
      </c>
      <c s="36">
        <f>ROUND(G1132*H1132,6)</f>
      </c>
      <c r="L1132" s="38">
        <v>0</v>
      </c>
      <c s="32">
        <f>ROUND(ROUND(L1132,2)*ROUND(G1132,3),2)</f>
      </c>
      <c s="36" t="s">
        <v>154</v>
      </c>
      <c>
        <f>(M1132*21)/100</f>
      </c>
      <c t="s">
        <v>28</v>
      </c>
    </row>
    <row r="1133" spans="1:5" ht="12.75">
      <c r="A1133" s="35" t="s">
        <v>56</v>
      </c>
      <c r="E1133" s="39" t="s">
        <v>1574</v>
      </c>
    </row>
    <row r="1134" spans="1:5" ht="76.5">
      <c r="A1134" s="35" t="s">
        <v>57</v>
      </c>
      <c r="E1134" s="40" t="s">
        <v>1617</v>
      </c>
    </row>
    <row r="1135" spans="1:5" ht="12.75">
      <c r="A1135" t="s">
        <v>58</v>
      </c>
      <c r="E1135" s="39" t="s">
        <v>5</v>
      </c>
    </row>
    <row r="1136" spans="1:16" ht="38.25">
      <c r="A1136" t="s">
        <v>50</v>
      </c>
      <c s="34" t="s">
        <v>1618</v>
      </c>
      <c s="34" t="s">
        <v>1619</v>
      </c>
      <c s="35" t="s">
        <v>5</v>
      </c>
      <c s="6" t="s">
        <v>1613</v>
      </c>
      <c s="36" t="s">
        <v>65</v>
      </c>
      <c s="37">
        <v>445.2</v>
      </c>
      <c s="36">
        <v>0</v>
      </c>
      <c s="36">
        <f>ROUND(G1136*H1136,6)</f>
      </c>
      <c r="L1136" s="38">
        <v>0</v>
      </c>
      <c s="32">
        <f>ROUND(ROUND(L1136,2)*ROUND(G1136,3),2)</f>
      </c>
      <c s="36" t="s">
        <v>154</v>
      </c>
      <c>
        <f>(M1136*21)/100</f>
      </c>
      <c t="s">
        <v>28</v>
      </c>
    </row>
    <row r="1137" spans="1:5" ht="38.25">
      <c r="A1137" s="35" t="s">
        <v>56</v>
      </c>
      <c r="E1137" s="39" t="s">
        <v>1620</v>
      </c>
    </row>
    <row r="1138" spans="1:5" ht="51">
      <c r="A1138" s="35" t="s">
        <v>57</v>
      </c>
      <c r="E1138" s="40" t="s">
        <v>1621</v>
      </c>
    </row>
    <row r="1139" spans="1:5" ht="51">
      <c r="A1139" t="s">
        <v>58</v>
      </c>
      <c r="E1139" s="39" t="s">
        <v>1590</v>
      </c>
    </row>
    <row r="1140" spans="1:16" ht="12.75">
      <c r="A1140" t="s">
        <v>50</v>
      </c>
      <c s="34" t="s">
        <v>1622</v>
      </c>
      <c s="34" t="s">
        <v>1623</v>
      </c>
      <c s="35" t="s">
        <v>5</v>
      </c>
      <c s="6" t="s">
        <v>1624</v>
      </c>
      <c s="36" t="s">
        <v>187</v>
      </c>
      <c s="37">
        <v>13.712</v>
      </c>
      <c s="36">
        <v>0.55</v>
      </c>
      <c s="36">
        <f>ROUND(G1140*H1140,6)</f>
      </c>
      <c r="L1140" s="38">
        <v>0</v>
      </c>
      <c s="32">
        <f>ROUND(ROUND(L1140,2)*ROUND(G1140,3),2)</f>
      </c>
      <c s="36" t="s">
        <v>154</v>
      </c>
      <c>
        <f>(M1140*21)/100</f>
      </c>
      <c t="s">
        <v>28</v>
      </c>
    </row>
    <row r="1141" spans="1:5" ht="12.75">
      <c r="A1141" s="35" t="s">
        <v>56</v>
      </c>
      <c r="E1141" s="39" t="s">
        <v>1624</v>
      </c>
    </row>
    <row r="1142" spans="1:5" ht="63.75">
      <c r="A1142" s="35" t="s">
        <v>57</v>
      </c>
      <c r="E1142" s="40" t="s">
        <v>1625</v>
      </c>
    </row>
    <row r="1143" spans="1:5" ht="12.75">
      <c r="A1143" t="s">
        <v>58</v>
      </c>
      <c r="E1143" s="39" t="s">
        <v>5</v>
      </c>
    </row>
    <row r="1144" spans="1:16" ht="38.25">
      <c r="A1144" t="s">
        <v>50</v>
      </c>
      <c s="34" t="s">
        <v>1626</v>
      </c>
      <c s="34" t="s">
        <v>1627</v>
      </c>
      <c s="35" t="s">
        <v>5</v>
      </c>
      <c s="6" t="s">
        <v>1613</v>
      </c>
      <c s="36" t="s">
        <v>65</v>
      </c>
      <c s="37">
        <v>143.555</v>
      </c>
      <c s="36">
        <v>0</v>
      </c>
      <c s="36">
        <f>ROUND(G1144*H1144,6)</f>
      </c>
      <c r="L1144" s="38">
        <v>0</v>
      </c>
      <c s="32">
        <f>ROUND(ROUND(L1144,2)*ROUND(G1144,3),2)</f>
      </c>
      <c s="36" t="s">
        <v>154</v>
      </c>
      <c>
        <f>(M1144*21)/100</f>
      </c>
      <c t="s">
        <v>28</v>
      </c>
    </row>
    <row r="1145" spans="1:5" ht="38.25">
      <c r="A1145" s="35" t="s">
        <v>56</v>
      </c>
      <c r="E1145" s="39" t="s">
        <v>1628</v>
      </c>
    </row>
    <row r="1146" spans="1:5" ht="127.5">
      <c r="A1146" s="35" t="s">
        <v>57</v>
      </c>
      <c r="E1146" s="40" t="s">
        <v>1629</v>
      </c>
    </row>
    <row r="1147" spans="1:5" ht="51">
      <c r="A1147" t="s">
        <v>58</v>
      </c>
      <c r="E1147" s="39" t="s">
        <v>1590</v>
      </c>
    </row>
    <row r="1148" spans="1:16" ht="12.75">
      <c r="A1148" t="s">
        <v>50</v>
      </c>
      <c s="34" t="s">
        <v>1630</v>
      </c>
      <c s="34" t="s">
        <v>1631</v>
      </c>
      <c s="35" t="s">
        <v>5</v>
      </c>
      <c s="6" t="s">
        <v>1632</v>
      </c>
      <c s="36" t="s">
        <v>187</v>
      </c>
      <c s="37">
        <v>4.593</v>
      </c>
      <c s="36">
        <v>0.55</v>
      </c>
      <c s="36">
        <f>ROUND(G1148*H1148,6)</f>
      </c>
      <c r="L1148" s="38">
        <v>0</v>
      </c>
      <c s="32">
        <f>ROUND(ROUND(L1148,2)*ROUND(G1148,3),2)</f>
      </c>
      <c s="36" t="s">
        <v>154</v>
      </c>
      <c>
        <f>(M1148*21)/100</f>
      </c>
      <c t="s">
        <v>28</v>
      </c>
    </row>
    <row r="1149" spans="1:5" ht="12.75">
      <c r="A1149" s="35" t="s">
        <v>56</v>
      </c>
      <c r="E1149" s="39" t="s">
        <v>1632</v>
      </c>
    </row>
    <row r="1150" spans="1:5" ht="127.5">
      <c r="A1150" s="35" t="s">
        <v>57</v>
      </c>
      <c r="E1150" s="40" t="s">
        <v>1633</v>
      </c>
    </row>
    <row r="1151" spans="1:5" ht="12.75">
      <c r="A1151" t="s">
        <v>58</v>
      </c>
      <c r="E1151" s="39" t="s">
        <v>5</v>
      </c>
    </row>
    <row r="1152" spans="1:16" ht="25.5">
      <c r="A1152" t="s">
        <v>50</v>
      </c>
      <c s="34" t="s">
        <v>1634</v>
      </c>
      <c s="34" t="s">
        <v>1635</v>
      </c>
      <c s="35" t="s">
        <v>5</v>
      </c>
      <c s="6" t="s">
        <v>1636</v>
      </c>
      <c s="36" t="s">
        <v>133</v>
      </c>
      <c s="37">
        <v>182.263</v>
      </c>
      <c s="36">
        <v>0</v>
      </c>
      <c s="36">
        <f>ROUND(G1152*H1152,6)</f>
      </c>
      <c r="L1152" s="38">
        <v>0</v>
      </c>
      <c s="32">
        <f>ROUND(ROUND(L1152,2)*ROUND(G1152,3),2)</f>
      </c>
      <c s="36" t="s">
        <v>154</v>
      </c>
      <c>
        <f>(M1152*21)/100</f>
      </c>
      <c t="s">
        <v>28</v>
      </c>
    </row>
    <row r="1153" spans="1:5" ht="25.5">
      <c r="A1153" s="35" t="s">
        <v>56</v>
      </c>
      <c r="E1153" s="39" t="s">
        <v>1636</v>
      </c>
    </row>
    <row r="1154" spans="1:5" ht="25.5">
      <c r="A1154" s="35" t="s">
        <v>57</v>
      </c>
      <c r="E1154" s="40" t="s">
        <v>1637</v>
      </c>
    </row>
    <row r="1155" spans="1:5" ht="51">
      <c r="A1155" t="s">
        <v>58</v>
      </c>
      <c r="E1155" s="39" t="s">
        <v>1638</v>
      </c>
    </row>
    <row r="1156" spans="1:16" ht="12.75">
      <c r="A1156" t="s">
        <v>50</v>
      </c>
      <c s="34" t="s">
        <v>1639</v>
      </c>
      <c s="34" t="s">
        <v>1573</v>
      </c>
      <c s="35" t="s">
        <v>28</v>
      </c>
      <c s="6" t="s">
        <v>1574</v>
      </c>
      <c s="36" t="s">
        <v>187</v>
      </c>
      <c s="37">
        <v>5.696</v>
      </c>
      <c s="36">
        <v>0.5</v>
      </c>
      <c s="36">
        <f>ROUND(G1156*H1156,6)</f>
      </c>
      <c r="L1156" s="38">
        <v>0</v>
      </c>
      <c s="32">
        <f>ROUND(ROUND(L1156,2)*ROUND(G1156,3),2)</f>
      </c>
      <c s="36" t="s">
        <v>154</v>
      </c>
      <c>
        <f>(M1156*21)/100</f>
      </c>
      <c t="s">
        <v>28</v>
      </c>
    </row>
    <row r="1157" spans="1:5" ht="12.75">
      <c r="A1157" s="35" t="s">
        <v>56</v>
      </c>
      <c r="E1157" s="39" t="s">
        <v>1574</v>
      </c>
    </row>
    <row r="1158" spans="1:5" ht="38.25">
      <c r="A1158" s="35" t="s">
        <v>57</v>
      </c>
      <c r="E1158" s="40" t="s">
        <v>1640</v>
      </c>
    </row>
    <row r="1159" spans="1:5" ht="12.75">
      <c r="A1159" t="s">
        <v>58</v>
      </c>
      <c r="E1159" s="39" t="s">
        <v>5</v>
      </c>
    </row>
    <row r="1160" spans="1:16" ht="25.5">
      <c r="A1160" t="s">
        <v>50</v>
      </c>
      <c s="34" t="s">
        <v>1641</v>
      </c>
      <c s="34" t="s">
        <v>1642</v>
      </c>
      <c s="35" t="s">
        <v>5</v>
      </c>
      <c s="6" t="s">
        <v>1643</v>
      </c>
      <c s="36" t="s">
        <v>133</v>
      </c>
      <c s="37">
        <v>219.039</v>
      </c>
      <c s="36">
        <v>0</v>
      </c>
      <c s="36">
        <f>ROUND(G1160*H1160,6)</f>
      </c>
      <c r="L1160" s="38">
        <v>0</v>
      </c>
      <c s="32">
        <f>ROUND(ROUND(L1160,2)*ROUND(G1160,3),2)</f>
      </c>
      <c s="36" t="s">
        <v>154</v>
      </c>
      <c>
        <f>(M1160*21)/100</f>
      </c>
      <c t="s">
        <v>28</v>
      </c>
    </row>
    <row r="1161" spans="1:5" ht="25.5">
      <c r="A1161" s="35" t="s">
        <v>56</v>
      </c>
      <c r="E1161" s="39" t="s">
        <v>1643</v>
      </c>
    </row>
    <row r="1162" spans="1:5" ht="51">
      <c r="A1162" s="35" t="s">
        <v>57</v>
      </c>
      <c r="E1162" s="40" t="s">
        <v>1644</v>
      </c>
    </row>
    <row r="1163" spans="1:5" ht="51">
      <c r="A1163" t="s">
        <v>58</v>
      </c>
      <c r="E1163" s="39" t="s">
        <v>1638</v>
      </c>
    </row>
    <row r="1164" spans="1:16" ht="12.75">
      <c r="A1164" t="s">
        <v>50</v>
      </c>
      <c s="34" t="s">
        <v>1645</v>
      </c>
      <c s="34" t="s">
        <v>1646</v>
      </c>
      <c s="35" t="s">
        <v>5</v>
      </c>
      <c s="6" t="s">
        <v>1647</v>
      </c>
      <c s="36" t="s">
        <v>133</v>
      </c>
      <c s="37">
        <v>237.697</v>
      </c>
      <c s="36">
        <v>0.01663</v>
      </c>
      <c s="36">
        <f>ROUND(G1164*H1164,6)</f>
      </c>
      <c r="L1164" s="38">
        <v>0</v>
      </c>
      <c s="32">
        <f>ROUND(ROUND(L1164,2)*ROUND(G1164,3),2)</f>
      </c>
      <c s="36" t="s">
        <v>154</v>
      </c>
      <c>
        <f>(M1164*21)/100</f>
      </c>
      <c t="s">
        <v>28</v>
      </c>
    </row>
    <row r="1165" spans="1:5" ht="12.75">
      <c r="A1165" s="35" t="s">
        <v>56</v>
      </c>
      <c r="E1165" s="39" t="s">
        <v>1647</v>
      </c>
    </row>
    <row r="1166" spans="1:5" ht="51">
      <c r="A1166" s="35" t="s">
        <v>57</v>
      </c>
      <c r="E1166" s="40" t="s">
        <v>1648</v>
      </c>
    </row>
    <row r="1167" spans="1:5" ht="12.75">
      <c r="A1167" t="s">
        <v>58</v>
      </c>
      <c r="E1167" s="39" t="s">
        <v>5</v>
      </c>
    </row>
    <row r="1168" spans="1:16" ht="12.75">
      <c r="A1168" t="s">
        <v>50</v>
      </c>
      <c s="34" t="s">
        <v>1649</v>
      </c>
      <c s="34" t="s">
        <v>1650</v>
      </c>
      <c s="35" t="s">
        <v>5</v>
      </c>
      <c s="6" t="s">
        <v>1651</v>
      </c>
      <c s="36" t="s">
        <v>133</v>
      </c>
      <c s="37">
        <v>14.198</v>
      </c>
      <c s="36">
        <v>0.01197</v>
      </c>
      <c s="36">
        <f>ROUND(G1168*H1168,6)</f>
      </c>
      <c r="L1168" s="38">
        <v>0</v>
      </c>
      <c s="32">
        <f>ROUND(ROUND(L1168,2)*ROUND(G1168,3),2)</f>
      </c>
      <c s="36" t="s">
        <v>154</v>
      </c>
      <c>
        <f>(M1168*21)/100</f>
      </c>
      <c t="s">
        <v>28</v>
      </c>
    </row>
    <row r="1169" spans="1:5" ht="12.75">
      <c r="A1169" s="35" t="s">
        <v>56</v>
      </c>
      <c r="E1169" s="39" t="s">
        <v>1651</v>
      </c>
    </row>
    <row r="1170" spans="1:5" ht="38.25">
      <c r="A1170" s="35" t="s">
        <v>57</v>
      </c>
      <c r="E1170" s="40" t="s">
        <v>1652</v>
      </c>
    </row>
    <row r="1171" spans="1:5" ht="12.75">
      <c r="A1171" t="s">
        <v>58</v>
      </c>
      <c r="E1171" s="39" t="s">
        <v>5</v>
      </c>
    </row>
    <row r="1172" spans="1:16" ht="12.75">
      <c r="A1172" t="s">
        <v>50</v>
      </c>
      <c s="34" t="s">
        <v>1653</v>
      </c>
      <c s="34" t="s">
        <v>1654</v>
      </c>
      <c s="35" t="s">
        <v>5</v>
      </c>
      <c s="6" t="s">
        <v>1655</v>
      </c>
      <c s="36" t="s">
        <v>65</v>
      </c>
      <c s="37">
        <v>35.8</v>
      </c>
      <c s="36">
        <v>0</v>
      </c>
      <c s="36">
        <f>ROUND(G1172*H1172,6)</f>
      </c>
      <c r="L1172" s="38">
        <v>0</v>
      </c>
      <c s="32">
        <f>ROUND(ROUND(L1172,2)*ROUND(G1172,3),2)</f>
      </c>
      <c s="36" t="s">
        <v>154</v>
      </c>
      <c>
        <f>(M1172*21)/100</f>
      </c>
      <c t="s">
        <v>28</v>
      </c>
    </row>
    <row r="1173" spans="1:5" ht="12.75">
      <c r="A1173" s="35" t="s">
        <v>56</v>
      </c>
      <c r="E1173" s="39" t="s">
        <v>1655</v>
      </c>
    </row>
    <row r="1174" spans="1:5" ht="51">
      <c r="A1174" s="35" t="s">
        <v>57</v>
      </c>
      <c r="E1174" s="40" t="s">
        <v>1656</v>
      </c>
    </row>
    <row r="1175" spans="1:5" ht="51">
      <c r="A1175" t="s">
        <v>58</v>
      </c>
      <c r="E1175" s="39" t="s">
        <v>1638</v>
      </c>
    </row>
    <row r="1176" spans="1:16" ht="12.75">
      <c r="A1176" t="s">
        <v>50</v>
      </c>
      <c s="34" t="s">
        <v>1657</v>
      </c>
      <c s="34" t="s">
        <v>1658</v>
      </c>
      <c s="35" t="s">
        <v>5</v>
      </c>
      <c s="6" t="s">
        <v>1659</v>
      </c>
      <c s="36" t="s">
        <v>187</v>
      </c>
      <c s="37">
        <v>0.079</v>
      </c>
      <c s="36">
        <v>0.55</v>
      </c>
      <c s="36">
        <f>ROUND(G1176*H1176,6)</f>
      </c>
      <c r="L1176" s="38">
        <v>0</v>
      </c>
      <c s="32">
        <f>ROUND(ROUND(L1176,2)*ROUND(G1176,3),2)</f>
      </c>
      <c s="36" t="s">
        <v>154</v>
      </c>
      <c>
        <f>(M1176*21)/100</f>
      </c>
      <c t="s">
        <v>28</v>
      </c>
    </row>
    <row r="1177" spans="1:5" ht="12.75">
      <c r="A1177" s="35" t="s">
        <v>56</v>
      </c>
      <c r="E1177" s="39" t="s">
        <v>1659</v>
      </c>
    </row>
    <row r="1178" spans="1:5" ht="63.75">
      <c r="A1178" s="35" t="s">
        <v>57</v>
      </c>
      <c r="E1178" s="40" t="s">
        <v>1660</v>
      </c>
    </row>
    <row r="1179" spans="1:5" ht="12.75">
      <c r="A1179" t="s">
        <v>58</v>
      </c>
      <c r="E1179" s="39" t="s">
        <v>5</v>
      </c>
    </row>
    <row r="1180" spans="1:16" ht="25.5">
      <c r="A1180" t="s">
        <v>50</v>
      </c>
      <c s="34" t="s">
        <v>1661</v>
      </c>
      <c s="34" t="s">
        <v>1662</v>
      </c>
      <c s="35" t="s">
        <v>5</v>
      </c>
      <c s="6" t="s">
        <v>1663</v>
      </c>
      <c s="36" t="s">
        <v>65</v>
      </c>
      <c s="37">
        <v>53.23</v>
      </c>
      <c s="36">
        <v>0</v>
      </c>
      <c s="36">
        <f>ROUND(G1180*H1180,6)</f>
      </c>
      <c r="L1180" s="38">
        <v>0</v>
      </c>
      <c s="32">
        <f>ROUND(ROUND(L1180,2)*ROUND(G1180,3),2)</f>
      </c>
      <c s="36" t="s">
        <v>154</v>
      </c>
      <c>
        <f>(M1180*21)/100</f>
      </c>
      <c t="s">
        <v>28</v>
      </c>
    </row>
    <row r="1181" spans="1:5" ht="25.5">
      <c r="A1181" s="35" t="s">
        <v>56</v>
      </c>
      <c r="E1181" s="39" t="s">
        <v>1663</v>
      </c>
    </row>
    <row r="1182" spans="1:5" ht="51">
      <c r="A1182" s="35" t="s">
        <v>57</v>
      </c>
      <c r="E1182" s="40" t="s">
        <v>1664</v>
      </c>
    </row>
    <row r="1183" spans="1:5" ht="12.75">
      <c r="A1183" t="s">
        <v>58</v>
      </c>
      <c r="E1183" s="39" t="s">
        <v>5</v>
      </c>
    </row>
    <row r="1184" spans="1:16" ht="12.75">
      <c r="A1184" t="s">
        <v>50</v>
      </c>
      <c s="34" t="s">
        <v>1665</v>
      </c>
      <c s="34" t="s">
        <v>1666</v>
      </c>
      <c s="35" t="s">
        <v>5</v>
      </c>
      <c s="6" t="s">
        <v>1667</v>
      </c>
      <c s="36" t="s">
        <v>187</v>
      </c>
      <c s="37">
        <v>0.242</v>
      </c>
      <c s="36">
        <v>0.5</v>
      </c>
      <c s="36">
        <f>ROUND(G1184*H1184,6)</f>
      </c>
      <c r="L1184" s="38">
        <v>0</v>
      </c>
      <c s="32">
        <f>ROUND(ROUND(L1184,2)*ROUND(G1184,3),2)</f>
      </c>
      <c s="36" t="s">
        <v>154</v>
      </c>
      <c>
        <f>(M1184*21)/100</f>
      </c>
      <c t="s">
        <v>28</v>
      </c>
    </row>
    <row r="1185" spans="1:5" ht="12.75">
      <c r="A1185" s="35" t="s">
        <v>56</v>
      </c>
      <c r="E1185" s="39" t="s">
        <v>1667</v>
      </c>
    </row>
    <row r="1186" spans="1:5" ht="63.75">
      <c r="A1186" s="35" t="s">
        <v>57</v>
      </c>
      <c r="E1186" s="40" t="s">
        <v>1668</v>
      </c>
    </row>
    <row r="1187" spans="1:5" ht="12.75">
      <c r="A1187" t="s">
        <v>58</v>
      </c>
      <c r="E1187" s="39" t="s">
        <v>5</v>
      </c>
    </row>
    <row r="1188" spans="1:16" ht="25.5">
      <c r="A1188" t="s">
        <v>50</v>
      </c>
      <c s="34" t="s">
        <v>1669</v>
      </c>
      <c s="34" t="s">
        <v>1670</v>
      </c>
      <c s="35" t="s">
        <v>5</v>
      </c>
      <c s="6" t="s">
        <v>1671</v>
      </c>
      <c s="36" t="s">
        <v>187</v>
      </c>
      <c s="37">
        <v>31.194</v>
      </c>
      <c s="36">
        <v>0.02337</v>
      </c>
      <c s="36">
        <f>ROUND(G1188*H1188,6)</f>
      </c>
      <c r="L1188" s="38">
        <v>0</v>
      </c>
      <c s="32">
        <f>ROUND(ROUND(L1188,2)*ROUND(G1188,3),2)</f>
      </c>
      <c s="36" t="s">
        <v>154</v>
      </c>
      <c>
        <f>(M1188*21)/100</f>
      </c>
      <c t="s">
        <v>28</v>
      </c>
    </row>
    <row r="1189" spans="1:5" ht="25.5">
      <c r="A1189" s="35" t="s">
        <v>56</v>
      </c>
      <c r="E1189" s="39" t="s">
        <v>1671</v>
      </c>
    </row>
    <row r="1190" spans="1:5" ht="12.75">
      <c r="A1190" s="35" t="s">
        <v>57</v>
      </c>
      <c r="E1190" s="40" t="s">
        <v>5</v>
      </c>
    </row>
    <row r="1191" spans="1:5" ht="63.75">
      <c r="A1191" t="s">
        <v>58</v>
      </c>
      <c r="E1191" s="39" t="s">
        <v>1672</v>
      </c>
    </row>
    <row r="1192" spans="1:16" ht="25.5">
      <c r="A1192" t="s">
        <v>50</v>
      </c>
      <c s="34" t="s">
        <v>1673</v>
      </c>
      <c s="34" t="s">
        <v>1674</v>
      </c>
      <c s="35" t="s">
        <v>5</v>
      </c>
      <c s="6" t="s">
        <v>1675</v>
      </c>
      <c s="36" t="s">
        <v>133</v>
      </c>
      <c s="37">
        <v>175.802</v>
      </c>
      <c s="36">
        <v>0.01574</v>
      </c>
      <c s="36">
        <f>ROUND(G1192*H1192,6)</f>
      </c>
      <c r="L1192" s="38">
        <v>0</v>
      </c>
      <c s="32">
        <f>ROUND(ROUND(L1192,2)*ROUND(G1192,3),2)</f>
      </c>
      <c s="36" t="s">
        <v>154</v>
      </c>
      <c>
        <f>(M1192*21)/100</f>
      </c>
      <c t="s">
        <v>28</v>
      </c>
    </row>
    <row r="1193" spans="1:5" ht="25.5">
      <c r="A1193" s="35" t="s">
        <v>56</v>
      </c>
      <c r="E1193" s="39" t="s">
        <v>1675</v>
      </c>
    </row>
    <row r="1194" spans="1:5" ht="38.25">
      <c r="A1194" s="35" t="s">
        <v>57</v>
      </c>
      <c r="E1194" s="40" t="s">
        <v>1484</v>
      </c>
    </row>
    <row r="1195" spans="1:5" ht="51">
      <c r="A1195" t="s">
        <v>58</v>
      </c>
      <c r="E1195" s="39" t="s">
        <v>1676</v>
      </c>
    </row>
    <row r="1196" spans="1:16" ht="12.75">
      <c r="A1196" t="s">
        <v>50</v>
      </c>
      <c s="34" t="s">
        <v>1677</v>
      </c>
      <c s="34" t="s">
        <v>1678</v>
      </c>
      <c s="35" t="s">
        <v>5</v>
      </c>
      <c s="6" t="s">
        <v>1679</v>
      </c>
      <c s="36" t="s">
        <v>133</v>
      </c>
      <c s="37">
        <v>159.82</v>
      </c>
      <c s="36">
        <v>0.0002</v>
      </c>
      <c s="36">
        <f>ROUND(G1196*H1196,6)</f>
      </c>
      <c r="L1196" s="38">
        <v>0</v>
      </c>
      <c s="32">
        <f>ROUND(ROUND(L1196,2)*ROUND(G1196,3),2)</f>
      </c>
      <c s="36" t="s">
        <v>154</v>
      </c>
      <c>
        <f>(M1196*21)/100</f>
      </c>
      <c t="s">
        <v>28</v>
      </c>
    </row>
    <row r="1197" spans="1:5" ht="12.75">
      <c r="A1197" s="35" t="s">
        <v>56</v>
      </c>
      <c r="E1197" s="39" t="s">
        <v>1679</v>
      </c>
    </row>
    <row r="1198" spans="1:5" ht="25.5">
      <c r="A1198" s="35" t="s">
        <v>57</v>
      </c>
      <c r="E1198" s="40" t="s">
        <v>1499</v>
      </c>
    </row>
    <row r="1199" spans="1:5" ht="63.75">
      <c r="A1199" t="s">
        <v>58</v>
      </c>
      <c r="E1199" s="39" t="s">
        <v>1680</v>
      </c>
    </row>
    <row r="1200" spans="1:16" ht="25.5">
      <c r="A1200" t="s">
        <v>50</v>
      </c>
      <c s="34" t="s">
        <v>1681</v>
      </c>
      <c s="34" t="s">
        <v>1682</v>
      </c>
      <c s="35" t="s">
        <v>5</v>
      </c>
      <c s="6" t="s">
        <v>1683</v>
      </c>
      <c s="36" t="s">
        <v>143</v>
      </c>
      <c s="37">
        <v>240</v>
      </c>
      <c s="36">
        <v>0</v>
      </c>
      <c s="36">
        <f>ROUND(G1200*H1200,6)</f>
      </c>
      <c r="L1200" s="38">
        <v>0</v>
      </c>
      <c s="32">
        <f>ROUND(ROUND(L1200,2)*ROUND(G1200,3),2)</f>
      </c>
      <c s="36" t="s">
        <v>154</v>
      </c>
      <c>
        <f>(M1200*21)/100</f>
      </c>
      <c t="s">
        <v>28</v>
      </c>
    </row>
    <row r="1201" spans="1:5" ht="25.5">
      <c r="A1201" s="35" t="s">
        <v>56</v>
      </c>
      <c r="E1201" s="39" t="s">
        <v>1683</v>
      </c>
    </row>
    <row r="1202" spans="1:5" ht="38.25">
      <c r="A1202" s="35" t="s">
        <v>57</v>
      </c>
      <c r="E1202" s="40" t="s">
        <v>1684</v>
      </c>
    </row>
    <row r="1203" spans="1:5" ht="12.75">
      <c r="A1203" t="s">
        <v>58</v>
      </c>
      <c r="E1203" s="39" t="s">
        <v>5</v>
      </c>
    </row>
    <row r="1204" spans="1:16" ht="25.5">
      <c r="A1204" t="s">
        <v>50</v>
      </c>
      <c s="34" t="s">
        <v>1685</v>
      </c>
      <c s="34" t="s">
        <v>1686</v>
      </c>
      <c s="35" t="s">
        <v>5</v>
      </c>
      <c s="6" t="s">
        <v>1687</v>
      </c>
      <c s="36" t="s">
        <v>65</v>
      </c>
      <c s="37">
        <v>8</v>
      </c>
      <c s="36">
        <v>0</v>
      </c>
      <c s="36">
        <f>ROUND(G1204*H1204,6)</f>
      </c>
      <c r="L1204" s="38">
        <v>0</v>
      </c>
      <c s="32">
        <f>ROUND(ROUND(L1204,2)*ROUND(G1204,3),2)</f>
      </c>
      <c s="36" t="s">
        <v>154</v>
      </c>
      <c>
        <f>(M1204*21)/100</f>
      </c>
      <c t="s">
        <v>28</v>
      </c>
    </row>
    <row r="1205" spans="1:5" ht="25.5">
      <c r="A1205" s="35" t="s">
        <v>56</v>
      </c>
      <c r="E1205" s="39" t="s">
        <v>1687</v>
      </c>
    </row>
    <row r="1206" spans="1:5" ht="25.5">
      <c r="A1206" s="35" t="s">
        <v>57</v>
      </c>
      <c r="E1206" s="40" t="s">
        <v>1688</v>
      </c>
    </row>
    <row r="1207" spans="1:5" ht="12.75">
      <c r="A1207" t="s">
        <v>58</v>
      </c>
      <c r="E1207" s="39" t="s">
        <v>5</v>
      </c>
    </row>
    <row r="1208" spans="1:16" ht="25.5">
      <c r="A1208" t="s">
        <v>50</v>
      </c>
      <c s="34" t="s">
        <v>1689</v>
      </c>
      <c s="34" t="s">
        <v>1690</v>
      </c>
      <c s="35" t="s">
        <v>5</v>
      </c>
      <c s="6" t="s">
        <v>1691</v>
      </c>
      <c s="36" t="s">
        <v>65</v>
      </c>
      <c s="37">
        <v>424.15</v>
      </c>
      <c s="36">
        <v>0</v>
      </c>
      <c s="36">
        <f>ROUND(G1208*H1208,6)</f>
      </c>
      <c r="L1208" s="38">
        <v>0</v>
      </c>
      <c s="32">
        <f>ROUND(ROUND(L1208,2)*ROUND(G1208,3),2)</f>
      </c>
      <c s="36" t="s">
        <v>154</v>
      </c>
      <c>
        <f>(M1208*21)/100</f>
      </c>
      <c t="s">
        <v>28</v>
      </c>
    </row>
    <row r="1209" spans="1:5" ht="25.5">
      <c r="A1209" s="35" t="s">
        <v>56</v>
      </c>
      <c r="E1209" s="39" t="s">
        <v>1691</v>
      </c>
    </row>
    <row r="1210" spans="1:5" ht="89.25">
      <c r="A1210" s="35" t="s">
        <v>57</v>
      </c>
      <c r="E1210" s="40" t="s">
        <v>1692</v>
      </c>
    </row>
    <row r="1211" spans="1:5" ht="12.75">
      <c r="A1211" t="s">
        <v>58</v>
      </c>
      <c r="E1211" s="39" t="s">
        <v>5</v>
      </c>
    </row>
    <row r="1212" spans="1:16" ht="25.5">
      <c r="A1212" t="s">
        <v>50</v>
      </c>
      <c s="34" t="s">
        <v>1693</v>
      </c>
      <c s="34" t="s">
        <v>1694</v>
      </c>
      <c s="35" t="s">
        <v>5</v>
      </c>
      <c s="6" t="s">
        <v>1695</v>
      </c>
      <c s="36" t="s">
        <v>65</v>
      </c>
      <c s="37">
        <v>45.1</v>
      </c>
      <c s="36">
        <v>0</v>
      </c>
      <c s="36">
        <f>ROUND(G1212*H1212,6)</f>
      </c>
      <c r="L1212" s="38">
        <v>0</v>
      </c>
      <c s="32">
        <f>ROUND(ROUND(L1212,2)*ROUND(G1212,3),2)</f>
      </c>
      <c s="36" t="s">
        <v>154</v>
      </c>
      <c>
        <f>(M1212*21)/100</f>
      </c>
      <c t="s">
        <v>28</v>
      </c>
    </row>
    <row r="1213" spans="1:5" ht="25.5">
      <c r="A1213" s="35" t="s">
        <v>56</v>
      </c>
      <c r="E1213" s="39" t="s">
        <v>1695</v>
      </c>
    </row>
    <row r="1214" spans="1:5" ht="25.5">
      <c r="A1214" s="35" t="s">
        <v>57</v>
      </c>
      <c r="E1214" s="40" t="s">
        <v>1696</v>
      </c>
    </row>
    <row r="1215" spans="1:5" ht="12.75">
      <c r="A1215" t="s">
        <v>58</v>
      </c>
      <c r="E1215" s="39" t="s">
        <v>5</v>
      </c>
    </row>
    <row r="1216" spans="1:16" ht="25.5">
      <c r="A1216" t="s">
        <v>50</v>
      </c>
      <c s="34" t="s">
        <v>1697</v>
      </c>
      <c s="34" t="s">
        <v>1698</v>
      </c>
      <c s="35" t="s">
        <v>5</v>
      </c>
      <c s="6" t="s">
        <v>1699</v>
      </c>
      <c s="36" t="s">
        <v>133</v>
      </c>
      <c s="37">
        <v>328.005</v>
      </c>
      <c s="36">
        <v>0</v>
      </c>
      <c s="36">
        <f>ROUND(G1216*H1216,6)</f>
      </c>
      <c r="L1216" s="38">
        <v>0</v>
      </c>
      <c s="32">
        <f>ROUND(ROUND(L1216,2)*ROUND(G1216,3),2)</f>
      </c>
      <c s="36" t="s">
        <v>154</v>
      </c>
      <c>
        <f>(M1216*21)/100</f>
      </c>
      <c t="s">
        <v>28</v>
      </c>
    </row>
    <row r="1217" spans="1:5" ht="25.5">
      <c r="A1217" s="35" t="s">
        <v>56</v>
      </c>
      <c r="E1217" s="39" t="s">
        <v>1699</v>
      </c>
    </row>
    <row r="1218" spans="1:5" ht="38.25">
      <c r="A1218" s="35" t="s">
        <v>57</v>
      </c>
      <c r="E1218" s="40" t="s">
        <v>1443</v>
      </c>
    </row>
    <row r="1219" spans="1:5" ht="12.75">
      <c r="A1219" t="s">
        <v>58</v>
      </c>
      <c r="E1219" s="39" t="s">
        <v>5</v>
      </c>
    </row>
    <row r="1220" spans="1:16" ht="12.75">
      <c r="A1220" t="s">
        <v>50</v>
      </c>
      <c s="34" t="s">
        <v>1700</v>
      </c>
      <c s="34" t="s">
        <v>1701</v>
      </c>
      <c s="35" t="s">
        <v>5</v>
      </c>
      <c s="6" t="s">
        <v>1702</v>
      </c>
      <c s="36" t="s">
        <v>133</v>
      </c>
      <c s="37">
        <v>130.64</v>
      </c>
      <c s="36">
        <v>0</v>
      </c>
      <c s="36">
        <f>ROUND(G1220*H1220,6)</f>
      </c>
      <c r="L1220" s="38">
        <v>0</v>
      </c>
      <c s="32">
        <f>ROUND(ROUND(L1220,2)*ROUND(G1220,3),2)</f>
      </c>
      <c s="36" t="s">
        <v>154</v>
      </c>
      <c>
        <f>(M1220*21)/100</f>
      </c>
      <c t="s">
        <v>28</v>
      </c>
    </row>
    <row r="1221" spans="1:5" ht="12.75">
      <c r="A1221" s="35" t="s">
        <v>56</v>
      </c>
      <c r="E1221" s="39" t="s">
        <v>1702</v>
      </c>
    </row>
    <row r="1222" spans="1:5" ht="165.75">
      <c r="A1222" s="35" t="s">
        <v>57</v>
      </c>
      <c r="E1222" s="40" t="s">
        <v>1703</v>
      </c>
    </row>
    <row r="1223" spans="1:5" ht="12.75">
      <c r="A1223" t="s">
        <v>58</v>
      </c>
      <c r="E1223" s="39" t="s">
        <v>5</v>
      </c>
    </row>
    <row r="1224" spans="1:16" ht="12.75">
      <c r="A1224" t="s">
        <v>50</v>
      </c>
      <c s="34" t="s">
        <v>1704</v>
      </c>
      <c s="34" t="s">
        <v>1705</v>
      </c>
      <c s="35" t="s">
        <v>5</v>
      </c>
      <c s="6" t="s">
        <v>1706</v>
      </c>
      <c s="36" t="s">
        <v>133</v>
      </c>
      <c s="37">
        <v>190.69</v>
      </c>
      <c s="36">
        <v>0</v>
      </c>
      <c s="36">
        <f>ROUND(G1224*H1224,6)</f>
      </c>
      <c r="L1224" s="38">
        <v>0</v>
      </c>
      <c s="32">
        <f>ROUND(ROUND(L1224,2)*ROUND(G1224,3),2)</f>
      </c>
      <c s="36" t="s">
        <v>154</v>
      </c>
      <c>
        <f>(M1224*21)/100</f>
      </c>
      <c t="s">
        <v>28</v>
      </c>
    </row>
    <row r="1225" spans="1:5" ht="12.75">
      <c r="A1225" s="35" t="s">
        <v>56</v>
      </c>
      <c r="E1225" s="39" t="s">
        <v>1706</v>
      </c>
    </row>
    <row r="1226" spans="1:5" ht="25.5">
      <c r="A1226" s="35" t="s">
        <v>57</v>
      </c>
      <c r="E1226" s="40" t="s">
        <v>1707</v>
      </c>
    </row>
    <row r="1227" spans="1:5" ht="12.75">
      <c r="A1227" t="s">
        <v>58</v>
      </c>
      <c r="E1227" s="39" t="s">
        <v>5</v>
      </c>
    </row>
    <row r="1228" spans="1:16" ht="25.5">
      <c r="A1228" t="s">
        <v>50</v>
      </c>
      <c s="34" t="s">
        <v>1708</v>
      </c>
      <c s="34" t="s">
        <v>1709</v>
      </c>
      <c s="35" t="s">
        <v>5</v>
      </c>
      <c s="6" t="s">
        <v>1710</v>
      </c>
      <c s="36" t="s">
        <v>65</v>
      </c>
      <c s="37">
        <v>201.85</v>
      </c>
      <c s="36">
        <v>0</v>
      </c>
      <c s="36">
        <f>ROUND(G1228*H1228,6)</f>
      </c>
      <c r="L1228" s="38">
        <v>0</v>
      </c>
      <c s="32">
        <f>ROUND(ROUND(L1228,2)*ROUND(G1228,3),2)</f>
      </c>
      <c s="36" t="s">
        <v>154</v>
      </c>
      <c>
        <f>(M1228*21)/100</f>
      </c>
      <c t="s">
        <v>28</v>
      </c>
    </row>
    <row r="1229" spans="1:5" ht="25.5">
      <c r="A1229" s="35" t="s">
        <v>56</v>
      </c>
      <c r="E1229" s="39" t="s">
        <v>1710</v>
      </c>
    </row>
    <row r="1230" spans="1:5" ht="25.5">
      <c r="A1230" s="35" t="s">
        <v>57</v>
      </c>
      <c r="E1230" s="40" t="s">
        <v>1711</v>
      </c>
    </row>
    <row r="1231" spans="1:5" ht="12.75">
      <c r="A1231" t="s">
        <v>58</v>
      </c>
      <c r="E1231" s="39" t="s">
        <v>5</v>
      </c>
    </row>
    <row r="1232" spans="1:16" ht="25.5">
      <c r="A1232" t="s">
        <v>50</v>
      </c>
      <c s="34" t="s">
        <v>1712</v>
      </c>
      <c s="34" t="s">
        <v>1713</v>
      </c>
      <c s="35" t="s">
        <v>5</v>
      </c>
      <c s="6" t="s">
        <v>1714</v>
      </c>
      <c s="36" t="s">
        <v>65</v>
      </c>
      <c s="37">
        <v>212.1</v>
      </c>
      <c s="36">
        <v>0</v>
      </c>
      <c s="36">
        <f>ROUND(G1232*H1232,6)</f>
      </c>
      <c r="L1232" s="38">
        <v>0</v>
      </c>
      <c s="32">
        <f>ROUND(ROUND(L1232,2)*ROUND(G1232,3),2)</f>
      </c>
      <c s="36" t="s">
        <v>154</v>
      </c>
      <c>
        <f>(M1232*21)/100</f>
      </c>
      <c t="s">
        <v>28</v>
      </c>
    </row>
    <row r="1233" spans="1:5" ht="25.5">
      <c r="A1233" s="35" t="s">
        <v>56</v>
      </c>
      <c r="E1233" s="39" t="s">
        <v>1714</v>
      </c>
    </row>
    <row r="1234" spans="1:5" ht="25.5">
      <c r="A1234" s="35" t="s">
        <v>57</v>
      </c>
      <c r="E1234" s="40" t="s">
        <v>1715</v>
      </c>
    </row>
    <row r="1235" spans="1:5" ht="12.75">
      <c r="A1235" t="s">
        <v>58</v>
      </c>
      <c r="E1235" s="39" t="s">
        <v>5</v>
      </c>
    </row>
    <row r="1236" spans="1:16" ht="25.5">
      <c r="A1236" t="s">
        <v>50</v>
      </c>
      <c s="34" t="s">
        <v>1716</v>
      </c>
      <c s="34" t="s">
        <v>1717</v>
      </c>
      <c s="35" t="s">
        <v>5</v>
      </c>
      <c s="6" t="s">
        <v>1718</v>
      </c>
      <c s="36" t="s">
        <v>65</v>
      </c>
      <c s="37">
        <v>201.85</v>
      </c>
      <c s="36">
        <v>0</v>
      </c>
      <c s="36">
        <f>ROUND(G1236*H1236,6)</f>
      </c>
      <c r="L1236" s="38">
        <v>0</v>
      </c>
      <c s="32">
        <f>ROUND(ROUND(L1236,2)*ROUND(G1236,3),2)</f>
      </c>
      <c s="36" t="s">
        <v>154</v>
      </c>
      <c>
        <f>(M1236*21)/100</f>
      </c>
      <c t="s">
        <v>28</v>
      </c>
    </row>
    <row r="1237" spans="1:5" ht="25.5">
      <c r="A1237" s="35" t="s">
        <v>56</v>
      </c>
      <c r="E1237" s="39" t="s">
        <v>1718</v>
      </c>
    </row>
    <row r="1238" spans="1:5" ht="25.5">
      <c r="A1238" s="35" t="s">
        <v>57</v>
      </c>
      <c r="E1238" s="40" t="s">
        <v>1719</v>
      </c>
    </row>
    <row r="1239" spans="1:5" ht="12.75">
      <c r="A1239" t="s">
        <v>58</v>
      </c>
      <c r="E1239" s="39" t="s">
        <v>5</v>
      </c>
    </row>
    <row r="1240" spans="1:16" ht="25.5">
      <c r="A1240" t="s">
        <v>50</v>
      </c>
      <c s="34" t="s">
        <v>1720</v>
      </c>
      <c s="34" t="s">
        <v>1721</v>
      </c>
      <c s="35" t="s">
        <v>5</v>
      </c>
      <c s="6" t="s">
        <v>1722</v>
      </c>
      <c s="36" t="s">
        <v>133</v>
      </c>
      <c s="37">
        <v>267.73</v>
      </c>
      <c s="36">
        <v>0</v>
      </c>
      <c s="36">
        <f>ROUND(G1240*H1240,6)</f>
      </c>
      <c r="L1240" s="38">
        <v>0</v>
      </c>
      <c s="32">
        <f>ROUND(ROUND(L1240,2)*ROUND(G1240,3),2)</f>
      </c>
      <c s="36" t="s">
        <v>154</v>
      </c>
      <c>
        <f>(M1240*21)/100</f>
      </c>
      <c t="s">
        <v>28</v>
      </c>
    </row>
    <row r="1241" spans="1:5" ht="25.5">
      <c r="A1241" s="35" t="s">
        <v>56</v>
      </c>
      <c r="E1241" s="39" t="s">
        <v>1722</v>
      </c>
    </row>
    <row r="1242" spans="1:5" ht="267.75">
      <c r="A1242" s="35" t="s">
        <v>57</v>
      </c>
      <c r="E1242" s="40" t="s">
        <v>1723</v>
      </c>
    </row>
    <row r="1243" spans="1:5" ht="12.75">
      <c r="A1243" t="s">
        <v>58</v>
      </c>
      <c r="E1243" s="39" t="s">
        <v>5</v>
      </c>
    </row>
    <row r="1244" spans="1:16" ht="25.5">
      <c r="A1244" t="s">
        <v>50</v>
      </c>
      <c s="34" t="s">
        <v>1724</v>
      </c>
      <c s="34" t="s">
        <v>1725</v>
      </c>
      <c s="35" t="s">
        <v>5</v>
      </c>
      <c s="6" t="s">
        <v>1726</v>
      </c>
      <c s="36" t="s">
        <v>336</v>
      </c>
      <c s="37">
        <v>23.808</v>
      </c>
      <c s="36">
        <v>0</v>
      </c>
      <c s="36">
        <f>ROUND(G1244*H1244,6)</f>
      </c>
      <c r="L1244" s="38">
        <v>0</v>
      </c>
      <c s="32">
        <f>ROUND(ROUND(L1244,2)*ROUND(G1244,3),2)</f>
      </c>
      <c s="36" t="s">
        <v>154</v>
      </c>
      <c>
        <f>(M1244*21)/100</f>
      </c>
      <c t="s">
        <v>28</v>
      </c>
    </row>
    <row r="1245" spans="1:5" ht="25.5">
      <c r="A1245" s="35" t="s">
        <v>56</v>
      </c>
      <c r="E1245" s="39" t="s">
        <v>1726</v>
      </c>
    </row>
    <row r="1246" spans="1:5" ht="12.75">
      <c r="A1246" s="35" t="s">
        <v>57</v>
      </c>
      <c r="E1246" s="40" t="s">
        <v>5</v>
      </c>
    </row>
    <row r="1247" spans="1:5" ht="114.75">
      <c r="A1247" t="s">
        <v>58</v>
      </c>
      <c r="E1247" s="39" t="s">
        <v>1727</v>
      </c>
    </row>
    <row r="1248" spans="1:13" ht="12.75">
      <c r="A1248" t="s">
        <v>47</v>
      </c>
      <c r="C1248" s="31" t="s">
        <v>1728</v>
      </c>
      <c r="E1248" s="33" t="s">
        <v>1729</v>
      </c>
      <c r="J1248" s="32">
        <f>0</f>
      </c>
      <c s="32">
        <f>0</f>
      </c>
      <c s="32">
        <f>0+L1249+L1253+L1257+L1261+L1265+L1269+L1273+L1277+L1281+L1285+L1289+L1293+L1297+L1301+L1305+L1309+L1313+L1317+L1321+L1325+L1329+L1333+L1337+L1341+L1345+L1349</f>
      </c>
      <c s="32">
        <f>0+M1249+M1253+M1257+M1261+M1265+M1269+M1273+M1277+M1281+M1285+M1289+M1293+M1297+M1301+M1305+M1309+M1313+M1317+M1321+M1325+M1329+M1333+M1337+M1341+M1345+M1349</f>
      </c>
    </row>
    <row r="1249" spans="1:16" ht="25.5">
      <c r="A1249" t="s">
        <v>50</v>
      </c>
      <c s="34" t="s">
        <v>1730</v>
      </c>
      <c s="34" t="s">
        <v>1731</v>
      </c>
      <c s="35" t="s">
        <v>5</v>
      </c>
      <c s="6" t="s">
        <v>1732</v>
      </c>
      <c s="36" t="s">
        <v>133</v>
      </c>
      <c s="37">
        <v>55.076</v>
      </c>
      <c s="36">
        <v>0.04428</v>
      </c>
      <c s="36">
        <f>ROUND(G1249*H1249,6)</f>
      </c>
      <c r="L1249" s="38">
        <v>0</v>
      </c>
      <c s="32">
        <f>ROUND(ROUND(L1249,2)*ROUND(G1249,3),2)</f>
      </c>
      <c s="36" t="s">
        <v>154</v>
      </c>
      <c>
        <f>(M1249*21)/100</f>
      </c>
      <c t="s">
        <v>28</v>
      </c>
    </row>
    <row r="1250" spans="1:5" ht="38.25">
      <c r="A1250" s="35" t="s">
        <v>56</v>
      </c>
      <c r="E1250" s="39" t="s">
        <v>1733</v>
      </c>
    </row>
    <row r="1251" spans="1:5" ht="63.75">
      <c r="A1251" s="35" t="s">
        <v>57</v>
      </c>
      <c r="E1251" s="40" t="s">
        <v>1734</v>
      </c>
    </row>
    <row r="1252" spans="1:5" ht="114.75">
      <c r="A1252" t="s">
        <v>58</v>
      </c>
      <c r="E1252" s="39" t="s">
        <v>1735</v>
      </c>
    </row>
    <row r="1253" spans="1:16" ht="25.5">
      <c r="A1253" t="s">
        <v>50</v>
      </c>
      <c s="34" t="s">
        <v>1736</v>
      </c>
      <c s="34" t="s">
        <v>1737</v>
      </c>
      <c s="35" t="s">
        <v>5</v>
      </c>
      <c s="6" t="s">
        <v>1738</v>
      </c>
      <c s="36" t="s">
        <v>65</v>
      </c>
      <c s="37">
        <v>37.445</v>
      </c>
      <c s="36">
        <v>1E-05</v>
      </c>
      <c s="36">
        <f>ROUND(G1253*H1253,6)</f>
      </c>
      <c r="L1253" s="38">
        <v>0</v>
      </c>
      <c s="32">
        <f>ROUND(ROUND(L1253,2)*ROUND(G1253,3),2)</f>
      </c>
      <c s="36" t="s">
        <v>154</v>
      </c>
      <c>
        <f>(M1253*21)/100</f>
      </c>
      <c t="s">
        <v>28</v>
      </c>
    </row>
    <row r="1254" spans="1:5" ht="25.5">
      <c r="A1254" s="35" t="s">
        <v>56</v>
      </c>
      <c r="E1254" s="39" t="s">
        <v>1738</v>
      </c>
    </row>
    <row r="1255" spans="1:5" ht="191.25">
      <c r="A1255" s="35" t="s">
        <v>57</v>
      </c>
      <c r="E1255" s="42" t="s">
        <v>1739</v>
      </c>
    </row>
    <row r="1256" spans="1:5" ht="114.75">
      <c r="A1256" t="s">
        <v>58</v>
      </c>
      <c r="E1256" s="39" t="s">
        <v>1735</v>
      </c>
    </row>
    <row r="1257" spans="1:16" ht="25.5">
      <c r="A1257" t="s">
        <v>50</v>
      </c>
      <c s="34" t="s">
        <v>1740</v>
      </c>
      <c s="34" t="s">
        <v>1741</v>
      </c>
      <c s="35" t="s">
        <v>5</v>
      </c>
      <c s="6" t="s">
        <v>1742</v>
      </c>
      <c s="36" t="s">
        <v>65</v>
      </c>
      <c s="37">
        <v>0.9</v>
      </c>
      <c s="36">
        <v>0.00092</v>
      </c>
      <c s="36">
        <f>ROUND(G1257*H1257,6)</f>
      </c>
      <c r="L1257" s="38">
        <v>0</v>
      </c>
      <c s="32">
        <f>ROUND(ROUND(L1257,2)*ROUND(G1257,3),2)</f>
      </c>
      <c s="36" t="s">
        <v>154</v>
      </c>
      <c>
        <f>(M1257*21)/100</f>
      </c>
      <c t="s">
        <v>28</v>
      </c>
    </row>
    <row r="1258" spans="1:5" ht="25.5">
      <c r="A1258" s="35" t="s">
        <v>56</v>
      </c>
      <c r="E1258" s="39" t="s">
        <v>1742</v>
      </c>
    </row>
    <row r="1259" spans="1:5" ht="25.5">
      <c r="A1259" s="35" t="s">
        <v>57</v>
      </c>
      <c r="E1259" s="40" t="s">
        <v>1743</v>
      </c>
    </row>
    <row r="1260" spans="1:5" ht="114.75">
      <c r="A1260" t="s">
        <v>58</v>
      </c>
      <c r="E1260" s="39" t="s">
        <v>1735</v>
      </c>
    </row>
    <row r="1261" spans="1:16" ht="25.5">
      <c r="A1261" t="s">
        <v>50</v>
      </c>
      <c s="34" t="s">
        <v>1744</v>
      </c>
      <c s="34" t="s">
        <v>1745</v>
      </c>
      <c s="35" t="s">
        <v>5</v>
      </c>
      <c s="6" t="s">
        <v>1746</v>
      </c>
      <c s="36" t="s">
        <v>65</v>
      </c>
      <c s="37">
        <v>18.82</v>
      </c>
      <c s="36">
        <v>0.00091</v>
      </c>
      <c s="36">
        <f>ROUND(G1261*H1261,6)</f>
      </c>
      <c r="L1261" s="38">
        <v>0</v>
      </c>
      <c s="32">
        <f>ROUND(ROUND(L1261,2)*ROUND(G1261,3),2)</f>
      </c>
      <c s="36" t="s">
        <v>154</v>
      </c>
      <c>
        <f>(M1261*21)/100</f>
      </c>
      <c t="s">
        <v>28</v>
      </c>
    </row>
    <row r="1262" spans="1:5" ht="25.5">
      <c r="A1262" s="35" t="s">
        <v>56</v>
      </c>
      <c r="E1262" s="39" t="s">
        <v>1746</v>
      </c>
    </row>
    <row r="1263" spans="1:5" ht="76.5">
      <c r="A1263" s="35" t="s">
        <v>57</v>
      </c>
      <c r="E1263" s="40" t="s">
        <v>1747</v>
      </c>
    </row>
    <row r="1264" spans="1:5" ht="114.75">
      <c r="A1264" t="s">
        <v>58</v>
      </c>
      <c r="E1264" s="39" t="s">
        <v>1735</v>
      </c>
    </row>
    <row r="1265" spans="1:16" ht="38.25">
      <c r="A1265" t="s">
        <v>50</v>
      </c>
      <c s="34" t="s">
        <v>1748</v>
      </c>
      <c s="34" t="s">
        <v>1749</v>
      </c>
      <c s="35" t="s">
        <v>5</v>
      </c>
      <c s="6" t="s">
        <v>1750</v>
      </c>
      <c s="36" t="s">
        <v>65</v>
      </c>
      <c s="37">
        <v>51.17</v>
      </c>
      <c s="36">
        <v>0.0002</v>
      </c>
      <c s="36">
        <f>ROUND(G1265*H1265,6)</f>
      </c>
      <c r="L1265" s="38">
        <v>0</v>
      </c>
      <c s="32">
        <f>ROUND(ROUND(L1265,2)*ROUND(G1265,3),2)</f>
      </c>
      <c s="36" t="s">
        <v>154</v>
      </c>
      <c>
        <f>(M1265*21)/100</f>
      </c>
      <c t="s">
        <v>28</v>
      </c>
    </row>
    <row r="1266" spans="1:5" ht="38.25">
      <c r="A1266" s="35" t="s">
        <v>56</v>
      </c>
      <c r="E1266" s="39" t="s">
        <v>1751</v>
      </c>
    </row>
    <row r="1267" spans="1:5" ht="178.5">
      <c r="A1267" s="35" t="s">
        <v>57</v>
      </c>
      <c r="E1267" s="42" t="s">
        <v>1752</v>
      </c>
    </row>
    <row r="1268" spans="1:5" ht="114.75">
      <c r="A1268" t="s">
        <v>58</v>
      </c>
      <c r="E1268" s="39" t="s">
        <v>1735</v>
      </c>
    </row>
    <row r="1269" spans="1:16" ht="25.5">
      <c r="A1269" t="s">
        <v>50</v>
      </c>
      <c s="34" t="s">
        <v>1753</v>
      </c>
      <c s="34" t="s">
        <v>1754</v>
      </c>
      <c s="35" t="s">
        <v>5</v>
      </c>
      <c s="6" t="s">
        <v>1755</v>
      </c>
      <c s="36" t="s">
        <v>65</v>
      </c>
      <c s="37">
        <v>8.5</v>
      </c>
      <c s="36">
        <v>0.00036</v>
      </c>
      <c s="36">
        <f>ROUND(G1269*H1269,6)</f>
      </c>
      <c r="L1269" s="38">
        <v>0</v>
      </c>
      <c s="32">
        <f>ROUND(ROUND(L1269,2)*ROUND(G1269,3),2)</f>
      </c>
      <c s="36" t="s">
        <v>154</v>
      </c>
      <c>
        <f>(M1269*21)/100</f>
      </c>
      <c t="s">
        <v>28</v>
      </c>
    </row>
    <row r="1270" spans="1:5" ht="25.5">
      <c r="A1270" s="35" t="s">
        <v>56</v>
      </c>
      <c r="E1270" s="39" t="s">
        <v>1755</v>
      </c>
    </row>
    <row r="1271" spans="1:5" ht="51">
      <c r="A1271" s="35" t="s">
        <v>57</v>
      </c>
      <c r="E1271" s="40" t="s">
        <v>1756</v>
      </c>
    </row>
    <row r="1272" spans="1:5" ht="114.75">
      <c r="A1272" t="s">
        <v>58</v>
      </c>
      <c r="E1272" s="39" t="s">
        <v>1735</v>
      </c>
    </row>
    <row r="1273" spans="1:16" ht="25.5">
      <c r="A1273" t="s">
        <v>50</v>
      </c>
      <c s="34" t="s">
        <v>1757</v>
      </c>
      <c s="34" t="s">
        <v>1758</v>
      </c>
      <c s="35" t="s">
        <v>5</v>
      </c>
      <c s="6" t="s">
        <v>1759</v>
      </c>
      <c s="36" t="s">
        <v>133</v>
      </c>
      <c s="37">
        <v>35.991</v>
      </c>
      <c s="36">
        <v>0.00161</v>
      </c>
      <c s="36">
        <f>ROUND(G1273*H1273,6)</f>
      </c>
      <c r="L1273" s="38">
        <v>0</v>
      </c>
      <c s="32">
        <f>ROUND(ROUND(L1273,2)*ROUND(G1273,3),2)</f>
      </c>
      <c s="36" t="s">
        <v>154</v>
      </c>
      <c>
        <f>(M1273*21)/100</f>
      </c>
      <c t="s">
        <v>28</v>
      </c>
    </row>
    <row r="1274" spans="1:5" ht="25.5">
      <c r="A1274" s="35" t="s">
        <v>56</v>
      </c>
      <c r="E1274" s="39" t="s">
        <v>1759</v>
      </c>
    </row>
    <row r="1275" spans="1:5" ht="114.75">
      <c r="A1275" s="35" t="s">
        <v>57</v>
      </c>
      <c r="E1275" s="40" t="s">
        <v>1760</v>
      </c>
    </row>
    <row r="1276" spans="1:5" ht="114.75">
      <c r="A1276" t="s">
        <v>58</v>
      </c>
      <c r="E1276" s="39" t="s">
        <v>1735</v>
      </c>
    </row>
    <row r="1277" spans="1:16" ht="25.5">
      <c r="A1277" t="s">
        <v>50</v>
      </c>
      <c s="34" t="s">
        <v>1761</v>
      </c>
      <c s="34" t="s">
        <v>1762</v>
      </c>
      <c s="35" t="s">
        <v>5</v>
      </c>
      <c s="6" t="s">
        <v>1763</v>
      </c>
      <c s="36" t="s">
        <v>133</v>
      </c>
      <c s="37">
        <v>19.532</v>
      </c>
      <c s="36">
        <v>0.04621</v>
      </c>
      <c s="36">
        <f>ROUND(G1277*H1277,6)</f>
      </c>
      <c r="L1277" s="38">
        <v>0</v>
      </c>
      <c s="32">
        <f>ROUND(ROUND(L1277,2)*ROUND(G1277,3),2)</f>
      </c>
      <c s="36" t="s">
        <v>154</v>
      </c>
      <c>
        <f>(M1277*21)/100</f>
      </c>
      <c t="s">
        <v>28</v>
      </c>
    </row>
    <row r="1278" spans="1:5" ht="38.25">
      <c r="A1278" s="35" t="s">
        <v>56</v>
      </c>
      <c r="E1278" s="39" t="s">
        <v>1764</v>
      </c>
    </row>
    <row r="1279" spans="1:5" ht="25.5">
      <c r="A1279" s="35" t="s">
        <v>57</v>
      </c>
      <c r="E1279" s="40" t="s">
        <v>1765</v>
      </c>
    </row>
    <row r="1280" spans="1:5" ht="114.75">
      <c r="A1280" t="s">
        <v>58</v>
      </c>
      <c r="E1280" s="39" t="s">
        <v>1766</v>
      </c>
    </row>
    <row r="1281" spans="1:16" ht="38.25">
      <c r="A1281" t="s">
        <v>50</v>
      </c>
      <c s="34" t="s">
        <v>1767</v>
      </c>
      <c s="34" t="s">
        <v>1768</v>
      </c>
      <c s="35" t="s">
        <v>5</v>
      </c>
      <c s="6" t="s">
        <v>1769</v>
      </c>
      <c s="36" t="s">
        <v>133</v>
      </c>
      <c s="37">
        <v>35.991</v>
      </c>
      <c s="36">
        <v>0.0272</v>
      </c>
      <c s="36">
        <f>ROUND(G1281*H1281,6)</f>
      </c>
      <c r="L1281" s="38">
        <v>0</v>
      </c>
      <c s="32">
        <f>ROUND(ROUND(L1281,2)*ROUND(G1281,3),2)</f>
      </c>
      <c s="36" t="s">
        <v>154</v>
      </c>
      <c>
        <f>(M1281*21)/100</f>
      </c>
      <c t="s">
        <v>28</v>
      </c>
    </row>
    <row r="1282" spans="1:5" ht="38.25">
      <c r="A1282" s="35" t="s">
        <v>56</v>
      </c>
      <c r="E1282" s="39" t="s">
        <v>1770</v>
      </c>
    </row>
    <row r="1283" spans="1:5" ht="114.75">
      <c r="A1283" s="35" t="s">
        <v>57</v>
      </c>
      <c r="E1283" s="40" t="s">
        <v>1760</v>
      </c>
    </row>
    <row r="1284" spans="1:5" ht="127.5">
      <c r="A1284" t="s">
        <v>58</v>
      </c>
      <c r="E1284" s="39" t="s">
        <v>1771</v>
      </c>
    </row>
    <row r="1285" spans="1:16" ht="25.5">
      <c r="A1285" t="s">
        <v>50</v>
      </c>
      <c s="34" t="s">
        <v>1772</v>
      </c>
      <c s="34" t="s">
        <v>1773</v>
      </c>
      <c s="35" t="s">
        <v>5</v>
      </c>
      <c s="6" t="s">
        <v>1774</v>
      </c>
      <c s="36" t="s">
        <v>133</v>
      </c>
      <c s="37">
        <v>35.991</v>
      </c>
      <c s="36">
        <v>0</v>
      </c>
      <c s="36">
        <f>ROUND(G1285*H1285,6)</f>
      </c>
      <c r="L1285" s="38">
        <v>0</v>
      </c>
      <c s="32">
        <f>ROUND(ROUND(L1285,2)*ROUND(G1285,3),2)</f>
      </c>
      <c s="36" t="s">
        <v>154</v>
      </c>
      <c>
        <f>(M1285*21)/100</f>
      </c>
      <c t="s">
        <v>28</v>
      </c>
    </row>
    <row r="1286" spans="1:5" ht="25.5">
      <c r="A1286" s="35" t="s">
        <v>56</v>
      </c>
      <c r="E1286" s="39" t="s">
        <v>1774</v>
      </c>
    </row>
    <row r="1287" spans="1:5" ht="114.75">
      <c r="A1287" s="35" t="s">
        <v>57</v>
      </c>
      <c r="E1287" s="40" t="s">
        <v>1760</v>
      </c>
    </row>
    <row r="1288" spans="1:5" ht="127.5">
      <c r="A1288" t="s">
        <v>58</v>
      </c>
      <c r="E1288" s="39" t="s">
        <v>1771</v>
      </c>
    </row>
    <row r="1289" spans="1:16" ht="25.5">
      <c r="A1289" t="s">
        <v>50</v>
      </c>
      <c s="34" t="s">
        <v>1775</v>
      </c>
      <c s="34" t="s">
        <v>1776</v>
      </c>
      <c s="35" t="s">
        <v>5</v>
      </c>
      <c s="6" t="s">
        <v>1777</v>
      </c>
      <c s="36" t="s">
        <v>133</v>
      </c>
      <c s="37">
        <v>0.84</v>
      </c>
      <c s="36">
        <v>0.01932</v>
      </c>
      <c s="36">
        <f>ROUND(G1289*H1289,6)</f>
      </c>
      <c r="L1289" s="38">
        <v>0</v>
      </c>
      <c s="32">
        <f>ROUND(ROUND(L1289,2)*ROUND(G1289,3),2)</f>
      </c>
      <c s="36" t="s">
        <v>154</v>
      </c>
      <c>
        <f>(M1289*21)/100</f>
      </c>
      <c t="s">
        <v>28</v>
      </c>
    </row>
    <row r="1290" spans="1:5" ht="38.25">
      <c r="A1290" s="35" t="s">
        <v>56</v>
      </c>
      <c r="E1290" s="39" t="s">
        <v>1778</v>
      </c>
    </row>
    <row r="1291" spans="1:5" ht="25.5">
      <c r="A1291" s="35" t="s">
        <v>57</v>
      </c>
      <c r="E1291" s="40" t="s">
        <v>1779</v>
      </c>
    </row>
    <row r="1292" spans="1:5" ht="140.25">
      <c r="A1292" t="s">
        <v>58</v>
      </c>
      <c r="E1292" s="39" t="s">
        <v>1780</v>
      </c>
    </row>
    <row r="1293" spans="1:16" ht="38.25">
      <c r="A1293" t="s">
        <v>50</v>
      </c>
      <c s="34" t="s">
        <v>1781</v>
      </c>
      <c s="34" t="s">
        <v>1782</v>
      </c>
      <c s="35" t="s">
        <v>5</v>
      </c>
      <c s="6" t="s">
        <v>1783</v>
      </c>
      <c s="36" t="s">
        <v>133</v>
      </c>
      <c s="37">
        <v>236.18</v>
      </c>
      <c s="36">
        <v>0.0122</v>
      </c>
      <c s="36">
        <f>ROUND(G1293*H1293,6)</f>
      </c>
      <c r="L1293" s="38">
        <v>0</v>
      </c>
      <c s="32">
        <f>ROUND(ROUND(L1293,2)*ROUND(G1293,3),2)</f>
      </c>
      <c s="36" t="s">
        <v>154</v>
      </c>
      <c>
        <f>(M1293*21)/100</f>
      </c>
      <c t="s">
        <v>28</v>
      </c>
    </row>
    <row r="1294" spans="1:5" ht="38.25">
      <c r="A1294" s="35" t="s">
        <v>56</v>
      </c>
      <c r="E1294" s="39" t="s">
        <v>1784</v>
      </c>
    </row>
    <row r="1295" spans="1:5" ht="242.25">
      <c r="A1295" s="35" t="s">
        <v>57</v>
      </c>
      <c r="E1295" s="40" t="s">
        <v>1785</v>
      </c>
    </row>
    <row r="1296" spans="1:5" ht="102">
      <c r="A1296" t="s">
        <v>58</v>
      </c>
      <c r="E1296" s="39" t="s">
        <v>1786</v>
      </c>
    </row>
    <row r="1297" spans="1:16" ht="38.25">
      <c r="A1297" t="s">
        <v>50</v>
      </c>
      <c s="34" t="s">
        <v>1787</v>
      </c>
      <c s="34" t="s">
        <v>1788</v>
      </c>
      <c s="35" t="s">
        <v>5</v>
      </c>
      <c s="6" t="s">
        <v>1789</v>
      </c>
      <c s="36" t="s">
        <v>133</v>
      </c>
      <c s="37">
        <v>64.44</v>
      </c>
      <c s="36">
        <v>0.01259</v>
      </c>
      <c s="36">
        <f>ROUND(G1297*H1297,6)</f>
      </c>
      <c r="L1297" s="38">
        <v>0</v>
      </c>
      <c s="32">
        <f>ROUND(ROUND(L1297,2)*ROUND(G1297,3),2)</f>
      </c>
      <c s="36" t="s">
        <v>154</v>
      </c>
      <c>
        <f>(M1297*21)/100</f>
      </c>
      <c t="s">
        <v>28</v>
      </c>
    </row>
    <row r="1298" spans="1:5" ht="38.25">
      <c r="A1298" s="35" t="s">
        <v>56</v>
      </c>
      <c r="E1298" s="39" t="s">
        <v>1790</v>
      </c>
    </row>
    <row r="1299" spans="1:5" ht="242.25">
      <c r="A1299" s="35" t="s">
        <v>57</v>
      </c>
      <c r="E1299" s="40" t="s">
        <v>1791</v>
      </c>
    </row>
    <row r="1300" spans="1:5" ht="102">
      <c r="A1300" t="s">
        <v>58</v>
      </c>
      <c r="E1300" s="39" t="s">
        <v>1786</v>
      </c>
    </row>
    <row r="1301" spans="1:16" ht="38.25">
      <c r="A1301" t="s">
        <v>50</v>
      </c>
      <c s="34" t="s">
        <v>1792</v>
      </c>
      <c s="34" t="s">
        <v>1793</v>
      </c>
      <c s="35" t="s">
        <v>5</v>
      </c>
      <c s="6" t="s">
        <v>1794</v>
      </c>
      <c s="36" t="s">
        <v>133</v>
      </c>
      <c s="37">
        <v>3.38</v>
      </c>
      <c s="36">
        <v>0.02489</v>
      </c>
      <c s="36">
        <f>ROUND(G1301*H1301,6)</f>
      </c>
      <c r="L1301" s="38">
        <v>0</v>
      </c>
      <c s="32">
        <f>ROUND(ROUND(L1301,2)*ROUND(G1301,3),2)</f>
      </c>
      <c s="36" t="s">
        <v>154</v>
      </c>
      <c>
        <f>(M1301*21)/100</f>
      </c>
      <c t="s">
        <v>28</v>
      </c>
    </row>
    <row r="1302" spans="1:5" ht="38.25">
      <c r="A1302" s="35" t="s">
        <v>56</v>
      </c>
      <c r="E1302" s="39" t="s">
        <v>1795</v>
      </c>
    </row>
    <row r="1303" spans="1:5" ht="25.5">
      <c r="A1303" s="35" t="s">
        <v>57</v>
      </c>
      <c r="E1303" s="40" t="s">
        <v>1796</v>
      </c>
    </row>
    <row r="1304" spans="1:5" ht="127.5">
      <c r="A1304" t="s">
        <v>58</v>
      </c>
      <c r="E1304" s="39" t="s">
        <v>1797</v>
      </c>
    </row>
    <row r="1305" spans="1:16" ht="25.5">
      <c r="A1305" t="s">
        <v>50</v>
      </c>
      <c s="34" t="s">
        <v>1798</v>
      </c>
      <c s="34" t="s">
        <v>1799</v>
      </c>
      <c s="35" t="s">
        <v>5</v>
      </c>
      <c s="6" t="s">
        <v>1800</v>
      </c>
      <c s="36" t="s">
        <v>65</v>
      </c>
      <c s="37">
        <v>395.78</v>
      </c>
      <c s="36">
        <v>0</v>
      </c>
      <c s="36">
        <f>ROUND(G1305*H1305,6)</f>
      </c>
      <c r="L1305" s="38">
        <v>0</v>
      </c>
      <c s="32">
        <f>ROUND(ROUND(L1305,2)*ROUND(G1305,3),2)</f>
      </c>
      <c s="36" t="s">
        <v>154</v>
      </c>
      <c>
        <f>(M1305*21)/100</f>
      </c>
      <c t="s">
        <v>28</v>
      </c>
    </row>
    <row r="1306" spans="1:5" ht="25.5">
      <c r="A1306" s="35" t="s">
        <v>56</v>
      </c>
      <c r="E1306" s="39" t="s">
        <v>1800</v>
      </c>
    </row>
    <row r="1307" spans="1:5" ht="12.75">
      <c r="A1307" s="35" t="s">
        <v>57</v>
      </c>
      <c r="E1307" s="40" t="s">
        <v>5</v>
      </c>
    </row>
    <row r="1308" spans="1:5" ht="102">
      <c r="A1308" t="s">
        <v>58</v>
      </c>
      <c r="E1308" s="39" t="s">
        <v>1786</v>
      </c>
    </row>
    <row r="1309" spans="1:16" ht="25.5">
      <c r="A1309" t="s">
        <v>50</v>
      </c>
      <c s="34" t="s">
        <v>1801</v>
      </c>
      <c s="34" t="s">
        <v>1802</v>
      </c>
      <c s="35" t="s">
        <v>5</v>
      </c>
      <c s="6" t="s">
        <v>1803</v>
      </c>
      <c s="36" t="s">
        <v>133</v>
      </c>
      <c s="37">
        <v>304</v>
      </c>
      <c s="36">
        <v>0</v>
      </c>
      <c s="36">
        <f>ROUND(G1309*H1309,6)</f>
      </c>
      <c r="L1309" s="38">
        <v>0</v>
      </c>
      <c s="32">
        <f>ROUND(ROUND(L1309,2)*ROUND(G1309,3),2)</f>
      </c>
      <c s="36" t="s">
        <v>154</v>
      </c>
      <c>
        <f>(M1309*21)/100</f>
      </c>
      <c t="s">
        <v>28</v>
      </c>
    </row>
    <row r="1310" spans="1:5" ht="25.5">
      <c r="A1310" s="35" t="s">
        <v>56</v>
      </c>
      <c r="E1310" s="39" t="s">
        <v>1803</v>
      </c>
    </row>
    <row r="1311" spans="1:5" ht="12.75">
      <c r="A1311" s="35" t="s">
        <v>57</v>
      </c>
      <c r="E1311" s="40" t="s">
        <v>5</v>
      </c>
    </row>
    <row r="1312" spans="1:5" ht="102">
      <c r="A1312" t="s">
        <v>58</v>
      </c>
      <c r="E1312" s="39" t="s">
        <v>1786</v>
      </c>
    </row>
    <row r="1313" spans="1:16" ht="12.75">
      <c r="A1313" t="s">
        <v>50</v>
      </c>
      <c s="34" t="s">
        <v>1804</v>
      </c>
      <c s="34" t="s">
        <v>1805</v>
      </c>
      <c s="35" t="s">
        <v>5</v>
      </c>
      <c s="6" t="s">
        <v>1806</v>
      </c>
      <c s="36" t="s">
        <v>133</v>
      </c>
      <c s="37">
        <v>334.4</v>
      </c>
      <c s="36">
        <v>0.00014</v>
      </c>
      <c s="36">
        <f>ROUND(G1313*H1313,6)</f>
      </c>
      <c r="L1313" s="38">
        <v>0</v>
      </c>
      <c s="32">
        <f>ROUND(ROUND(L1313,2)*ROUND(G1313,3),2)</f>
      </c>
      <c s="36" t="s">
        <v>154</v>
      </c>
      <c>
        <f>(M1313*21)/100</f>
      </c>
      <c t="s">
        <v>28</v>
      </c>
    </row>
    <row r="1314" spans="1:5" ht="12.75">
      <c r="A1314" s="35" t="s">
        <v>56</v>
      </c>
      <c r="E1314" s="39" t="s">
        <v>1806</v>
      </c>
    </row>
    <row r="1315" spans="1:5" ht="12.75">
      <c r="A1315" s="35" t="s">
        <v>57</v>
      </c>
      <c r="E1315" s="40" t="s">
        <v>5</v>
      </c>
    </row>
    <row r="1316" spans="1:5" ht="12.75">
      <c r="A1316" t="s">
        <v>58</v>
      </c>
      <c r="E1316" s="39" t="s">
        <v>5</v>
      </c>
    </row>
    <row r="1317" spans="1:16" ht="12.75">
      <c r="A1317" t="s">
        <v>50</v>
      </c>
      <c s="34" t="s">
        <v>1807</v>
      </c>
      <c s="34" t="s">
        <v>1808</v>
      </c>
      <c s="35" t="s">
        <v>5</v>
      </c>
      <c s="6" t="s">
        <v>1809</v>
      </c>
      <c s="36" t="s">
        <v>133</v>
      </c>
      <c s="37">
        <v>11.38</v>
      </c>
      <c s="36">
        <v>0</v>
      </c>
      <c s="36">
        <f>ROUND(G1317*H1317,6)</f>
      </c>
      <c r="L1317" s="38">
        <v>0</v>
      </c>
      <c s="32">
        <f>ROUND(ROUND(L1317,2)*ROUND(G1317,3),2)</f>
      </c>
      <c s="36" t="s">
        <v>154</v>
      </c>
      <c>
        <f>(M1317*21)/100</f>
      </c>
      <c t="s">
        <v>28</v>
      </c>
    </row>
    <row r="1318" spans="1:5" ht="12.75">
      <c r="A1318" s="35" t="s">
        <v>56</v>
      </c>
      <c r="E1318" s="39" t="s">
        <v>1809</v>
      </c>
    </row>
    <row r="1319" spans="1:5" ht="102">
      <c r="A1319" s="35" t="s">
        <v>57</v>
      </c>
      <c r="E1319" s="40" t="s">
        <v>1810</v>
      </c>
    </row>
    <row r="1320" spans="1:5" ht="102">
      <c r="A1320" t="s">
        <v>58</v>
      </c>
      <c r="E1320" s="39" t="s">
        <v>1786</v>
      </c>
    </row>
    <row r="1321" spans="1:16" ht="25.5">
      <c r="A1321" t="s">
        <v>50</v>
      </c>
      <c s="34" t="s">
        <v>1811</v>
      </c>
      <c s="34" t="s">
        <v>1812</v>
      </c>
      <c s="35" t="s">
        <v>5</v>
      </c>
      <c s="6" t="s">
        <v>1813</v>
      </c>
      <c s="36" t="s">
        <v>133</v>
      </c>
      <c s="37">
        <v>68.84</v>
      </c>
      <c s="36">
        <v>0.00125</v>
      </c>
      <c s="36">
        <f>ROUND(G1321*H1321,6)</f>
      </c>
      <c r="L1321" s="38">
        <v>0</v>
      </c>
      <c s="32">
        <f>ROUND(ROUND(L1321,2)*ROUND(G1321,3),2)</f>
      </c>
      <c s="36" t="s">
        <v>154</v>
      </c>
      <c>
        <f>(M1321*21)/100</f>
      </c>
      <c t="s">
        <v>28</v>
      </c>
    </row>
    <row r="1322" spans="1:5" ht="25.5">
      <c r="A1322" s="35" t="s">
        <v>56</v>
      </c>
      <c r="E1322" s="39" t="s">
        <v>1813</v>
      </c>
    </row>
    <row r="1323" spans="1:5" ht="38.25">
      <c r="A1323" s="35" t="s">
        <v>57</v>
      </c>
      <c r="E1323" s="40" t="s">
        <v>1814</v>
      </c>
    </row>
    <row r="1324" spans="1:5" ht="51">
      <c r="A1324" t="s">
        <v>58</v>
      </c>
      <c r="E1324" s="39" t="s">
        <v>1815</v>
      </c>
    </row>
    <row r="1325" spans="1:16" ht="12.75">
      <c r="A1325" t="s">
        <v>50</v>
      </c>
      <c s="34" t="s">
        <v>1816</v>
      </c>
      <c s="34" t="s">
        <v>1817</v>
      </c>
      <c s="35" t="s">
        <v>5</v>
      </c>
      <c s="6" t="s">
        <v>1818</v>
      </c>
      <c s="36" t="s">
        <v>133</v>
      </c>
      <c s="37">
        <v>72.282</v>
      </c>
      <c s="36">
        <v>0.008</v>
      </c>
      <c s="36">
        <f>ROUND(G1325*H1325,6)</f>
      </c>
      <c r="L1325" s="38">
        <v>0</v>
      </c>
      <c s="32">
        <f>ROUND(ROUND(L1325,2)*ROUND(G1325,3),2)</f>
      </c>
      <c s="36" t="s">
        <v>154</v>
      </c>
      <c>
        <f>(M1325*21)/100</f>
      </c>
      <c t="s">
        <v>28</v>
      </c>
    </row>
    <row r="1326" spans="1:5" ht="12.75">
      <c r="A1326" s="35" t="s">
        <v>56</v>
      </c>
      <c r="E1326" s="39" t="s">
        <v>1818</v>
      </c>
    </row>
    <row r="1327" spans="1:5" ht="51">
      <c r="A1327" s="35" t="s">
        <v>57</v>
      </c>
      <c r="E1327" s="40" t="s">
        <v>1819</v>
      </c>
    </row>
    <row r="1328" spans="1:5" ht="12.75">
      <c r="A1328" t="s">
        <v>58</v>
      </c>
      <c r="E1328" s="39" t="s">
        <v>5</v>
      </c>
    </row>
    <row r="1329" spans="1:16" ht="25.5">
      <c r="A1329" t="s">
        <v>50</v>
      </c>
      <c s="34" t="s">
        <v>1820</v>
      </c>
      <c s="34" t="s">
        <v>1821</v>
      </c>
      <c s="35" t="s">
        <v>5</v>
      </c>
      <c s="6" t="s">
        <v>1822</v>
      </c>
      <c s="36" t="s">
        <v>54</v>
      </c>
      <c s="37">
        <v>6</v>
      </c>
      <c s="36">
        <v>0.00022</v>
      </c>
      <c s="36">
        <f>ROUND(G1329*H1329,6)</f>
      </c>
      <c r="L1329" s="38">
        <v>0</v>
      </c>
      <c s="32">
        <f>ROUND(ROUND(L1329,2)*ROUND(G1329,3),2)</f>
      </c>
      <c s="36" t="s">
        <v>154</v>
      </c>
      <c>
        <f>(M1329*21)/100</f>
      </c>
      <c t="s">
        <v>28</v>
      </c>
    </row>
    <row r="1330" spans="1:5" ht="25.5">
      <c r="A1330" s="35" t="s">
        <v>56</v>
      </c>
      <c r="E1330" s="39" t="s">
        <v>1822</v>
      </c>
    </row>
    <row r="1331" spans="1:5" ht="38.25">
      <c r="A1331" s="35" t="s">
        <v>57</v>
      </c>
      <c r="E1331" s="40" t="s">
        <v>1823</v>
      </c>
    </row>
    <row r="1332" spans="1:5" ht="255">
      <c r="A1332" t="s">
        <v>58</v>
      </c>
      <c r="E1332" s="39" t="s">
        <v>1824</v>
      </c>
    </row>
    <row r="1333" spans="1:16" ht="12.75">
      <c r="A1333" t="s">
        <v>50</v>
      </c>
      <c s="34" t="s">
        <v>1825</v>
      </c>
      <c s="34" t="s">
        <v>1826</v>
      </c>
      <c s="35" t="s">
        <v>5</v>
      </c>
      <c s="6" t="s">
        <v>1827</v>
      </c>
      <c s="36" t="s">
        <v>54</v>
      </c>
      <c s="37">
        <v>2</v>
      </c>
      <c s="36">
        <v>0.02542</v>
      </c>
      <c s="36">
        <f>ROUND(G1333*H1333,6)</f>
      </c>
      <c r="L1333" s="38">
        <v>0</v>
      </c>
      <c s="32">
        <f>ROUND(ROUND(L1333,2)*ROUND(G1333,3),2)</f>
      </c>
      <c s="36" t="s">
        <v>154</v>
      </c>
      <c>
        <f>(M1333*21)/100</f>
      </c>
      <c t="s">
        <v>28</v>
      </c>
    </row>
    <row r="1334" spans="1:5" ht="12.75">
      <c r="A1334" s="35" t="s">
        <v>56</v>
      </c>
      <c r="E1334" s="39" t="s">
        <v>1827</v>
      </c>
    </row>
    <row r="1335" spans="1:5" ht="25.5">
      <c r="A1335" s="35" t="s">
        <v>57</v>
      </c>
      <c r="E1335" s="40" t="s">
        <v>1828</v>
      </c>
    </row>
    <row r="1336" spans="1:5" ht="12.75">
      <c r="A1336" t="s">
        <v>58</v>
      </c>
      <c r="E1336" s="39" t="s">
        <v>5</v>
      </c>
    </row>
    <row r="1337" spans="1:16" ht="12.75">
      <c r="A1337" t="s">
        <v>50</v>
      </c>
      <c s="34" t="s">
        <v>1829</v>
      </c>
      <c s="34" t="s">
        <v>1830</v>
      </c>
      <c s="35" t="s">
        <v>5</v>
      </c>
      <c s="6" t="s">
        <v>1831</v>
      </c>
      <c s="36" t="s">
        <v>54</v>
      </c>
      <c s="37">
        <v>4</v>
      </c>
      <c s="36">
        <v>0.0241</v>
      </c>
      <c s="36">
        <f>ROUND(G1337*H1337,6)</f>
      </c>
      <c r="L1337" s="38">
        <v>0</v>
      </c>
      <c s="32">
        <f>ROUND(ROUND(L1337,2)*ROUND(G1337,3),2)</f>
      </c>
      <c s="36" t="s">
        <v>154</v>
      </c>
      <c>
        <f>(M1337*21)/100</f>
      </c>
      <c t="s">
        <v>28</v>
      </c>
    </row>
    <row r="1338" spans="1:5" ht="12.75">
      <c r="A1338" s="35" t="s">
        <v>56</v>
      </c>
      <c r="E1338" s="39" t="s">
        <v>1831</v>
      </c>
    </row>
    <row r="1339" spans="1:5" ht="25.5">
      <c r="A1339" s="35" t="s">
        <v>57</v>
      </c>
      <c r="E1339" s="40" t="s">
        <v>1832</v>
      </c>
    </row>
    <row r="1340" spans="1:5" ht="12.75">
      <c r="A1340" t="s">
        <v>58</v>
      </c>
      <c r="E1340" s="39" t="s">
        <v>5</v>
      </c>
    </row>
    <row r="1341" spans="1:16" ht="25.5">
      <c r="A1341" t="s">
        <v>50</v>
      </c>
      <c s="34" t="s">
        <v>1833</v>
      </c>
      <c s="34" t="s">
        <v>1834</v>
      </c>
      <c s="35" t="s">
        <v>5</v>
      </c>
      <c s="6" t="s">
        <v>1835</v>
      </c>
      <c s="36" t="s">
        <v>54</v>
      </c>
      <c s="37">
        <v>6</v>
      </c>
      <c s="36">
        <v>0.00528</v>
      </c>
      <c s="36">
        <f>ROUND(G1341*H1341,6)</f>
      </c>
      <c r="L1341" s="38">
        <v>0</v>
      </c>
      <c s="32">
        <f>ROUND(ROUND(L1341,2)*ROUND(G1341,3),2)</f>
      </c>
      <c s="36" t="s">
        <v>154</v>
      </c>
      <c>
        <f>(M1341*21)/100</f>
      </c>
      <c t="s">
        <v>28</v>
      </c>
    </row>
    <row r="1342" spans="1:5" ht="25.5">
      <c r="A1342" s="35" t="s">
        <v>56</v>
      </c>
      <c r="E1342" s="39" t="s">
        <v>1836</v>
      </c>
    </row>
    <row r="1343" spans="1:5" ht="38.25">
      <c r="A1343" s="35" t="s">
        <v>57</v>
      </c>
      <c r="E1343" s="40" t="s">
        <v>1823</v>
      </c>
    </row>
    <row r="1344" spans="1:5" ht="255">
      <c r="A1344" t="s">
        <v>58</v>
      </c>
      <c r="E1344" s="39" t="s">
        <v>1824</v>
      </c>
    </row>
    <row r="1345" spans="1:16" ht="38.25">
      <c r="A1345" t="s">
        <v>50</v>
      </c>
      <c s="34" t="s">
        <v>1837</v>
      </c>
      <c s="34" t="s">
        <v>1838</v>
      </c>
      <c s="35" t="s">
        <v>5</v>
      </c>
      <c s="6" t="s">
        <v>1839</v>
      </c>
      <c s="36" t="s">
        <v>336</v>
      </c>
      <c s="37">
        <v>9.094</v>
      </c>
      <c s="36">
        <v>0</v>
      </c>
      <c s="36">
        <f>ROUND(G1345*H1345,6)</f>
      </c>
      <c r="L1345" s="38">
        <v>0</v>
      </c>
      <c s="32">
        <f>ROUND(ROUND(L1345,2)*ROUND(G1345,3),2)</f>
      </c>
      <c s="36" t="s">
        <v>154</v>
      </c>
      <c>
        <f>(M1345*21)/100</f>
      </c>
      <c t="s">
        <v>28</v>
      </c>
    </row>
    <row r="1346" spans="1:5" ht="38.25">
      <c r="A1346" s="35" t="s">
        <v>56</v>
      </c>
      <c r="E1346" s="39" t="s">
        <v>1840</v>
      </c>
    </row>
    <row r="1347" spans="1:5" ht="12.75">
      <c r="A1347" s="35" t="s">
        <v>57</v>
      </c>
      <c r="E1347" s="40" t="s">
        <v>5</v>
      </c>
    </row>
    <row r="1348" spans="1:5" ht="127.5">
      <c r="A1348" t="s">
        <v>58</v>
      </c>
      <c r="E1348" s="39" t="s">
        <v>1841</v>
      </c>
    </row>
    <row r="1349" spans="1:16" ht="38.25">
      <c r="A1349" t="s">
        <v>50</v>
      </c>
      <c s="34" t="s">
        <v>1842</v>
      </c>
      <c s="34" t="s">
        <v>1843</v>
      </c>
      <c s="35" t="s">
        <v>5</v>
      </c>
      <c s="6" t="s">
        <v>1844</v>
      </c>
      <c s="36" t="s">
        <v>336</v>
      </c>
      <c s="37">
        <v>9.094</v>
      </c>
      <c s="36">
        <v>0</v>
      </c>
      <c s="36">
        <f>ROUND(G1349*H1349,6)</f>
      </c>
      <c r="L1349" s="38">
        <v>0</v>
      </c>
      <c s="32">
        <f>ROUND(ROUND(L1349,2)*ROUND(G1349,3),2)</f>
      </c>
      <c s="36" t="s">
        <v>154</v>
      </c>
      <c>
        <f>(M1349*21)/100</f>
      </c>
      <c t="s">
        <v>28</v>
      </c>
    </row>
    <row r="1350" spans="1:5" ht="38.25">
      <c r="A1350" s="35" t="s">
        <v>56</v>
      </c>
      <c r="E1350" s="39" t="s">
        <v>1845</v>
      </c>
    </row>
    <row r="1351" spans="1:5" ht="12.75">
      <c r="A1351" s="35" t="s">
        <v>57</v>
      </c>
      <c r="E1351" s="40" t="s">
        <v>5</v>
      </c>
    </row>
    <row r="1352" spans="1:5" ht="127.5">
      <c r="A1352" t="s">
        <v>58</v>
      </c>
      <c r="E1352" s="39" t="s">
        <v>1841</v>
      </c>
    </row>
    <row r="1353" spans="1:13" ht="12.75">
      <c r="A1353" t="s">
        <v>47</v>
      </c>
      <c r="C1353" s="31" t="s">
        <v>1846</v>
      </c>
      <c r="E1353" s="33" t="s">
        <v>1847</v>
      </c>
      <c r="J1353" s="32">
        <f>0</f>
      </c>
      <c s="32">
        <f>0</f>
      </c>
      <c s="32">
        <f>0+L1354+L1358+L1362+L1366+L1370+L1374+L1378+L1382+L1386+L1390+L1394+L1398+L1402+L1406+L1410+L1414+L1418+L1422+L1426+L1430+L1434+L1438+L1442+L1446+L1450+L1454+L1458+L1462+L1466+L1470+L1474+L1478+L1482+L1486</f>
      </c>
      <c s="32">
        <f>0+M1354+M1358+M1362+M1366+M1370+M1374+M1378+M1382+M1386+M1390+M1394+M1398+M1402+M1406+M1410+M1414+M1418+M1422+M1426+M1430+M1434+M1438+M1442+M1446+M1450+M1454+M1458+M1462+M1466+M1470+M1474+M1478+M1482+M1486</f>
      </c>
    </row>
    <row r="1354" spans="1:16" ht="12.75">
      <c r="A1354" t="s">
        <v>50</v>
      </c>
      <c s="34" t="s">
        <v>1848</v>
      </c>
      <c s="34" t="s">
        <v>1849</v>
      </c>
      <c s="35" t="s">
        <v>5</v>
      </c>
      <c s="6" t="s">
        <v>1850</v>
      </c>
      <c s="36" t="s">
        <v>65</v>
      </c>
      <c s="37">
        <v>60.86</v>
      </c>
      <c s="36">
        <v>0</v>
      </c>
      <c s="36">
        <f>ROUND(G1354*H1354,6)</f>
      </c>
      <c r="L1354" s="38">
        <v>0</v>
      </c>
      <c s="32">
        <f>ROUND(ROUND(L1354,2)*ROUND(G1354,3),2)</f>
      </c>
      <c s="36" t="s">
        <v>154</v>
      </c>
      <c>
        <f>(M1354*21)/100</f>
      </c>
      <c t="s">
        <v>28</v>
      </c>
    </row>
    <row r="1355" spans="1:5" ht="12.75">
      <c r="A1355" s="35" t="s">
        <v>56</v>
      </c>
      <c r="E1355" s="39" t="s">
        <v>1850</v>
      </c>
    </row>
    <row r="1356" spans="1:5" ht="25.5">
      <c r="A1356" s="35" t="s">
        <v>57</v>
      </c>
      <c r="E1356" s="40" t="s">
        <v>1851</v>
      </c>
    </row>
    <row r="1357" spans="1:5" ht="12.75">
      <c r="A1357" t="s">
        <v>58</v>
      </c>
      <c r="E1357" s="39" t="s">
        <v>5</v>
      </c>
    </row>
    <row r="1358" spans="1:16" ht="12.75">
      <c r="A1358" t="s">
        <v>50</v>
      </c>
      <c s="34" t="s">
        <v>1852</v>
      </c>
      <c s="34" t="s">
        <v>1853</v>
      </c>
      <c s="35" t="s">
        <v>5</v>
      </c>
      <c s="6" t="s">
        <v>1854</v>
      </c>
      <c s="36" t="s">
        <v>133</v>
      </c>
      <c s="37">
        <v>331.782</v>
      </c>
      <c s="36">
        <v>0</v>
      </c>
      <c s="36">
        <f>ROUND(G1358*H1358,6)</f>
      </c>
      <c r="L1358" s="38">
        <v>0</v>
      </c>
      <c s="32">
        <f>ROUND(ROUND(L1358,2)*ROUND(G1358,3),2)</f>
      </c>
      <c s="36" t="s">
        <v>154</v>
      </c>
      <c>
        <f>(M1358*21)/100</f>
      </c>
      <c t="s">
        <v>28</v>
      </c>
    </row>
    <row r="1359" spans="1:5" ht="12.75">
      <c r="A1359" s="35" t="s">
        <v>56</v>
      </c>
      <c r="E1359" s="39" t="s">
        <v>1854</v>
      </c>
    </row>
    <row r="1360" spans="1:5" ht="38.25">
      <c r="A1360" s="35" t="s">
        <v>57</v>
      </c>
      <c r="E1360" s="40" t="s">
        <v>1855</v>
      </c>
    </row>
    <row r="1361" spans="1:5" ht="12.75">
      <c r="A1361" t="s">
        <v>58</v>
      </c>
      <c r="E1361" s="39" t="s">
        <v>5</v>
      </c>
    </row>
    <row r="1362" spans="1:16" ht="25.5">
      <c r="A1362" t="s">
        <v>50</v>
      </c>
      <c s="34" t="s">
        <v>1856</v>
      </c>
      <c s="34" t="s">
        <v>1857</v>
      </c>
      <c s="35" t="s">
        <v>5</v>
      </c>
      <c s="6" t="s">
        <v>1858</v>
      </c>
      <c s="36" t="s">
        <v>65</v>
      </c>
      <c s="37">
        <v>19.65</v>
      </c>
      <c s="36">
        <v>0</v>
      </c>
      <c s="36">
        <f>ROUND(G1362*H1362,6)</f>
      </c>
      <c r="L1362" s="38">
        <v>0</v>
      </c>
      <c s="32">
        <f>ROUND(ROUND(L1362,2)*ROUND(G1362,3),2)</f>
      </c>
      <c s="36" t="s">
        <v>154</v>
      </c>
      <c>
        <f>(M1362*21)/100</f>
      </c>
      <c t="s">
        <v>28</v>
      </c>
    </row>
    <row r="1363" spans="1:5" ht="25.5">
      <c r="A1363" s="35" t="s">
        <v>56</v>
      </c>
      <c r="E1363" s="39" t="s">
        <v>1858</v>
      </c>
    </row>
    <row r="1364" spans="1:5" ht="25.5">
      <c r="A1364" s="35" t="s">
        <v>57</v>
      </c>
      <c r="E1364" s="40" t="s">
        <v>1859</v>
      </c>
    </row>
    <row r="1365" spans="1:5" ht="12.75">
      <c r="A1365" t="s">
        <v>58</v>
      </c>
      <c r="E1365" s="39" t="s">
        <v>5</v>
      </c>
    </row>
    <row r="1366" spans="1:16" ht="12.75">
      <c r="A1366" t="s">
        <v>50</v>
      </c>
      <c s="34" t="s">
        <v>1860</v>
      </c>
      <c s="34" t="s">
        <v>1861</v>
      </c>
      <c s="35" t="s">
        <v>5</v>
      </c>
      <c s="6" t="s">
        <v>1862</v>
      </c>
      <c s="36" t="s">
        <v>65</v>
      </c>
      <c s="37">
        <v>11.8</v>
      </c>
      <c s="36">
        <v>0</v>
      </c>
      <c s="36">
        <f>ROUND(G1366*H1366,6)</f>
      </c>
      <c r="L1366" s="38">
        <v>0</v>
      </c>
      <c s="32">
        <f>ROUND(ROUND(L1366,2)*ROUND(G1366,3),2)</f>
      </c>
      <c s="36" t="s">
        <v>154</v>
      </c>
      <c>
        <f>(M1366*21)/100</f>
      </c>
      <c t="s">
        <v>28</v>
      </c>
    </row>
    <row r="1367" spans="1:5" ht="12.75">
      <c r="A1367" s="35" t="s">
        <v>56</v>
      </c>
      <c r="E1367" s="39" t="s">
        <v>1862</v>
      </c>
    </row>
    <row r="1368" spans="1:5" ht="25.5">
      <c r="A1368" s="35" t="s">
        <v>57</v>
      </c>
      <c r="E1368" s="40" t="s">
        <v>1863</v>
      </c>
    </row>
    <row r="1369" spans="1:5" ht="12.75">
      <c r="A1369" t="s">
        <v>58</v>
      </c>
      <c r="E1369" s="39" t="s">
        <v>5</v>
      </c>
    </row>
    <row r="1370" spans="1:16" ht="12.75">
      <c r="A1370" t="s">
        <v>50</v>
      </c>
      <c s="34" t="s">
        <v>1864</v>
      </c>
      <c s="34" t="s">
        <v>1865</v>
      </c>
      <c s="35" t="s">
        <v>5</v>
      </c>
      <c s="6" t="s">
        <v>1866</v>
      </c>
      <c s="36" t="s">
        <v>65</v>
      </c>
      <c s="37">
        <v>40.65</v>
      </c>
      <c s="36">
        <v>0</v>
      </c>
      <c s="36">
        <f>ROUND(G1370*H1370,6)</f>
      </c>
      <c r="L1370" s="38">
        <v>0</v>
      </c>
      <c s="32">
        <f>ROUND(ROUND(L1370,2)*ROUND(G1370,3),2)</f>
      </c>
      <c s="36" t="s">
        <v>154</v>
      </c>
      <c>
        <f>(M1370*21)/100</f>
      </c>
      <c t="s">
        <v>28</v>
      </c>
    </row>
    <row r="1371" spans="1:5" ht="12.75">
      <c r="A1371" s="35" t="s">
        <v>56</v>
      </c>
      <c r="E1371" s="39" t="s">
        <v>1866</v>
      </c>
    </row>
    <row r="1372" spans="1:5" ht="382.5">
      <c r="A1372" s="35" t="s">
        <v>57</v>
      </c>
      <c r="E1372" s="40" t="s">
        <v>1867</v>
      </c>
    </row>
    <row r="1373" spans="1:5" ht="12.75">
      <c r="A1373" t="s">
        <v>58</v>
      </c>
      <c r="E1373" s="39" t="s">
        <v>5</v>
      </c>
    </row>
    <row r="1374" spans="1:16" ht="12.75">
      <c r="A1374" t="s">
        <v>50</v>
      </c>
      <c s="34" t="s">
        <v>1868</v>
      </c>
      <c s="34" t="s">
        <v>1869</v>
      </c>
      <c s="35" t="s">
        <v>5</v>
      </c>
      <c s="6" t="s">
        <v>1870</v>
      </c>
      <c s="36" t="s">
        <v>65</v>
      </c>
      <c s="37">
        <v>124.16</v>
      </c>
      <c s="36">
        <v>0</v>
      </c>
      <c s="36">
        <f>ROUND(G1374*H1374,6)</f>
      </c>
      <c r="L1374" s="38">
        <v>0</v>
      </c>
      <c s="32">
        <f>ROUND(ROUND(L1374,2)*ROUND(G1374,3),2)</f>
      </c>
      <c s="36" t="s">
        <v>154</v>
      </c>
      <c>
        <f>(M1374*21)/100</f>
      </c>
      <c t="s">
        <v>28</v>
      </c>
    </row>
    <row r="1375" spans="1:5" ht="12.75">
      <c r="A1375" s="35" t="s">
        <v>56</v>
      </c>
      <c r="E1375" s="39" t="s">
        <v>1870</v>
      </c>
    </row>
    <row r="1376" spans="1:5" ht="25.5">
      <c r="A1376" s="35" t="s">
        <v>57</v>
      </c>
      <c r="E1376" s="40" t="s">
        <v>1871</v>
      </c>
    </row>
    <row r="1377" spans="1:5" ht="12.75">
      <c r="A1377" t="s">
        <v>58</v>
      </c>
      <c r="E1377" s="39" t="s">
        <v>5</v>
      </c>
    </row>
    <row r="1378" spans="1:16" ht="12.75">
      <c r="A1378" t="s">
        <v>50</v>
      </c>
      <c s="34" t="s">
        <v>1872</v>
      </c>
      <c s="34" t="s">
        <v>1873</v>
      </c>
      <c s="35" t="s">
        <v>5</v>
      </c>
      <c s="6" t="s">
        <v>1874</v>
      </c>
      <c s="36" t="s">
        <v>65</v>
      </c>
      <c s="37">
        <v>31.75</v>
      </c>
      <c s="36">
        <v>0</v>
      </c>
      <c s="36">
        <f>ROUND(G1378*H1378,6)</f>
      </c>
      <c r="L1378" s="38">
        <v>0</v>
      </c>
      <c s="32">
        <f>ROUND(ROUND(L1378,2)*ROUND(G1378,3),2)</f>
      </c>
      <c s="36" t="s">
        <v>154</v>
      </c>
      <c>
        <f>(M1378*21)/100</f>
      </c>
      <c t="s">
        <v>28</v>
      </c>
    </row>
    <row r="1379" spans="1:5" ht="12.75">
      <c r="A1379" s="35" t="s">
        <v>56</v>
      </c>
      <c r="E1379" s="39" t="s">
        <v>1874</v>
      </c>
    </row>
    <row r="1380" spans="1:5" ht="38.25">
      <c r="A1380" s="35" t="s">
        <v>57</v>
      </c>
      <c r="E1380" s="40" t="s">
        <v>1875</v>
      </c>
    </row>
    <row r="1381" spans="1:5" ht="12.75">
      <c r="A1381" t="s">
        <v>58</v>
      </c>
      <c r="E1381" s="39" t="s">
        <v>5</v>
      </c>
    </row>
    <row r="1382" spans="1:16" ht="12.75">
      <c r="A1382" t="s">
        <v>50</v>
      </c>
      <c s="34" t="s">
        <v>1876</v>
      </c>
      <c s="34" t="s">
        <v>1877</v>
      </c>
      <c s="35" t="s">
        <v>5</v>
      </c>
      <c s="6" t="s">
        <v>1878</v>
      </c>
      <c s="36" t="s">
        <v>133</v>
      </c>
      <c s="37">
        <v>2.62</v>
      </c>
      <c s="36">
        <v>0</v>
      </c>
      <c s="36">
        <f>ROUND(G1382*H1382,6)</f>
      </c>
      <c r="L1382" s="38">
        <v>0</v>
      </c>
      <c s="32">
        <f>ROUND(ROUND(L1382,2)*ROUND(G1382,3),2)</f>
      </c>
      <c s="36" t="s">
        <v>154</v>
      </c>
      <c>
        <f>(M1382*21)/100</f>
      </c>
      <c t="s">
        <v>28</v>
      </c>
    </row>
    <row r="1383" spans="1:5" ht="12.75">
      <c r="A1383" s="35" t="s">
        <v>56</v>
      </c>
      <c r="E1383" s="39" t="s">
        <v>1878</v>
      </c>
    </row>
    <row r="1384" spans="1:5" ht="38.25">
      <c r="A1384" s="35" t="s">
        <v>57</v>
      </c>
      <c r="E1384" s="40" t="s">
        <v>1879</v>
      </c>
    </row>
    <row r="1385" spans="1:5" ht="12.75">
      <c r="A1385" t="s">
        <v>58</v>
      </c>
      <c r="E1385" s="39" t="s">
        <v>5</v>
      </c>
    </row>
    <row r="1386" spans="1:16" ht="12.75">
      <c r="A1386" t="s">
        <v>50</v>
      </c>
      <c s="34" t="s">
        <v>1880</v>
      </c>
      <c s="34" t="s">
        <v>1881</v>
      </c>
      <c s="35" t="s">
        <v>5</v>
      </c>
      <c s="6" t="s">
        <v>1882</v>
      </c>
      <c s="36" t="s">
        <v>65</v>
      </c>
      <c s="37">
        <v>60.86</v>
      </c>
      <c s="36">
        <v>0</v>
      </c>
      <c s="36">
        <f>ROUND(G1386*H1386,6)</f>
      </c>
      <c r="L1386" s="38">
        <v>0</v>
      </c>
      <c s="32">
        <f>ROUND(ROUND(L1386,2)*ROUND(G1386,3),2)</f>
      </c>
      <c s="36" t="s">
        <v>154</v>
      </c>
      <c>
        <f>(M1386*21)/100</f>
      </c>
      <c t="s">
        <v>28</v>
      </c>
    </row>
    <row r="1387" spans="1:5" ht="12.75">
      <c r="A1387" s="35" t="s">
        <v>56</v>
      </c>
      <c r="E1387" s="39" t="s">
        <v>1882</v>
      </c>
    </row>
    <row r="1388" spans="1:5" ht="25.5">
      <c r="A1388" s="35" t="s">
        <v>57</v>
      </c>
      <c r="E1388" s="40" t="s">
        <v>1851</v>
      </c>
    </row>
    <row r="1389" spans="1:5" ht="12.75">
      <c r="A1389" t="s">
        <v>58</v>
      </c>
      <c r="E1389" s="39" t="s">
        <v>5</v>
      </c>
    </row>
    <row r="1390" spans="1:16" ht="12.75">
      <c r="A1390" t="s">
        <v>50</v>
      </c>
      <c s="34" t="s">
        <v>1883</v>
      </c>
      <c s="34" t="s">
        <v>1884</v>
      </c>
      <c s="35" t="s">
        <v>5</v>
      </c>
      <c s="6" t="s">
        <v>1885</v>
      </c>
      <c s="36" t="s">
        <v>65</v>
      </c>
      <c s="37">
        <v>60.5</v>
      </c>
      <c s="36">
        <v>0</v>
      </c>
      <c s="36">
        <f>ROUND(G1390*H1390,6)</f>
      </c>
      <c r="L1390" s="38">
        <v>0</v>
      </c>
      <c s="32">
        <f>ROUND(ROUND(L1390,2)*ROUND(G1390,3),2)</f>
      </c>
      <c s="36" t="s">
        <v>154</v>
      </c>
      <c>
        <f>(M1390*21)/100</f>
      </c>
      <c t="s">
        <v>28</v>
      </c>
    </row>
    <row r="1391" spans="1:5" ht="12.75">
      <c r="A1391" s="35" t="s">
        <v>56</v>
      </c>
      <c r="E1391" s="39" t="s">
        <v>1885</v>
      </c>
    </row>
    <row r="1392" spans="1:5" ht="25.5">
      <c r="A1392" s="35" t="s">
        <v>57</v>
      </c>
      <c r="E1392" s="40" t="s">
        <v>1886</v>
      </c>
    </row>
    <row r="1393" spans="1:5" ht="12.75">
      <c r="A1393" t="s">
        <v>58</v>
      </c>
      <c r="E1393" s="39" t="s">
        <v>5</v>
      </c>
    </row>
    <row r="1394" spans="1:16" ht="12.75">
      <c r="A1394" t="s">
        <v>50</v>
      </c>
      <c s="34" t="s">
        <v>1887</v>
      </c>
      <c s="34" t="s">
        <v>1888</v>
      </c>
      <c s="35" t="s">
        <v>5</v>
      </c>
      <c s="6" t="s">
        <v>1889</v>
      </c>
      <c s="36" t="s">
        <v>65</v>
      </c>
      <c s="37">
        <v>70.476</v>
      </c>
      <c s="36">
        <v>0.00294</v>
      </c>
      <c s="36">
        <f>ROUND(G1394*H1394,6)</f>
      </c>
      <c r="L1394" s="38">
        <v>0</v>
      </c>
      <c s="32">
        <f>ROUND(ROUND(L1394,2)*ROUND(G1394,3),2)</f>
      </c>
      <c s="36" t="s">
        <v>154</v>
      </c>
      <c>
        <f>(M1394*21)/100</f>
      </c>
      <c t="s">
        <v>28</v>
      </c>
    </row>
    <row r="1395" spans="1:5" ht="12.75">
      <c r="A1395" s="35" t="s">
        <v>56</v>
      </c>
      <c r="E1395" s="39" t="s">
        <v>1889</v>
      </c>
    </row>
    <row r="1396" spans="1:5" ht="38.25">
      <c r="A1396" s="35" t="s">
        <v>57</v>
      </c>
      <c r="E1396" s="40" t="s">
        <v>1890</v>
      </c>
    </row>
    <row r="1397" spans="1:5" ht="12.75">
      <c r="A1397" t="s">
        <v>58</v>
      </c>
      <c r="E1397" s="39" t="s">
        <v>1891</v>
      </c>
    </row>
    <row r="1398" spans="1:16" ht="25.5">
      <c r="A1398" t="s">
        <v>50</v>
      </c>
      <c s="34" t="s">
        <v>1892</v>
      </c>
      <c s="34" t="s">
        <v>1893</v>
      </c>
      <c s="35" t="s">
        <v>5</v>
      </c>
      <c s="6" t="s">
        <v>1894</v>
      </c>
      <c s="36" t="s">
        <v>133</v>
      </c>
      <c s="37">
        <v>388.008</v>
      </c>
      <c s="36">
        <v>0.00661</v>
      </c>
      <c s="36">
        <f>ROUND(G1398*H1398,6)</f>
      </c>
      <c r="L1398" s="38">
        <v>0</v>
      </c>
      <c s="32">
        <f>ROUND(ROUND(L1398,2)*ROUND(G1398,3),2)</f>
      </c>
      <c s="36" t="s">
        <v>154</v>
      </c>
      <c>
        <f>(M1398*21)/100</f>
      </c>
      <c t="s">
        <v>28</v>
      </c>
    </row>
    <row r="1399" spans="1:5" ht="38.25">
      <c r="A1399" s="35" t="s">
        <v>56</v>
      </c>
      <c r="E1399" s="39" t="s">
        <v>1895</v>
      </c>
    </row>
    <row r="1400" spans="1:5" ht="51">
      <c r="A1400" s="35" t="s">
        <v>57</v>
      </c>
      <c r="E1400" s="40" t="s">
        <v>1896</v>
      </c>
    </row>
    <row r="1401" spans="1:5" ht="12.75">
      <c r="A1401" t="s">
        <v>58</v>
      </c>
      <c r="E1401" s="39" t="s">
        <v>5</v>
      </c>
    </row>
    <row r="1402" spans="1:16" ht="25.5">
      <c r="A1402" t="s">
        <v>50</v>
      </c>
      <c s="34" t="s">
        <v>1897</v>
      </c>
      <c s="34" t="s">
        <v>1898</v>
      </c>
      <c s="35" t="s">
        <v>5</v>
      </c>
      <c s="6" t="s">
        <v>1899</v>
      </c>
      <c s="36" t="s">
        <v>65</v>
      </c>
      <c s="37">
        <v>67.12</v>
      </c>
      <c s="36">
        <v>0.00297</v>
      </c>
      <c s="36">
        <f>ROUND(G1402*H1402,6)</f>
      </c>
      <c r="L1402" s="38">
        <v>0</v>
      </c>
      <c s="32">
        <f>ROUND(ROUND(L1402,2)*ROUND(G1402,3),2)</f>
      </c>
      <c s="36" t="s">
        <v>154</v>
      </c>
      <c>
        <f>(M1402*21)/100</f>
      </c>
      <c t="s">
        <v>28</v>
      </c>
    </row>
    <row r="1403" spans="1:5" ht="25.5">
      <c r="A1403" s="35" t="s">
        <v>56</v>
      </c>
      <c r="E1403" s="39" t="s">
        <v>1899</v>
      </c>
    </row>
    <row r="1404" spans="1:5" ht="25.5">
      <c r="A1404" s="35" t="s">
        <v>57</v>
      </c>
      <c r="E1404" s="40" t="s">
        <v>1900</v>
      </c>
    </row>
    <row r="1405" spans="1:5" ht="38.25">
      <c r="A1405" t="s">
        <v>58</v>
      </c>
      <c r="E1405" s="39" t="s">
        <v>1901</v>
      </c>
    </row>
    <row r="1406" spans="1:16" ht="25.5">
      <c r="A1406" t="s">
        <v>50</v>
      </c>
      <c s="34" t="s">
        <v>1902</v>
      </c>
      <c s="34" t="s">
        <v>1903</v>
      </c>
      <c s="35" t="s">
        <v>5</v>
      </c>
      <c s="6" t="s">
        <v>1904</v>
      </c>
      <c s="36" t="s">
        <v>65</v>
      </c>
      <c s="37">
        <v>20.633</v>
      </c>
      <c s="36">
        <v>0.00584</v>
      </c>
      <c s="36">
        <f>ROUND(G1406*H1406,6)</f>
      </c>
      <c r="L1406" s="38">
        <v>0</v>
      </c>
      <c s="32">
        <f>ROUND(ROUND(L1406,2)*ROUND(G1406,3),2)</f>
      </c>
      <c s="36" t="s">
        <v>154</v>
      </c>
      <c>
        <f>(M1406*21)/100</f>
      </c>
      <c t="s">
        <v>28</v>
      </c>
    </row>
    <row r="1407" spans="1:5" ht="25.5">
      <c r="A1407" s="35" t="s">
        <v>56</v>
      </c>
      <c r="E1407" s="39" t="s">
        <v>1904</v>
      </c>
    </row>
    <row r="1408" spans="1:5" ht="38.25">
      <c r="A1408" s="35" t="s">
        <v>57</v>
      </c>
      <c r="E1408" s="40" t="s">
        <v>1905</v>
      </c>
    </row>
    <row r="1409" spans="1:5" ht="12.75">
      <c r="A1409" t="s">
        <v>58</v>
      </c>
      <c r="E1409" s="39" t="s">
        <v>5</v>
      </c>
    </row>
    <row r="1410" spans="1:16" ht="25.5">
      <c r="A1410" t="s">
        <v>50</v>
      </c>
      <c s="34" t="s">
        <v>1906</v>
      </c>
      <c s="34" t="s">
        <v>1907</v>
      </c>
      <c s="35" t="s">
        <v>5</v>
      </c>
      <c s="6" t="s">
        <v>1908</v>
      </c>
      <c s="36" t="s">
        <v>65</v>
      </c>
      <c s="37">
        <v>14.4</v>
      </c>
      <c s="36">
        <v>0.00222</v>
      </c>
      <c s="36">
        <f>ROUND(G1410*H1410,6)</f>
      </c>
      <c r="L1410" s="38">
        <v>0</v>
      </c>
      <c s="32">
        <f>ROUND(ROUND(L1410,2)*ROUND(G1410,3),2)</f>
      </c>
      <c s="36" t="s">
        <v>159</v>
      </c>
      <c>
        <f>(M1410*21)/100</f>
      </c>
      <c t="s">
        <v>28</v>
      </c>
    </row>
    <row r="1411" spans="1:5" ht="25.5">
      <c r="A1411" s="35" t="s">
        <v>56</v>
      </c>
      <c r="E1411" s="39" t="s">
        <v>1908</v>
      </c>
    </row>
    <row r="1412" spans="1:5" ht="76.5">
      <c r="A1412" s="35" t="s">
        <v>57</v>
      </c>
      <c r="E1412" s="40" t="s">
        <v>1909</v>
      </c>
    </row>
    <row r="1413" spans="1:5" ht="12.75">
      <c r="A1413" t="s">
        <v>58</v>
      </c>
      <c r="E1413" s="39" t="s">
        <v>5</v>
      </c>
    </row>
    <row r="1414" spans="1:16" ht="25.5">
      <c r="A1414" t="s">
        <v>50</v>
      </c>
      <c s="34" t="s">
        <v>1910</v>
      </c>
      <c s="34" t="s">
        <v>1911</v>
      </c>
      <c s="35" t="s">
        <v>5</v>
      </c>
      <c s="6" t="s">
        <v>1912</v>
      </c>
      <c s="36" t="s">
        <v>65</v>
      </c>
      <c s="37">
        <v>31.71</v>
      </c>
      <c s="36">
        <v>0.00291</v>
      </c>
      <c s="36">
        <f>ROUND(G1414*H1414,6)</f>
      </c>
      <c r="L1414" s="38">
        <v>0</v>
      </c>
      <c s="32">
        <f>ROUND(ROUND(L1414,2)*ROUND(G1414,3),2)</f>
      </c>
      <c s="36" t="s">
        <v>154</v>
      </c>
      <c>
        <f>(M1414*21)/100</f>
      </c>
      <c t="s">
        <v>28</v>
      </c>
    </row>
    <row r="1415" spans="1:5" ht="25.5">
      <c r="A1415" s="35" t="s">
        <v>56</v>
      </c>
      <c r="E1415" s="39" t="s">
        <v>1912</v>
      </c>
    </row>
    <row r="1416" spans="1:5" ht="76.5">
      <c r="A1416" s="35" t="s">
        <v>57</v>
      </c>
      <c r="E1416" s="40" t="s">
        <v>1913</v>
      </c>
    </row>
    <row r="1417" spans="1:5" ht="12.75">
      <c r="A1417" t="s">
        <v>58</v>
      </c>
      <c r="E1417" s="39" t="s">
        <v>5</v>
      </c>
    </row>
    <row r="1418" spans="1:16" ht="25.5">
      <c r="A1418" t="s">
        <v>50</v>
      </c>
      <c s="34" t="s">
        <v>1914</v>
      </c>
      <c s="34" t="s">
        <v>1915</v>
      </c>
      <c s="35" t="s">
        <v>5</v>
      </c>
      <c s="6" t="s">
        <v>1916</v>
      </c>
      <c s="36" t="s">
        <v>65</v>
      </c>
      <c s="37">
        <v>37.38</v>
      </c>
      <c s="36">
        <v>0.00291</v>
      </c>
      <c s="36">
        <f>ROUND(G1418*H1418,6)</f>
      </c>
      <c r="L1418" s="38">
        <v>0</v>
      </c>
      <c s="32">
        <f>ROUND(ROUND(L1418,2)*ROUND(G1418,3),2)</f>
      </c>
      <c s="36" t="s">
        <v>154</v>
      </c>
      <c>
        <f>(M1418*21)/100</f>
      </c>
      <c t="s">
        <v>28</v>
      </c>
    </row>
    <row r="1419" spans="1:5" ht="25.5">
      <c r="A1419" s="35" t="s">
        <v>56</v>
      </c>
      <c r="E1419" s="39" t="s">
        <v>1916</v>
      </c>
    </row>
    <row r="1420" spans="1:5" ht="38.25">
      <c r="A1420" s="35" t="s">
        <v>57</v>
      </c>
      <c r="E1420" s="40" t="s">
        <v>1917</v>
      </c>
    </row>
    <row r="1421" spans="1:5" ht="12.75">
      <c r="A1421" t="s">
        <v>58</v>
      </c>
      <c r="E1421" s="39" t="s">
        <v>1918</v>
      </c>
    </row>
    <row r="1422" spans="1:16" ht="25.5">
      <c r="A1422" t="s">
        <v>50</v>
      </c>
      <c s="34" t="s">
        <v>1919</v>
      </c>
      <c s="34" t="s">
        <v>1920</v>
      </c>
      <c s="35" t="s">
        <v>5</v>
      </c>
      <c s="6" t="s">
        <v>1921</v>
      </c>
      <c s="36" t="s">
        <v>65</v>
      </c>
      <c s="37">
        <v>66.15</v>
      </c>
      <c s="36">
        <v>0.00352</v>
      </c>
      <c s="36">
        <f>ROUND(G1422*H1422,6)</f>
      </c>
      <c r="L1422" s="38">
        <v>0</v>
      </c>
      <c s="32">
        <f>ROUND(ROUND(L1422,2)*ROUND(G1422,3),2)</f>
      </c>
      <c s="36" t="s">
        <v>154</v>
      </c>
      <c>
        <f>(M1422*21)/100</f>
      </c>
      <c t="s">
        <v>28</v>
      </c>
    </row>
    <row r="1423" spans="1:5" ht="25.5">
      <c r="A1423" s="35" t="s">
        <v>56</v>
      </c>
      <c r="E1423" s="39" t="s">
        <v>1921</v>
      </c>
    </row>
    <row r="1424" spans="1:5" ht="38.25">
      <c r="A1424" s="35" t="s">
        <v>57</v>
      </c>
      <c r="E1424" s="40" t="s">
        <v>1922</v>
      </c>
    </row>
    <row r="1425" spans="1:5" ht="12.75">
      <c r="A1425" t="s">
        <v>58</v>
      </c>
      <c r="E1425" s="39" t="s">
        <v>1918</v>
      </c>
    </row>
    <row r="1426" spans="1:16" ht="12.75">
      <c r="A1426" t="s">
        <v>50</v>
      </c>
      <c s="34" t="s">
        <v>1923</v>
      </c>
      <c s="34" t="s">
        <v>1924</v>
      </c>
      <c s="35" t="s">
        <v>5</v>
      </c>
      <c s="6" t="s">
        <v>1925</v>
      </c>
      <c s="36" t="s">
        <v>65</v>
      </c>
      <c s="37">
        <v>19.32</v>
      </c>
      <c s="36">
        <v>0.00436</v>
      </c>
      <c s="36">
        <f>ROUND(G1426*H1426,6)</f>
      </c>
      <c r="L1426" s="38">
        <v>0</v>
      </c>
      <c s="32">
        <f>ROUND(ROUND(L1426,2)*ROUND(G1426,3),2)</f>
      </c>
      <c s="36" t="s">
        <v>154</v>
      </c>
      <c>
        <f>(M1426*21)/100</f>
      </c>
      <c t="s">
        <v>28</v>
      </c>
    </row>
    <row r="1427" spans="1:5" ht="12.75">
      <c r="A1427" s="35" t="s">
        <v>56</v>
      </c>
      <c r="E1427" s="39" t="s">
        <v>1925</v>
      </c>
    </row>
    <row r="1428" spans="1:5" ht="25.5">
      <c r="A1428" s="35" t="s">
        <v>57</v>
      </c>
      <c r="E1428" s="40" t="s">
        <v>1926</v>
      </c>
    </row>
    <row r="1429" spans="1:5" ht="12.75">
      <c r="A1429" t="s">
        <v>58</v>
      </c>
      <c r="E1429" s="39" t="s">
        <v>5</v>
      </c>
    </row>
    <row r="1430" spans="1:16" ht="12.75">
      <c r="A1430" t="s">
        <v>50</v>
      </c>
      <c s="34" t="s">
        <v>1927</v>
      </c>
      <c s="34" t="s">
        <v>1928</v>
      </c>
      <c s="35" t="s">
        <v>5</v>
      </c>
      <c s="6" t="s">
        <v>1929</v>
      </c>
      <c s="36" t="s">
        <v>65</v>
      </c>
      <c s="37">
        <v>39.3</v>
      </c>
      <c s="36">
        <v>0.00436</v>
      </c>
      <c s="36">
        <f>ROUND(G1430*H1430,6)</f>
      </c>
      <c r="L1430" s="38">
        <v>0</v>
      </c>
      <c s="32">
        <f>ROUND(ROUND(L1430,2)*ROUND(G1430,3),2)</f>
      </c>
      <c s="36" t="s">
        <v>159</v>
      </c>
      <c>
        <f>(M1430*21)/100</f>
      </c>
      <c t="s">
        <v>28</v>
      </c>
    </row>
    <row r="1431" spans="1:5" ht="12.75">
      <c r="A1431" s="35" t="s">
        <v>56</v>
      </c>
      <c r="E1431" s="39" t="s">
        <v>1929</v>
      </c>
    </row>
    <row r="1432" spans="1:5" ht="25.5">
      <c r="A1432" s="35" t="s">
        <v>57</v>
      </c>
      <c r="E1432" s="40" t="s">
        <v>1930</v>
      </c>
    </row>
    <row r="1433" spans="1:5" ht="12.75">
      <c r="A1433" t="s">
        <v>58</v>
      </c>
      <c r="E1433" s="39" t="s">
        <v>5</v>
      </c>
    </row>
    <row r="1434" spans="1:16" ht="12.75">
      <c r="A1434" t="s">
        <v>50</v>
      </c>
      <c s="34" t="s">
        <v>1931</v>
      </c>
      <c s="34" t="s">
        <v>1932</v>
      </c>
      <c s="35" t="s">
        <v>5</v>
      </c>
      <c s="6" t="s">
        <v>1933</v>
      </c>
      <c s="36" t="s">
        <v>65</v>
      </c>
      <c s="37">
        <v>19.32</v>
      </c>
      <c s="36">
        <v>0.00436</v>
      </c>
      <c s="36">
        <f>ROUND(G1434*H1434,6)</f>
      </c>
      <c r="L1434" s="38">
        <v>0</v>
      </c>
      <c s="32">
        <f>ROUND(ROUND(L1434,2)*ROUND(G1434,3),2)</f>
      </c>
      <c s="36" t="s">
        <v>159</v>
      </c>
      <c>
        <f>(M1434*21)/100</f>
      </c>
      <c t="s">
        <v>28</v>
      </c>
    </row>
    <row r="1435" spans="1:5" ht="12.75">
      <c r="A1435" s="35" t="s">
        <v>56</v>
      </c>
      <c r="E1435" s="39" t="s">
        <v>1933</v>
      </c>
    </row>
    <row r="1436" spans="1:5" ht="25.5">
      <c r="A1436" s="35" t="s">
        <v>57</v>
      </c>
      <c r="E1436" s="40" t="s">
        <v>1934</v>
      </c>
    </row>
    <row r="1437" spans="1:5" ht="12.75">
      <c r="A1437" t="s">
        <v>58</v>
      </c>
      <c r="E1437" s="39" t="s">
        <v>5</v>
      </c>
    </row>
    <row r="1438" spans="1:16" ht="12.75">
      <c r="A1438" t="s">
        <v>50</v>
      </c>
      <c s="34" t="s">
        <v>1935</v>
      </c>
      <c s="34" t="s">
        <v>1936</v>
      </c>
      <c s="35" t="s">
        <v>5</v>
      </c>
      <c s="6" t="s">
        <v>1937</v>
      </c>
      <c s="36" t="s">
        <v>65</v>
      </c>
      <c s="37">
        <v>15.1</v>
      </c>
      <c s="36">
        <v>0.00289</v>
      </c>
      <c s="36">
        <f>ROUND(G1438*H1438,6)</f>
      </c>
      <c r="L1438" s="38">
        <v>0</v>
      </c>
      <c s="32">
        <f>ROUND(ROUND(L1438,2)*ROUND(G1438,3),2)</f>
      </c>
      <c s="36" t="s">
        <v>159</v>
      </c>
      <c>
        <f>(M1438*21)/100</f>
      </c>
      <c t="s">
        <v>28</v>
      </c>
    </row>
    <row r="1439" spans="1:5" ht="12.75">
      <c r="A1439" s="35" t="s">
        <v>56</v>
      </c>
      <c r="E1439" s="39" t="s">
        <v>1937</v>
      </c>
    </row>
    <row r="1440" spans="1:5" ht="25.5">
      <c r="A1440" s="35" t="s">
        <v>57</v>
      </c>
      <c r="E1440" s="40" t="s">
        <v>1938</v>
      </c>
    </row>
    <row r="1441" spans="1:5" ht="12.75">
      <c r="A1441" t="s">
        <v>58</v>
      </c>
      <c r="E1441" s="39" t="s">
        <v>5</v>
      </c>
    </row>
    <row r="1442" spans="1:16" ht="12.75">
      <c r="A1442" t="s">
        <v>50</v>
      </c>
      <c s="34" t="s">
        <v>1939</v>
      </c>
      <c s="34" t="s">
        <v>1940</v>
      </c>
      <c s="35" t="s">
        <v>5</v>
      </c>
      <c s="6" t="s">
        <v>1941</v>
      </c>
      <c s="36" t="s">
        <v>65</v>
      </c>
      <c s="37">
        <v>24.4</v>
      </c>
      <c s="36">
        <v>0.00289</v>
      </c>
      <c s="36">
        <f>ROUND(G1442*H1442,6)</f>
      </c>
      <c r="L1442" s="38">
        <v>0</v>
      </c>
      <c s="32">
        <f>ROUND(ROUND(L1442,2)*ROUND(G1442,3),2)</f>
      </c>
      <c s="36" t="s">
        <v>159</v>
      </c>
      <c>
        <f>(M1442*21)/100</f>
      </c>
      <c t="s">
        <v>28</v>
      </c>
    </row>
    <row r="1443" spans="1:5" ht="12.75">
      <c r="A1443" s="35" t="s">
        <v>56</v>
      </c>
      <c r="E1443" s="39" t="s">
        <v>1941</v>
      </c>
    </row>
    <row r="1444" spans="1:5" ht="25.5">
      <c r="A1444" s="35" t="s">
        <v>57</v>
      </c>
      <c r="E1444" s="40" t="s">
        <v>1942</v>
      </c>
    </row>
    <row r="1445" spans="1:5" ht="12.75">
      <c r="A1445" t="s">
        <v>58</v>
      </c>
      <c r="E1445" s="39" t="s">
        <v>5</v>
      </c>
    </row>
    <row r="1446" spans="1:16" ht="12.75">
      <c r="A1446" t="s">
        <v>50</v>
      </c>
      <c s="34" t="s">
        <v>1943</v>
      </c>
      <c s="34" t="s">
        <v>1944</v>
      </c>
      <c s="35" t="s">
        <v>5</v>
      </c>
      <c s="6" t="s">
        <v>1945</v>
      </c>
      <c s="36" t="s">
        <v>65</v>
      </c>
      <c s="37">
        <v>41.265</v>
      </c>
      <c s="36">
        <v>0.00289</v>
      </c>
      <c s="36">
        <f>ROUND(G1446*H1446,6)</f>
      </c>
      <c r="L1446" s="38">
        <v>0</v>
      </c>
      <c s="32">
        <f>ROUND(ROUND(L1446,2)*ROUND(G1446,3),2)</f>
      </c>
      <c s="36" t="s">
        <v>159</v>
      </c>
      <c>
        <f>(M1446*21)/100</f>
      </c>
      <c t="s">
        <v>28</v>
      </c>
    </row>
    <row r="1447" spans="1:5" ht="12.75">
      <c r="A1447" s="35" t="s">
        <v>56</v>
      </c>
      <c r="E1447" s="39" t="s">
        <v>1945</v>
      </c>
    </row>
    <row r="1448" spans="1:5" ht="38.25">
      <c r="A1448" s="35" t="s">
        <v>57</v>
      </c>
      <c r="E1448" s="40" t="s">
        <v>1946</v>
      </c>
    </row>
    <row r="1449" spans="1:5" ht="38.25">
      <c r="A1449" t="s">
        <v>58</v>
      </c>
      <c r="E1449" s="39" t="s">
        <v>1947</v>
      </c>
    </row>
    <row r="1450" spans="1:16" ht="25.5">
      <c r="A1450" t="s">
        <v>50</v>
      </c>
      <c s="34" t="s">
        <v>1948</v>
      </c>
      <c s="34" t="s">
        <v>1949</v>
      </c>
      <c s="35" t="s">
        <v>5</v>
      </c>
      <c s="6" t="s">
        <v>1950</v>
      </c>
      <c s="36" t="s">
        <v>133</v>
      </c>
      <c s="37">
        <v>3.75</v>
      </c>
      <c s="36">
        <v>0.01079</v>
      </c>
      <c s="36">
        <f>ROUND(G1450*H1450,6)</f>
      </c>
      <c r="L1450" s="38">
        <v>0</v>
      </c>
      <c s="32">
        <f>ROUND(ROUND(L1450,2)*ROUND(G1450,3),2)</f>
      </c>
      <c s="36" t="s">
        <v>154</v>
      </c>
      <c>
        <f>(M1450*21)/100</f>
      </c>
      <c t="s">
        <v>28</v>
      </c>
    </row>
    <row r="1451" spans="1:5" ht="25.5">
      <c r="A1451" s="35" t="s">
        <v>56</v>
      </c>
      <c r="E1451" s="39" t="s">
        <v>1950</v>
      </c>
    </row>
    <row r="1452" spans="1:5" ht="25.5">
      <c r="A1452" s="35" t="s">
        <v>57</v>
      </c>
      <c r="E1452" s="40" t="s">
        <v>1951</v>
      </c>
    </row>
    <row r="1453" spans="1:5" ht="114.75">
      <c r="A1453" t="s">
        <v>58</v>
      </c>
      <c r="E1453" s="39" t="s">
        <v>1952</v>
      </c>
    </row>
    <row r="1454" spans="1:16" ht="25.5">
      <c r="A1454" t="s">
        <v>50</v>
      </c>
      <c s="34" t="s">
        <v>1953</v>
      </c>
      <c s="34" t="s">
        <v>1954</v>
      </c>
      <c s="35" t="s">
        <v>5</v>
      </c>
      <c s="6" t="s">
        <v>1955</v>
      </c>
      <c s="36" t="s">
        <v>54</v>
      </c>
      <c s="37">
        <v>1</v>
      </c>
      <c s="36">
        <v>0.0027</v>
      </c>
      <c s="36">
        <f>ROUND(G1454*H1454,6)</f>
      </c>
      <c r="L1454" s="38">
        <v>0</v>
      </c>
      <c s="32">
        <f>ROUND(ROUND(L1454,2)*ROUND(G1454,3),2)</f>
      </c>
      <c s="36" t="s">
        <v>154</v>
      </c>
      <c>
        <f>(M1454*21)/100</f>
      </c>
      <c t="s">
        <v>28</v>
      </c>
    </row>
    <row r="1455" spans="1:5" ht="38.25">
      <c r="A1455" s="35" t="s">
        <v>56</v>
      </c>
      <c r="E1455" s="39" t="s">
        <v>1956</v>
      </c>
    </row>
    <row r="1456" spans="1:5" ht="25.5">
      <c r="A1456" s="35" t="s">
        <v>57</v>
      </c>
      <c r="E1456" s="40" t="s">
        <v>1957</v>
      </c>
    </row>
    <row r="1457" spans="1:5" ht="12.75">
      <c r="A1457" t="s">
        <v>58</v>
      </c>
      <c r="E1457" s="39" t="s">
        <v>5</v>
      </c>
    </row>
    <row r="1458" spans="1:16" ht="25.5">
      <c r="A1458" t="s">
        <v>50</v>
      </c>
      <c s="34" t="s">
        <v>1958</v>
      </c>
      <c s="34" t="s">
        <v>1959</v>
      </c>
      <c s="35" t="s">
        <v>5</v>
      </c>
      <c s="6" t="s">
        <v>1955</v>
      </c>
      <c s="36" t="s">
        <v>54</v>
      </c>
      <c s="37">
        <v>2</v>
      </c>
      <c s="36">
        <v>0.00391</v>
      </c>
      <c s="36">
        <f>ROUND(G1458*H1458,6)</f>
      </c>
      <c r="L1458" s="38">
        <v>0</v>
      </c>
      <c s="32">
        <f>ROUND(ROUND(L1458,2)*ROUND(G1458,3),2)</f>
      </c>
      <c s="36" t="s">
        <v>154</v>
      </c>
      <c>
        <f>(M1458*21)/100</f>
      </c>
      <c t="s">
        <v>28</v>
      </c>
    </row>
    <row r="1459" spans="1:5" ht="38.25">
      <c r="A1459" s="35" t="s">
        <v>56</v>
      </c>
      <c r="E1459" s="39" t="s">
        <v>1960</v>
      </c>
    </row>
    <row r="1460" spans="1:5" ht="38.25">
      <c r="A1460" s="35" t="s">
        <v>57</v>
      </c>
      <c r="E1460" s="40" t="s">
        <v>1961</v>
      </c>
    </row>
    <row r="1461" spans="1:5" ht="12.75">
      <c r="A1461" t="s">
        <v>58</v>
      </c>
      <c r="E1461" s="39" t="s">
        <v>5</v>
      </c>
    </row>
    <row r="1462" spans="1:16" ht="25.5">
      <c r="A1462" t="s">
        <v>50</v>
      </c>
      <c s="34" t="s">
        <v>1962</v>
      </c>
      <c s="34" t="s">
        <v>1963</v>
      </c>
      <c s="35" t="s">
        <v>5</v>
      </c>
      <c s="6" t="s">
        <v>1964</v>
      </c>
      <c s="36" t="s">
        <v>54</v>
      </c>
      <c s="37">
        <v>1</v>
      </c>
      <c s="36">
        <v>0.00045</v>
      </c>
      <c s="36">
        <f>ROUND(G1462*H1462,6)</f>
      </c>
      <c r="L1462" s="38">
        <v>0</v>
      </c>
      <c s="32">
        <f>ROUND(ROUND(L1462,2)*ROUND(G1462,3),2)</f>
      </c>
      <c s="36" t="s">
        <v>154</v>
      </c>
      <c>
        <f>(M1462*21)/100</f>
      </c>
      <c t="s">
        <v>28</v>
      </c>
    </row>
    <row r="1463" spans="1:5" ht="25.5">
      <c r="A1463" s="35" t="s">
        <v>56</v>
      </c>
      <c r="E1463" s="39" t="s">
        <v>1964</v>
      </c>
    </row>
    <row r="1464" spans="1:5" ht="25.5">
      <c r="A1464" s="35" t="s">
        <v>57</v>
      </c>
      <c r="E1464" s="40" t="s">
        <v>1965</v>
      </c>
    </row>
    <row r="1465" spans="1:5" ht="12.75">
      <c r="A1465" t="s">
        <v>58</v>
      </c>
      <c r="E1465" s="39" t="s">
        <v>5</v>
      </c>
    </row>
    <row r="1466" spans="1:16" ht="25.5">
      <c r="A1466" t="s">
        <v>50</v>
      </c>
      <c s="34" t="s">
        <v>1966</v>
      </c>
      <c s="34" t="s">
        <v>1967</v>
      </c>
      <c s="35" t="s">
        <v>5</v>
      </c>
      <c s="6" t="s">
        <v>1968</v>
      </c>
      <c s="36" t="s">
        <v>54</v>
      </c>
      <c s="37">
        <v>2</v>
      </c>
      <c s="36">
        <v>0.00045</v>
      </c>
      <c s="36">
        <f>ROUND(G1466*H1466,6)</f>
      </c>
      <c r="L1466" s="38">
        <v>0</v>
      </c>
      <c s="32">
        <f>ROUND(ROUND(L1466,2)*ROUND(G1466,3),2)</f>
      </c>
      <c s="36" t="s">
        <v>154</v>
      </c>
      <c>
        <f>(M1466*21)/100</f>
      </c>
      <c t="s">
        <v>28</v>
      </c>
    </row>
    <row r="1467" spans="1:5" ht="25.5">
      <c r="A1467" s="35" t="s">
        <v>56</v>
      </c>
      <c r="E1467" s="39" t="s">
        <v>1968</v>
      </c>
    </row>
    <row r="1468" spans="1:5" ht="25.5">
      <c r="A1468" s="35" t="s">
        <v>57</v>
      </c>
      <c r="E1468" s="40" t="s">
        <v>1969</v>
      </c>
    </row>
    <row r="1469" spans="1:5" ht="12.75">
      <c r="A1469" t="s">
        <v>58</v>
      </c>
      <c r="E1469" s="39" t="s">
        <v>5</v>
      </c>
    </row>
    <row r="1470" spans="1:16" ht="25.5">
      <c r="A1470" t="s">
        <v>50</v>
      </c>
      <c s="34" t="s">
        <v>1970</v>
      </c>
      <c s="34" t="s">
        <v>1971</v>
      </c>
      <c s="35" t="s">
        <v>5</v>
      </c>
      <c s="6" t="s">
        <v>1972</v>
      </c>
      <c s="36" t="s">
        <v>65</v>
      </c>
      <c s="37">
        <v>70.476</v>
      </c>
      <c s="36">
        <v>0.00162</v>
      </c>
      <c s="36">
        <f>ROUND(G1470*H1470,6)</f>
      </c>
      <c r="L1470" s="38">
        <v>0</v>
      </c>
      <c s="32">
        <f>ROUND(ROUND(L1470,2)*ROUND(G1470,3),2)</f>
      </c>
      <c s="36" t="s">
        <v>154</v>
      </c>
      <c>
        <f>(M1470*21)/100</f>
      </c>
      <c t="s">
        <v>28</v>
      </c>
    </row>
    <row r="1471" spans="1:5" ht="25.5">
      <c r="A1471" s="35" t="s">
        <v>56</v>
      </c>
      <c r="E1471" s="39" t="s">
        <v>1972</v>
      </c>
    </row>
    <row r="1472" spans="1:5" ht="38.25">
      <c r="A1472" s="35" t="s">
        <v>57</v>
      </c>
      <c r="E1472" s="40" t="s">
        <v>1973</v>
      </c>
    </row>
    <row r="1473" spans="1:5" ht="12.75">
      <c r="A1473" t="s">
        <v>58</v>
      </c>
      <c r="E1473" s="39" t="s">
        <v>5</v>
      </c>
    </row>
    <row r="1474" spans="1:16" ht="25.5">
      <c r="A1474" t="s">
        <v>50</v>
      </c>
      <c s="34" t="s">
        <v>1974</v>
      </c>
      <c s="34" t="s">
        <v>1975</v>
      </c>
      <c s="35" t="s">
        <v>5</v>
      </c>
      <c s="6" t="s">
        <v>1976</v>
      </c>
      <c s="36" t="s">
        <v>54</v>
      </c>
      <c s="37">
        <v>6</v>
      </c>
      <c s="36">
        <v>0.00025</v>
      </c>
      <c s="36">
        <f>ROUND(G1474*H1474,6)</f>
      </c>
      <c r="L1474" s="38">
        <v>0</v>
      </c>
      <c s="32">
        <f>ROUND(ROUND(L1474,2)*ROUND(G1474,3),2)</f>
      </c>
      <c s="36" t="s">
        <v>159</v>
      </c>
      <c>
        <f>(M1474*21)/100</f>
      </c>
      <c t="s">
        <v>28</v>
      </c>
    </row>
    <row r="1475" spans="1:5" ht="25.5">
      <c r="A1475" s="35" t="s">
        <v>56</v>
      </c>
      <c r="E1475" s="39" t="s">
        <v>1976</v>
      </c>
    </row>
    <row r="1476" spans="1:5" ht="25.5">
      <c r="A1476" s="35" t="s">
        <v>57</v>
      </c>
      <c r="E1476" s="40" t="s">
        <v>1977</v>
      </c>
    </row>
    <row r="1477" spans="1:5" ht="12.75">
      <c r="A1477" t="s">
        <v>58</v>
      </c>
      <c r="E1477" s="39" t="s">
        <v>5</v>
      </c>
    </row>
    <row r="1478" spans="1:16" ht="25.5">
      <c r="A1478" t="s">
        <v>50</v>
      </c>
      <c s="34" t="s">
        <v>1978</v>
      </c>
      <c s="34" t="s">
        <v>1979</v>
      </c>
      <c s="35" t="s">
        <v>5</v>
      </c>
      <c s="6" t="s">
        <v>1980</v>
      </c>
      <c s="36" t="s">
        <v>65</v>
      </c>
      <c s="37">
        <v>50.505</v>
      </c>
      <c s="36">
        <v>0.0021</v>
      </c>
      <c s="36">
        <f>ROUND(G1478*H1478,6)</f>
      </c>
      <c r="L1478" s="38">
        <v>0</v>
      </c>
      <c s="32">
        <f>ROUND(ROUND(L1478,2)*ROUND(G1478,3),2)</f>
      </c>
      <c s="36" t="s">
        <v>154</v>
      </c>
      <c>
        <f>(M1478*21)/100</f>
      </c>
      <c t="s">
        <v>28</v>
      </c>
    </row>
    <row r="1479" spans="1:5" ht="25.5">
      <c r="A1479" s="35" t="s">
        <v>56</v>
      </c>
      <c r="E1479" s="39" t="s">
        <v>1980</v>
      </c>
    </row>
    <row r="1480" spans="1:5" ht="51">
      <c r="A1480" s="35" t="s">
        <v>57</v>
      </c>
      <c r="E1480" s="40" t="s">
        <v>1981</v>
      </c>
    </row>
    <row r="1481" spans="1:5" ht="12.75">
      <c r="A1481" t="s">
        <v>58</v>
      </c>
      <c r="E1481" s="39" t="s">
        <v>5</v>
      </c>
    </row>
    <row r="1482" spans="1:16" ht="25.5">
      <c r="A1482" t="s">
        <v>50</v>
      </c>
      <c s="34" t="s">
        <v>1982</v>
      </c>
      <c s="34" t="s">
        <v>1983</v>
      </c>
      <c s="35" t="s">
        <v>5</v>
      </c>
      <c s="6" t="s">
        <v>1984</v>
      </c>
      <c s="36" t="s">
        <v>336</v>
      </c>
      <c s="37">
        <v>4.405</v>
      </c>
      <c s="36">
        <v>0</v>
      </c>
      <c s="36">
        <f>ROUND(G1482*H1482,6)</f>
      </c>
      <c r="L1482" s="38">
        <v>0</v>
      </c>
      <c s="32">
        <f>ROUND(ROUND(L1482,2)*ROUND(G1482,3),2)</f>
      </c>
      <c s="36" t="s">
        <v>154</v>
      </c>
      <c>
        <f>(M1482*21)/100</f>
      </c>
      <c t="s">
        <v>28</v>
      </c>
    </row>
    <row r="1483" spans="1:5" ht="25.5">
      <c r="A1483" s="35" t="s">
        <v>56</v>
      </c>
      <c r="E1483" s="39" t="s">
        <v>1984</v>
      </c>
    </row>
    <row r="1484" spans="1:5" ht="12.75">
      <c r="A1484" s="35" t="s">
        <v>57</v>
      </c>
      <c r="E1484" s="40" t="s">
        <v>5</v>
      </c>
    </row>
    <row r="1485" spans="1:5" ht="114.75">
      <c r="A1485" t="s">
        <v>58</v>
      </c>
      <c r="E1485" s="39" t="s">
        <v>1985</v>
      </c>
    </row>
    <row r="1486" spans="1:16" ht="38.25">
      <c r="A1486" t="s">
        <v>50</v>
      </c>
      <c s="34" t="s">
        <v>1986</v>
      </c>
      <c s="34" t="s">
        <v>1987</v>
      </c>
      <c s="35" t="s">
        <v>5</v>
      </c>
      <c s="6" t="s">
        <v>1988</v>
      </c>
      <c s="36" t="s">
        <v>336</v>
      </c>
      <c s="37">
        <v>4.405</v>
      </c>
      <c s="36">
        <v>0</v>
      </c>
      <c s="36">
        <f>ROUND(G1486*H1486,6)</f>
      </c>
      <c r="L1486" s="38">
        <v>0</v>
      </c>
      <c s="32">
        <f>ROUND(ROUND(L1486,2)*ROUND(G1486,3),2)</f>
      </c>
      <c s="36" t="s">
        <v>154</v>
      </c>
      <c>
        <f>(M1486*21)/100</f>
      </c>
      <c t="s">
        <v>28</v>
      </c>
    </row>
    <row r="1487" spans="1:5" ht="38.25">
      <c r="A1487" s="35" t="s">
        <v>56</v>
      </c>
      <c r="E1487" s="39" t="s">
        <v>1989</v>
      </c>
    </row>
    <row r="1488" spans="1:5" ht="12.75">
      <c r="A1488" s="35" t="s">
        <v>57</v>
      </c>
      <c r="E1488" s="40" t="s">
        <v>5</v>
      </c>
    </row>
    <row r="1489" spans="1:5" ht="114.75">
      <c r="A1489" t="s">
        <v>58</v>
      </c>
      <c r="E1489" s="39" t="s">
        <v>1985</v>
      </c>
    </row>
    <row r="1490" spans="1:13" ht="12.75">
      <c r="A1490" t="s">
        <v>47</v>
      </c>
      <c r="C1490" s="31" t="s">
        <v>1990</v>
      </c>
      <c r="E1490" s="33" t="s">
        <v>1991</v>
      </c>
      <c r="J1490" s="32">
        <f>0</f>
      </c>
      <c s="32">
        <f>0</f>
      </c>
      <c s="32">
        <f>0+L1491+L1495+L1499+L1503+L1507+L1511+L1515+L1519+L1523</f>
      </c>
      <c s="32">
        <f>0+M1491+M1495+M1499+M1503+M1507+M1511+M1515+M1519+M1523</f>
      </c>
    </row>
    <row r="1491" spans="1:16" ht="12.75">
      <c r="A1491" t="s">
        <v>50</v>
      </c>
      <c s="34" t="s">
        <v>1992</v>
      </c>
      <c s="34" t="s">
        <v>1993</v>
      </c>
      <c s="35" t="s">
        <v>5</v>
      </c>
      <c s="6" t="s">
        <v>1994</v>
      </c>
      <c s="36" t="s">
        <v>65</v>
      </c>
      <c s="37">
        <v>67.12</v>
      </c>
      <c s="36">
        <v>1E-05</v>
      </c>
      <c s="36">
        <f>ROUND(G1491*H1491,6)</f>
      </c>
      <c r="L1491" s="38">
        <v>0</v>
      </c>
      <c s="32">
        <f>ROUND(ROUND(L1491,2)*ROUND(G1491,3),2)</f>
      </c>
      <c s="36" t="s">
        <v>159</v>
      </c>
      <c>
        <f>(M1491*21)/100</f>
      </c>
      <c t="s">
        <v>28</v>
      </c>
    </row>
    <row r="1492" spans="1:5" ht="12.75">
      <c r="A1492" s="35" t="s">
        <v>56</v>
      </c>
      <c r="E1492" s="39" t="s">
        <v>1994</v>
      </c>
    </row>
    <row r="1493" spans="1:5" ht="25.5">
      <c r="A1493" s="35" t="s">
        <v>57</v>
      </c>
      <c r="E1493" s="40" t="s">
        <v>1995</v>
      </c>
    </row>
    <row r="1494" spans="1:5" ht="51">
      <c r="A1494" t="s">
        <v>58</v>
      </c>
      <c r="E1494" s="39" t="s">
        <v>1996</v>
      </c>
    </row>
    <row r="1495" spans="1:16" ht="12.75">
      <c r="A1495" t="s">
        <v>50</v>
      </c>
      <c s="34" t="s">
        <v>1997</v>
      </c>
      <c s="34" t="s">
        <v>1998</v>
      </c>
      <c s="35" t="s">
        <v>5</v>
      </c>
      <c s="6" t="s">
        <v>1999</v>
      </c>
      <c s="36" t="s">
        <v>54</v>
      </c>
      <c s="37">
        <v>67.12</v>
      </c>
      <c s="36">
        <v>0.0001</v>
      </c>
      <c s="36">
        <f>ROUND(G1495*H1495,6)</f>
      </c>
      <c r="L1495" s="38">
        <v>0</v>
      </c>
      <c s="32">
        <f>ROUND(ROUND(L1495,2)*ROUND(G1495,3),2)</f>
      </c>
      <c s="36" t="s">
        <v>154</v>
      </c>
      <c>
        <f>(M1495*21)/100</f>
      </c>
      <c t="s">
        <v>28</v>
      </c>
    </row>
    <row r="1496" spans="1:5" ht="12.75">
      <c r="A1496" s="35" t="s">
        <v>56</v>
      </c>
      <c r="E1496" s="39" t="s">
        <v>1999</v>
      </c>
    </row>
    <row r="1497" spans="1:5" ht="25.5">
      <c r="A1497" s="35" t="s">
        <v>57</v>
      </c>
      <c r="E1497" s="40" t="s">
        <v>2000</v>
      </c>
    </row>
    <row r="1498" spans="1:5" ht="12.75">
      <c r="A1498" t="s">
        <v>58</v>
      </c>
      <c r="E1498" s="39" t="s">
        <v>5</v>
      </c>
    </row>
    <row r="1499" spans="1:16" ht="25.5">
      <c r="A1499" t="s">
        <v>50</v>
      </c>
      <c s="34" t="s">
        <v>2001</v>
      </c>
      <c s="34" t="s">
        <v>2002</v>
      </c>
      <c s="35" t="s">
        <v>5</v>
      </c>
      <c s="6" t="s">
        <v>2003</v>
      </c>
      <c s="36" t="s">
        <v>133</v>
      </c>
      <c s="37">
        <v>9.06</v>
      </c>
      <c s="36">
        <v>0</v>
      </c>
      <c s="36">
        <f>ROUND(G1499*H1499,6)</f>
      </c>
      <c r="L1499" s="38">
        <v>0</v>
      </c>
      <c s="32">
        <f>ROUND(ROUND(L1499,2)*ROUND(G1499,3),2)</f>
      </c>
      <c s="36" t="s">
        <v>154</v>
      </c>
      <c>
        <f>(M1499*21)/100</f>
      </c>
      <c t="s">
        <v>28</v>
      </c>
    </row>
    <row r="1500" spans="1:5" ht="25.5">
      <c r="A1500" s="35" t="s">
        <v>56</v>
      </c>
      <c r="E1500" s="39" t="s">
        <v>2003</v>
      </c>
    </row>
    <row r="1501" spans="1:5" ht="25.5">
      <c r="A1501" s="35" t="s">
        <v>57</v>
      </c>
      <c r="E1501" s="40" t="s">
        <v>2004</v>
      </c>
    </row>
    <row r="1502" spans="1:5" ht="51">
      <c r="A1502" t="s">
        <v>58</v>
      </c>
      <c r="E1502" s="39" t="s">
        <v>2005</v>
      </c>
    </row>
    <row r="1503" spans="1:16" ht="25.5">
      <c r="A1503" t="s">
        <v>50</v>
      </c>
      <c s="34" t="s">
        <v>2006</v>
      </c>
      <c s="34" t="s">
        <v>2007</v>
      </c>
      <c s="35" t="s">
        <v>5</v>
      </c>
      <c s="6" t="s">
        <v>2008</v>
      </c>
      <c s="36" t="s">
        <v>133</v>
      </c>
      <c s="37">
        <v>9.966</v>
      </c>
      <c s="36">
        <v>0.00014</v>
      </c>
      <c s="36">
        <f>ROUND(G1503*H1503,6)</f>
      </c>
      <c r="L1503" s="38">
        <v>0</v>
      </c>
      <c s="32">
        <f>ROUND(ROUND(L1503,2)*ROUND(G1503,3),2)</f>
      </c>
      <c s="36" t="s">
        <v>154</v>
      </c>
      <c>
        <f>(M1503*21)/100</f>
      </c>
      <c t="s">
        <v>28</v>
      </c>
    </row>
    <row r="1504" spans="1:5" ht="25.5">
      <c r="A1504" s="35" t="s">
        <v>56</v>
      </c>
      <c r="E1504" s="39" t="s">
        <v>2008</v>
      </c>
    </row>
    <row r="1505" spans="1:5" ht="38.25">
      <c r="A1505" s="35" t="s">
        <v>57</v>
      </c>
      <c r="E1505" s="40" t="s">
        <v>2009</v>
      </c>
    </row>
    <row r="1506" spans="1:5" ht="12.75">
      <c r="A1506" t="s">
        <v>58</v>
      </c>
      <c r="E1506" s="39" t="s">
        <v>5</v>
      </c>
    </row>
    <row r="1507" spans="1:16" ht="25.5">
      <c r="A1507" t="s">
        <v>50</v>
      </c>
      <c s="34" t="s">
        <v>2010</v>
      </c>
      <c s="34" t="s">
        <v>2011</v>
      </c>
      <c s="35" t="s">
        <v>5</v>
      </c>
      <c s="6" t="s">
        <v>2012</v>
      </c>
      <c s="36" t="s">
        <v>133</v>
      </c>
      <c s="37">
        <v>388.008</v>
      </c>
      <c s="36">
        <v>0</v>
      </c>
      <c s="36">
        <f>ROUND(G1507*H1507,6)</f>
      </c>
      <c r="L1507" s="38">
        <v>0</v>
      </c>
      <c s="32">
        <f>ROUND(ROUND(L1507,2)*ROUND(G1507,3),2)</f>
      </c>
      <c s="36" t="s">
        <v>154</v>
      </c>
      <c>
        <f>(M1507*21)/100</f>
      </c>
      <c t="s">
        <v>28</v>
      </c>
    </row>
    <row r="1508" spans="1:5" ht="25.5">
      <c r="A1508" s="35" t="s">
        <v>56</v>
      </c>
      <c r="E1508" s="39" t="s">
        <v>2012</v>
      </c>
    </row>
    <row r="1509" spans="1:5" ht="51">
      <c r="A1509" s="35" t="s">
        <v>57</v>
      </c>
      <c r="E1509" s="40" t="s">
        <v>1896</v>
      </c>
    </row>
    <row r="1510" spans="1:5" ht="51">
      <c r="A1510" t="s">
        <v>58</v>
      </c>
      <c r="E1510" s="39" t="s">
        <v>2005</v>
      </c>
    </row>
    <row r="1511" spans="1:16" ht="25.5">
      <c r="A1511" t="s">
        <v>50</v>
      </c>
      <c s="34" t="s">
        <v>2013</v>
      </c>
      <c s="34" t="s">
        <v>2014</v>
      </c>
      <c s="35" t="s">
        <v>5</v>
      </c>
      <c s="6" t="s">
        <v>2015</v>
      </c>
      <c s="36" t="s">
        <v>133</v>
      </c>
      <c s="37">
        <v>426.809</v>
      </c>
      <c s="36">
        <v>0.00025</v>
      </c>
      <c s="36">
        <f>ROUND(G1511*H1511,6)</f>
      </c>
      <c r="L1511" s="38">
        <v>0</v>
      </c>
      <c s="32">
        <f>ROUND(ROUND(L1511,2)*ROUND(G1511,3),2)</f>
      </c>
      <c s="36" t="s">
        <v>154</v>
      </c>
      <c>
        <f>(M1511*21)/100</f>
      </c>
      <c t="s">
        <v>28</v>
      </c>
    </row>
    <row r="1512" spans="1:5" ht="25.5">
      <c r="A1512" s="35" t="s">
        <v>56</v>
      </c>
      <c r="E1512" s="39" t="s">
        <v>2015</v>
      </c>
    </row>
    <row r="1513" spans="1:5" ht="63.75">
      <c r="A1513" s="35" t="s">
        <v>57</v>
      </c>
      <c r="E1513" s="40" t="s">
        <v>2016</v>
      </c>
    </row>
    <row r="1514" spans="1:5" ht="12.75">
      <c r="A1514" t="s">
        <v>58</v>
      </c>
      <c r="E1514" s="39" t="s">
        <v>5</v>
      </c>
    </row>
    <row r="1515" spans="1:16" ht="12.75">
      <c r="A1515" t="s">
        <v>50</v>
      </c>
      <c s="34" t="s">
        <v>2017</v>
      </c>
      <c s="34" t="s">
        <v>2018</v>
      </c>
      <c s="35" t="s">
        <v>5</v>
      </c>
      <c s="6" t="s">
        <v>2019</v>
      </c>
      <c s="36" t="s">
        <v>133</v>
      </c>
      <c s="37">
        <v>484.62</v>
      </c>
      <c s="36">
        <v>0.00014</v>
      </c>
      <c s="36">
        <f>ROUND(G1515*H1515,6)</f>
      </c>
      <c r="L1515" s="38">
        <v>0</v>
      </c>
      <c s="32">
        <f>ROUND(ROUND(L1515,2)*ROUND(G1515,3),2)</f>
      </c>
      <c s="36" t="s">
        <v>154</v>
      </c>
      <c>
        <f>(M1515*21)/100</f>
      </c>
      <c t="s">
        <v>28</v>
      </c>
    </row>
    <row r="1516" spans="1:5" ht="12.75">
      <c r="A1516" s="35" t="s">
        <v>56</v>
      </c>
      <c r="E1516" s="39" t="s">
        <v>2019</v>
      </c>
    </row>
    <row r="1517" spans="1:5" ht="25.5">
      <c r="A1517" s="35" t="s">
        <v>57</v>
      </c>
      <c r="E1517" s="40" t="s">
        <v>2020</v>
      </c>
    </row>
    <row r="1518" spans="1:5" ht="25.5">
      <c r="A1518" t="s">
        <v>58</v>
      </c>
      <c r="E1518" s="39" t="s">
        <v>2021</v>
      </c>
    </row>
    <row r="1519" spans="1:16" ht="25.5">
      <c r="A1519" t="s">
        <v>50</v>
      </c>
      <c s="34" t="s">
        <v>2022</v>
      </c>
      <c s="34" t="s">
        <v>2023</v>
      </c>
      <c s="35" t="s">
        <v>5</v>
      </c>
      <c s="6" t="s">
        <v>2024</v>
      </c>
      <c s="36" t="s">
        <v>336</v>
      </c>
      <c s="37">
        <v>0.183</v>
      </c>
      <c s="36">
        <v>0</v>
      </c>
      <c s="36">
        <f>ROUND(G1519*H1519,6)</f>
      </c>
      <c r="L1519" s="38">
        <v>0</v>
      </c>
      <c s="32">
        <f>ROUND(ROUND(L1519,2)*ROUND(G1519,3),2)</f>
      </c>
      <c s="36" t="s">
        <v>154</v>
      </c>
      <c>
        <f>(M1519*21)/100</f>
      </c>
      <c t="s">
        <v>28</v>
      </c>
    </row>
    <row r="1520" spans="1:5" ht="25.5">
      <c r="A1520" s="35" t="s">
        <v>56</v>
      </c>
      <c r="E1520" s="39" t="s">
        <v>2024</v>
      </c>
    </row>
    <row r="1521" spans="1:5" ht="12.75">
      <c r="A1521" s="35" t="s">
        <v>57</v>
      </c>
      <c r="E1521" s="40" t="s">
        <v>5</v>
      </c>
    </row>
    <row r="1522" spans="1:5" ht="114.75">
      <c r="A1522" t="s">
        <v>58</v>
      </c>
      <c r="E1522" s="39" t="s">
        <v>2025</v>
      </c>
    </row>
    <row r="1523" spans="1:16" ht="25.5">
      <c r="A1523" t="s">
        <v>50</v>
      </c>
      <c s="34" t="s">
        <v>2026</v>
      </c>
      <c s="34" t="s">
        <v>2027</v>
      </c>
      <c s="35" t="s">
        <v>5</v>
      </c>
      <c s="6" t="s">
        <v>2028</v>
      </c>
      <c s="36" t="s">
        <v>336</v>
      </c>
      <c s="37">
        <v>0.183</v>
      </c>
      <c s="36">
        <v>0</v>
      </c>
      <c s="36">
        <f>ROUND(G1523*H1523,6)</f>
      </c>
      <c r="L1523" s="38">
        <v>0</v>
      </c>
      <c s="32">
        <f>ROUND(ROUND(L1523,2)*ROUND(G1523,3),2)</f>
      </c>
      <c s="36" t="s">
        <v>154</v>
      </c>
      <c>
        <f>(M1523*21)/100</f>
      </c>
      <c t="s">
        <v>28</v>
      </c>
    </row>
    <row r="1524" spans="1:5" ht="38.25">
      <c r="A1524" s="35" t="s">
        <v>56</v>
      </c>
      <c r="E1524" s="39" t="s">
        <v>2029</v>
      </c>
    </row>
    <row r="1525" spans="1:5" ht="12.75">
      <c r="A1525" s="35" t="s">
        <v>57</v>
      </c>
      <c r="E1525" s="40" t="s">
        <v>5</v>
      </c>
    </row>
    <row r="1526" spans="1:5" ht="114.75">
      <c r="A1526" t="s">
        <v>58</v>
      </c>
      <c r="E1526" s="39" t="s">
        <v>2025</v>
      </c>
    </row>
    <row r="1527" spans="1:13" ht="12.75">
      <c r="A1527" t="s">
        <v>47</v>
      </c>
      <c r="C1527" s="31" t="s">
        <v>2030</v>
      </c>
      <c r="E1527" s="33" t="s">
        <v>2031</v>
      </c>
      <c r="J1527" s="32">
        <f>0</f>
      </c>
      <c s="32">
        <f>0</f>
      </c>
      <c s="32">
        <f>0+L1528+L1532+L1536+L1540+L1544+L1548+L1552+L1556+L1560+L1564+L1568+L1572+L1576+L1580+L1584+L1588+L1592+L1596+L1600+L1604+L1608+L1612+L1616+L1620+L1624+L1628+L1632+L1636+L1640+L1644+L1648+L1652+L1656+L1660+L1664+L1668+L1672+L1676+L1680+L1684+L1688+L1692+L1696+L1700+L1704+L1708+L1712+L1716+L1720+L1724+L1728+L1732+L1736+L1740+L1744+L1748</f>
      </c>
      <c s="32">
        <f>0+M1528+M1532+M1536+M1540+M1544+M1548+M1552+M1556+M1560+M1564+M1568+M1572+M1576+M1580+M1584+M1588+M1592+M1596+M1600+M1604+M1608+M1612+M1616+M1620+M1624+M1628+M1632+M1636+M1640+M1644+M1648+M1652+M1656+M1660+M1664+M1668+M1672+M1676+M1680+M1684+M1688+M1692+M1696+M1700+M1704+M1708+M1712+M1716+M1720+M1724+M1728+M1732+M1736+M1740+M1744+M1748</f>
      </c>
    </row>
    <row r="1528" spans="1:16" ht="12.75">
      <c r="A1528" t="s">
        <v>50</v>
      </c>
      <c s="34" t="s">
        <v>2032</v>
      </c>
      <c s="34" t="s">
        <v>2033</v>
      </c>
      <c s="35" t="s">
        <v>5</v>
      </c>
      <c s="6" t="s">
        <v>2034</v>
      </c>
      <c s="36" t="s">
        <v>133</v>
      </c>
      <c s="37">
        <v>8.283</v>
      </c>
      <c s="36">
        <v>0</v>
      </c>
      <c s="36">
        <f>ROUND(G1528*H1528,6)</f>
      </c>
      <c r="L1528" s="38">
        <v>0</v>
      </c>
      <c s="32">
        <f>ROUND(ROUND(L1528,2)*ROUND(G1528,3),2)</f>
      </c>
      <c s="36" t="s">
        <v>154</v>
      </c>
      <c>
        <f>(M1528*21)/100</f>
      </c>
      <c t="s">
        <v>28</v>
      </c>
    </row>
    <row r="1529" spans="1:5" ht="12.75">
      <c r="A1529" s="35" t="s">
        <v>56</v>
      </c>
      <c r="E1529" s="39" t="s">
        <v>2034</v>
      </c>
    </row>
    <row r="1530" spans="1:5" ht="38.25">
      <c r="A1530" s="35" t="s">
        <v>57</v>
      </c>
      <c r="E1530" s="40" t="s">
        <v>2035</v>
      </c>
    </row>
    <row r="1531" spans="1:5" ht="25.5">
      <c r="A1531" t="s">
        <v>58</v>
      </c>
      <c r="E1531" s="39" t="s">
        <v>2036</v>
      </c>
    </row>
    <row r="1532" spans="1:16" ht="25.5">
      <c r="A1532" t="s">
        <v>50</v>
      </c>
      <c s="34" t="s">
        <v>2037</v>
      </c>
      <c s="34" t="s">
        <v>2038</v>
      </c>
      <c s="35" t="s">
        <v>5</v>
      </c>
      <c s="6" t="s">
        <v>2039</v>
      </c>
      <c s="36" t="s">
        <v>54</v>
      </c>
      <c s="37">
        <v>5</v>
      </c>
      <c s="36">
        <v>0</v>
      </c>
      <c s="36">
        <f>ROUND(G1532*H1532,6)</f>
      </c>
      <c r="L1532" s="38">
        <v>0</v>
      </c>
      <c s="32">
        <f>ROUND(ROUND(L1532,2)*ROUND(G1532,3),2)</f>
      </c>
      <c s="36" t="s">
        <v>154</v>
      </c>
      <c>
        <f>(M1532*21)/100</f>
      </c>
      <c t="s">
        <v>28</v>
      </c>
    </row>
    <row r="1533" spans="1:5" ht="25.5">
      <c r="A1533" s="35" t="s">
        <v>56</v>
      </c>
      <c r="E1533" s="39" t="s">
        <v>2039</v>
      </c>
    </row>
    <row r="1534" spans="1:5" ht="76.5">
      <c r="A1534" s="35" t="s">
        <v>57</v>
      </c>
      <c r="E1534" s="40" t="s">
        <v>2040</v>
      </c>
    </row>
    <row r="1535" spans="1:5" ht="12.75">
      <c r="A1535" t="s">
        <v>58</v>
      </c>
      <c r="E1535" s="39" t="s">
        <v>5</v>
      </c>
    </row>
    <row r="1536" spans="1:16" ht="25.5">
      <c r="A1536" t="s">
        <v>50</v>
      </c>
      <c s="34" t="s">
        <v>2041</v>
      </c>
      <c s="34" t="s">
        <v>2042</v>
      </c>
      <c s="35" t="s">
        <v>5</v>
      </c>
      <c s="6" t="s">
        <v>2043</v>
      </c>
      <c s="36" t="s">
        <v>54</v>
      </c>
      <c s="37">
        <v>26</v>
      </c>
      <c s="36">
        <v>0</v>
      </c>
      <c s="36">
        <f>ROUND(G1536*H1536,6)</f>
      </c>
      <c r="L1536" s="38">
        <v>0</v>
      </c>
      <c s="32">
        <f>ROUND(ROUND(L1536,2)*ROUND(G1536,3),2)</f>
      </c>
      <c s="36" t="s">
        <v>154</v>
      </c>
      <c>
        <f>(M1536*21)/100</f>
      </c>
      <c t="s">
        <v>28</v>
      </c>
    </row>
    <row r="1537" spans="1:5" ht="25.5">
      <c r="A1537" s="35" t="s">
        <v>56</v>
      </c>
      <c r="E1537" s="39" t="s">
        <v>2043</v>
      </c>
    </row>
    <row r="1538" spans="1:5" ht="306">
      <c r="A1538" s="35" t="s">
        <v>57</v>
      </c>
      <c r="E1538" s="40" t="s">
        <v>2044</v>
      </c>
    </row>
    <row r="1539" spans="1:5" ht="12.75">
      <c r="A1539" t="s">
        <v>58</v>
      </c>
      <c r="E1539" s="39" t="s">
        <v>5</v>
      </c>
    </row>
    <row r="1540" spans="1:16" ht="25.5">
      <c r="A1540" t="s">
        <v>50</v>
      </c>
      <c s="34" t="s">
        <v>2045</v>
      </c>
      <c s="34" t="s">
        <v>2046</v>
      </c>
      <c s="35" t="s">
        <v>5</v>
      </c>
      <c s="6" t="s">
        <v>2047</v>
      </c>
      <c s="36" t="s">
        <v>133</v>
      </c>
      <c s="37">
        <v>16.423</v>
      </c>
      <c s="36">
        <v>0.00027</v>
      </c>
      <c s="36">
        <f>ROUND(G1540*H1540,6)</f>
      </c>
      <c r="L1540" s="38">
        <v>0</v>
      </c>
      <c s="32">
        <f>ROUND(ROUND(L1540,2)*ROUND(G1540,3),2)</f>
      </c>
      <c s="36" t="s">
        <v>154</v>
      </c>
      <c>
        <f>(M1540*21)/100</f>
      </c>
      <c t="s">
        <v>28</v>
      </c>
    </row>
    <row r="1541" spans="1:5" ht="25.5">
      <c r="A1541" s="35" t="s">
        <v>56</v>
      </c>
      <c r="E1541" s="39" t="s">
        <v>2047</v>
      </c>
    </row>
    <row r="1542" spans="1:5" ht="76.5">
      <c r="A1542" s="35" t="s">
        <v>57</v>
      </c>
      <c r="E1542" s="40" t="s">
        <v>2048</v>
      </c>
    </row>
    <row r="1543" spans="1:5" ht="102">
      <c r="A1543" t="s">
        <v>58</v>
      </c>
      <c r="E1543" s="39" t="s">
        <v>2049</v>
      </c>
    </row>
    <row r="1544" spans="1:16" ht="12.75">
      <c r="A1544" t="s">
        <v>50</v>
      </c>
      <c s="34" t="s">
        <v>2050</v>
      </c>
      <c s="34" t="s">
        <v>2051</v>
      </c>
      <c s="35" t="s">
        <v>5</v>
      </c>
      <c s="6" t="s">
        <v>2052</v>
      </c>
      <c s="36" t="s">
        <v>133</v>
      </c>
      <c s="37">
        <v>3.915</v>
      </c>
      <c s="36">
        <v>0.03681</v>
      </c>
      <c s="36">
        <f>ROUND(G1544*H1544,6)</f>
      </c>
      <c r="L1544" s="38">
        <v>0</v>
      </c>
      <c s="32">
        <f>ROUND(ROUND(L1544,2)*ROUND(G1544,3),2)</f>
      </c>
      <c s="36" t="s">
        <v>159</v>
      </c>
      <c>
        <f>(M1544*21)/100</f>
      </c>
      <c t="s">
        <v>28</v>
      </c>
    </row>
    <row r="1545" spans="1:5" ht="12.75">
      <c r="A1545" s="35" t="s">
        <v>56</v>
      </c>
      <c r="E1545" s="39" t="s">
        <v>2052</v>
      </c>
    </row>
    <row r="1546" spans="1:5" ht="25.5">
      <c r="A1546" s="35" t="s">
        <v>57</v>
      </c>
      <c r="E1546" s="40" t="s">
        <v>2053</v>
      </c>
    </row>
    <row r="1547" spans="1:5" ht="12.75">
      <c r="A1547" t="s">
        <v>58</v>
      </c>
      <c r="E1547" s="39" t="s">
        <v>2054</v>
      </c>
    </row>
    <row r="1548" spans="1:16" ht="12.75">
      <c r="A1548" t="s">
        <v>50</v>
      </c>
      <c s="34" t="s">
        <v>2055</v>
      </c>
      <c s="34" t="s">
        <v>2056</v>
      </c>
      <c s="35" t="s">
        <v>5</v>
      </c>
      <c s="6" t="s">
        <v>2057</v>
      </c>
      <c s="36" t="s">
        <v>133</v>
      </c>
      <c s="37">
        <v>1.958</v>
      </c>
      <c s="36">
        <v>0.03681</v>
      </c>
      <c s="36">
        <f>ROUND(G1548*H1548,6)</f>
      </c>
      <c r="L1548" s="38">
        <v>0</v>
      </c>
      <c s="32">
        <f>ROUND(ROUND(L1548,2)*ROUND(G1548,3),2)</f>
      </c>
      <c s="36" t="s">
        <v>159</v>
      </c>
      <c>
        <f>(M1548*21)/100</f>
      </c>
      <c t="s">
        <v>28</v>
      </c>
    </row>
    <row r="1549" spans="1:5" ht="12.75">
      <c r="A1549" s="35" t="s">
        <v>56</v>
      </c>
      <c r="E1549" s="39" t="s">
        <v>2057</v>
      </c>
    </row>
    <row r="1550" spans="1:5" ht="25.5">
      <c r="A1550" s="35" t="s">
        <v>57</v>
      </c>
      <c r="E1550" s="40" t="s">
        <v>2058</v>
      </c>
    </row>
    <row r="1551" spans="1:5" ht="12.75">
      <c r="A1551" t="s">
        <v>58</v>
      </c>
      <c r="E1551" s="39" t="s">
        <v>2054</v>
      </c>
    </row>
    <row r="1552" spans="1:16" ht="12.75">
      <c r="A1552" t="s">
        <v>50</v>
      </c>
      <c s="34" t="s">
        <v>2059</v>
      </c>
      <c s="34" t="s">
        <v>2060</v>
      </c>
      <c s="35" t="s">
        <v>5</v>
      </c>
      <c s="6" t="s">
        <v>2061</v>
      </c>
      <c s="36" t="s">
        <v>133</v>
      </c>
      <c s="37">
        <v>7.54</v>
      </c>
      <c s="36">
        <v>0.03681</v>
      </c>
      <c s="36">
        <f>ROUND(G1552*H1552,6)</f>
      </c>
      <c r="L1552" s="38">
        <v>0</v>
      </c>
      <c s="32">
        <f>ROUND(ROUND(L1552,2)*ROUND(G1552,3),2)</f>
      </c>
      <c s="36" t="s">
        <v>159</v>
      </c>
      <c>
        <f>(M1552*21)/100</f>
      </c>
      <c t="s">
        <v>28</v>
      </c>
    </row>
    <row r="1553" spans="1:5" ht="12.75">
      <c r="A1553" s="35" t="s">
        <v>56</v>
      </c>
      <c r="E1553" s="39" t="s">
        <v>2061</v>
      </c>
    </row>
    <row r="1554" spans="1:5" ht="25.5">
      <c r="A1554" s="35" t="s">
        <v>57</v>
      </c>
      <c r="E1554" s="40" t="s">
        <v>2062</v>
      </c>
    </row>
    <row r="1555" spans="1:5" ht="12.75">
      <c r="A1555" t="s">
        <v>58</v>
      </c>
      <c r="E1555" s="39" t="s">
        <v>2054</v>
      </c>
    </row>
    <row r="1556" spans="1:16" ht="12.75">
      <c r="A1556" t="s">
        <v>50</v>
      </c>
      <c s="34" t="s">
        <v>2063</v>
      </c>
      <c s="34" t="s">
        <v>2064</v>
      </c>
      <c s="35" t="s">
        <v>5</v>
      </c>
      <c s="6" t="s">
        <v>2065</v>
      </c>
      <c s="36" t="s">
        <v>133</v>
      </c>
      <c s="37">
        <v>1.885</v>
      </c>
      <c s="36">
        <v>0.03681</v>
      </c>
      <c s="36">
        <f>ROUND(G1556*H1556,6)</f>
      </c>
      <c r="L1556" s="38">
        <v>0</v>
      </c>
      <c s="32">
        <f>ROUND(ROUND(L1556,2)*ROUND(G1556,3),2)</f>
      </c>
      <c s="36" t="s">
        <v>159</v>
      </c>
      <c>
        <f>(M1556*21)/100</f>
      </c>
      <c t="s">
        <v>28</v>
      </c>
    </row>
    <row r="1557" spans="1:5" ht="12.75">
      <c r="A1557" s="35" t="s">
        <v>56</v>
      </c>
      <c r="E1557" s="39" t="s">
        <v>2065</v>
      </c>
    </row>
    <row r="1558" spans="1:5" ht="25.5">
      <c r="A1558" s="35" t="s">
        <v>57</v>
      </c>
      <c r="E1558" s="40" t="s">
        <v>2066</v>
      </c>
    </row>
    <row r="1559" spans="1:5" ht="12.75">
      <c r="A1559" t="s">
        <v>58</v>
      </c>
      <c r="E1559" s="39" t="s">
        <v>2054</v>
      </c>
    </row>
    <row r="1560" spans="1:16" ht="12.75">
      <c r="A1560" t="s">
        <v>50</v>
      </c>
      <c s="34" t="s">
        <v>2067</v>
      </c>
      <c s="34" t="s">
        <v>2068</v>
      </c>
      <c s="35" t="s">
        <v>5</v>
      </c>
      <c s="6" t="s">
        <v>2069</v>
      </c>
      <c s="36" t="s">
        <v>133</v>
      </c>
      <c s="37">
        <v>1.125</v>
      </c>
      <c s="36">
        <v>0.03681</v>
      </c>
      <c s="36">
        <f>ROUND(G1560*H1560,6)</f>
      </c>
      <c r="L1560" s="38">
        <v>0</v>
      </c>
      <c s="32">
        <f>ROUND(ROUND(L1560,2)*ROUND(G1560,3),2)</f>
      </c>
      <c s="36" t="s">
        <v>159</v>
      </c>
      <c>
        <f>(M1560*21)/100</f>
      </c>
      <c t="s">
        <v>28</v>
      </c>
    </row>
    <row r="1561" spans="1:5" ht="12.75">
      <c r="A1561" s="35" t="s">
        <v>56</v>
      </c>
      <c r="E1561" s="39" t="s">
        <v>2069</v>
      </c>
    </row>
    <row r="1562" spans="1:5" ht="25.5">
      <c r="A1562" s="35" t="s">
        <v>57</v>
      </c>
      <c r="E1562" s="40" t="s">
        <v>2070</v>
      </c>
    </row>
    <row r="1563" spans="1:5" ht="12.75">
      <c r="A1563" t="s">
        <v>58</v>
      </c>
      <c r="E1563" s="39" t="s">
        <v>2054</v>
      </c>
    </row>
    <row r="1564" spans="1:16" ht="25.5">
      <c r="A1564" t="s">
        <v>50</v>
      </c>
      <c s="34" t="s">
        <v>2071</v>
      </c>
      <c s="34" t="s">
        <v>2072</v>
      </c>
      <c s="35" t="s">
        <v>5</v>
      </c>
      <c s="6" t="s">
        <v>2073</v>
      </c>
      <c s="36" t="s">
        <v>133</v>
      </c>
      <c s="37">
        <v>40.484</v>
      </c>
      <c s="36">
        <v>0.00026</v>
      </c>
      <c s="36">
        <f>ROUND(G1564*H1564,6)</f>
      </c>
      <c r="L1564" s="38">
        <v>0</v>
      </c>
      <c s="32">
        <f>ROUND(ROUND(L1564,2)*ROUND(G1564,3),2)</f>
      </c>
      <c s="36" t="s">
        <v>154</v>
      </c>
      <c>
        <f>(M1564*21)/100</f>
      </c>
      <c t="s">
        <v>28</v>
      </c>
    </row>
    <row r="1565" spans="1:5" ht="25.5">
      <c r="A1565" s="35" t="s">
        <v>56</v>
      </c>
      <c r="E1565" s="39" t="s">
        <v>2073</v>
      </c>
    </row>
    <row r="1566" spans="1:5" ht="140.25">
      <c r="A1566" s="35" t="s">
        <v>57</v>
      </c>
      <c r="E1566" s="40" t="s">
        <v>2074</v>
      </c>
    </row>
    <row r="1567" spans="1:5" ht="102">
      <c r="A1567" t="s">
        <v>58</v>
      </c>
      <c r="E1567" s="39" t="s">
        <v>2049</v>
      </c>
    </row>
    <row r="1568" spans="1:16" ht="12.75">
      <c r="A1568" t="s">
        <v>50</v>
      </c>
      <c s="34" t="s">
        <v>2075</v>
      </c>
      <c s="34" t="s">
        <v>2076</v>
      </c>
      <c s="35" t="s">
        <v>5</v>
      </c>
      <c s="6" t="s">
        <v>2077</v>
      </c>
      <c s="36" t="s">
        <v>133</v>
      </c>
      <c s="37">
        <v>4.95</v>
      </c>
      <c s="36">
        <v>0.03611</v>
      </c>
      <c s="36">
        <f>ROUND(G1568*H1568,6)</f>
      </c>
      <c r="L1568" s="38">
        <v>0</v>
      </c>
      <c s="32">
        <f>ROUND(ROUND(L1568,2)*ROUND(G1568,3),2)</f>
      </c>
      <c s="36" t="s">
        <v>159</v>
      </c>
      <c>
        <f>(M1568*21)/100</f>
      </c>
      <c t="s">
        <v>28</v>
      </c>
    </row>
    <row r="1569" spans="1:5" ht="12.75">
      <c r="A1569" s="35" t="s">
        <v>56</v>
      </c>
      <c r="E1569" s="39" t="s">
        <v>2077</v>
      </c>
    </row>
    <row r="1570" spans="1:5" ht="25.5">
      <c r="A1570" s="35" t="s">
        <v>57</v>
      </c>
      <c r="E1570" s="40" t="s">
        <v>2078</v>
      </c>
    </row>
    <row r="1571" spans="1:5" ht="12.75">
      <c r="A1571" t="s">
        <v>58</v>
      </c>
      <c r="E1571" s="39" t="s">
        <v>2054</v>
      </c>
    </row>
    <row r="1572" spans="1:16" ht="12.75">
      <c r="A1572" t="s">
        <v>50</v>
      </c>
      <c s="34" t="s">
        <v>2079</v>
      </c>
      <c s="34" t="s">
        <v>2080</v>
      </c>
      <c s="35" t="s">
        <v>5</v>
      </c>
      <c s="6" t="s">
        <v>2081</v>
      </c>
      <c s="36" t="s">
        <v>133</v>
      </c>
      <c s="37">
        <v>14.4</v>
      </c>
      <c s="36">
        <v>0.03611</v>
      </c>
      <c s="36">
        <f>ROUND(G1572*H1572,6)</f>
      </c>
      <c r="L1572" s="38">
        <v>0</v>
      </c>
      <c s="32">
        <f>ROUND(ROUND(L1572,2)*ROUND(G1572,3),2)</f>
      </c>
      <c s="36" t="s">
        <v>159</v>
      </c>
      <c>
        <f>(M1572*21)/100</f>
      </c>
      <c t="s">
        <v>28</v>
      </c>
    </row>
    <row r="1573" spans="1:5" ht="12.75">
      <c r="A1573" s="35" t="s">
        <v>56</v>
      </c>
      <c r="E1573" s="39" t="s">
        <v>2081</v>
      </c>
    </row>
    <row r="1574" spans="1:5" ht="25.5">
      <c r="A1574" s="35" t="s">
        <v>57</v>
      </c>
      <c r="E1574" s="40" t="s">
        <v>2082</v>
      </c>
    </row>
    <row r="1575" spans="1:5" ht="12.75">
      <c r="A1575" t="s">
        <v>58</v>
      </c>
      <c r="E1575" s="39" t="s">
        <v>2054</v>
      </c>
    </row>
    <row r="1576" spans="1:16" ht="12.75">
      <c r="A1576" t="s">
        <v>50</v>
      </c>
      <c s="34" t="s">
        <v>2083</v>
      </c>
      <c s="34" t="s">
        <v>2084</v>
      </c>
      <c s="35" t="s">
        <v>5</v>
      </c>
      <c s="6" t="s">
        <v>2085</v>
      </c>
      <c s="36" t="s">
        <v>133</v>
      </c>
      <c s="37">
        <v>4.8</v>
      </c>
      <c s="36">
        <v>0.03611</v>
      </c>
      <c s="36">
        <f>ROUND(G1576*H1576,6)</f>
      </c>
      <c r="L1576" s="38">
        <v>0</v>
      </c>
      <c s="32">
        <f>ROUND(ROUND(L1576,2)*ROUND(G1576,3),2)</f>
      </c>
      <c s="36" t="s">
        <v>159</v>
      </c>
      <c>
        <f>(M1576*21)/100</f>
      </c>
      <c t="s">
        <v>28</v>
      </c>
    </row>
    <row r="1577" spans="1:5" ht="12.75">
      <c r="A1577" s="35" t="s">
        <v>56</v>
      </c>
      <c r="E1577" s="39" t="s">
        <v>2085</v>
      </c>
    </row>
    <row r="1578" spans="1:5" ht="25.5">
      <c r="A1578" s="35" t="s">
        <v>57</v>
      </c>
      <c r="E1578" s="40" t="s">
        <v>2086</v>
      </c>
    </row>
    <row r="1579" spans="1:5" ht="12.75">
      <c r="A1579" t="s">
        <v>58</v>
      </c>
      <c r="E1579" s="39" t="s">
        <v>2054</v>
      </c>
    </row>
    <row r="1580" spans="1:16" ht="12.75">
      <c r="A1580" t="s">
        <v>50</v>
      </c>
      <c s="34" t="s">
        <v>2087</v>
      </c>
      <c s="34" t="s">
        <v>2088</v>
      </c>
      <c s="35" t="s">
        <v>5</v>
      </c>
      <c s="6" t="s">
        <v>2089</v>
      </c>
      <c s="36" t="s">
        <v>133</v>
      </c>
      <c s="37">
        <v>2.325</v>
      </c>
      <c s="36">
        <v>0.03611</v>
      </c>
      <c s="36">
        <f>ROUND(G1580*H1580,6)</f>
      </c>
      <c r="L1580" s="38">
        <v>0</v>
      </c>
      <c s="32">
        <f>ROUND(ROUND(L1580,2)*ROUND(G1580,3),2)</f>
      </c>
      <c s="36" t="s">
        <v>159</v>
      </c>
      <c>
        <f>(M1580*21)/100</f>
      </c>
      <c t="s">
        <v>28</v>
      </c>
    </row>
    <row r="1581" spans="1:5" ht="12.75">
      <c r="A1581" s="35" t="s">
        <v>56</v>
      </c>
      <c r="E1581" s="39" t="s">
        <v>2089</v>
      </c>
    </row>
    <row r="1582" spans="1:5" ht="25.5">
      <c r="A1582" s="35" t="s">
        <v>57</v>
      </c>
      <c r="E1582" s="40" t="s">
        <v>2090</v>
      </c>
    </row>
    <row r="1583" spans="1:5" ht="12.75">
      <c r="A1583" t="s">
        <v>58</v>
      </c>
      <c r="E1583" s="39" t="s">
        <v>2054</v>
      </c>
    </row>
    <row r="1584" spans="1:16" ht="12.75">
      <c r="A1584" t="s">
        <v>50</v>
      </c>
      <c s="34" t="s">
        <v>2091</v>
      </c>
      <c s="34" t="s">
        <v>2092</v>
      </c>
      <c s="35" t="s">
        <v>5</v>
      </c>
      <c s="6" t="s">
        <v>2093</v>
      </c>
      <c s="36" t="s">
        <v>133</v>
      </c>
      <c s="37">
        <v>4.785</v>
      </c>
      <c s="36">
        <v>0.03611</v>
      </c>
      <c s="36">
        <f>ROUND(G1584*H1584,6)</f>
      </c>
      <c r="L1584" s="38">
        <v>0</v>
      </c>
      <c s="32">
        <f>ROUND(ROUND(L1584,2)*ROUND(G1584,3),2)</f>
      </c>
      <c s="36" t="s">
        <v>159</v>
      </c>
      <c>
        <f>(M1584*21)/100</f>
      </c>
      <c t="s">
        <v>28</v>
      </c>
    </row>
    <row r="1585" spans="1:5" ht="12.75">
      <c r="A1585" s="35" t="s">
        <v>56</v>
      </c>
      <c r="E1585" s="39" t="s">
        <v>2093</v>
      </c>
    </row>
    <row r="1586" spans="1:5" ht="25.5">
      <c r="A1586" s="35" t="s">
        <v>57</v>
      </c>
      <c r="E1586" s="40" t="s">
        <v>2094</v>
      </c>
    </row>
    <row r="1587" spans="1:5" ht="12.75">
      <c r="A1587" t="s">
        <v>58</v>
      </c>
      <c r="E1587" s="39" t="s">
        <v>2054</v>
      </c>
    </row>
    <row r="1588" spans="1:16" ht="12.75">
      <c r="A1588" t="s">
        <v>50</v>
      </c>
      <c s="34" t="s">
        <v>2095</v>
      </c>
      <c s="34" t="s">
        <v>2096</v>
      </c>
      <c s="35" t="s">
        <v>5</v>
      </c>
      <c s="6" t="s">
        <v>2097</v>
      </c>
      <c s="36" t="s">
        <v>133</v>
      </c>
      <c s="37">
        <v>2.393</v>
      </c>
      <c s="36">
        <v>0.03611</v>
      </c>
      <c s="36">
        <f>ROUND(G1588*H1588,6)</f>
      </c>
      <c r="L1588" s="38">
        <v>0</v>
      </c>
      <c s="32">
        <f>ROUND(ROUND(L1588,2)*ROUND(G1588,3),2)</f>
      </c>
      <c s="36" t="s">
        <v>159</v>
      </c>
      <c>
        <f>(M1588*21)/100</f>
      </c>
      <c t="s">
        <v>28</v>
      </c>
    </row>
    <row r="1589" spans="1:5" ht="12.75">
      <c r="A1589" s="35" t="s">
        <v>56</v>
      </c>
      <c r="E1589" s="39" t="s">
        <v>2097</v>
      </c>
    </row>
    <row r="1590" spans="1:5" ht="25.5">
      <c r="A1590" s="35" t="s">
        <v>57</v>
      </c>
      <c r="E1590" s="40" t="s">
        <v>2098</v>
      </c>
    </row>
    <row r="1591" spans="1:5" ht="12.75">
      <c r="A1591" t="s">
        <v>58</v>
      </c>
      <c r="E1591" s="39" t="s">
        <v>2054</v>
      </c>
    </row>
    <row r="1592" spans="1:16" ht="12.75">
      <c r="A1592" t="s">
        <v>50</v>
      </c>
      <c s="34" t="s">
        <v>2099</v>
      </c>
      <c s="34" t="s">
        <v>2100</v>
      </c>
      <c s="35" t="s">
        <v>5</v>
      </c>
      <c s="6" t="s">
        <v>2101</v>
      </c>
      <c s="36" t="s">
        <v>133</v>
      </c>
      <c s="37">
        <v>2.393</v>
      </c>
      <c s="36">
        <v>0.03611</v>
      </c>
      <c s="36">
        <f>ROUND(G1592*H1592,6)</f>
      </c>
      <c r="L1592" s="38">
        <v>0</v>
      </c>
      <c s="32">
        <f>ROUND(ROUND(L1592,2)*ROUND(G1592,3),2)</f>
      </c>
      <c s="36" t="s">
        <v>159</v>
      </c>
      <c>
        <f>(M1592*21)/100</f>
      </c>
      <c t="s">
        <v>28</v>
      </c>
    </row>
    <row r="1593" spans="1:5" ht="12.75">
      <c r="A1593" s="35" t="s">
        <v>56</v>
      </c>
      <c r="E1593" s="39" t="s">
        <v>2101</v>
      </c>
    </row>
    <row r="1594" spans="1:5" ht="25.5">
      <c r="A1594" s="35" t="s">
        <v>57</v>
      </c>
      <c r="E1594" s="40" t="s">
        <v>2102</v>
      </c>
    </row>
    <row r="1595" spans="1:5" ht="12.75">
      <c r="A1595" t="s">
        <v>58</v>
      </c>
      <c r="E1595" s="39" t="s">
        <v>2054</v>
      </c>
    </row>
    <row r="1596" spans="1:16" ht="12.75">
      <c r="A1596" t="s">
        <v>50</v>
      </c>
      <c s="34" t="s">
        <v>2103</v>
      </c>
      <c s="34" t="s">
        <v>2104</v>
      </c>
      <c s="35" t="s">
        <v>5</v>
      </c>
      <c s="6" t="s">
        <v>2105</v>
      </c>
      <c s="36" t="s">
        <v>133</v>
      </c>
      <c s="37">
        <v>1.6</v>
      </c>
      <c s="36">
        <v>0.03611</v>
      </c>
      <c s="36">
        <f>ROUND(G1596*H1596,6)</f>
      </c>
      <c r="L1596" s="38">
        <v>0</v>
      </c>
      <c s="32">
        <f>ROUND(ROUND(L1596,2)*ROUND(G1596,3),2)</f>
      </c>
      <c s="36" t="s">
        <v>159</v>
      </c>
      <c>
        <f>(M1596*21)/100</f>
      </c>
      <c t="s">
        <v>28</v>
      </c>
    </row>
    <row r="1597" spans="1:5" ht="12.75">
      <c r="A1597" s="35" t="s">
        <v>56</v>
      </c>
      <c r="E1597" s="39" t="s">
        <v>2105</v>
      </c>
    </row>
    <row r="1598" spans="1:5" ht="25.5">
      <c r="A1598" s="35" t="s">
        <v>57</v>
      </c>
      <c r="E1598" s="40" t="s">
        <v>2106</v>
      </c>
    </row>
    <row r="1599" spans="1:5" ht="12.75">
      <c r="A1599" t="s">
        <v>58</v>
      </c>
      <c r="E1599" s="39" t="s">
        <v>2054</v>
      </c>
    </row>
    <row r="1600" spans="1:16" ht="12.75">
      <c r="A1600" t="s">
        <v>50</v>
      </c>
      <c s="34" t="s">
        <v>2107</v>
      </c>
      <c s="34" t="s">
        <v>2108</v>
      </c>
      <c s="35" t="s">
        <v>5</v>
      </c>
      <c s="6" t="s">
        <v>2109</v>
      </c>
      <c s="36" t="s">
        <v>133</v>
      </c>
      <c s="37">
        <v>1.6</v>
      </c>
      <c s="36">
        <v>0.03611</v>
      </c>
      <c s="36">
        <f>ROUND(G1600*H1600,6)</f>
      </c>
      <c r="L1600" s="38">
        <v>0</v>
      </c>
      <c s="32">
        <f>ROUND(ROUND(L1600,2)*ROUND(G1600,3),2)</f>
      </c>
      <c s="36" t="s">
        <v>159</v>
      </c>
      <c>
        <f>(M1600*21)/100</f>
      </c>
      <c t="s">
        <v>28</v>
      </c>
    </row>
    <row r="1601" spans="1:5" ht="12.75">
      <c r="A1601" s="35" t="s">
        <v>56</v>
      </c>
      <c r="E1601" s="39" t="s">
        <v>2109</v>
      </c>
    </row>
    <row r="1602" spans="1:5" ht="25.5">
      <c r="A1602" s="35" t="s">
        <v>57</v>
      </c>
      <c r="E1602" s="40" t="s">
        <v>2110</v>
      </c>
    </row>
    <row r="1603" spans="1:5" ht="12.75">
      <c r="A1603" t="s">
        <v>58</v>
      </c>
      <c r="E1603" s="39" t="s">
        <v>2054</v>
      </c>
    </row>
    <row r="1604" spans="1:16" ht="12.75">
      <c r="A1604" t="s">
        <v>50</v>
      </c>
      <c s="34" t="s">
        <v>2111</v>
      </c>
      <c s="34" t="s">
        <v>2112</v>
      </c>
      <c s="35" t="s">
        <v>5</v>
      </c>
      <c s="6" t="s">
        <v>2113</v>
      </c>
      <c s="36" t="s">
        <v>133</v>
      </c>
      <c s="37">
        <v>1.238</v>
      </c>
      <c s="36">
        <v>0.03611</v>
      </c>
      <c s="36">
        <f>ROUND(G1604*H1604,6)</f>
      </c>
      <c r="L1604" s="38">
        <v>0</v>
      </c>
      <c s="32">
        <f>ROUND(ROUND(L1604,2)*ROUND(G1604,3),2)</f>
      </c>
      <c s="36" t="s">
        <v>159</v>
      </c>
      <c>
        <f>(M1604*21)/100</f>
      </c>
      <c t="s">
        <v>28</v>
      </c>
    </row>
    <row r="1605" spans="1:5" ht="12.75">
      <c r="A1605" s="35" t="s">
        <v>56</v>
      </c>
      <c r="E1605" s="39" t="s">
        <v>2113</v>
      </c>
    </row>
    <row r="1606" spans="1:5" ht="25.5">
      <c r="A1606" s="35" t="s">
        <v>57</v>
      </c>
      <c r="E1606" s="40" t="s">
        <v>2114</v>
      </c>
    </row>
    <row r="1607" spans="1:5" ht="12.75">
      <c r="A1607" t="s">
        <v>58</v>
      </c>
      <c r="E1607" s="39" t="s">
        <v>2054</v>
      </c>
    </row>
    <row r="1608" spans="1:16" ht="12.75">
      <c r="A1608" t="s">
        <v>50</v>
      </c>
      <c s="34" t="s">
        <v>2115</v>
      </c>
      <c s="34" t="s">
        <v>2116</v>
      </c>
      <c s="35" t="s">
        <v>5</v>
      </c>
      <c s="6" t="s">
        <v>2117</v>
      </c>
      <c s="36" t="s">
        <v>54</v>
      </c>
      <c s="37">
        <v>5</v>
      </c>
      <c s="36">
        <v>0.00027</v>
      </c>
      <c s="36">
        <f>ROUND(G1608*H1608,6)</f>
      </c>
      <c r="L1608" s="38">
        <v>0</v>
      </c>
      <c s="32">
        <f>ROUND(ROUND(L1608,2)*ROUND(G1608,3),2)</f>
      </c>
      <c s="36" t="s">
        <v>154</v>
      </c>
      <c>
        <f>(M1608*21)/100</f>
      </c>
      <c t="s">
        <v>28</v>
      </c>
    </row>
    <row r="1609" spans="1:5" ht="12.75">
      <c r="A1609" s="35" t="s">
        <v>56</v>
      </c>
      <c r="E1609" s="39" t="s">
        <v>2117</v>
      </c>
    </row>
    <row r="1610" spans="1:5" ht="38.25">
      <c r="A1610" s="35" t="s">
        <v>57</v>
      </c>
      <c r="E1610" s="40" t="s">
        <v>2118</v>
      </c>
    </row>
    <row r="1611" spans="1:5" ht="102">
      <c r="A1611" t="s">
        <v>58</v>
      </c>
      <c r="E1611" s="39" t="s">
        <v>2049</v>
      </c>
    </row>
    <row r="1612" spans="1:16" ht="12.75">
      <c r="A1612" t="s">
        <v>50</v>
      </c>
      <c s="34" t="s">
        <v>2119</v>
      </c>
      <c s="34" t="s">
        <v>2120</v>
      </c>
      <c s="35" t="s">
        <v>5</v>
      </c>
      <c s="6" t="s">
        <v>2121</v>
      </c>
      <c s="36" t="s">
        <v>133</v>
      </c>
      <c s="37">
        <v>0.563</v>
      </c>
      <c s="36">
        <v>0.04028</v>
      </c>
      <c s="36">
        <f>ROUND(G1612*H1612,6)</f>
      </c>
      <c r="L1612" s="38">
        <v>0</v>
      </c>
      <c s="32">
        <f>ROUND(ROUND(L1612,2)*ROUND(G1612,3),2)</f>
      </c>
      <c s="36" t="s">
        <v>159</v>
      </c>
      <c>
        <f>(M1612*21)/100</f>
      </c>
      <c t="s">
        <v>28</v>
      </c>
    </row>
    <row r="1613" spans="1:5" ht="12.75">
      <c r="A1613" s="35" t="s">
        <v>56</v>
      </c>
      <c r="E1613" s="39" t="s">
        <v>2121</v>
      </c>
    </row>
    <row r="1614" spans="1:5" ht="25.5">
      <c r="A1614" s="35" t="s">
        <v>57</v>
      </c>
      <c r="E1614" s="40" t="s">
        <v>2122</v>
      </c>
    </row>
    <row r="1615" spans="1:5" ht="12.75">
      <c r="A1615" t="s">
        <v>58</v>
      </c>
      <c r="E1615" s="39" t="s">
        <v>2054</v>
      </c>
    </row>
    <row r="1616" spans="1:16" ht="12.75">
      <c r="A1616" t="s">
        <v>50</v>
      </c>
      <c s="34" t="s">
        <v>2123</v>
      </c>
      <c s="34" t="s">
        <v>2124</v>
      </c>
      <c s="35" t="s">
        <v>5</v>
      </c>
      <c s="6" t="s">
        <v>2125</v>
      </c>
      <c s="36" t="s">
        <v>133</v>
      </c>
      <c s="37">
        <v>2.64</v>
      </c>
      <c s="36">
        <v>0.04028</v>
      </c>
      <c s="36">
        <f>ROUND(G1616*H1616,6)</f>
      </c>
      <c r="L1616" s="38">
        <v>0</v>
      </c>
      <c s="32">
        <f>ROUND(ROUND(L1616,2)*ROUND(G1616,3),2)</f>
      </c>
      <c s="36" t="s">
        <v>159</v>
      </c>
      <c>
        <f>(M1616*21)/100</f>
      </c>
      <c t="s">
        <v>28</v>
      </c>
    </row>
    <row r="1617" spans="1:5" ht="12.75">
      <c r="A1617" s="35" t="s">
        <v>56</v>
      </c>
      <c r="E1617" s="39" t="s">
        <v>2125</v>
      </c>
    </row>
    <row r="1618" spans="1:5" ht="25.5">
      <c r="A1618" s="35" t="s">
        <v>57</v>
      </c>
      <c r="E1618" s="40" t="s">
        <v>2126</v>
      </c>
    </row>
    <row r="1619" spans="1:5" ht="12.75">
      <c r="A1619" t="s">
        <v>58</v>
      </c>
      <c r="E1619" s="39" t="s">
        <v>2054</v>
      </c>
    </row>
    <row r="1620" spans="1:16" ht="25.5">
      <c r="A1620" t="s">
        <v>50</v>
      </c>
      <c s="34" t="s">
        <v>2127</v>
      </c>
      <c s="34" t="s">
        <v>2128</v>
      </c>
      <c s="35" t="s">
        <v>5</v>
      </c>
      <c s="6" t="s">
        <v>2129</v>
      </c>
      <c s="36" t="s">
        <v>65</v>
      </c>
      <c s="37">
        <v>60.11</v>
      </c>
      <c s="36">
        <v>0.00028</v>
      </c>
      <c s="36">
        <f>ROUND(G1620*H1620,6)</f>
      </c>
      <c r="L1620" s="38">
        <v>0</v>
      </c>
      <c s="32">
        <f>ROUND(ROUND(L1620,2)*ROUND(G1620,3),2)</f>
      </c>
      <c s="36" t="s">
        <v>154</v>
      </c>
      <c>
        <f>(M1620*21)/100</f>
      </c>
      <c t="s">
        <v>28</v>
      </c>
    </row>
    <row r="1621" spans="1:5" ht="25.5">
      <c r="A1621" s="35" t="s">
        <v>56</v>
      </c>
      <c r="E1621" s="39" t="s">
        <v>2129</v>
      </c>
    </row>
    <row r="1622" spans="1:5" ht="255">
      <c r="A1622" s="35" t="s">
        <v>57</v>
      </c>
      <c r="E1622" s="40" t="s">
        <v>2130</v>
      </c>
    </row>
    <row r="1623" spans="1:5" ht="89.25">
      <c r="A1623" t="s">
        <v>58</v>
      </c>
      <c r="E1623" s="39" t="s">
        <v>2131</v>
      </c>
    </row>
    <row r="1624" spans="1:16" ht="25.5">
      <c r="A1624" t="s">
        <v>50</v>
      </c>
      <c s="34" t="s">
        <v>2132</v>
      </c>
      <c s="34" t="s">
        <v>2133</v>
      </c>
      <c s="35" t="s">
        <v>5</v>
      </c>
      <c s="6" t="s">
        <v>2134</v>
      </c>
      <c s="36" t="s">
        <v>54</v>
      </c>
      <c s="37">
        <v>32</v>
      </c>
      <c s="36">
        <v>0</v>
      </c>
      <c s="36">
        <f>ROUND(G1624*H1624,6)</f>
      </c>
      <c r="L1624" s="38">
        <v>0</v>
      </c>
      <c s="32">
        <f>ROUND(ROUND(L1624,2)*ROUND(G1624,3),2)</f>
      </c>
      <c s="36" t="s">
        <v>154</v>
      </c>
      <c>
        <f>(M1624*21)/100</f>
      </c>
      <c t="s">
        <v>28</v>
      </c>
    </row>
    <row r="1625" spans="1:5" ht="25.5">
      <c r="A1625" s="35" t="s">
        <v>56</v>
      </c>
      <c r="E1625" s="39" t="s">
        <v>2134</v>
      </c>
    </row>
    <row r="1626" spans="1:5" ht="140.25">
      <c r="A1626" s="35" t="s">
        <v>57</v>
      </c>
      <c r="E1626" s="40" t="s">
        <v>2135</v>
      </c>
    </row>
    <row r="1627" spans="1:5" ht="102">
      <c r="A1627" t="s">
        <v>58</v>
      </c>
      <c r="E1627" s="39" t="s">
        <v>2136</v>
      </c>
    </row>
    <row r="1628" spans="1:16" ht="12.75">
      <c r="A1628" t="s">
        <v>50</v>
      </c>
      <c s="34" t="s">
        <v>2137</v>
      </c>
      <c s="34" t="s">
        <v>2138</v>
      </c>
      <c s="35" t="s">
        <v>5</v>
      </c>
      <c s="6" t="s">
        <v>2139</v>
      </c>
      <c s="36" t="s">
        <v>54</v>
      </c>
      <c s="37">
        <v>2</v>
      </c>
      <c s="36">
        <v>0.016</v>
      </c>
      <c s="36">
        <f>ROUND(G1628*H1628,6)</f>
      </c>
      <c r="L1628" s="38">
        <v>0</v>
      </c>
      <c s="32">
        <f>ROUND(ROUND(L1628,2)*ROUND(G1628,3),2)</f>
      </c>
      <c s="36" t="s">
        <v>159</v>
      </c>
      <c>
        <f>(M1628*21)/100</f>
      </c>
      <c t="s">
        <v>28</v>
      </c>
    </row>
    <row r="1629" spans="1:5" ht="12.75">
      <c r="A1629" s="35" t="s">
        <v>56</v>
      </c>
      <c r="E1629" s="39" t="s">
        <v>2139</v>
      </c>
    </row>
    <row r="1630" spans="1:5" ht="25.5">
      <c r="A1630" s="35" t="s">
        <v>57</v>
      </c>
      <c r="E1630" s="40" t="s">
        <v>2140</v>
      </c>
    </row>
    <row r="1631" spans="1:5" ht="12.75">
      <c r="A1631" t="s">
        <v>58</v>
      </c>
      <c r="E1631" s="39" t="s">
        <v>2141</v>
      </c>
    </row>
    <row r="1632" spans="1:16" ht="12.75">
      <c r="A1632" t="s">
        <v>50</v>
      </c>
      <c s="34" t="s">
        <v>2142</v>
      </c>
      <c s="34" t="s">
        <v>2143</v>
      </c>
      <c s="35" t="s">
        <v>5</v>
      </c>
      <c s="6" t="s">
        <v>2144</v>
      </c>
      <c s="36" t="s">
        <v>54</v>
      </c>
      <c s="37">
        <v>1</v>
      </c>
      <c s="36">
        <v>0.016</v>
      </c>
      <c s="36">
        <f>ROUND(G1632*H1632,6)</f>
      </c>
      <c r="L1632" s="38">
        <v>0</v>
      </c>
      <c s="32">
        <f>ROUND(ROUND(L1632,2)*ROUND(G1632,3),2)</f>
      </c>
      <c s="36" t="s">
        <v>159</v>
      </c>
      <c>
        <f>(M1632*21)/100</f>
      </c>
      <c t="s">
        <v>28</v>
      </c>
    </row>
    <row r="1633" spans="1:5" ht="12.75">
      <c r="A1633" s="35" t="s">
        <v>56</v>
      </c>
      <c r="E1633" s="39" t="s">
        <v>2144</v>
      </c>
    </row>
    <row r="1634" spans="1:5" ht="25.5">
      <c r="A1634" s="35" t="s">
        <v>57</v>
      </c>
      <c r="E1634" s="40" t="s">
        <v>2145</v>
      </c>
    </row>
    <row r="1635" spans="1:5" ht="12.75">
      <c r="A1635" t="s">
        <v>58</v>
      </c>
      <c r="E1635" s="39" t="s">
        <v>2141</v>
      </c>
    </row>
    <row r="1636" spans="1:16" ht="12.75">
      <c r="A1636" t="s">
        <v>50</v>
      </c>
      <c s="34" t="s">
        <v>2146</v>
      </c>
      <c s="34" t="s">
        <v>2147</v>
      </c>
      <c s="35" t="s">
        <v>5</v>
      </c>
      <c s="6" t="s">
        <v>2148</v>
      </c>
      <c s="36" t="s">
        <v>54</v>
      </c>
      <c s="37">
        <v>1</v>
      </c>
      <c s="36">
        <v>0.016</v>
      </c>
      <c s="36">
        <f>ROUND(G1636*H1636,6)</f>
      </c>
      <c r="L1636" s="38">
        <v>0</v>
      </c>
      <c s="32">
        <f>ROUND(ROUND(L1636,2)*ROUND(G1636,3),2)</f>
      </c>
      <c s="36" t="s">
        <v>159</v>
      </c>
      <c>
        <f>(M1636*21)/100</f>
      </c>
      <c t="s">
        <v>28</v>
      </c>
    </row>
    <row r="1637" spans="1:5" ht="12.75">
      <c r="A1637" s="35" t="s">
        <v>56</v>
      </c>
      <c r="E1637" s="39" t="s">
        <v>2148</v>
      </c>
    </row>
    <row r="1638" spans="1:5" ht="25.5">
      <c r="A1638" s="35" t="s">
        <v>57</v>
      </c>
      <c r="E1638" s="40" t="s">
        <v>2149</v>
      </c>
    </row>
    <row r="1639" spans="1:5" ht="12.75">
      <c r="A1639" t="s">
        <v>58</v>
      </c>
      <c r="E1639" s="39" t="s">
        <v>2141</v>
      </c>
    </row>
    <row r="1640" spans="1:16" ht="12.75">
      <c r="A1640" t="s">
        <v>50</v>
      </c>
      <c s="34" t="s">
        <v>2150</v>
      </c>
      <c s="34" t="s">
        <v>2151</v>
      </c>
      <c s="35" t="s">
        <v>5</v>
      </c>
      <c s="6" t="s">
        <v>2152</v>
      </c>
      <c s="36" t="s">
        <v>54</v>
      </c>
      <c s="37">
        <v>9</v>
      </c>
      <c s="36">
        <v>0.016</v>
      </c>
      <c s="36">
        <f>ROUND(G1640*H1640,6)</f>
      </c>
      <c r="L1640" s="38">
        <v>0</v>
      </c>
      <c s="32">
        <f>ROUND(ROUND(L1640,2)*ROUND(G1640,3),2)</f>
      </c>
      <c s="36" t="s">
        <v>159</v>
      </c>
      <c>
        <f>(M1640*21)/100</f>
      </c>
      <c t="s">
        <v>28</v>
      </c>
    </row>
    <row r="1641" spans="1:5" ht="12.75">
      <c r="A1641" s="35" t="s">
        <v>56</v>
      </c>
      <c r="E1641" s="39" t="s">
        <v>2152</v>
      </c>
    </row>
    <row r="1642" spans="1:5" ht="25.5">
      <c r="A1642" s="35" t="s">
        <v>57</v>
      </c>
      <c r="E1642" s="40" t="s">
        <v>2153</v>
      </c>
    </row>
    <row r="1643" spans="1:5" ht="12.75">
      <c r="A1643" t="s">
        <v>58</v>
      </c>
      <c r="E1643" s="39" t="s">
        <v>2141</v>
      </c>
    </row>
    <row r="1644" spans="1:16" ht="12.75">
      <c r="A1644" t="s">
        <v>50</v>
      </c>
      <c s="34" t="s">
        <v>2154</v>
      </c>
      <c s="34" t="s">
        <v>2155</v>
      </c>
      <c s="35" t="s">
        <v>5</v>
      </c>
      <c s="6" t="s">
        <v>2156</v>
      </c>
      <c s="36" t="s">
        <v>54</v>
      </c>
      <c s="37">
        <v>3</v>
      </c>
      <c s="36">
        <v>0.016</v>
      </c>
      <c s="36">
        <f>ROUND(G1644*H1644,6)</f>
      </c>
      <c r="L1644" s="38">
        <v>0</v>
      </c>
      <c s="32">
        <f>ROUND(ROUND(L1644,2)*ROUND(G1644,3),2)</f>
      </c>
      <c s="36" t="s">
        <v>159</v>
      </c>
      <c>
        <f>(M1644*21)/100</f>
      </c>
      <c t="s">
        <v>28</v>
      </c>
    </row>
    <row r="1645" spans="1:5" ht="12.75">
      <c r="A1645" s="35" t="s">
        <v>56</v>
      </c>
      <c r="E1645" s="39" t="s">
        <v>2156</v>
      </c>
    </row>
    <row r="1646" spans="1:5" ht="25.5">
      <c r="A1646" s="35" t="s">
        <v>57</v>
      </c>
      <c r="E1646" s="40" t="s">
        <v>2157</v>
      </c>
    </row>
    <row r="1647" spans="1:5" ht="12.75">
      <c r="A1647" t="s">
        <v>58</v>
      </c>
      <c r="E1647" s="39" t="s">
        <v>2141</v>
      </c>
    </row>
    <row r="1648" spans="1:16" ht="12.75">
      <c r="A1648" t="s">
        <v>50</v>
      </c>
      <c s="34" t="s">
        <v>2158</v>
      </c>
      <c s="34" t="s">
        <v>2159</v>
      </c>
      <c s="35" t="s">
        <v>5</v>
      </c>
      <c s="6" t="s">
        <v>2160</v>
      </c>
      <c s="36" t="s">
        <v>54</v>
      </c>
      <c s="37">
        <v>1</v>
      </c>
      <c s="36">
        <v>0.016</v>
      </c>
      <c s="36">
        <f>ROUND(G1648*H1648,6)</f>
      </c>
      <c r="L1648" s="38">
        <v>0</v>
      </c>
      <c s="32">
        <f>ROUND(ROUND(L1648,2)*ROUND(G1648,3),2)</f>
      </c>
      <c s="36" t="s">
        <v>159</v>
      </c>
      <c>
        <f>(M1648*21)/100</f>
      </c>
      <c t="s">
        <v>28</v>
      </c>
    </row>
    <row r="1649" spans="1:5" ht="12.75">
      <c r="A1649" s="35" t="s">
        <v>56</v>
      </c>
      <c r="E1649" s="39" t="s">
        <v>2160</v>
      </c>
    </row>
    <row r="1650" spans="1:5" ht="25.5">
      <c r="A1650" s="35" t="s">
        <v>57</v>
      </c>
      <c r="E1650" s="40" t="s">
        <v>2161</v>
      </c>
    </row>
    <row r="1651" spans="1:5" ht="12.75">
      <c r="A1651" t="s">
        <v>58</v>
      </c>
      <c r="E1651" s="39" t="s">
        <v>2141</v>
      </c>
    </row>
    <row r="1652" spans="1:16" ht="12.75">
      <c r="A1652" t="s">
        <v>50</v>
      </c>
      <c s="34" t="s">
        <v>2162</v>
      </c>
      <c s="34" t="s">
        <v>2163</v>
      </c>
      <c s="35" t="s">
        <v>5</v>
      </c>
      <c s="6" t="s">
        <v>2164</v>
      </c>
      <c s="36" t="s">
        <v>54</v>
      </c>
      <c s="37">
        <v>2</v>
      </c>
      <c s="36">
        <v>0.016</v>
      </c>
      <c s="36">
        <f>ROUND(G1652*H1652,6)</f>
      </c>
      <c r="L1652" s="38">
        <v>0</v>
      </c>
      <c s="32">
        <f>ROUND(ROUND(L1652,2)*ROUND(G1652,3),2)</f>
      </c>
      <c s="36" t="s">
        <v>159</v>
      </c>
      <c>
        <f>(M1652*21)/100</f>
      </c>
      <c t="s">
        <v>28</v>
      </c>
    </row>
    <row r="1653" spans="1:5" ht="12.75">
      <c r="A1653" s="35" t="s">
        <v>56</v>
      </c>
      <c r="E1653" s="39" t="s">
        <v>2164</v>
      </c>
    </row>
    <row r="1654" spans="1:5" ht="25.5">
      <c r="A1654" s="35" t="s">
        <v>57</v>
      </c>
      <c r="E1654" s="40" t="s">
        <v>2165</v>
      </c>
    </row>
    <row r="1655" spans="1:5" ht="12.75">
      <c r="A1655" t="s">
        <v>58</v>
      </c>
      <c r="E1655" s="39" t="s">
        <v>2141</v>
      </c>
    </row>
    <row r="1656" spans="1:16" ht="12.75">
      <c r="A1656" t="s">
        <v>50</v>
      </c>
      <c s="34" t="s">
        <v>2166</v>
      </c>
      <c s="34" t="s">
        <v>2167</v>
      </c>
      <c s="35" t="s">
        <v>5</v>
      </c>
      <c s="6" t="s">
        <v>2168</v>
      </c>
      <c s="36" t="s">
        <v>54</v>
      </c>
      <c s="37">
        <v>4</v>
      </c>
      <c s="36">
        <v>0.016</v>
      </c>
      <c s="36">
        <f>ROUND(G1656*H1656,6)</f>
      </c>
      <c r="L1656" s="38">
        <v>0</v>
      </c>
      <c s="32">
        <f>ROUND(ROUND(L1656,2)*ROUND(G1656,3),2)</f>
      </c>
      <c s="36" t="s">
        <v>159</v>
      </c>
      <c>
        <f>(M1656*21)/100</f>
      </c>
      <c t="s">
        <v>28</v>
      </c>
    </row>
    <row r="1657" spans="1:5" ht="12.75">
      <c r="A1657" s="35" t="s">
        <v>56</v>
      </c>
      <c r="E1657" s="39" t="s">
        <v>2168</v>
      </c>
    </row>
    <row r="1658" spans="1:5" ht="25.5">
      <c r="A1658" s="35" t="s">
        <v>57</v>
      </c>
      <c r="E1658" s="40" t="s">
        <v>2169</v>
      </c>
    </row>
    <row r="1659" spans="1:5" ht="12.75">
      <c r="A1659" t="s">
        <v>58</v>
      </c>
      <c r="E1659" s="39" t="s">
        <v>2141</v>
      </c>
    </row>
    <row r="1660" spans="1:16" ht="12.75">
      <c r="A1660" t="s">
        <v>50</v>
      </c>
      <c s="34" t="s">
        <v>2170</v>
      </c>
      <c s="34" t="s">
        <v>2171</v>
      </c>
      <c s="35" t="s">
        <v>5</v>
      </c>
      <c s="6" t="s">
        <v>2172</v>
      </c>
      <c s="36" t="s">
        <v>54</v>
      </c>
      <c s="37">
        <v>3</v>
      </c>
      <c s="36">
        <v>0.016</v>
      </c>
      <c s="36">
        <f>ROUND(G1660*H1660,6)</f>
      </c>
      <c r="L1660" s="38">
        <v>0</v>
      </c>
      <c s="32">
        <f>ROUND(ROUND(L1660,2)*ROUND(G1660,3),2)</f>
      </c>
      <c s="36" t="s">
        <v>159</v>
      </c>
      <c>
        <f>(M1660*21)/100</f>
      </c>
      <c t="s">
        <v>28</v>
      </c>
    </row>
    <row r="1661" spans="1:5" ht="12.75">
      <c r="A1661" s="35" t="s">
        <v>56</v>
      </c>
      <c r="E1661" s="39" t="s">
        <v>2172</v>
      </c>
    </row>
    <row r="1662" spans="1:5" ht="25.5">
      <c r="A1662" s="35" t="s">
        <v>57</v>
      </c>
      <c r="E1662" s="40" t="s">
        <v>2173</v>
      </c>
    </row>
    <row r="1663" spans="1:5" ht="12.75">
      <c r="A1663" t="s">
        <v>58</v>
      </c>
      <c r="E1663" s="39" t="s">
        <v>2141</v>
      </c>
    </row>
    <row r="1664" spans="1:16" ht="12.75">
      <c r="A1664" t="s">
        <v>50</v>
      </c>
      <c s="34" t="s">
        <v>2174</v>
      </c>
      <c s="34" t="s">
        <v>2175</v>
      </c>
      <c s="35" t="s">
        <v>5</v>
      </c>
      <c s="6" t="s">
        <v>2176</v>
      </c>
      <c s="36" t="s">
        <v>54</v>
      </c>
      <c s="37">
        <v>6</v>
      </c>
      <c s="36">
        <v>0.016</v>
      </c>
      <c s="36">
        <f>ROUND(G1664*H1664,6)</f>
      </c>
      <c r="L1664" s="38">
        <v>0</v>
      </c>
      <c s="32">
        <f>ROUND(ROUND(L1664,2)*ROUND(G1664,3),2)</f>
      </c>
      <c s="36" t="s">
        <v>159</v>
      </c>
      <c>
        <f>(M1664*21)/100</f>
      </c>
      <c t="s">
        <v>28</v>
      </c>
    </row>
    <row r="1665" spans="1:5" ht="12.75">
      <c r="A1665" s="35" t="s">
        <v>56</v>
      </c>
      <c r="E1665" s="39" t="s">
        <v>2176</v>
      </c>
    </row>
    <row r="1666" spans="1:5" ht="25.5">
      <c r="A1666" s="35" t="s">
        <v>57</v>
      </c>
      <c r="E1666" s="40" t="s">
        <v>2177</v>
      </c>
    </row>
    <row r="1667" spans="1:5" ht="12.75">
      <c r="A1667" t="s">
        <v>58</v>
      </c>
      <c r="E1667" s="39" t="s">
        <v>2141</v>
      </c>
    </row>
    <row r="1668" spans="1:16" ht="25.5">
      <c r="A1668" t="s">
        <v>50</v>
      </c>
      <c s="34" t="s">
        <v>2178</v>
      </c>
      <c s="34" t="s">
        <v>2179</v>
      </c>
      <c s="35" t="s">
        <v>5</v>
      </c>
      <c s="6" t="s">
        <v>2180</v>
      </c>
      <c s="36" t="s">
        <v>54</v>
      </c>
      <c s="37">
        <v>1</v>
      </c>
      <c s="36">
        <v>0</v>
      </c>
      <c s="36">
        <f>ROUND(G1668*H1668,6)</f>
      </c>
      <c r="L1668" s="38">
        <v>0</v>
      </c>
      <c s="32">
        <f>ROUND(ROUND(L1668,2)*ROUND(G1668,3),2)</f>
      </c>
      <c s="36" t="s">
        <v>154</v>
      </c>
      <c>
        <f>(M1668*21)/100</f>
      </c>
      <c t="s">
        <v>28</v>
      </c>
    </row>
    <row r="1669" spans="1:5" ht="25.5">
      <c r="A1669" s="35" t="s">
        <v>56</v>
      </c>
      <c r="E1669" s="39" t="s">
        <v>2180</v>
      </c>
    </row>
    <row r="1670" spans="1:5" ht="25.5">
      <c r="A1670" s="35" t="s">
        <v>57</v>
      </c>
      <c r="E1670" s="40" t="s">
        <v>2181</v>
      </c>
    </row>
    <row r="1671" spans="1:5" ht="102">
      <c r="A1671" t="s">
        <v>58</v>
      </c>
      <c r="E1671" s="39" t="s">
        <v>2136</v>
      </c>
    </row>
    <row r="1672" spans="1:16" ht="12.75">
      <c r="A1672" t="s">
        <v>50</v>
      </c>
      <c s="34" t="s">
        <v>2182</v>
      </c>
      <c s="34" t="s">
        <v>2183</v>
      </c>
      <c s="35" t="s">
        <v>5</v>
      </c>
      <c s="6" t="s">
        <v>2184</v>
      </c>
      <c s="36" t="s">
        <v>54</v>
      </c>
      <c s="37">
        <v>1</v>
      </c>
      <c s="36">
        <v>0.016</v>
      </c>
      <c s="36">
        <f>ROUND(G1672*H1672,6)</f>
      </c>
      <c r="L1672" s="38">
        <v>0</v>
      </c>
      <c s="32">
        <f>ROUND(ROUND(L1672,2)*ROUND(G1672,3),2)</f>
      </c>
      <c s="36" t="s">
        <v>159</v>
      </c>
      <c>
        <f>(M1672*21)/100</f>
      </c>
      <c t="s">
        <v>28</v>
      </c>
    </row>
    <row r="1673" spans="1:5" ht="12.75">
      <c r="A1673" s="35" t="s">
        <v>56</v>
      </c>
      <c r="E1673" s="39" t="s">
        <v>2184</v>
      </c>
    </row>
    <row r="1674" spans="1:5" ht="25.5">
      <c r="A1674" s="35" t="s">
        <v>57</v>
      </c>
      <c r="E1674" s="40" t="s">
        <v>2181</v>
      </c>
    </row>
    <row r="1675" spans="1:5" ht="12.75">
      <c r="A1675" t="s">
        <v>58</v>
      </c>
      <c r="E1675" s="39" t="s">
        <v>2141</v>
      </c>
    </row>
    <row r="1676" spans="1:16" ht="25.5">
      <c r="A1676" t="s">
        <v>50</v>
      </c>
      <c s="34" t="s">
        <v>2185</v>
      </c>
      <c s="34" t="s">
        <v>2186</v>
      </c>
      <c s="35" t="s">
        <v>5</v>
      </c>
      <c s="6" t="s">
        <v>2187</v>
      </c>
      <c s="36" t="s">
        <v>54</v>
      </c>
      <c s="37">
        <v>8</v>
      </c>
      <c s="36">
        <v>0</v>
      </c>
      <c s="36">
        <f>ROUND(G1676*H1676,6)</f>
      </c>
      <c r="L1676" s="38">
        <v>0</v>
      </c>
      <c s="32">
        <f>ROUND(ROUND(L1676,2)*ROUND(G1676,3),2)</f>
      </c>
      <c s="36" t="s">
        <v>154</v>
      </c>
      <c>
        <f>(M1676*21)/100</f>
      </c>
      <c t="s">
        <v>28</v>
      </c>
    </row>
    <row r="1677" spans="1:5" ht="25.5">
      <c r="A1677" s="35" t="s">
        <v>56</v>
      </c>
      <c r="E1677" s="39" t="s">
        <v>2187</v>
      </c>
    </row>
    <row r="1678" spans="1:5" ht="76.5">
      <c r="A1678" s="35" t="s">
        <v>57</v>
      </c>
      <c r="E1678" s="40" t="s">
        <v>1270</v>
      </c>
    </row>
    <row r="1679" spans="1:5" ht="102">
      <c r="A1679" t="s">
        <v>58</v>
      </c>
      <c r="E1679" s="39" t="s">
        <v>2136</v>
      </c>
    </row>
    <row r="1680" spans="1:16" ht="12.75">
      <c r="A1680" t="s">
        <v>50</v>
      </c>
      <c s="34" t="s">
        <v>2188</v>
      </c>
      <c s="34" t="s">
        <v>2189</v>
      </c>
      <c s="35" t="s">
        <v>5</v>
      </c>
      <c s="6" t="s">
        <v>2190</v>
      </c>
      <c s="36" t="s">
        <v>54</v>
      </c>
      <c s="37">
        <v>1</v>
      </c>
      <c s="36">
        <v>0.016</v>
      </c>
      <c s="36">
        <f>ROUND(G1680*H1680,6)</f>
      </c>
      <c r="L1680" s="38">
        <v>0</v>
      </c>
      <c s="32">
        <f>ROUND(ROUND(L1680,2)*ROUND(G1680,3),2)</f>
      </c>
      <c s="36" t="s">
        <v>159</v>
      </c>
      <c>
        <f>(M1680*21)/100</f>
      </c>
      <c t="s">
        <v>28</v>
      </c>
    </row>
    <row r="1681" spans="1:5" ht="12.75">
      <c r="A1681" s="35" t="s">
        <v>56</v>
      </c>
      <c r="E1681" s="39" t="s">
        <v>2190</v>
      </c>
    </row>
    <row r="1682" spans="1:5" ht="25.5">
      <c r="A1682" s="35" t="s">
        <v>57</v>
      </c>
      <c r="E1682" s="40" t="s">
        <v>2191</v>
      </c>
    </row>
    <row r="1683" spans="1:5" ht="12.75">
      <c r="A1683" t="s">
        <v>58</v>
      </c>
      <c r="E1683" s="39" t="s">
        <v>2192</v>
      </c>
    </row>
    <row r="1684" spans="1:16" ht="12.75">
      <c r="A1684" t="s">
        <v>50</v>
      </c>
      <c s="34" t="s">
        <v>2193</v>
      </c>
      <c s="34" t="s">
        <v>2194</v>
      </c>
      <c s="35" t="s">
        <v>5</v>
      </c>
      <c s="6" t="s">
        <v>2195</v>
      </c>
      <c s="36" t="s">
        <v>54</v>
      </c>
      <c s="37">
        <v>3</v>
      </c>
      <c s="36">
        <v>0.016</v>
      </c>
      <c s="36">
        <f>ROUND(G1684*H1684,6)</f>
      </c>
      <c r="L1684" s="38">
        <v>0</v>
      </c>
      <c s="32">
        <f>ROUND(ROUND(L1684,2)*ROUND(G1684,3),2)</f>
      </c>
      <c s="36" t="s">
        <v>159</v>
      </c>
      <c>
        <f>(M1684*21)/100</f>
      </c>
      <c t="s">
        <v>28</v>
      </c>
    </row>
    <row r="1685" spans="1:5" ht="12.75">
      <c r="A1685" s="35" t="s">
        <v>56</v>
      </c>
      <c r="E1685" s="39" t="s">
        <v>2195</v>
      </c>
    </row>
    <row r="1686" spans="1:5" ht="25.5">
      <c r="A1686" s="35" t="s">
        <v>57</v>
      </c>
      <c r="E1686" s="40" t="s">
        <v>2196</v>
      </c>
    </row>
    <row r="1687" spans="1:5" ht="12.75">
      <c r="A1687" t="s">
        <v>58</v>
      </c>
      <c r="E1687" s="39" t="s">
        <v>2192</v>
      </c>
    </row>
    <row r="1688" spans="1:16" ht="12.75">
      <c r="A1688" t="s">
        <v>50</v>
      </c>
      <c s="34" t="s">
        <v>2197</v>
      </c>
      <c s="34" t="s">
        <v>2198</v>
      </c>
      <c s="35" t="s">
        <v>5</v>
      </c>
      <c s="6" t="s">
        <v>2199</v>
      </c>
      <c s="36" t="s">
        <v>54</v>
      </c>
      <c s="37">
        <v>2</v>
      </c>
      <c s="36">
        <v>0.016</v>
      </c>
      <c s="36">
        <f>ROUND(G1688*H1688,6)</f>
      </c>
      <c r="L1688" s="38">
        <v>0</v>
      </c>
      <c s="32">
        <f>ROUND(ROUND(L1688,2)*ROUND(G1688,3),2)</f>
      </c>
      <c s="36" t="s">
        <v>159</v>
      </c>
      <c>
        <f>(M1688*21)/100</f>
      </c>
      <c t="s">
        <v>28</v>
      </c>
    </row>
    <row r="1689" spans="1:5" ht="12.75">
      <c r="A1689" s="35" t="s">
        <v>56</v>
      </c>
      <c r="E1689" s="39" t="s">
        <v>2199</v>
      </c>
    </row>
    <row r="1690" spans="1:5" ht="25.5">
      <c r="A1690" s="35" t="s">
        <v>57</v>
      </c>
      <c r="E1690" s="40" t="s">
        <v>2200</v>
      </c>
    </row>
    <row r="1691" spans="1:5" ht="12.75">
      <c r="A1691" t="s">
        <v>58</v>
      </c>
      <c r="E1691" s="39" t="s">
        <v>2192</v>
      </c>
    </row>
    <row r="1692" spans="1:16" ht="12.75">
      <c r="A1692" t="s">
        <v>50</v>
      </c>
      <c s="34" t="s">
        <v>2201</v>
      </c>
      <c s="34" t="s">
        <v>2202</v>
      </c>
      <c s="35" t="s">
        <v>5</v>
      </c>
      <c s="6" t="s">
        <v>2203</v>
      </c>
      <c s="36" t="s">
        <v>54</v>
      </c>
      <c s="37">
        <v>1</v>
      </c>
      <c s="36">
        <v>0.016</v>
      </c>
      <c s="36">
        <f>ROUND(G1692*H1692,6)</f>
      </c>
      <c r="L1692" s="38">
        <v>0</v>
      </c>
      <c s="32">
        <f>ROUND(ROUND(L1692,2)*ROUND(G1692,3),2)</f>
      </c>
      <c s="36" t="s">
        <v>159</v>
      </c>
      <c>
        <f>(M1692*21)/100</f>
      </c>
      <c t="s">
        <v>28</v>
      </c>
    </row>
    <row r="1693" spans="1:5" ht="12.75">
      <c r="A1693" s="35" t="s">
        <v>56</v>
      </c>
      <c r="E1693" s="39" t="s">
        <v>2203</v>
      </c>
    </row>
    <row r="1694" spans="1:5" ht="25.5">
      <c r="A1694" s="35" t="s">
        <v>57</v>
      </c>
      <c r="E1694" s="40" t="s">
        <v>2204</v>
      </c>
    </row>
    <row r="1695" spans="1:5" ht="12.75">
      <c r="A1695" t="s">
        <v>58</v>
      </c>
      <c r="E1695" s="39" t="s">
        <v>2192</v>
      </c>
    </row>
    <row r="1696" spans="1:16" ht="12.75">
      <c r="A1696" t="s">
        <v>50</v>
      </c>
      <c s="34" t="s">
        <v>2205</v>
      </c>
      <c s="34" t="s">
        <v>2206</v>
      </c>
      <c s="35" t="s">
        <v>5</v>
      </c>
      <c s="6" t="s">
        <v>2207</v>
      </c>
      <c s="36" t="s">
        <v>54</v>
      </c>
      <c s="37">
        <v>1</v>
      </c>
      <c s="36">
        <v>0.016</v>
      </c>
      <c s="36">
        <f>ROUND(G1696*H1696,6)</f>
      </c>
      <c r="L1696" s="38">
        <v>0</v>
      </c>
      <c s="32">
        <f>ROUND(ROUND(L1696,2)*ROUND(G1696,3),2)</f>
      </c>
      <c s="36" t="s">
        <v>159</v>
      </c>
      <c>
        <f>(M1696*21)/100</f>
      </c>
      <c t="s">
        <v>28</v>
      </c>
    </row>
    <row r="1697" spans="1:5" ht="12.75">
      <c r="A1697" s="35" t="s">
        <v>56</v>
      </c>
      <c r="E1697" s="39" t="s">
        <v>2207</v>
      </c>
    </row>
    <row r="1698" spans="1:5" ht="25.5">
      <c r="A1698" s="35" t="s">
        <v>57</v>
      </c>
      <c r="E1698" s="40" t="s">
        <v>1278</v>
      </c>
    </row>
    <row r="1699" spans="1:5" ht="12.75">
      <c r="A1699" t="s">
        <v>58</v>
      </c>
      <c r="E1699" s="39" t="s">
        <v>2192</v>
      </c>
    </row>
    <row r="1700" spans="1:16" ht="25.5">
      <c r="A1700" t="s">
        <v>50</v>
      </c>
      <c s="34" t="s">
        <v>2208</v>
      </c>
      <c s="34" t="s">
        <v>2209</v>
      </c>
      <c s="35" t="s">
        <v>5</v>
      </c>
      <c s="6" t="s">
        <v>2210</v>
      </c>
      <c s="36" t="s">
        <v>54</v>
      </c>
      <c s="37">
        <v>2</v>
      </c>
      <c s="36">
        <v>0.00092</v>
      </c>
      <c s="36">
        <f>ROUND(G1700*H1700,6)</f>
      </c>
      <c r="L1700" s="38">
        <v>0</v>
      </c>
      <c s="32">
        <f>ROUND(ROUND(L1700,2)*ROUND(G1700,3),2)</f>
      </c>
      <c s="36" t="s">
        <v>154</v>
      </c>
      <c>
        <f>(M1700*21)/100</f>
      </c>
      <c t="s">
        <v>28</v>
      </c>
    </row>
    <row r="1701" spans="1:5" ht="25.5">
      <c r="A1701" s="35" t="s">
        <v>56</v>
      </c>
      <c r="E1701" s="39" t="s">
        <v>2210</v>
      </c>
    </row>
    <row r="1702" spans="1:5" ht="38.25">
      <c r="A1702" s="35" t="s">
        <v>57</v>
      </c>
      <c r="E1702" s="40" t="s">
        <v>2211</v>
      </c>
    </row>
    <row r="1703" spans="1:5" ht="102">
      <c r="A1703" t="s">
        <v>58</v>
      </c>
      <c r="E1703" s="39" t="s">
        <v>2136</v>
      </c>
    </row>
    <row r="1704" spans="1:16" ht="12.75">
      <c r="A1704" t="s">
        <v>50</v>
      </c>
      <c s="34" t="s">
        <v>2212</v>
      </c>
      <c s="34" t="s">
        <v>2213</v>
      </c>
      <c s="35" t="s">
        <v>5</v>
      </c>
      <c s="6" t="s">
        <v>2214</v>
      </c>
      <c s="36" t="s">
        <v>54</v>
      </c>
      <c s="37">
        <v>1</v>
      </c>
      <c s="36">
        <v>0.074</v>
      </c>
      <c s="36">
        <f>ROUND(G1704*H1704,6)</f>
      </c>
      <c r="L1704" s="38">
        <v>0</v>
      </c>
      <c s="32">
        <f>ROUND(ROUND(L1704,2)*ROUND(G1704,3),2)</f>
      </c>
      <c s="36" t="s">
        <v>159</v>
      </c>
      <c>
        <f>(M1704*21)/100</f>
      </c>
      <c t="s">
        <v>28</v>
      </c>
    </row>
    <row r="1705" spans="1:5" ht="12.75">
      <c r="A1705" s="35" t="s">
        <v>56</v>
      </c>
      <c r="E1705" s="39" t="s">
        <v>2214</v>
      </c>
    </row>
    <row r="1706" spans="1:5" ht="25.5">
      <c r="A1706" s="35" t="s">
        <v>57</v>
      </c>
      <c r="E1706" s="40" t="s">
        <v>2215</v>
      </c>
    </row>
    <row r="1707" spans="1:5" ht="12.75">
      <c r="A1707" t="s">
        <v>58</v>
      </c>
      <c r="E1707" s="39" t="s">
        <v>2216</v>
      </c>
    </row>
    <row r="1708" spans="1:16" ht="12.75">
      <c r="A1708" t="s">
        <v>50</v>
      </c>
      <c s="34" t="s">
        <v>2217</v>
      </c>
      <c s="34" t="s">
        <v>2218</v>
      </c>
      <c s="35" t="s">
        <v>5</v>
      </c>
      <c s="6" t="s">
        <v>2219</v>
      </c>
      <c s="36" t="s">
        <v>54</v>
      </c>
      <c s="37">
        <v>1</v>
      </c>
      <c s="36">
        <v>0.074</v>
      </c>
      <c s="36">
        <f>ROUND(G1708*H1708,6)</f>
      </c>
      <c r="L1708" s="38">
        <v>0</v>
      </c>
      <c s="32">
        <f>ROUND(ROUND(L1708,2)*ROUND(G1708,3),2)</f>
      </c>
      <c s="36" t="s">
        <v>159</v>
      </c>
      <c>
        <f>(M1708*21)/100</f>
      </c>
      <c t="s">
        <v>28</v>
      </c>
    </row>
    <row r="1709" spans="1:5" ht="12.75">
      <c r="A1709" s="35" t="s">
        <v>56</v>
      </c>
      <c r="E1709" s="39" t="s">
        <v>2219</v>
      </c>
    </row>
    <row r="1710" spans="1:5" ht="25.5">
      <c r="A1710" s="35" t="s">
        <v>57</v>
      </c>
      <c r="E1710" s="40" t="s">
        <v>2220</v>
      </c>
    </row>
    <row r="1711" spans="1:5" ht="12.75">
      <c r="A1711" t="s">
        <v>58</v>
      </c>
      <c r="E1711" s="39" t="s">
        <v>2216</v>
      </c>
    </row>
    <row r="1712" spans="1:16" ht="25.5">
      <c r="A1712" t="s">
        <v>50</v>
      </c>
      <c s="34" t="s">
        <v>2221</v>
      </c>
      <c s="34" t="s">
        <v>2222</v>
      </c>
      <c s="35" t="s">
        <v>5</v>
      </c>
      <c s="6" t="s">
        <v>2223</v>
      </c>
      <c s="36" t="s">
        <v>54</v>
      </c>
      <c s="37">
        <v>6</v>
      </c>
      <c s="36">
        <v>0</v>
      </c>
      <c s="36">
        <f>ROUND(G1712*H1712,6)</f>
      </c>
      <c r="L1712" s="38">
        <v>0</v>
      </c>
      <c s="32">
        <f>ROUND(ROUND(L1712,2)*ROUND(G1712,3),2)</f>
      </c>
      <c s="36" t="s">
        <v>154</v>
      </c>
      <c>
        <f>(M1712*21)/100</f>
      </c>
      <c t="s">
        <v>28</v>
      </c>
    </row>
    <row r="1713" spans="1:5" ht="25.5">
      <c r="A1713" s="35" t="s">
        <v>56</v>
      </c>
      <c r="E1713" s="39" t="s">
        <v>2223</v>
      </c>
    </row>
    <row r="1714" spans="1:5" ht="63.75">
      <c r="A1714" s="35" t="s">
        <v>57</v>
      </c>
      <c r="E1714" s="40" t="s">
        <v>2224</v>
      </c>
    </row>
    <row r="1715" spans="1:5" ht="76.5">
      <c r="A1715" t="s">
        <v>58</v>
      </c>
      <c r="E1715" s="39" t="s">
        <v>2225</v>
      </c>
    </row>
    <row r="1716" spans="1:16" ht="12.75">
      <c r="A1716" t="s">
        <v>50</v>
      </c>
      <c s="34" t="s">
        <v>2226</v>
      </c>
      <c s="34" t="s">
        <v>2227</v>
      </c>
      <c s="35" t="s">
        <v>5</v>
      </c>
      <c s="6" t="s">
        <v>2228</v>
      </c>
      <c s="36" t="s">
        <v>65</v>
      </c>
      <c s="37">
        <v>3.5</v>
      </c>
      <c s="36">
        <v>0.008</v>
      </c>
      <c s="36">
        <f>ROUND(G1716*H1716,6)</f>
      </c>
      <c r="L1716" s="38">
        <v>0</v>
      </c>
      <c s="32">
        <f>ROUND(ROUND(L1716,2)*ROUND(G1716,3),2)</f>
      </c>
      <c s="36" t="s">
        <v>154</v>
      </c>
      <c>
        <f>(M1716*21)/100</f>
      </c>
      <c t="s">
        <v>28</v>
      </c>
    </row>
    <row r="1717" spans="1:5" ht="12.75">
      <c r="A1717" s="35" t="s">
        <v>56</v>
      </c>
      <c r="E1717" s="39" t="s">
        <v>2228</v>
      </c>
    </row>
    <row r="1718" spans="1:5" ht="38.25">
      <c r="A1718" s="35" t="s">
        <v>57</v>
      </c>
      <c r="E1718" s="40" t="s">
        <v>2229</v>
      </c>
    </row>
    <row r="1719" spans="1:5" ht="12.75">
      <c r="A1719" t="s">
        <v>58</v>
      </c>
      <c r="E1719" s="39" t="s">
        <v>5</v>
      </c>
    </row>
    <row r="1720" spans="1:16" ht="12.75">
      <c r="A1720" t="s">
        <v>50</v>
      </c>
      <c s="34" t="s">
        <v>2230</v>
      </c>
      <c s="34" t="s">
        <v>2231</v>
      </c>
      <c s="35" t="s">
        <v>5</v>
      </c>
      <c s="6" t="s">
        <v>2232</v>
      </c>
      <c s="36" t="s">
        <v>65</v>
      </c>
      <c s="37">
        <v>1.45</v>
      </c>
      <c s="36">
        <v>0.007</v>
      </c>
      <c s="36">
        <f>ROUND(G1720*H1720,6)</f>
      </c>
      <c r="L1720" s="38">
        <v>0</v>
      </c>
      <c s="32">
        <f>ROUND(ROUND(L1720,2)*ROUND(G1720,3),2)</f>
      </c>
      <c s="36" t="s">
        <v>154</v>
      </c>
      <c>
        <f>(M1720*21)/100</f>
      </c>
      <c t="s">
        <v>28</v>
      </c>
    </row>
    <row r="1721" spans="1:5" ht="12.75">
      <c r="A1721" s="35" t="s">
        <v>56</v>
      </c>
      <c r="E1721" s="39" t="s">
        <v>2232</v>
      </c>
    </row>
    <row r="1722" spans="1:5" ht="38.25">
      <c r="A1722" s="35" t="s">
        <v>57</v>
      </c>
      <c r="E1722" s="40" t="s">
        <v>2233</v>
      </c>
    </row>
    <row r="1723" spans="1:5" ht="12.75">
      <c r="A1723" t="s">
        <v>58</v>
      </c>
      <c r="E1723" s="39" t="s">
        <v>5</v>
      </c>
    </row>
    <row r="1724" spans="1:16" ht="25.5">
      <c r="A1724" t="s">
        <v>50</v>
      </c>
      <c s="34" t="s">
        <v>2234</v>
      </c>
      <c s="34" t="s">
        <v>2235</v>
      </c>
      <c s="35" t="s">
        <v>5</v>
      </c>
      <c s="6" t="s">
        <v>2236</v>
      </c>
      <c s="36" t="s">
        <v>54</v>
      </c>
      <c s="37">
        <v>19</v>
      </c>
      <c s="36">
        <v>0</v>
      </c>
      <c s="36">
        <f>ROUND(G1724*H1724,6)</f>
      </c>
      <c r="L1724" s="38">
        <v>0</v>
      </c>
      <c s="32">
        <f>ROUND(ROUND(L1724,2)*ROUND(G1724,3),2)</f>
      </c>
      <c s="36" t="s">
        <v>154</v>
      </c>
      <c>
        <f>(M1724*21)/100</f>
      </c>
      <c t="s">
        <v>28</v>
      </c>
    </row>
    <row r="1725" spans="1:5" ht="25.5">
      <c r="A1725" s="35" t="s">
        <v>56</v>
      </c>
      <c r="E1725" s="39" t="s">
        <v>2236</v>
      </c>
    </row>
    <row r="1726" spans="1:5" ht="63.75">
      <c r="A1726" s="35" t="s">
        <v>57</v>
      </c>
      <c r="E1726" s="40" t="s">
        <v>2237</v>
      </c>
    </row>
    <row r="1727" spans="1:5" ht="76.5">
      <c r="A1727" t="s">
        <v>58</v>
      </c>
      <c r="E1727" s="39" t="s">
        <v>2225</v>
      </c>
    </row>
    <row r="1728" spans="1:16" ht="12.75">
      <c r="A1728" t="s">
        <v>50</v>
      </c>
      <c s="34" t="s">
        <v>2238</v>
      </c>
      <c s="34" t="s">
        <v>2227</v>
      </c>
      <c s="35" t="s">
        <v>118</v>
      </c>
      <c s="6" t="s">
        <v>2228</v>
      </c>
      <c s="36" t="s">
        <v>65</v>
      </c>
      <c s="37">
        <v>16.4</v>
      </c>
      <c s="36">
        <v>0.008</v>
      </c>
      <c s="36">
        <f>ROUND(G1728*H1728,6)</f>
      </c>
      <c r="L1728" s="38">
        <v>0</v>
      </c>
      <c s="32">
        <f>ROUND(ROUND(L1728,2)*ROUND(G1728,3),2)</f>
      </c>
      <c s="36" t="s">
        <v>154</v>
      </c>
      <c>
        <f>(M1728*21)/100</f>
      </c>
      <c t="s">
        <v>28</v>
      </c>
    </row>
    <row r="1729" spans="1:5" ht="12.75">
      <c r="A1729" s="35" t="s">
        <v>56</v>
      </c>
      <c r="E1729" s="39" t="s">
        <v>2228</v>
      </c>
    </row>
    <row r="1730" spans="1:5" ht="38.25">
      <c r="A1730" s="35" t="s">
        <v>57</v>
      </c>
      <c r="E1730" s="40" t="s">
        <v>2239</v>
      </c>
    </row>
    <row r="1731" spans="1:5" ht="12.75">
      <c r="A1731" t="s">
        <v>58</v>
      </c>
      <c r="E1731" s="39" t="s">
        <v>5</v>
      </c>
    </row>
    <row r="1732" spans="1:16" ht="12.75">
      <c r="A1732" t="s">
        <v>50</v>
      </c>
      <c s="34" t="s">
        <v>2240</v>
      </c>
      <c s="34" t="s">
        <v>2231</v>
      </c>
      <c s="35" t="s">
        <v>118</v>
      </c>
      <c s="6" t="s">
        <v>2232</v>
      </c>
      <c s="36" t="s">
        <v>65</v>
      </c>
      <c s="37">
        <v>10.55</v>
      </c>
      <c s="36">
        <v>0.007</v>
      </c>
      <c s="36">
        <f>ROUND(G1732*H1732,6)</f>
      </c>
      <c r="L1732" s="38">
        <v>0</v>
      </c>
      <c s="32">
        <f>ROUND(ROUND(L1732,2)*ROUND(G1732,3),2)</f>
      </c>
      <c s="36" t="s">
        <v>154</v>
      </c>
      <c>
        <f>(M1732*21)/100</f>
      </c>
      <c t="s">
        <v>28</v>
      </c>
    </row>
    <row r="1733" spans="1:5" ht="12.75">
      <c r="A1733" s="35" t="s">
        <v>56</v>
      </c>
      <c r="E1733" s="39" t="s">
        <v>2232</v>
      </c>
    </row>
    <row r="1734" spans="1:5" ht="38.25">
      <c r="A1734" s="35" t="s">
        <v>57</v>
      </c>
      <c r="E1734" s="40" t="s">
        <v>2241</v>
      </c>
    </row>
    <row r="1735" spans="1:5" ht="12.75">
      <c r="A1735" t="s">
        <v>58</v>
      </c>
      <c r="E1735" s="39" t="s">
        <v>5</v>
      </c>
    </row>
    <row r="1736" spans="1:16" ht="12.75">
      <c r="A1736" t="s">
        <v>50</v>
      </c>
      <c s="34" t="s">
        <v>2242</v>
      </c>
      <c s="34" t="s">
        <v>2243</v>
      </c>
      <c s="35" t="s">
        <v>5</v>
      </c>
      <c s="6" t="s">
        <v>2244</v>
      </c>
      <c s="36" t="s">
        <v>529</v>
      </c>
      <c s="37">
        <v>25</v>
      </c>
      <c s="36">
        <v>6E-05</v>
      </c>
      <c s="36">
        <f>ROUND(G1736*H1736,6)</f>
      </c>
      <c r="L1736" s="38">
        <v>0</v>
      </c>
      <c s="32">
        <f>ROUND(ROUND(L1736,2)*ROUND(G1736,3),2)</f>
      </c>
      <c s="36" t="s">
        <v>154</v>
      </c>
      <c>
        <f>(M1736*21)/100</f>
      </c>
      <c t="s">
        <v>28</v>
      </c>
    </row>
    <row r="1737" spans="1:5" ht="12.75">
      <c r="A1737" s="35" t="s">
        <v>56</v>
      </c>
      <c r="E1737" s="39" t="s">
        <v>2244</v>
      </c>
    </row>
    <row r="1738" spans="1:5" ht="25.5">
      <c r="A1738" s="35" t="s">
        <v>57</v>
      </c>
      <c r="E1738" s="40" t="s">
        <v>2245</v>
      </c>
    </row>
    <row r="1739" spans="1:5" ht="12.75">
      <c r="A1739" t="s">
        <v>58</v>
      </c>
      <c r="E1739" s="39" t="s">
        <v>5</v>
      </c>
    </row>
    <row r="1740" spans="1:16" ht="25.5">
      <c r="A1740" t="s">
        <v>50</v>
      </c>
      <c s="34" t="s">
        <v>2246</v>
      </c>
      <c s="34" t="s">
        <v>2247</v>
      </c>
      <c s="35" t="s">
        <v>5</v>
      </c>
      <c s="6" t="s">
        <v>2248</v>
      </c>
      <c s="36" t="s">
        <v>54</v>
      </c>
      <c s="37">
        <v>3</v>
      </c>
      <c s="36">
        <v>0</v>
      </c>
      <c s="36">
        <f>ROUND(G1740*H1740,6)</f>
      </c>
      <c r="L1740" s="38">
        <v>0</v>
      </c>
      <c s="32">
        <f>ROUND(ROUND(L1740,2)*ROUND(G1740,3),2)</f>
      </c>
      <c s="36" t="s">
        <v>154</v>
      </c>
      <c>
        <f>(M1740*21)/100</f>
      </c>
      <c t="s">
        <v>28</v>
      </c>
    </row>
    <row r="1741" spans="1:5" ht="25.5">
      <c r="A1741" s="35" t="s">
        <v>56</v>
      </c>
      <c r="E1741" s="39" t="s">
        <v>2248</v>
      </c>
    </row>
    <row r="1742" spans="1:5" ht="25.5">
      <c r="A1742" s="35" t="s">
        <v>57</v>
      </c>
      <c r="E1742" s="40" t="s">
        <v>2249</v>
      </c>
    </row>
    <row r="1743" spans="1:5" ht="25.5">
      <c r="A1743" t="s">
        <v>58</v>
      </c>
      <c r="E1743" s="39" t="s">
        <v>2250</v>
      </c>
    </row>
    <row r="1744" spans="1:16" ht="25.5">
      <c r="A1744" t="s">
        <v>50</v>
      </c>
      <c s="34" t="s">
        <v>2251</v>
      </c>
      <c s="34" t="s">
        <v>2252</v>
      </c>
      <c s="35" t="s">
        <v>5</v>
      </c>
      <c s="6" t="s">
        <v>2253</v>
      </c>
      <c s="36" t="s">
        <v>336</v>
      </c>
      <c s="37">
        <v>3.291</v>
      </c>
      <c s="36">
        <v>0</v>
      </c>
      <c s="36">
        <f>ROUND(G1744*H1744,6)</f>
      </c>
      <c r="L1744" s="38">
        <v>0</v>
      </c>
      <c s="32">
        <f>ROUND(ROUND(L1744,2)*ROUND(G1744,3),2)</f>
      </c>
      <c s="36" t="s">
        <v>154</v>
      </c>
      <c>
        <f>(M1744*21)/100</f>
      </c>
      <c t="s">
        <v>28</v>
      </c>
    </row>
    <row r="1745" spans="1:5" ht="25.5">
      <c r="A1745" s="35" t="s">
        <v>56</v>
      </c>
      <c r="E1745" s="39" t="s">
        <v>2253</v>
      </c>
    </row>
    <row r="1746" spans="1:5" ht="12.75">
      <c r="A1746" s="35" t="s">
        <v>57</v>
      </c>
      <c r="E1746" s="40" t="s">
        <v>5</v>
      </c>
    </row>
    <row r="1747" spans="1:5" ht="114.75">
      <c r="A1747" t="s">
        <v>58</v>
      </c>
      <c r="E1747" s="39" t="s">
        <v>2254</v>
      </c>
    </row>
    <row r="1748" spans="1:16" ht="38.25">
      <c r="A1748" t="s">
        <v>50</v>
      </c>
      <c s="34" t="s">
        <v>2255</v>
      </c>
      <c s="34" t="s">
        <v>2256</v>
      </c>
      <c s="35" t="s">
        <v>5</v>
      </c>
      <c s="6" t="s">
        <v>2257</v>
      </c>
      <c s="36" t="s">
        <v>336</v>
      </c>
      <c s="37">
        <v>3.291</v>
      </c>
      <c s="36">
        <v>0</v>
      </c>
      <c s="36">
        <f>ROUND(G1748*H1748,6)</f>
      </c>
      <c r="L1748" s="38">
        <v>0</v>
      </c>
      <c s="32">
        <f>ROUND(ROUND(L1748,2)*ROUND(G1748,3),2)</f>
      </c>
      <c s="36" t="s">
        <v>154</v>
      </c>
      <c>
        <f>(M1748*21)/100</f>
      </c>
      <c t="s">
        <v>28</v>
      </c>
    </row>
    <row r="1749" spans="1:5" ht="38.25">
      <c r="A1749" s="35" t="s">
        <v>56</v>
      </c>
      <c r="E1749" s="39" t="s">
        <v>2258</v>
      </c>
    </row>
    <row r="1750" spans="1:5" ht="12.75">
      <c r="A1750" s="35" t="s">
        <v>57</v>
      </c>
      <c r="E1750" s="40" t="s">
        <v>5</v>
      </c>
    </row>
    <row r="1751" spans="1:5" ht="114.75">
      <c r="A1751" t="s">
        <v>58</v>
      </c>
      <c r="E1751" s="39" t="s">
        <v>2254</v>
      </c>
    </row>
    <row r="1752" spans="1:13" ht="12.75">
      <c r="A1752" t="s">
        <v>47</v>
      </c>
      <c r="C1752" s="31" t="s">
        <v>2259</v>
      </c>
      <c r="E1752" s="33" t="s">
        <v>2260</v>
      </c>
      <c r="J1752" s="32">
        <f>0</f>
      </c>
      <c s="32">
        <f>0</f>
      </c>
      <c s="32">
        <f>0+L1753+L1757+L1761+L1765+L1769+L1773+L1777+L1781+L1785+L1789+L1793+L1797+L1801+L1805+L1809+L1813+L1817+L1821+L1825+L1829+L1833+L1837+L1841+L1845+L1849+L1853+L1857+L1861+L1865+L1869+L1873+L1877+L1881+L1885+L1889+L1893+L1897+L1901+L1905+L1909</f>
      </c>
      <c s="32">
        <f>0+M1753+M1757+M1761+M1765+M1769+M1773+M1777+M1781+M1785+M1789+M1793+M1797+M1801+M1805+M1809+M1813+M1817+M1821+M1825+M1829+M1833+M1837+M1841+M1845+M1849+M1853+M1857+M1861+M1865+M1869+M1873+M1877+M1881+M1885+M1889+M1893+M1897+M1901+M1905+M1909</f>
      </c>
    </row>
    <row r="1753" spans="1:16" ht="25.5">
      <c r="A1753" t="s">
        <v>50</v>
      </c>
      <c s="34" t="s">
        <v>2261</v>
      </c>
      <c s="34" t="s">
        <v>2262</v>
      </c>
      <c s="35" t="s">
        <v>5</v>
      </c>
      <c s="6" t="s">
        <v>2263</v>
      </c>
      <c s="36" t="s">
        <v>65</v>
      </c>
      <c s="37">
        <v>0.72</v>
      </c>
      <c s="36">
        <v>6E-05</v>
      </c>
      <c s="36">
        <f>ROUND(G1753*H1753,6)</f>
      </c>
      <c r="L1753" s="38">
        <v>0</v>
      </c>
      <c s="32">
        <f>ROUND(ROUND(L1753,2)*ROUND(G1753,3),2)</f>
      </c>
      <c s="36" t="s">
        <v>154</v>
      </c>
      <c>
        <f>(M1753*21)/100</f>
      </c>
      <c t="s">
        <v>28</v>
      </c>
    </row>
    <row r="1754" spans="1:5" ht="25.5">
      <c r="A1754" s="35" t="s">
        <v>56</v>
      </c>
      <c r="E1754" s="39" t="s">
        <v>2263</v>
      </c>
    </row>
    <row r="1755" spans="1:5" ht="25.5">
      <c r="A1755" s="35" t="s">
        <v>57</v>
      </c>
      <c r="E1755" s="40" t="s">
        <v>2264</v>
      </c>
    </row>
    <row r="1756" spans="1:5" ht="114.75">
      <c r="A1756" t="s">
        <v>58</v>
      </c>
      <c r="E1756" s="39" t="s">
        <v>2265</v>
      </c>
    </row>
    <row r="1757" spans="1:16" ht="25.5">
      <c r="A1757" t="s">
        <v>50</v>
      </c>
      <c s="34" t="s">
        <v>2266</v>
      </c>
      <c s="34" t="s">
        <v>2267</v>
      </c>
      <c s="35" t="s">
        <v>5</v>
      </c>
      <c s="6" t="s">
        <v>2268</v>
      </c>
      <c s="36" t="s">
        <v>65</v>
      </c>
      <c s="37">
        <v>0.72</v>
      </c>
      <c s="36">
        <v>0.0057</v>
      </c>
      <c s="36">
        <f>ROUND(G1757*H1757,6)</f>
      </c>
      <c r="L1757" s="38">
        <v>0</v>
      </c>
      <c s="32">
        <f>ROUND(ROUND(L1757,2)*ROUND(G1757,3),2)</f>
      </c>
      <c s="36" t="s">
        <v>154</v>
      </c>
      <c>
        <f>(M1757*21)/100</f>
      </c>
      <c t="s">
        <v>28</v>
      </c>
    </row>
    <row r="1758" spans="1:5" ht="25.5">
      <c r="A1758" s="35" t="s">
        <v>56</v>
      </c>
      <c r="E1758" s="39" t="s">
        <v>2268</v>
      </c>
    </row>
    <row r="1759" spans="1:5" ht="25.5">
      <c r="A1759" s="35" t="s">
        <v>57</v>
      </c>
      <c r="E1759" s="40" t="s">
        <v>2264</v>
      </c>
    </row>
    <row r="1760" spans="1:5" ht="12.75">
      <c r="A1760" t="s">
        <v>58</v>
      </c>
      <c r="E1760" s="39" t="s">
        <v>2269</v>
      </c>
    </row>
    <row r="1761" spans="1:16" ht="25.5">
      <c r="A1761" t="s">
        <v>50</v>
      </c>
      <c s="34" t="s">
        <v>2270</v>
      </c>
      <c s="34" t="s">
        <v>2271</v>
      </c>
      <c s="35" t="s">
        <v>5</v>
      </c>
      <c s="6" t="s">
        <v>2272</v>
      </c>
      <c s="36" t="s">
        <v>65</v>
      </c>
      <c s="37">
        <v>7.03</v>
      </c>
      <c s="36">
        <v>6E-05</v>
      </c>
      <c s="36">
        <f>ROUND(G1761*H1761,6)</f>
      </c>
      <c r="L1761" s="38">
        <v>0</v>
      </c>
      <c s="32">
        <f>ROUND(ROUND(L1761,2)*ROUND(G1761,3),2)</f>
      </c>
      <c s="36" t="s">
        <v>154</v>
      </c>
      <c>
        <f>(M1761*21)/100</f>
      </c>
      <c t="s">
        <v>28</v>
      </c>
    </row>
    <row r="1762" spans="1:5" ht="25.5">
      <c r="A1762" s="35" t="s">
        <v>56</v>
      </c>
      <c r="E1762" s="39" t="s">
        <v>2272</v>
      </c>
    </row>
    <row r="1763" spans="1:5" ht="25.5">
      <c r="A1763" s="35" t="s">
        <v>57</v>
      </c>
      <c r="E1763" s="40" t="s">
        <v>2273</v>
      </c>
    </row>
    <row r="1764" spans="1:5" ht="114.75">
      <c r="A1764" t="s">
        <v>58</v>
      </c>
      <c r="E1764" s="39" t="s">
        <v>2265</v>
      </c>
    </row>
    <row r="1765" spans="1:16" ht="25.5">
      <c r="A1765" t="s">
        <v>50</v>
      </c>
      <c s="34" t="s">
        <v>2274</v>
      </c>
      <c s="34" t="s">
        <v>2275</v>
      </c>
      <c s="35" t="s">
        <v>5</v>
      </c>
      <c s="6" t="s">
        <v>2276</v>
      </c>
      <c s="36" t="s">
        <v>65</v>
      </c>
      <c s="37">
        <v>7.03</v>
      </c>
      <c s="36">
        <v>0.0057</v>
      </c>
      <c s="36">
        <f>ROUND(G1765*H1765,6)</f>
      </c>
      <c r="L1765" s="38">
        <v>0</v>
      </c>
      <c s="32">
        <f>ROUND(ROUND(L1765,2)*ROUND(G1765,3),2)</f>
      </c>
      <c s="36" t="s">
        <v>159</v>
      </c>
      <c>
        <f>(M1765*21)/100</f>
      </c>
      <c t="s">
        <v>28</v>
      </c>
    </row>
    <row r="1766" spans="1:5" ht="25.5">
      <c r="A1766" s="35" t="s">
        <v>56</v>
      </c>
      <c r="E1766" s="39" t="s">
        <v>2276</v>
      </c>
    </row>
    <row r="1767" spans="1:5" ht="25.5">
      <c r="A1767" s="35" t="s">
        <v>57</v>
      </c>
      <c r="E1767" s="40" t="s">
        <v>2273</v>
      </c>
    </row>
    <row r="1768" spans="1:5" ht="12.75">
      <c r="A1768" t="s">
        <v>58</v>
      </c>
      <c r="E1768" s="39" t="s">
        <v>2269</v>
      </c>
    </row>
    <row r="1769" spans="1:16" ht="25.5">
      <c r="A1769" t="s">
        <v>50</v>
      </c>
      <c s="34" t="s">
        <v>2277</v>
      </c>
      <c s="34" t="s">
        <v>2278</v>
      </c>
      <c s="35" t="s">
        <v>5</v>
      </c>
      <c s="6" t="s">
        <v>2279</v>
      </c>
      <c s="36" t="s">
        <v>65</v>
      </c>
      <c s="37">
        <v>13.47</v>
      </c>
      <c s="36">
        <v>0.0004</v>
      </c>
      <c s="36">
        <f>ROUND(G1769*H1769,6)</f>
      </c>
      <c r="L1769" s="38">
        <v>0</v>
      </c>
      <c s="32">
        <f>ROUND(ROUND(L1769,2)*ROUND(G1769,3),2)</f>
      </c>
      <c s="36" t="s">
        <v>154</v>
      </c>
      <c>
        <f>(M1769*21)/100</f>
      </c>
      <c t="s">
        <v>28</v>
      </c>
    </row>
    <row r="1770" spans="1:5" ht="25.5">
      <c r="A1770" s="35" t="s">
        <v>56</v>
      </c>
      <c r="E1770" s="39" t="s">
        <v>2279</v>
      </c>
    </row>
    <row r="1771" spans="1:5" ht="51">
      <c r="A1771" s="35" t="s">
        <v>57</v>
      </c>
      <c r="E1771" s="40" t="s">
        <v>2280</v>
      </c>
    </row>
    <row r="1772" spans="1:5" ht="25.5">
      <c r="A1772" t="s">
        <v>58</v>
      </c>
      <c r="E1772" s="39" t="s">
        <v>2281</v>
      </c>
    </row>
    <row r="1773" spans="1:16" ht="25.5">
      <c r="A1773" t="s">
        <v>50</v>
      </c>
      <c s="34" t="s">
        <v>2282</v>
      </c>
      <c s="34" t="s">
        <v>2283</v>
      </c>
      <c s="35" t="s">
        <v>5</v>
      </c>
      <c s="6" t="s">
        <v>2284</v>
      </c>
      <c s="36" t="s">
        <v>65</v>
      </c>
      <c s="37">
        <v>3.43</v>
      </c>
      <c s="36">
        <v>0.0057</v>
      </c>
      <c s="36">
        <f>ROUND(G1773*H1773,6)</f>
      </c>
      <c r="L1773" s="38">
        <v>0</v>
      </c>
      <c s="32">
        <f>ROUND(ROUND(L1773,2)*ROUND(G1773,3),2)</f>
      </c>
      <c s="36" t="s">
        <v>159</v>
      </c>
      <c>
        <f>(M1773*21)/100</f>
      </c>
      <c t="s">
        <v>28</v>
      </c>
    </row>
    <row r="1774" spans="1:5" ht="25.5">
      <c r="A1774" s="35" t="s">
        <v>56</v>
      </c>
      <c r="E1774" s="39" t="s">
        <v>2284</v>
      </c>
    </row>
    <row r="1775" spans="1:5" ht="25.5">
      <c r="A1775" s="35" t="s">
        <v>57</v>
      </c>
      <c r="E1775" s="40" t="s">
        <v>2285</v>
      </c>
    </row>
    <row r="1776" spans="1:5" ht="12.75">
      <c r="A1776" t="s">
        <v>58</v>
      </c>
      <c r="E1776" s="39" t="s">
        <v>2269</v>
      </c>
    </row>
    <row r="1777" spans="1:16" ht="25.5">
      <c r="A1777" t="s">
        <v>50</v>
      </c>
      <c s="34" t="s">
        <v>2286</v>
      </c>
      <c s="34" t="s">
        <v>2287</v>
      </c>
      <c s="35" t="s">
        <v>5</v>
      </c>
      <c s="6" t="s">
        <v>2288</v>
      </c>
      <c s="36" t="s">
        <v>65</v>
      </c>
      <c s="37">
        <v>6.04</v>
      </c>
      <c s="36">
        <v>0.0057</v>
      </c>
      <c s="36">
        <f>ROUND(G1777*H1777,6)</f>
      </c>
      <c r="L1777" s="38">
        <v>0</v>
      </c>
      <c s="32">
        <f>ROUND(ROUND(L1777,2)*ROUND(G1777,3),2)</f>
      </c>
      <c s="36" t="s">
        <v>159</v>
      </c>
      <c>
        <f>(M1777*21)/100</f>
      </c>
      <c t="s">
        <v>28</v>
      </c>
    </row>
    <row r="1778" spans="1:5" ht="25.5">
      <c r="A1778" s="35" t="s">
        <v>56</v>
      </c>
      <c r="E1778" s="39" t="s">
        <v>2288</v>
      </c>
    </row>
    <row r="1779" spans="1:5" ht="25.5">
      <c r="A1779" s="35" t="s">
        <v>57</v>
      </c>
      <c r="E1779" s="40" t="s">
        <v>2289</v>
      </c>
    </row>
    <row r="1780" spans="1:5" ht="12.75">
      <c r="A1780" t="s">
        <v>58</v>
      </c>
      <c r="E1780" s="39" t="s">
        <v>2269</v>
      </c>
    </row>
    <row r="1781" spans="1:16" ht="12.75">
      <c r="A1781" t="s">
        <v>50</v>
      </c>
      <c s="34" t="s">
        <v>2290</v>
      </c>
      <c s="34" t="s">
        <v>2291</v>
      </c>
      <c s="35" t="s">
        <v>5</v>
      </c>
      <c s="6" t="s">
        <v>2292</v>
      </c>
      <c s="36" t="s">
        <v>54</v>
      </c>
      <c s="37">
        <v>4</v>
      </c>
      <c s="36">
        <v>0.022</v>
      </c>
      <c s="36">
        <f>ROUND(G1781*H1781,6)</f>
      </c>
      <c r="L1781" s="38">
        <v>0</v>
      </c>
      <c s="32">
        <f>ROUND(ROUND(L1781,2)*ROUND(G1781,3),2)</f>
      </c>
      <c s="36" t="s">
        <v>159</v>
      </c>
      <c>
        <f>(M1781*21)/100</f>
      </c>
      <c t="s">
        <v>28</v>
      </c>
    </row>
    <row r="1782" spans="1:5" ht="12.75">
      <c r="A1782" s="35" t="s">
        <v>56</v>
      </c>
      <c r="E1782" s="39" t="s">
        <v>2292</v>
      </c>
    </row>
    <row r="1783" spans="1:5" ht="25.5">
      <c r="A1783" s="35" t="s">
        <v>57</v>
      </c>
      <c r="E1783" s="40" t="s">
        <v>2293</v>
      </c>
    </row>
    <row r="1784" spans="1:5" ht="12.75">
      <c r="A1784" t="s">
        <v>58</v>
      </c>
      <c r="E1784" s="39" t="s">
        <v>2269</v>
      </c>
    </row>
    <row r="1785" spans="1:16" ht="12.75">
      <c r="A1785" t="s">
        <v>50</v>
      </c>
      <c s="34" t="s">
        <v>2294</v>
      </c>
      <c s="34" t="s">
        <v>2295</v>
      </c>
      <c s="35" t="s">
        <v>5</v>
      </c>
      <c s="6" t="s">
        <v>2296</v>
      </c>
      <c s="36" t="s">
        <v>133</v>
      </c>
      <c s="37">
        <v>6.383</v>
      </c>
      <c s="36">
        <v>0</v>
      </c>
      <c s="36">
        <f>ROUND(G1785*H1785,6)</f>
      </c>
      <c r="L1785" s="38">
        <v>0</v>
      </c>
      <c s="32">
        <f>ROUND(ROUND(L1785,2)*ROUND(G1785,3),2)</f>
      </c>
      <c s="36" t="s">
        <v>154</v>
      </c>
      <c>
        <f>(M1785*21)/100</f>
      </c>
      <c t="s">
        <v>28</v>
      </c>
    </row>
    <row r="1786" spans="1:5" ht="12.75">
      <c r="A1786" s="35" t="s">
        <v>56</v>
      </c>
      <c r="E1786" s="39" t="s">
        <v>2296</v>
      </c>
    </row>
    <row r="1787" spans="1:5" ht="25.5">
      <c r="A1787" s="35" t="s">
        <v>57</v>
      </c>
      <c r="E1787" s="40" t="s">
        <v>2297</v>
      </c>
    </row>
    <row r="1788" spans="1:5" ht="51">
      <c r="A1788" t="s">
        <v>58</v>
      </c>
      <c r="E1788" s="39" t="s">
        <v>2298</v>
      </c>
    </row>
    <row r="1789" spans="1:16" ht="25.5">
      <c r="A1789" t="s">
        <v>50</v>
      </c>
      <c s="34" t="s">
        <v>2299</v>
      </c>
      <c s="34" t="s">
        <v>2300</v>
      </c>
      <c s="35" t="s">
        <v>5</v>
      </c>
      <c s="6" t="s">
        <v>2301</v>
      </c>
      <c s="36" t="s">
        <v>133</v>
      </c>
      <c s="37">
        <v>7.021</v>
      </c>
      <c s="36">
        <v>0.0034</v>
      </c>
      <c s="36">
        <f>ROUND(G1789*H1789,6)</f>
      </c>
      <c r="L1789" s="38">
        <v>0</v>
      </c>
      <c s="32">
        <f>ROUND(ROUND(L1789,2)*ROUND(G1789,3),2)</f>
      </c>
      <c s="36" t="s">
        <v>154</v>
      </c>
      <c>
        <f>(M1789*21)/100</f>
      </c>
      <c t="s">
        <v>28</v>
      </c>
    </row>
    <row r="1790" spans="1:5" ht="25.5">
      <c r="A1790" s="35" t="s">
        <v>56</v>
      </c>
      <c r="E1790" s="39" t="s">
        <v>2301</v>
      </c>
    </row>
    <row r="1791" spans="1:5" ht="38.25">
      <c r="A1791" s="35" t="s">
        <v>57</v>
      </c>
      <c r="E1791" s="40" t="s">
        <v>2302</v>
      </c>
    </row>
    <row r="1792" spans="1:5" ht="12.75">
      <c r="A1792" t="s">
        <v>58</v>
      </c>
      <c r="E1792" s="39" t="s">
        <v>5</v>
      </c>
    </row>
    <row r="1793" spans="1:16" ht="25.5">
      <c r="A1793" t="s">
        <v>50</v>
      </c>
      <c s="34" t="s">
        <v>2303</v>
      </c>
      <c s="34" t="s">
        <v>2304</v>
      </c>
      <c s="35" t="s">
        <v>5</v>
      </c>
      <c s="6" t="s">
        <v>2305</v>
      </c>
      <c s="36" t="s">
        <v>65</v>
      </c>
      <c s="37">
        <v>14.3</v>
      </c>
      <c s="36">
        <v>0</v>
      </c>
      <c s="36">
        <f>ROUND(G1793*H1793,6)</f>
      </c>
      <c r="L1793" s="38">
        <v>0</v>
      </c>
      <c s="32">
        <f>ROUND(ROUND(L1793,2)*ROUND(G1793,3),2)</f>
      </c>
      <c s="36" t="s">
        <v>154</v>
      </c>
      <c>
        <f>(M1793*21)/100</f>
      </c>
      <c t="s">
        <v>28</v>
      </c>
    </row>
    <row r="1794" spans="1:5" ht="25.5">
      <c r="A1794" s="35" t="s">
        <v>56</v>
      </c>
      <c r="E1794" s="39" t="s">
        <v>2305</v>
      </c>
    </row>
    <row r="1795" spans="1:5" ht="25.5">
      <c r="A1795" s="35" t="s">
        <v>57</v>
      </c>
      <c r="E1795" s="40" t="s">
        <v>2306</v>
      </c>
    </row>
    <row r="1796" spans="1:5" ht="51">
      <c r="A1796" t="s">
        <v>58</v>
      </c>
      <c r="E1796" s="39" t="s">
        <v>2298</v>
      </c>
    </row>
    <row r="1797" spans="1:16" ht="12.75">
      <c r="A1797" t="s">
        <v>50</v>
      </c>
      <c s="34" t="s">
        <v>2307</v>
      </c>
      <c s="34" t="s">
        <v>2308</v>
      </c>
      <c s="35" t="s">
        <v>5</v>
      </c>
      <c s="6" t="s">
        <v>2309</v>
      </c>
      <c s="36" t="s">
        <v>65</v>
      </c>
      <c s="37">
        <v>15.73</v>
      </c>
      <c s="36">
        <v>0.0002</v>
      </c>
      <c s="36">
        <f>ROUND(G1797*H1797,6)</f>
      </c>
      <c r="L1797" s="38">
        <v>0</v>
      </c>
      <c s="32">
        <f>ROUND(ROUND(L1797,2)*ROUND(G1797,3),2)</f>
      </c>
      <c s="36" t="s">
        <v>154</v>
      </c>
      <c>
        <f>(M1797*21)/100</f>
      </c>
      <c t="s">
        <v>28</v>
      </c>
    </row>
    <row r="1798" spans="1:5" ht="12.75">
      <c r="A1798" s="35" t="s">
        <v>56</v>
      </c>
      <c r="E1798" s="39" t="s">
        <v>2309</v>
      </c>
    </row>
    <row r="1799" spans="1:5" ht="38.25">
      <c r="A1799" s="35" t="s">
        <v>57</v>
      </c>
      <c r="E1799" s="40" t="s">
        <v>2310</v>
      </c>
    </row>
    <row r="1800" spans="1:5" ht="12.75">
      <c r="A1800" t="s">
        <v>58</v>
      </c>
      <c r="E1800" s="39" t="s">
        <v>5</v>
      </c>
    </row>
    <row r="1801" spans="1:16" ht="25.5">
      <c r="A1801" t="s">
        <v>50</v>
      </c>
      <c s="34" t="s">
        <v>2311</v>
      </c>
      <c s="34" t="s">
        <v>2312</v>
      </c>
      <c s="35" t="s">
        <v>5</v>
      </c>
      <c s="6" t="s">
        <v>2313</v>
      </c>
      <c s="36" t="s">
        <v>133</v>
      </c>
      <c s="37">
        <v>1.334</v>
      </c>
      <c s="36">
        <v>0.00026</v>
      </c>
      <c s="36">
        <f>ROUND(G1801*H1801,6)</f>
      </c>
      <c r="L1801" s="38">
        <v>0</v>
      </c>
      <c s="32">
        <f>ROUND(ROUND(L1801,2)*ROUND(G1801,3),2)</f>
      </c>
      <c s="36" t="s">
        <v>159</v>
      </c>
      <c>
        <f>(M1801*21)/100</f>
      </c>
      <c t="s">
        <v>28</v>
      </c>
    </row>
    <row r="1802" spans="1:5" ht="25.5">
      <c r="A1802" s="35" t="s">
        <v>56</v>
      </c>
      <c r="E1802" s="39" t="s">
        <v>2313</v>
      </c>
    </row>
    <row r="1803" spans="1:5" ht="25.5">
      <c r="A1803" s="35" t="s">
        <v>57</v>
      </c>
      <c r="E1803" s="40" t="s">
        <v>2314</v>
      </c>
    </row>
    <row r="1804" spans="1:5" ht="114.75">
      <c r="A1804" t="s">
        <v>58</v>
      </c>
      <c r="E1804" s="39" t="s">
        <v>2315</v>
      </c>
    </row>
    <row r="1805" spans="1:16" ht="12.75">
      <c r="A1805" t="s">
        <v>50</v>
      </c>
      <c s="34" t="s">
        <v>2316</v>
      </c>
      <c s="34" t="s">
        <v>2317</v>
      </c>
      <c s="35" t="s">
        <v>5</v>
      </c>
      <c s="6" t="s">
        <v>2318</v>
      </c>
      <c s="36" t="s">
        <v>54</v>
      </c>
      <c s="37">
        <v>1</v>
      </c>
      <c s="36">
        <v>0.03472</v>
      </c>
      <c s="36">
        <f>ROUND(G1805*H1805,6)</f>
      </c>
      <c r="L1805" s="38">
        <v>0</v>
      </c>
      <c s="32">
        <f>ROUND(ROUND(L1805,2)*ROUND(G1805,3),2)</f>
      </c>
      <c s="36" t="s">
        <v>159</v>
      </c>
      <c>
        <f>(M1805*21)/100</f>
      </c>
      <c t="s">
        <v>28</v>
      </c>
    </row>
    <row r="1806" spans="1:5" ht="12.75">
      <c r="A1806" s="35" t="s">
        <v>56</v>
      </c>
      <c r="E1806" s="39" t="s">
        <v>2318</v>
      </c>
    </row>
    <row r="1807" spans="1:5" ht="25.5">
      <c r="A1807" s="35" t="s">
        <v>57</v>
      </c>
      <c r="E1807" s="40" t="s">
        <v>2319</v>
      </c>
    </row>
    <row r="1808" spans="1:5" ht="12.75">
      <c r="A1808" t="s">
        <v>58</v>
      </c>
      <c r="E1808" s="39" t="s">
        <v>2320</v>
      </c>
    </row>
    <row r="1809" spans="1:16" ht="12.75">
      <c r="A1809" t="s">
        <v>50</v>
      </c>
      <c s="34" t="s">
        <v>2321</v>
      </c>
      <c s="34" t="s">
        <v>2322</v>
      </c>
      <c s="35" t="s">
        <v>5</v>
      </c>
      <c s="6" t="s">
        <v>2323</v>
      </c>
      <c s="36" t="s">
        <v>54</v>
      </c>
      <c s="37">
        <v>1</v>
      </c>
      <c s="36">
        <v>0.03472</v>
      </c>
      <c s="36">
        <f>ROUND(G1809*H1809,6)</f>
      </c>
      <c r="L1809" s="38">
        <v>0</v>
      </c>
      <c s="32">
        <f>ROUND(ROUND(L1809,2)*ROUND(G1809,3),2)</f>
      </c>
      <c s="36" t="s">
        <v>159</v>
      </c>
      <c>
        <f>(M1809*21)/100</f>
      </c>
      <c t="s">
        <v>28</v>
      </c>
    </row>
    <row r="1810" spans="1:5" ht="12.75">
      <c r="A1810" s="35" t="s">
        <v>56</v>
      </c>
      <c r="E1810" s="39" t="s">
        <v>2323</v>
      </c>
    </row>
    <row r="1811" spans="1:5" ht="25.5">
      <c r="A1811" s="35" t="s">
        <v>57</v>
      </c>
      <c r="E1811" s="40" t="s">
        <v>2319</v>
      </c>
    </row>
    <row r="1812" spans="1:5" ht="12.75">
      <c r="A1812" t="s">
        <v>58</v>
      </c>
      <c r="E1812" s="39" t="s">
        <v>2320</v>
      </c>
    </row>
    <row r="1813" spans="1:16" ht="25.5">
      <c r="A1813" t="s">
        <v>50</v>
      </c>
      <c s="34" t="s">
        <v>2324</v>
      </c>
      <c s="34" t="s">
        <v>2325</v>
      </c>
      <c s="35" t="s">
        <v>5</v>
      </c>
      <c s="6" t="s">
        <v>2326</v>
      </c>
      <c s="36" t="s">
        <v>133</v>
      </c>
      <c s="37">
        <v>1.885</v>
      </c>
      <c s="36">
        <v>0.00026</v>
      </c>
      <c s="36">
        <f>ROUND(G1813*H1813,6)</f>
      </c>
      <c r="L1813" s="38">
        <v>0</v>
      </c>
      <c s="32">
        <f>ROUND(ROUND(L1813,2)*ROUND(G1813,3),2)</f>
      </c>
      <c s="36" t="s">
        <v>154</v>
      </c>
      <c>
        <f>(M1813*21)/100</f>
      </c>
      <c t="s">
        <v>28</v>
      </c>
    </row>
    <row r="1814" spans="1:5" ht="25.5">
      <c r="A1814" s="35" t="s">
        <v>56</v>
      </c>
      <c r="E1814" s="39" t="s">
        <v>2326</v>
      </c>
    </row>
    <row r="1815" spans="1:5" ht="25.5">
      <c r="A1815" s="35" t="s">
        <v>57</v>
      </c>
      <c r="E1815" s="40" t="s">
        <v>2327</v>
      </c>
    </row>
    <row r="1816" spans="1:5" ht="114.75">
      <c r="A1816" t="s">
        <v>58</v>
      </c>
      <c r="E1816" s="39" t="s">
        <v>2315</v>
      </c>
    </row>
    <row r="1817" spans="1:16" ht="25.5">
      <c r="A1817" t="s">
        <v>50</v>
      </c>
      <c s="34" t="s">
        <v>2328</v>
      </c>
      <c s="34" t="s">
        <v>2329</v>
      </c>
      <c s="35" t="s">
        <v>5</v>
      </c>
      <c s="6" t="s">
        <v>2330</v>
      </c>
      <c s="36" t="s">
        <v>133</v>
      </c>
      <c s="37">
        <v>1.885</v>
      </c>
      <c s="36">
        <v>0.03472</v>
      </c>
      <c s="36">
        <f>ROUND(G1817*H1817,6)</f>
      </c>
      <c r="L1817" s="38">
        <v>0</v>
      </c>
      <c s="32">
        <f>ROUND(ROUND(L1817,2)*ROUND(G1817,3),2)</f>
      </c>
      <c s="36" t="s">
        <v>159</v>
      </c>
      <c>
        <f>(M1817*21)/100</f>
      </c>
      <c t="s">
        <v>28</v>
      </c>
    </row>
    <row r="1818" spans="1:5" ht="25.5">
      <c r="A1818" s="35" t="s">
        <v>56</v>
      </c>
      <c r="E1818" s="39" t="s">
        <v>2330</v>
      </c>
    </row>
    <row r="1819" spans="1:5" ht="25.5">
      <c r="A1819" s="35" t="s">
        <v>57</v>
      </c>
      <c r="E1819" s="40" t="s">
        <v>2327</v>
      </c>
    </row>
    <row r="1820" spans="1:5" ht="12.75">
      <c r="A1820" t="s">
        <v>58</v>
      </c>
      <c r="E1820" s="39" t="s">
        <v>5</v>
      </c>
    </row>
    <row r="1821" spans="1:16" ht="12.75">
      <c r="A1821" t="s">
        <v>50</v>
      </c>
      <c s="34" t="s">
        <v>2331</v>
      </c>
      <c s="34" t="s">
        <v>2332</v>
      </c>
      <c s="35" t="s">
        <v>5</v>
      </c>
      <c s="6" t="s">
        <v>2333</v>
      </c>
      <c s="36" t="s">
        <v>54</v>
      </c>
      <c s="37">
        <v>2</v>
      </c>
      <c s="36">
        <v>0</v>
      </c>
      <c s="36">
        <f>ROUND(G1821*H1821,6)</f>
      </c>
      <c r="L1821" s="38">
        <v>0</v>
      </c>
      <c s="32">
        <f>ROUND(ROUND(L1821,2)*ROUND(G1821,3),2)</f>
      </c>
      <c s="36" t="s">
        <v>154</v>
      </c>
      <c>
        <f>(M1821*21)/100</f>
      </c>
      <c t="s">
        <v>28</v>
      </c>
    </row>
    <row r="1822" spans="1:5" ht="12.75">
      <c r="A1822" s="35" t="s">
        <v>56</v>
      </c>
      <c r="E1822" s="39" t="s">
        <v>2333</v>
      </c>
    </row>
    <row r="1823" spans="1:5" ht="38.25">
      <c r="A1823" s="35" t="s">
        <v>57</v>
      </c>
      <c r="E1823" s="40" t="s">
        <v>2334</v>
      </c>
    </row>
    <row r="1824" spans="1:5" ht="140.25">
      <c r="A1824" t="s">
        <v>58</v>
      </c>
      <c r="E1824" s="39" t="s">
        <v>2335</v>
      </c>
    </row>
    <row r="1825" spans="1:16" ht="12.75">
      <c r="A1825" t="s">
        <v>50</v>
      </c>
      <c s="34" t="s">
        <v>2336</v>
      </c>
      <c s="34" t="s">
        <v>2337</v>
      </c>
      <c s="35" t="s">
        <v>5</v>
      </c>
      <c s="6" t="s">
        <v>2338</v>
      </c>
      <c s="36" t="s">
        <v>54</v>
      </c>
      <c s="37">
        <v>1</v>
      </c>
      <c s="36">
        <v>0.074</v>
      </c>
      <c s="36">
        <f>ROUND(G1825*H1825,6)</f>
      </c>
      <c r="L1825" s="38">
        <v>0</v>
      </c>
      <c s="32">
        <f>ROUND(ROUND(L1825,2)*ROUND(G1825,3),2)</f>
      </c>
      <c s="36" t="s">
        <v>159</v>
      </c>
      <c>
        <f>(M1825*21)/100</f>
      </c>
      <c t="s">
        <v>28</v>
      </c>
    </row>
    <row r="1826" spans="1:5" ht="12.75">
      <c r="A1826" s="35" t="s">
        <v>56</v>
      </c>
      <c r="E1826" s="39" t="s">
        <v>2338</v>
      </c>
    </row>
    <row r="1827" spans="1:5" ht="25.5">
      <c r="A1827" s="35" t="s">
        <v>57</v>
      </c>
      <c r="E1827" s="40" t="s">
        <v>2339</v>
      </c>
    </row>
    <row r="1828" spans="1:5" ht="12.75">
      <c r="A1828" t="s">
        <v>58</v>
      </c>
      <c r="E1828" s="39" t="s">
        <v>2216</v>
      </c>
    </row>
    <row r="1829" spans="1:16" ht="12.75">
      <c r="A1829" t="s">
        <v>50</v>
      </c>
      <c s="34" t="s">
        <v>2340</v>
      </c>
      <c s="34" t="s">
        <v>2341</v>
      </c>
      <c s="35" t="s">
        <v>5</v>
      </c>
      <c s="6" t="s">
        <v>2342</v>
      </c>
      <c s="36" t="s">
        <v>54</v>
      </c>
      <c s="37">
        <v>1</v>
      </c>
      <c s="36">
        <v>0.074</v>
      </c>
      <c s="36">
        <f>ROUND(G1829*H1829,6)</f>
      </c>
      <c r="L1829" s="38">
        <v>0</v>
      </c>
      <c s="32">
        <f>ROUND(ROUND(L1829,2)*ROUND(G1829,3),2)</f>
      </c>
      <c s="36" t="s">
        <v>159</v>
      </c>
      <c>
        <f>(M1829*21)/100</f>
      </c>
      <c t="s">
        <v>28</v>
      </c>
    </row>
    <row r="1830" spans="1:5" ht="12.75">
      <c r="A1830" s="35" t="s">
        <v>56</v>
      </c>
      <c r="E1830" s="39" t="s">
        <v>2342</v>
      </c>
    </row>
    <row r="1831" spans="1:5" ht="25.5">
      <c r="A1831" s="35" t="s">
        <v>57</v>
      </c>
      <c r="E1831" s="40" t="s">
        <v>2343</v>
      </c>
    </row>
    <row r="1832" spans="1:5" ht="12.75">
      <c r="A1832" t="s">
        <v>58</v>
      </c>
      <c r="E1832" s="39" t="s">
        <v>2216</v>
      </c>
    </row>
    <row r="1833" spans="1:16" ht="12.75">
      <c r="A1833" t="s">
        <v>50</v>
      </c>
      <c s="34" t="s">
        <v>2344</v>
      </c>
      <c s="34" t="s">
        <v>2345</v>
      </c>
      <c s="35" t="s">
        <v>5</v>
      </c>
      <c s="6" t="s">
        <v>2346</v>
      </c>
      <c s="36" t="s">
        <v>54</v>
      </c>
      <c s="37">
        <v>3</v>
      </c>
      <c s="36">
        <v>0</v>
      </c>
      <c s="36">
        <f>ROUND(G1833*H1833,6)</f>
      </c>
      <c r="L1833" s="38">
        <v>0</v>
      </c>
      <c s="32">
        <f>ROUND(ROUND(L1833,2)*ROUND(G1833,3),2)</f>
      </c>
      <c s="36" t="s">
        <v>154</v>
      </c>
      <c>
        <f>(M1833*21)/100</f>
      </c>
      <c t="s">
        <v>28</v>
      </c>
    </row>
    <row r="1834" spans="1:5" ht="12.75">
      <c r="A1834" s="35" t="s">
        <v>56</v>
      </c>
      <c r="E1834" s="39" t="s">
        <v>2346</v>
      </c>
    </row>
    <row r="1835" spans="1:5" ht="25.5">
      <c r="A1835" s="35" t="s">
        <v>57</v>
      </c>
      <c r="E1835" s="40" t="s">
        <v>2347</v>
      </c>
    </row>
    <row r="1836" spans="1:5" ht="140.25">
      <c r="A1836" t="s">
        <v>58</v>
      </c>
      <c r="E1836" s="39" t="s">
        <v>2335</v>
      </c>
    </row>
    <row r="1837" spans="1:16" ht="12.75">
      <c r="A1837" t="s">
        <v>50</v>
      </c>
      <c s="34" t="s">
        <v>2348</v>
      </c>
      <c s="34" t="s">
        <v>2349</v>
      </c>
      <c s="35" t="s">
        <v>5</v>
      </c>
      <c s="6" t="s">
        <v>2350</v>
      </c>
      <c s="36" t="s">
        <v>54</v>
      </c>
      <c s="37">
        <v>3</v>
      </c>
      <c s="36">
        <v>0.061</v>
      </c>
      <c s="36">
        <f>ROUND(G1837*H1837,6)</f>
      </c>
      <c r="L1837" s="38">
        <v>0</v>
      </c>
      <c s="32">
        <f>ROUND(ROUND(L1837,2)*ROUND(G1837,3),2)</f>
      </c>
      <c s="36" t="s">
        <v>159</v>
      </c>
      <c>
        <f>(M1837*21)/100</f>
      </c>
      <c t="s">
        <v>28</v>
      </c>
    </row>
    <row r="1838" spans="1:5" ht="12.75">
      <c r="A1838" s="35" t="s">
        <v>56</v>
      </c>
      <c r="E1838" s="39" t="s">
        <v>2350</v>
      </c>
    </row>
    <row r="1839" spans="1:5" ht="25.5">
      <c r="A1839" s="35" t="s">
        <v>57</v>
      </c>
      <c r="E1839" s="40" t="s">
        <v>2347</v>
      </c>
    </row>
    <row r="1840" spans="1:5" ht="12.75">
      <c r="A1840" t="s">
        <v>58</v>
      </c>
      <c r="E1840" s="39" t="s">
        <v>2351</v>
      </c>
    </row>
    <row r="1841" spans="1:16" ht="25.5">
      <c r="A1841" t="s">
        <v>50</v>
      </c>
      <c s="34" t="s">
        <v>2352</v>
      </c>
      <c s="34" t="s">
        <v>2353</v>
      </c>
      <c s="35" t="s">
        <v>5</v>
      </c>
      <c s="6" t="s">
        <v>2354</v>
      </c>
      <c s="36" t="s">
        <v>54</v>
      </c>
      <c s="37">
        <v>1</v>
      </c>
      <c s="36">
        <v>0</v>
      </c>
      <c s="36">
        <f>ROUND(G1841*H1841,6)</f>
      </c>
      <c r="L1841" s="38">
        <v>0</v>
      </c>
      <c s="32">
        <f>ROUND(ROUND(L1841,2)*ROUND(G1841,3),2)</f>
      </c>
      <c s="36" t="s">
        <v>154</v>
      </c>
      <c>
        <f>(M1841*21)/100</f>
      </c>
      <c t="s">
        <v>28</v>
      </c>
    </row>
    <row r="1842" spans="1:5" ht="25.5">
      <c r="A1842" s="35" t="s">
        <v>56</v>
      </c>
      <c r="E1842" s="39" t="s">
        <v>2354</v>
      </c>
    </row>
    <row r="1843" spans="1:5" ht="25.5">
      <c r="A1843" s="35" t="s">
        <v>57</v>
      </c>
      <c r="E1843" s="40" t="s">
        <v>2355</v>
      </c>
    </row>
    <row r="1844" spans="1:5" ht="25.5">
      <c r="A1844" t="s">
        <v>58</v>
      </c>
      <c r="E1844" s="39" t="s">
        <v>2356</v>
      </c>
    </row>
    <row r="1845" spans="1:16" ht="12.75">
      <c r="A1845" t="s">
        <v>50</v>
      </c>
      <c s="34" t="s">
        <v>2357</v>
      </c>
      <c s="34" t="s">
        <v>2358</v>
      </c>
      <c s="35" t="s">
        <v>5</v>
      </c>
      <c s="6" t="s">
        <v>2359</v>
      </c>
      <c s="36" t="s">
        <v>54</v>
      </c>
      <c s="37">
        <v>1</v>
      </c>
      <c s="36">
        <v>0.11</v>
      </c>
      <c s="36">
        <f>ROUND(G1845*H1845,6)</f>
      </c>
      <c r="L1845" s="38">
        <v>0</v>
      </c>
      <c s="32">
        <f>ROUND(ROUND(L1845,2)*ROUND(G1845,3),2)</f>
      </c>
      <c s="36" t="s">
        <v>154</v>
      </c>
      <c>
        <f>(M1845*21)/100</f>
      </c>
      <c t="s">
        <v>28</v>
      </c>
    </row>
    <row r="1846" spans="1:5" ht="12.75">
      <c r="A1846" s="35" t="s">
        <v>56</v>
      </c>
      <c r="E1846" s="39" t="s">
        <v>2359</v>
      </c>
    </row>
    <row r="1847" spans="1:5" ht="25.5">
      <c r="A1847" s="35" t="s">
        <v>57</v>
      </c>
      <c r="E1847" s="40" t="s">
        <v>2355</v>
      </c>
    </row>
    <row r="1848" spans="1:5" ht="12.75">
      <c r="A1848" t="s">
        <v>58</v>
      </c>
      <c r="E1848" s="39" t="s">
        <v>2360</v>
      </c>
    </row>
    <row r="1849" spans="1:16" ht="25.5">
      <c r="A1849" t="s">
        <v>50</v>
      </c>
      <c s="34" t="s">
        <v>2361</v>
      </c>
      <c s="34" t="s">
        <v>2362</v>
      </c>
      <c s="35" t="s">
        <v>5</v>
      </c>
      <c s="6" t="s">
        <v>2363</v>
      </c>
      <c s="36" t="s">
        <v>54</v>
      </c>
      <c s="37">
        <v>1</v>
      </c>
      <c s="36">
        <v>0</v>
      </c>
      <c s="36">
        <f>ROUND(G1849*H1849,6)</f>
      </c>
      <c r="L1849" s="38">
        <v>0</v>
      </c>
      <c s="32">
        <f>ROUND(ROUND(L1849,2)*ROUND(G1849,3),2)</f>
      </c>
      <c s="36" t="s">
        <v>154</v>
      </c>
      <c>
        <f>(M1849*21)/100</f>
      </c>
      <c t="s">
        <v>28</v>
      </c>
    </row>
    <row r="1850" spans="1:5" ht="25.5">
      <c r="A1850" s="35" t="s">
        <v>56</v>
      </c>
      <c r="E1850" s="39" t="s">
        <v>2363</v>
      </c>
    </row>
    <row r="1851" spans="1:5" ht="25.5">
      <c r="A1851" s="35" t="s">
        <v>57</v>
      </c>
      <c r="E1851" s="40" t="s">
        <v>2364</v>
      </c>
    </row>
    <row r="1852" spans="1:5" ht="25.5">
      <c r="A1852" t="s">
        <v>58</v>
      </c>
      <c r="E1852" s="39" t="s">
        <v>2356</v>
      </c>
    </row>
    <row r="1853" spans="1:16" ht="12.75">
      <c r="A1853" t="s">
        <v>50</v>
      </c>
      <c s="34" t="s">
        <v>2365</v>
      </c>
      <c s="34" t="s">
        <v>2366</v>
      </c>
      <c s="35" t="s">
        <v>5</v>
      </c>
      <c s="6" t="s">
        <v>2367</v>
      </c>
      <c s="36" t="s">
        <v>54</v>
      </c>
      <c s="37">
        <v>1</v>
      </c>
      <c s="36">
        <v>0.11</v>
      </c>
      <c s="36">
        <f>ROUND(G1853*H1853,6)</f>
      </c>
      <c r="L1853" s="38">
        <v>0</v>
      </c>
      <c s="32">
        <f>ROUND(ROUND(L1853,2)*ROUND(G1853,3),2)</f>
      </c>
      <c s="36" t="s">
        <v>159</v>
      </c>
      <c>
        <f>(M1853*21)/100</f>
      </c>
      <c t="s">
        <v>28</v>
      </c>
    </row>
    <row r="1854" spans="1:5" ht="12.75">
      <c r="A1854" s="35" t="s">
        <v>56</v>
      </c>
      <c r="E1854" s="39" t="s">
        <v>2367</v>
      </c>
    </row>
    <row r="1855" spans="1:5" ht="25.5">
      <c r="A1855" s="35" t="s">
        <v>57</v>
      </c>
      <c r="E1855" s="40" t="s">
        <v>2364</v>
      </c>
    </row>
    <row r="1856" spans="1:5" ht="12.75">
      <c r="A1856" t="s">
        <v>58</v>
      </c>
      <c r="E1856" s="39" t="s">
        <v>2360</v>
      </c>
    </row>
    <row r="1857" spans="1:16" ht="12.75">
      <c r="A1857" t="s">
        <v>50</v>
      </c>
      <c s="34" t="s">
        <v>2368</v>
      </c>
      <c s="34" t="s">
        <v>2369</v>
      </c>
      <c s="35" t="s">
        <v>5</v>
      </c>
      <c s="6" t="s">
        <v>2370</v>
      </c>
      <c s="36" t="s">
        <v>133</v>
      </c>
      <c s="37">
        <v>26.061</v>
      </c>
      <c s="36">
        <v>0</v>
      </c>
      <c s="36">
        <f>ROUND(G1857*H1857,6)</f>
      </c>
      <c r="L1857" s="38">
        <v>0</v>
      </c>
      <c s="32">
        <f>ROUND(ROUND(L1857,2)*ROUND(G1857,3),2)</f>
      </c>
      <c s="36" t="s">
        <v>154</v>
      </c>
      <c>
        <f>(M1857*21)/100</f>
      </c>
      <c t="s">
        <v>28</v>
      </c>
    </row>
    <row r="1858" spans="1:5" ht="12.75">
      <c r="A1858" s="35" t="s">
        <v>56</v>
      </c>
      <c r="E1858" s="39" t="s">
        <v>2370</v>
      </c>
    </row>
    <row r="1859" spans="1:5" ht="89.25">
      <c r="A1859" s="35" t="s">
        <v>57</v>
      </c>
      <c r="E1859" s="40" t="s">
        <v>2371</v>
      </c>
    </row>
    <row r="1860" spans="1:5" ht="12.75">
      <c r="A1860" t="s">
        <v>58</v>
      </c>
      <c r="E1860" s="39" t="s">
        <v>5</v>
      </c>
    </row>
    <row r="1861" spans="1:16" ht="12.75">
      <c r="A1861" t="s">
        <v>50</v>
      </c>
      <c s="34" t="s">
        <v>2372</v>
      </c>
      <c s="34" t="s">
        <v>2373</v>
      </c>
      <c s="35" t="s">
        <v>5</v>
      </c>
      <c s="6" t="s">
        <v>2374</v>
      </c>
      <c s="36" t="s">
        <v>54</v>
      </c>
      <c s="37">
        <v>4</v>
      </c>
      <c s="36">
        <v>0</v>
      </c>
      <c s="36">
        <f>ROUND(G1861*H1861,6)</f>
      </c>
      <c r="L1861" s="38">
        <v>0</v>
      </c>
      <c s="32">
        <f>ROUND(ROUND(L1861,2)*ROUND(G1861,3),2)</f>
      </c>
      <c s="36" t="s">
        <v>154</v>
      </c>
      <c>
        <f>(M1861*21)/100</f>
      </c>
      <c t="s">
        <v>28</v>
      </c>
    </row>
    <row r="1862" spans="1:5" ht="12.75">
      <c r="A1862" s="35" t="s">
        <v>56</v>
      </c>
      <c r="E1862" s="39" t="s">
        <v>2374</v>
      </c>
    </row>
    <row r="1863" spans="1:5" ht="25.5">
      <c r="A1863" s="35" t="s">
        <v>57</v>
      </c>
      <c r="E1863" s="40" t="s">
        <v>2375</v>
      </c>
    </row>
    <row r="1864" spans="1:5" ht="12.75">
      <c r="A1864" t="s">
        <v>58</v>
      </c>
      <c r="E1864" s="39" t="s">
        <v>5</v>
      </c>
    </row>
    <row r="1865" spans="1:16" ht="12.75">
      <c r="A1865" t="s">
        <v>50</v>
      </c>
      <c s="34" t="s">
        <v>2376</v>
      </c>
      <c s="34" t="s">
        <v>2377</v>
      </c>
      <c s="35" t="s">
        <v>5</v>
      </c>
      <c s="6" t="s">
        <v>2378</v>
      </c>
      <c s="36" t="s">
        <v>54</v>
      </c>
      <c s="37">
        <v>1</v>
      </c>
      <c s="36">
        <v>0</v>
      </c>
      <c s="36">
        <f>ROUND(G1865*H1865,6)</f>
      </c>
      <c r="L1865" s="38">
        <v>0</v>
      </c>
      <c s="32">
        <f>ROUND(ROUND(L1865,2)*ROUND(G1865,3),2)</f>
      </c>
      <c s="36" t="s">
        <v>154</v>
      </c>
      <c>
        <f>(M1865*21)/100</f>
      </c>
      <c t="s">
        <v>28</v>
      </c>
    </row>
    <row r="1866" spans="1:5" ht="12.75">
      <c r="A1866" s="35" t="s">
        <v>56</v>
      </c>
      <c r="E1866" s="39" t="s">
        <v>2378</v>
      </c>
    </row>
    <row r="1867" spans="1:5" ht="25.5">
      <c r="A1867" s="35" t="s">
        <v>57</v>
      </c>
      <c r="E1867" s="40" t="s">
        <v>155</v>
      </c>
    </row>
    <row r="1868" spans="1:5" ht="25.5">
      <c r="A1868" t="s">
        <v>58</v>
      </c>
      <c r="E1868" s="39" t="s">
        <v>2379</v>
      </c>
    </row>
    <row r="1869" spans="1:16" ht="12.75">
      <c r="A1869" t="s">
        <v>50</v>
      </c>
      <c s="34" t="s">
        <v>2380</v>
      </c>
      <c s="34" t="s">
        <v>2381</v>
      </c>
      <c s="35" t="s">
        <v>5</v>
      </c>
      <c s="6" t="s">
        <v>2382</v>
      </c>
      <c s="36" t="s">
        <v>54</v>
      </c>
      <c s="37">
        <v>2</v>
      </c>
      <c s="36">
        <v>0.00025</v>
      </c>
      <c s="36">
        <f>ROUND(G1869*H1869,6)</f>
      </c>
      <c r="L1869" s="38">
        <v>0</v>
      </c>
      <c s="32">
        <f>ROUND(ROUND(L1869,2)*ROUND(G1869,3),2)</f>
      </c>
      <c s="36" t="s">
        <v>154</v>
      </c>
      <c>
        <f>(M1869*21)/100</f>
      </c>
      <c t="s">
        <v>28</v>
      </c>
    </row>
    <row r="1870" spans="1:5" ht="12.75">
      <c r="A1870" s="35" t="s">
        <v>56</v>
      </c>
      <c r="E1870" s="39" t="s">
        <v>2382</v>
      </c>
    </row>
    <row r="1871" spans="1:5" ht="25.5">
      <c r="A1871" s="35" t="s">
        <v>57</v>
      </c>
      <c r="E1871" s="40" t="s">
        <v>2383</v>
      </c>
    </row>
    <row r="1872" spans="1:5" ht="12.75">
      <c r="A1872" t="s">
        <v>58</v>
      </c>
      <c r="E1872" s="39" t="s">
        <v>5</v>
      </c>
    </row>
    <row r="1873" spans="1:16" ht="12.75">
      <c r="A1873" t="s">
        <v>50</v>
      </c>
      <c s="34" t="s">
        <v>2384</v>
      </c>
      <c s="34" t="s">
        <v>2385</v>
      </c>
      <c s="35" t="s">
        <v>5</v>
      </c>
      <c s="6" t="s">
        <v>2386</v>
      </c>
      <c s="36" t="s">
        <v>65</v>
      </c>
      <c s="37">
        <v>5.5</v>
      </c>
      <c s="36">
        <v>0</v>
      </c>
      <c s="36">
        <f>ROUND(G1873*H1873,6)</f>
      </c>
      <c r="L1873" s="38">
        <v>0</v>
      </c>
      <c s="32">
        <f>ROUND(ROUND(L1873,2)*ROUND(G1873,3),2)</f>
      </c>
      <c s="36" t="s">
        <v>154</v>
      </c>
      <c>
        <f>(M1873*21)/100</f>
      </c>
      <c t="s">
        <v>28</v>
      </c>
    </row>
    <row r="1874" spans="1:5" ht="12.75">
      <c r="A1874" s="35" t="s">
        <v>56</v>
      </c>
      <c r="E1874" s="39" t="s">
        <v>2386</v>
      </c>
    </row>
    <row r="1875" spans="1:5" ht="25.5">
      <c r="A1875" s="35" t="s">
        <v>57</v>
      </c>
      <c r="E1875" s="40" t="s">
        <v>2387</v>
      </c>
    </row>
    <row r="1876" spans="1:5" ht="12.75">
      <c r="A1876" t="s">
        <v>58</v>
      </c>
      <c r="E1876" s="39" t="s">
        <v>5</v>
      </c>
    </row>
    <row r="1877" spans="1:16" ht="12.75">
      <c r="A1877" t="s">
        <v>50</v>
      </c>
      <c s="34" t="s">
        <v>2388</v>
      </c>
      <c s="34" t="s">
        <v>2389</v>
      </c>
      <c s="35" t="s">
        <v>5</v>
      </c>
      <c s="6" t="s">
        <v>2390</v>
      </c>
      <c s="36" t="s">
        <v>65</v>
      </c>
      <c s="37">
        <v>19.65</v>
      </c>
      <c s="36">
        <v>0.00024</v>
      </c>
      <c s="36">
        <f>ROUND(G1877*H1877,6)</f>
      </c>
      <c r="L1877" s="38">
        <v>0</v>
      </c>
      <c s="32">
        <f>ROUND(ROUND(L1877,2)*ROUND(G1877,3),2)</f>
      </c>
      <c s="36" t="s">
        <v>154</v>
      </c>
      <c>
        <f>(M1877*21)/100</f>
      </c>
      <c t="s">
        <v>28</v>
      </c>
    </row>
    <row r="1878" spans="1:5" ht="12.75">
      <c r="A1878" s="35" t="s">
        <v>56</v>
      </c>
      <c r="E1878" s="39" t="s">
        <v>2390</v>
      </c>
    </row>
    <row r="1879" spans="1:5" ht="63.75">
      <c r="A1879" s="35" t="s">
        <v>57</v>
      </c>
      <c r="E1879" s="40" t="s">
        <v>2391</v>
      </c>
    </row>
    <row r="1880" spans="1:5" ht="38.25">
      <c r="A1880" t="s">
        <v>58</v>
      </c>
      <c r="E1880" s="39" t="s">
        <v>2392</v>
      </c>
    </row>
    <row r="1881" spans="1:16" ht="12.75">
      <c r="A1881" t="s">
        <v>50</v>
      </c>
      <c s="34" t="s">
        <v>2393</v>
      </c>
      <c s="34" t="s">
        <v>2394</v>
      </c>
      <c s="35" t="s">
        <v>5</v>
      </c>
      <c s="6" t="s">
        <v>2395</v>
      </c>
      <c s="36" t="s">
        <v>1561</v>
      </c>
      <c s="37">
        <v>24</v>
      </c>
      <c s="36">
        <v>6E-05</v>
      </c>
      <c s="36">
        <f>ROUND(G1881*H1881,6)</f>
      </c>
      <c r="L1881" s="38">
        <v>0</v>
      </c>
      <c s="32">
        <f>ROUND(ROUND(L1881,2)*ROUND(G1881,3),2)</f>
      </c>
      <c s="36" t="s">
        <v>154</v>
      </c>
      <c>
        <f>(M1881*21)/100</f>
      </c>
      <c t="s">
        <v>28</v>
      </c>
    </row>
    <row r="1882" spans="1:5" ht="12.75">
      <c r="A1882" s="35" t="s">
        <v>56</v>
      </c>
      <c r="E1882" s="39" t="s">
        <v>2395</v>
      </c>
    </row>
    <row r="1883" spans="1:5" ht="25.5">
      <c r="A1883" s="35" t="s">
        <v>57</v>
      </c>
      <c r="E1883" s="40" t="s">
        <v>2396</v>
      </c>
    </row>
    <row r="1884" spans="1:5" ht="12.75">
      <c r="A1884" t="s">
        <v>58</v>
      </c>
      <c r="E1884" s="39" t="s">
        <v>2397</v>
      </c>
    </row>
    <row r="1885" spans="1:16" ht="12.75">
      <c r="A1885" t="s">
        <v>50</v>
      </c>
      <c s="34" t="s">
        <v>2398</v>
      </c>
      <c s="34" t="s">
        <v>2399</v>
      </c>
      <c s="35" t="s">
        <v>5</v>
      </c>
      <c s="6" t="s">
        <v>2400</v>
      </c>
      <c s="36" t="s">
        <v>54</v>
      </c>
      <c s="37">
        <v>4</v>
      </c>
      <c s="36">
        <v>0.022</v>
      </c>
      <c s="36">
        <f>ROUND(G1885*H1885,6)</f>
      </c>
      <c r="L1885" s="38">
        <v>0</v>
      </c>
      <c s="32">
        <f>ROUND(ROUND(L1885,2)*ROUND(G1885,3),2)</f>
      </c>
      <c s="36" t="s">
        <v>159</v>
      </c>
      <c>
        <f>(M1885*21)/100</f>
      </c>
      <c t="s">
        <v>28</v>
      </c>
    </row>
    <row r="1886" spans="1:5" ht="12.75">
      <c r="A1886" s="35" t="s">
        <v>56</v>
      </c>
      <c r="E1886" s="39" t="s">
        <v>2400</v>
      </c>
    </row>
    <row r="1887" spans="1:5" ht="25.5">
      <c r="A1887" s="35" t="s">
        <v>57</v>
      </c>
      <c r="E1887" s="40" t="s">
        <v>2401</v>
      </c>
    </row>
    <row r="1888" spans="1:5" ht="12.75">
      <c r="A1888" t="s">
        <v>58</v>
      </c>
      <c r="E1888" s="39" t="s">
        <v>2269</v>
      </c>
    </row>
    <row r="1889" spans="1:16" ht="12.75">
      <c r="A1889" t="s">
        <v>50</v>
      </c>
      <c s="34" t="s">
        <v>2402</v>
      </c>
      <c s="34" t="s">
        <v>2403</v>
      </c>
      <c s="35" t="s">
        <v>5</v>
      </c>
      <c s="6" t="s">
        <v>2404</v>
      </c>
      <c s="36" t="s">
        <v>1561</v>
      </c>
      <c s="37">
        <v>20</v>
      </c>
      <c s="36">
        <v>6E-05</v>
      </c>
      <c s="36">
        <f>ROUND(G1889*H1889,6)</f>
      </c>
      <c r="L1889" s="38">
        <v>0</v>
      </c>
      <c s="32">
        <f>ROUND(ROUND(L1889,2)*ROUND(G1889,3),2)</f>
      </c>
      <c s="36" t="s">
        <v>154</v>
      </c>
      <c>
        <f>(M1889*21)/100</f>
      </c>
      <c t="s">
        <v>28</v>
      </c>
    </row>
    <row r="1890" spans="1:5" ht="12.75">
      <c r="A1890" s="35" t="s">
        <v>56</v>
      </c>
      <c r="E1890" s="39" t="s">
        <v>2404</v>
      </c>
    </row>
    <row r="1891" spans="1:5" ht="25.5">
      <c r="A1891" s="35" t="s">
        <v>57</v>
      </c>
      <c r="E1891" s="40" t="s">
        <v>2405</v>
      </c>
    </row>
    <row r="1892" spans="1:5" ht="38.25">
      <c r="A1892" t="s">
        <v>58</v>
      </c>
      <c r="E1892" s="39" t="s">
        <v>2406</v>
      </c>
    </row>
    <row r="1893" spans="1:16" ht="12.75">
      <c r="A1893" t="s">
        <v>50</v>
      </c>
      <c s="34" t="s">
        <v>2407</v>
      </c>
      <c s="34" t="s">
        <v>2408</v>
      </c>
      <c s="35" t="s">
        <v>5</v>
      </c>
      <c s="6" t="s">
        <v>2409</v>
      </c>
      <c s="36" t="s">
        <v>65</v>
      </c>
      <c s="37">
        <v>3.5</v>
      </c>
      <c s="36">
        <v>0.00567</v>
      </c>
      <c s="36">
        <f>ROUND(G1893*H1893,6)</f>
      </c>
      <c r="L1893" s="38">
        <v>0</v>
      </c>
      <c s="32">
        <f>ROUND(ROUND(L1893,2)*ROUND(G1893,3),2)</f>
      </c>
      <c s="36" t="s">
        <v>154</v>
      </c>
      <c>
        <f>(M1893*21)/100</f>
      </c>
      <c t="s">
        <v>28</v>
      </c>
    </row>
    <row r="1894" spans="1:5" ht="12.75">
      <c r="A1894" s="35" t="s">
        <v>56</v>
      </c>
      <c r="E1894" s="39" t="s">
        <v>2409</v>
      </c>
    </row>
    <row r="1895" spans="1:5" ht="25.5">
      <c r="A1895" s="35" t="s">
        <v>57</v>
      </c>
      <c r="E1895" s="40" t="s">
        <v>2410</v>
      </c>
    </row>
    <row r="1896" spans="1:5" ht="12.75">
      <c r="A1896" t="s">
        <v>58</v>
      </c>
      <c r="E1896" s="39" t="s">
        <v>2411</v>
      </c>
    </row>
    <row r="1897" spans="1:16" ht="12.75">
      <c r="A1897" t="s">
        <v>50</v>
      </c>
      <c s="34" t="s">
        <v>2412</v>
      </c>
      <c s="34" t="s">
        <v>2413</v>
      </c>
      <c s="35" t="s">
        <v>5</v>
      </c>
      <c s="6" t="s">
        <v>2414</v>
      </c>
      <c s="36" t="s">
        <v>1561</v>
      </c>
      <c s="37">
        <v>375</v>
      </c>
      <c s="36">
        <v>5E-05</v>
      </c>
      <c s="36">
        <f>ROUND(G1897*H1897,6)</f>
      </c>
      <c r="L1897" s="38">
        <v>0</v>
      </c>
      <c s="32">
        <f>ROUND(ROUND(L1897,2)*ROUND(G1897,3),2)</f>
      </c>
      <c s="36" t="s">
        <v>154</v>
      </c>
      <c>
        <f>(M1897*21)/100</f>
      </c>
      <c t="s">
        <v>28</v>
      </c>
    </row>
    <row r="1898" spans="1:5" ht="12.75">
      <c r="A1898" s="35" t="s">
        <v>56</v>
      </c>
      <c r="E1898" s="39" t="s">
        <v>2414</v>
      </c>
    </row>
    <row r="1899" spans="1:5" ht="25.5">
      <c r="A1899" s="35" t="s">
        <v>57</v>
      </c>
      <c r="E1899" s="40" t="s">
        <v>2415</v>
      </c>
    </row>
    <row r="1900" spans="1:5" ht="12.75">
      <c r="A1900" t="s">
        <v>58</v>
      </c>
      <c r="E1900" s="39" t="s">
        <v>2397</v>
      </c>
    </row>
    <row r="1901" spans="1:16" ht="25.5">
      <c r="A1901" t="s">
        <v>50</v>
      </c>
      <c s="34" t="s">
        <v>2416</v>
      </c>
      <c s="34" t="s">
        <v>2417</v>
      </c>
      <c s="35" t="s">
        <v>5</v>
      </c>
      <c s="6" t="s">
        <v>2418</v>
      </c>
      <c s="36" t="s">
        <v>54</v>
      </c>
      <c s="37">
        <v>4</v>
      </c>
      <c s="36">
        <v>0</v>
      </c>
      <c s="36">
        <f>ROUND(G1901*H1901,6)</f>
      </c>
      <c r="L1901" s="38">
        <v>0</v>
      </c>
      <c s="32">
        <f>ROUND(ROUND(L1901,2)*ROUND(G1901,3),2)</f>
      </c>
      <c s="36" t="s">
        <v>159</v>
      </c>
      <c>
        <f>(M1901*21)/100</f>
      </c>
      <c t="s">
        <v>28</v>
      </c>
    </row>
    <row r="1902" spans="1:5" ht="25.5">
      <c r="A1902" s="35" t="s">
        <v>56</v>
      </c>
      <c r="E1902" s="39" t="s">
        <v>2418</v>
      </c>
    </row>
    <row r="1903" spans="1:5" ht="25.5">
      <c r="A1903" s="35" t="s">
        <v>57</v>
      </c>
      <c r="E1903" s="40" t="s">
        <v>2419</v>
      </c>
    </row>
    <row r="1904" spans="1:5" ht="12.75">
      <c r="A1904" t="s">
        <v>58</v>
      </c>
      <c r="E1904" s="39" t="s">
        <v>2420</v>
      </c>
    </row>
    <row r="1905" spans="1:16" ht="25.5">
      <c r="A1905" t="s">
        <v>50</v>
      </c>
      <c s="34" t="s">
        <v>2421</v>
      </c>
      <c s="34" t="s">
        <v>2422</v>
      </c>
      <c s="35" t="s">
        <v>5</v>
      </c>
      <c s="6" t="s">
        <v>2423</v>
      </c>
      <c s="36" t="s">
        <v>336</v>
      </c>
      <c s="37">
        <v>1.04</v>
      </c>
      <c s="36">
        <v>0</v>
      </c>
      <c s="36">
        <f>ROUND(G1905*H1905,6)</f>
      </c>
      <c r="L1905" s="38">
        <v>0</v>
      </c>
      <c s="32">
        <f>ROUND(ROUND(L1905,2)*ROUND(G1905,3),2)</f>
      </c>
      <c s="36" t="s">
        <v>154</v>
      </c>
      <c>
        <f>(M1905*21)/100</f>
      </c>
      <c t="s">
        <v>28</v>
      </c>
    </row>
    <row r="1906" spans="1:5" ht="25.5">
      <c r="A1906" s="35" t="s">
        <v>56</v>
      </c>
      <c r="E1906" s="39" t="s">
        <v>2423</v>
      </c>
    </row>
    <row r="1907" spans="1:5" ht="12.75">
      <c r="A1907" s="35" t="s">
        <v>57</v>
      </c>
      <c r="E1907" s="40" t="s">
        <v>5</v>
      </c>
    </row>
    <row r="1908" spans="1:5" ht="114.75">
      <c r="A1908" t="s">
        <v>58</v>
      </c>
      <c r="E1908" s="39" t="s">
        <v>2424</v>
      </c>
    </row>
    <row r="1909" spans="1:16" ht="38.25">
      <c r="A1909" t="s">
        <v>50</v>
      </c>
      <c s="34" t="s">
        <v>2425</v>
      </c>
      <c s="34" t="s">
        <v>2426</v>
      </c>
      <c s="35" t="s">
        <v>5</v>
      </c>
      <c s="6" t="s">
        <v>2427</v>
      </c>
      <c s="36" t="s">
        <v>336</v>
      </c>
      <c s="37">
        <v>1.04</v>
      </c>
      <c s="36">
        <v>0</v>
      </c>
      <c s="36">
        <f>ROUND(G1909*H1909,6)</f>
      </c>
      <c r="L1909" s="38">
        <v>0</v>
      </c>
      <c s="32">
        <f>ROUND(ROUND(L1909,2)*ROUND(G1909,3),2)</f>
      </c>
      <c s="36" t="s">
        <v>154</v>
      </c>
      <c>
        <f>(M1909*21)/100</f>
      </c>
      <c t="s">
        <v>28</v>
      </c>
    </row>
    <row r="1910" spans="1:5" ht="38.25">
      <c r="A1910" s="35" t="s">
        <v>56</v>
      </c>
      <c r="E1910" s="39" t="s">
        <v>2428</v>
      </c>
    </row>
    <row r="1911" spans="1:5" ht="12.75">
      <c r="A1911" s="35" t="s">
        <v>57</v>
      </c>
      <c r="E1911" s="40" t="s">
        <v>5</v>
      </c>
    </row>
    <row r="1912" spans="1:5" ht="114.75">
      <c r="A1912" t="s">
        <v>58</v>
      </c>
      <c r="E1912" s="39" t="s">
        <v>2424</v>
      </c>
    </row>
    <row r="1913" spans="1:13" ht="12.75">
      <c r="A1913" t="s">
        <v>47</v>
      </c>
      <c r="C1913" s="31" t="s">
        <v>2429</v>
      </c>
      <c r="E1913" s="33" t="s">
        <v>2430</v>
      </c>
      <c r="J1913" s="32">
        <f>0</f>
      </c>
      <c s="32">
        <f>0</f>
      </c>
      <c s="32">
        <f>0+L1914+L1918+L1922+L1926+L1930+L1934+L1938+L1942+L1946+L1950+L1954+L1958+L1962+L1966+L1970+L1974+L1978+L1982+L1986+L1990</f>
      </c>
      <c s="32">
        <f>0+M1914+M1918+M1922+M1926+M1930+M1934+M1938+M1942+M1946+M1950+M1954+M1958+M1962+M1966+M1970+M1974+M1978+M1982+M1986+M1990</f>
      </c>
    </row>
    <row r="1914" spans="1:16" ht="12.75">
      <c r="A1914" t="s">
        <v>50</v>
      </c>
      <c s="34" t="s">
        <v>2431</v>
      </c>
      <c s="34" t="s">
        <v>2432</v>
      </c>
      <c s="35" t="s">
        <v>5</v>
      </c>
      <c s="6" t="s">
        <v>2433</v>
      </c>
      <c s="36" t="s">
        <v>133</v>
      </c>
      <c s="37">
        <v>183.78</v>
      </c>
      <c s="36">
        <v>0</v>
      </c>
      <c s="36">
        <f>ROUND(G1914*H1914,6)</f>
      </c>
      <c r="L1914" s="38">
        <v>0</v>
      </c>
      <c s="32">
        <f>ROUND(ROUND(L1914,2)*ROUND(G1914,3),2)</f>
      </c>
      <c s="36" t="s">
        <v>154</v>
      </c>
      <c>
        <f>(M1914*21)/100</f>
      </c>
      <c t="s">
        <v>28</v>
      </c>
    </row>
    <row r="1915" spans="1:5" ht="12.75">
      <c r="A1915" s="35" t="s">
        <v>56</v>
      </c>
      <c r="E1915" s="39" t="s">
        <v>2433</v>
      </c>
    </row>
    <row r="1916" spans="1:5" ht="395.25">
      <c r="A1916" s="35" t="s">
        <v>57</v>
      </c>
      <c r="E1916" s="40" t="s">
        <v>2434</v>
      </c>
    </row>
    <row r="1917" spans="1:5" ht="51">
      <c r="A1917" t="s">
        <v>58</v>
      </c>
      <c r="E1917" s="39" t="s">
        <v>2435</v>
      </c>
    </row>
    <row r="1918" spans="1:16" ht="12.75">
      <c r="A1918" t="s">
        <v>50</v>
      </c>
      <c s="34" t="s">
        <v>2436</v>
      </c>
      <c s="34" t="s">
        <v>2437</v>
      </c>
      <c s="35" t="s">
        <v>5</v>
      </c>
      <c s="6" t="s">
        <v>2438</v>
      </c>
      <c s="36" t="s">
        <v>133</v>
      </c>
      <c s="37">
        <v>367.56</v>
      </c>
      <c s="36">
        <v>0.0003</v>
      </c>
      <c s="36">
        <f>ROUND(G1918*H1918,6)</f>
      </c>
      <c r="L1918" s="38">
        <v>0</v>
      </c>
      <c s="32">
        <f>ROUND(ROUND(L1918,2)*ROUND(G1918,3),2)</f>
      </c>
      <c s="36" t="s">
        <v>154</v>
      </c>
      <c>
        <f>(M1918*21)/100</f>
      </c>
      <c t="s">
        <v>28</v>
      </c>
    </row>
    <row r="1919" spans="1:5" ht="12.75">
      <c r="A1919" s="35" t="s">
        <v>56</v>
      </c>
      <c r="E1919" s="39" t="s">
        <v>2438</v>
      </c>
    </row>
    <row r="1920" spans="1:5" ht="408">
      <c r="A1920" s="35" t="s">
        <v>57</v>
      </c>
      <c r="E1920" s="40" t="s">
        <v>2439</v>
      </c>
    </row>
    <row r="1921" spans="1:5" ht="51">
      <c r="A1921" t="s">
        <v>58</v>
      </c>
      <c r="E1921" s="39" t="s">
        <v>2435</v>
      </c>
    </row>
    <row r="1922" spans="1:16" ht="25.5">
      <c r="A1922" t="s">
        <v>50</v>
      </c>
      <c s="34" t="s">
        <v>2440</v>
      </c>
      <c s="34" t="s">
        <v>2441</v>
      </c>
      <c s="35" t="s">
        <v>5</v>
      </c>
      <c s="6" t="s">
        <v>2442</v>
      </c>
      <c s="36" t="s">
        <v>65</v>
      </c>
      <c s="37">
        <v>6.35</v>
      </c>
      <c s="36">
        <v>0</v>
      </c>
      <c s="36">
        <f>ROUND(G1922*H1922,6)</f>
      </c>
      <c r="L1922" s="38">
        <v>0</v>
      </c>
      <c s="32">
        <f>ROUND(ROUND(L1922,2)*ROUND(G1922,3),2)</f>
      </c>
      <c s="36" t="s">
        <v>154</v>
      </c>
      <c>
        <f>(M1922*21)/100</f>
      </c>
      <c t="s">
        <v>28</v>
      </c>
    </row>
    <row r="1923" spans="1:5" ht="25.5">
      <c r="A1923" s="35" t="s">
        <v>56</v>
      </c>
      <c r="E1923" s="39" t="s">
        <v>2442</v>
      </c>
    </row>
    <row r="1924" spans="1:5" ht="25.5">
      <c r="A1924" s="35" t="s">
        <v>57</v>
      </c>
      <c r="E1924" s="40" t="s">
        <v>1230</v>
      </c>
    </row>
    <row r="1925" spans="1:5" ht="51">
      <c r="A1925" t="s">
        <v>58</v>
      </c>
      <c r="E1925" s="39" t="s">
        <v>2435</v>
      </c>
    </row>
    <row r="1926" spans="1:16" ht="12.75">
      <c r="A1926" t="s">
        <v>50</v>
      </c>
      <c s="34" t="s">
        <v>2443</v>
      </c>
      <c s="34" t="s">
        <v>2444</v>
      </c>
      <c s="35" t="s">
        <v>5</v>
      </c>
      <c s="6" t="s">
        <v>2445</v>
      </c>
      <c s="36" t="s">
        <v>65</v>
      </c>
      <c s="37">
        <v>6.985</v>
      </c>
      <c s="36">
        <v>0.00013</v>
      </c>
      <c s="36">
        <f>ROUND(G1926*H1926,6)</f>
      </c>
      <c r="L1926" s="38">
        <v>0</v>
      </c>
      <c s="32">
        <f>ROUND(ROUND(L1926,2)*ROUND(G1926,3),2)</f>
      </c>
      <c s="36" t="s">
        <v>154</v>
      </c>
      <c>
        <f>(M1926*21)/100</f>
      </c>
      <c t="s">
        <v>28</v>
      </c>
    </row>
    <row r="1927" spans="1:5" ht="12.75">
      <c r="A1927" s="35" t="s">
        <v>56</v>
      </c>
      <c r="E1927" s="39" t="s">
        <v>2445</v>
      </c>
    </row>
    <row r="1928" spans="1:5" ht="38.25">
      <c r="A1928" s="35" t="s">
        <v>57</v>
      </c>
      <c r="E1928" s="40" t="s">
        <v>2446</v>
      </c>
    </row>
    <row r="1929" spans="1:5" ht="12.75">
      <c r="A1929" t="s">
        <v>58</v>
      </c>
      <c r="E1929" s="39" t="s">
        <v>5</v>
      </c>
    </row>
    <row r="1930" spans="1:16" ht="25.5">
      <c r="A1930" t="s">
        <v>50</v>
      </c>
      <c s="34" t="s">
        <v>2447</v>
      </c>
      <c s="34" t="s">
        <v>2448</v>
      </c>
      <c s="35" t="s">
        <v>5</v>
      </c>
      <c s="6" t="s">
        <v>2449</v>
      </c>
      <c s="36" t="s">
        <v>65</v>
      </c>
      <c s="37">
        <v>6.3</v>
      </c>
      <c s="36">
        <v>0.0002</v>
      </c>
      <c s="36">
        <f>ROUND(G1930*H1930,6)</f>
      </c>
      <c r="L1930" s="38">
        <v>0</v>
      </c>
      <c s="32">
        <f>ROUND(ROUND(L1930,2)*ROUND(G1930,3),2)</f>
      </c>
      <c s="36" t="s">
        <v>154</v>
      </c>
      <c>
        <f>(M1930*21)/100</f>
      </c>
      <c t="s">
        <v>28</v>
      </c>
    </row>
    <row r="1931" spans="1:5" ht="25.5">
      <c r="A1931" s="35" t="s">
        <v>56</v>
      </c>
      <c r="E1931" s="39" t="s">
        <v>2449</v>
      </c>
    </row>
    <row r="1932" spans="1:5" ht="76.5">
      <c r="A1932" s="35" t="s">
        <v>57</v>
      </c>
      <c r="E1932" s="40" t="s">
        <v>2450</v>
      </c>
    </row>
    <row r="1933" spans="1:5" ht="51">
      <c r="A1933" t="s">
        <v>58</v>
      </c>
      <c r="E1933" s="39" t="s">
        <v>2435</v>
      </c>
    </row>
    <row r="1934" spans="1:16" ht="12.75">
      <c r="A1934" t="s">
        <v>50</v>
      </c>
      <c s="34" t="s">
        <v>2451</v>
      </c>
      <c s="34" t="s">
        <v>2452</v>
      </c>
      <c s="35" t="s">
        <v>5</v>
      </c>
      <c s="6" t="s">
        <v>2453</v>
      </c>
      <c s="36" t="s">
        <v>65</v>
      </c>
      <c s="37">
        <v>6.93</v>
      </c>
      <c s="36">
        <v>0.00027</v>
      </c>
      <c s="36">
        <f>ROUND(G1934*H1934,6)</f>
      </c>
      <c r="L1934" s="38">
        <v>0</v>
      </c>
      <c s="32">
        <f>ROUND(ROUND(L1934,2)*ROUND(G1934,3),2)</f>
      </c>
      <c s="36" t="s">
        <v>154</v>
      </c>
      <c>
        <f>(M1934*21)/100</f>
      </c>
      <c t="s">
        <v>28</v>
      </c>
    </row>
    <row r="1935" spans="1:5" ht="12.75">
      <c r="A1935" s="35" t="s">
        <v>56</v>
      </c>
      <c r="E1935" s="39" t="s">
        <v>2453</v>
      </c>
    </row>
    <row r="1936" spans="1:5" ht="89.25">
      <c r="A1936" s="35" t="s">
        <v>57</v>
      </c>
      <c r="E1936" s="40" t="s">
        <v>2454</v>
      </c>
    </row>
    <row r="1937" spans="1:5" ht="12.75">
      <c r="A1937" t="s">
        <v>58</v>
      </c>
      <c r="E1937" s="39" t="s">
        <v>5</v>
      </c>
    </row>
    <row r="1938" spans="1:16" ht="25.5">
      <c r="A1938" t="s">
        <v>50</v>
      </c>
      <c s="34" t="s">
        <v>2455</v>
      </c>
      <c s="34" t="s">
        <v>2456</v>
      </c>
      <c s="35" t="s">
        <v>5</v>
      </c>
      <c s="6" t="s">
        <v>2457</v>
      </c>
      <c s="36" t="s">
        <v>65</v>
      </c>
      <c s="37">
        <v>163.16</v>
      </c>
      <c s="36">
        <v>0.00058</v>
      </c>
      <c s="36">
        <f>ROUND(G1938*H1938,6)</f>
      </c>
      <c r="L1938" s="38">
        <v>0</v>
      </c>
      <c s="32">
        <f>ROUND(ROUND(L1938,2)*ROUND(G1938,3),2)</f>
      </c>
      <c s="36" t="s">
        <v>154</v>
      </c>
      <c>
        <f>(M1938*21)/100</f>
      </c>
      <c t="s">
        <v>28</v>
      </c>
    </row>
    <row r="1939" spans="1:5" ht="25.5">
      <c r="A1939" s="35" t="s">
        <v>56</v>
      </c>
      <c r="E1939" s="39" t="s">
        <v>2457</v>
      </c>
    </row>
    <row r="1940" spans="1:5" ht="204">
      <c r="A1940" s="35" t="s">
        <v>57</v>
      </c>
      <c r="E1940" s="40" t="s">
        <v>2458</v>
      </c>
    </row>
    <row r="1941" spans="1:5" ht="12.75">
      <c r="A1941" t="s">
        <v>58</v>
      </c>
      <c r="E1941" s="39" t="s">
        <v>5</v>
      </c>
    </row>
    <row r="1942" spans="1:16" ht="25.5">
      <c r="A1942" t="s">
        <v>50</v>
      </c>
      <c s="34" t="s">
        <v>2459</v>
      </c>
      <c s="34" t="s">
        <v>2460</v>
      </c>
      <c s="35" t="s">
        <v>5</v>
      </c>
      <c s="6" t="s">
        <v>2461</v>
      </c>
      <c s="36" t="s">
        <v>133</v>
      </c>
      <c s="37">
        <v>106.71</v>
      </c>
      <c s="36">
        <v>0.009</v>
      </c>
      <c s="36">
        <f>ROUND(G1942*H1942,6)</f>
      </c>
      <c r="L1942" s="38">
        <v>0</v>
      </c>
      <c s="32">
        <f>ROUND(ROUND(L1942,2)*ROUND(G1942,3),2)</f>
      </c>
      <c s="36" t="s">
        <v>154</v>
      </c>
      <c>
        <f>(M1942*21)/100</f>
      </c>
      <c t="s">
        <v>28</v>
      </c>
    </row>
    <row r="1943" spans="1:5" ht="25.5">
      <c r="A1943" s="35" t="s">
        <v>56</v>
      </c>
      <c r="E1943" s="39" t="s">
        <v>2461</v>
      </c>
    </row>
    <row r="1944" spans="1:5" ht="114.75">
      <c r="A1944" s="35" t="s">
        <v>57</v>
      </c>
      <c r="E1944" s="40" t="s">
        <v>2462</v>
      </c>
    </row>
    <row r="1945" spans="1:5" ht="12.75">
      <c r="A1945" t="s">
        <v>58</v>
      </c>
      <c r="E1945" s="39" t="s">
        <v>2463</v>
      </c>
    </row>
    <row r="1946" spans="1:16" ht="25.5">
      <c r="A1946" t="s">
        <v>50</v>
      </c>
      <c s="34" t="s">
        <v>2464</v>
      </c>
      <c s="34" t="s">
        <v>2465</v>
      </c>
      <c s="35" t="s">
        <v>5</v>
      </c>
      <c s="6" t="s">
        <v>2466</v>
      </c>
      <c s="36" t="s">
        <v>133</v>
      </c>
      <c s="37">
        <v>140.826</v>
      </c>
      <c s="36">
        <v>0.025</v>
      </c>
      <c s="36">
        <f>ROUND(G1946*H1946,6)</f>
      </c>
      <c r="L1946" s="38">
        <v>0</v>
      </c>
      <c s="32">
        <f>ROUND(ROUND(L1946,2)*ROUND(G1946,3),2)</f>
      </c>
      <c s="36" t="s">
        <v>154</v>
      </c>
      <c>
        <f>(M1946*21)/100</f>
      </c>
      <c t="s">
        <v>28</v>
      </c>
    </row>
    <row r="1947" spans="1:5" ht="25.5">
      <c r="A1947" s="35" t="s">
        <v>56</v>
      </c>
      <c r="E1947" s="39" t="s">
        <v>2466</v>
      </c>
    </row>
    <row r="1948" spans="1:5" ht="191.25">
      <c r="A1948" s="35" t="s">
        <v>57</v>
      </c>
      <c r="E1948" s="40" t="s">
        <v>2467</v>
      </c>
    </row>
    <row r="1949" spans="1:5" ht="12.75">
      <c r="A1949" t="s">
        <v>58</v>
      </c>
      <c r="E1949" s="39" t="s">
        <v>5</v>
      </c>
    </row>
    <row r="1950" spans="1:16" ht="25.5">
      <c r="A1950" t="s">
        <v>50</v>
      </c>
      <c s="34" t="s">
        <v>2468</v>
      </c>
      <c s="34" t="s">
        <v>2469</v>
      </c>
      <c s="35" t="s">
        <v>5</v>
      </c>
      <c s="6" t="s">
        <v>2470</v>
      </c>
      <c s="36" t="s">
        <v>133</v>
      </c>
      <c s="37">
        <v>77.07</v>
      </c>
      <c s="36">
        <v>0.00689</v>
      </c>
      <c s="36">
        <f>ROUND(G1950*H1950,6)</f>
      </c>
      <c r="L1950" s="38">
        <v>0</v>
      </c>
      <c s="32">
        <f>ROUND(ROUND(L1950,2)*ROUND(G1950,3),2)</f>
      </c>
      <c s="36" t="s">
        <v>154</v>
      </c>
      <c>
        <f>(M1950*21)/100</f>
      </c>
      <c t="s">
        <v>28</v>
      </c>
    </row>
    <row r="1951" spans="1:5" ht="25.5">
      <c r="A1951" s="35" t="s">
        <v>56</v>
      </c>
      <c r="E1951" s="39" t="s">
        <v>2470</v>
      </c>
    </row>
    <row r="1952" spans="1:5" ht="280.5">
      <c r="A1952" s="35" t="s">
        <v>57</v>
      </c>
      <c r="E1952" s="40" t="s">
        <v>2471</v>
      </c>
    </row>
    <row r="1953" spans="1:5" ht="12.75">
      <c r="A1953" t="s">
        <v>58</v>
      </c>
      <c r="E1953" s="39" t="s">
        <v>2463</v>
      </c>
    </row>
    <row r="1954" spans="1:16" ht="25.5">
      <c r="A1954" t="s">
        <v>50</v>
      </c>
      <c s="34" t="s">
        <v>2472</v>
      </c>
      <c s="34" t="s">
        <v>2473</v>
      </c>
      <c s="35" t="s">
        <v>5</v>
      </c>
      <c s="6" t="s">
        <v>2474</v>
      </c>
      <c s="36" t="s">
        <v>133</v>
      </c>
      <c s="37">
        <v>95.229</v>
      </c>
      <c s="36">
        <v>0.0192</v>
      </c>
      <c s="36">
        <f>ROUND(G1954*H1954,6)</f>
      </c>
      <c r="L1954" s="38">
        <v>0</v>
      </c>
      <c s="32">
        <f>ROUND(ROUND(L1954,2)*ROUND(G1954,3),2)</f>
      </c>
      <c s="36" t="s">
        <v>154</v>
      </c>
      <c>
        <f>(M1954*21)/100</f>
      </c>
      <c t="s">
        <v>28</v>
      </c>
    </row>
    <row r="1955" spans="1:5" ht="25.5">
      <c r="A1955" s="35" t="s">
        <v>56</v>
      </c>
      <c r="E1955" s="39" t="s">
        <v>2474</v>
      </c>
    </row>
    <row r="1956" spans="1:5" ht="12.75">
      <c r="A1956" s="35" t="s">
        <v>57</v>
      </c>
      <c r="E1956" s="40" t="s">
        <v>5</v>
      </c>
    </row>
    <row r="1957" spans="1:5" ht="12.75">
      <c r="A1957" t="s">
        <v>58</v>
      </c>
      <c r="E1957" s="39" t="s">
        <v>5</v>
      </c>
    </row>
    <row r="1958" spans="1:16" ht="25.5">
      <c r="A1958" t="s">
        <v>50</v>
      </c>
      <c s="34" t="s">
        <v>2475</v>
      </c>
      <c s="34" t="s">
        <v>2476</v>
      </c>
      <c s="35" t="s">
        <v>5</v>
      </c>
      <c s="6" t="s">
        <v>2477</v>
      </c>
      <c s="36" t="s">
        <v>133</v>
      </c>
      <c s="37">
        <v>48.84</v>
      </c>
      <c s="36">
        <v>0</v>
      </c>
      <c s="36">
        <f>ROUND(G1958*H1958,6)</f>
      </c>
      <c r="L1958" s="38">
        <v>0</v>
      </c>
      <c s="32">
        <f>ROUND(ROUND(L1958,2)*ROUND(G1958,3),2)</f>
      </c>
      <c s="36" t="s">
        <v>154</v>
      </c>
      <c>
        <f>(M1958*21)/100</f>
      </c>
      <c t="s">
        <v>28</v>
      </c>
    </row>
    <row r="1959" spans="1:5" ht="25.5">
      <c r="A1959" s="35" t="s">
        <v>56</v>
      </c>
      <c r="E1959" s="39" t="s">
        <v>2477</v>
      </c>
    </row>
    <row r="1960" spans="1:5" ht="242.25">
      <c r="A1960" s="35" t="s">
        <v>57</v>
      </c>
      <c r="E1960" s="40" t="s">
        <v>2478</v>
      </c>
    </row>
    <row r="1961" spans="1:5" ht="12.75">
      <c r="A1961" t="s">
        <v>58</v>
      </c>
      <c r="E1961" s="39" t="s">
        <v>2463</v>
      </c>
    </row>
    <row r="1962" spans="1:16" ht="25.5">
      <c r="A1962" t="s">
        <v>50</v>
      </c>
      <c s="34" t="s">
        <v>2479</v>
      </c>
      <c s="34" t="s">
        <v>2480</v>
      </c>
      <c s="35" t="s">
        <v>5</v>
      </c>
      <c s="6" t="s">
        <v>2481</v>
      </c>
      <c s="36" t="s">
        <v>133</v>
      </c>
      <c s="37">
        <v>183.78</v>
      </c>
      <c s="36">
        <v>0</v>
      </c>
      <c s="36">
        <f>ROUND(G1962*H1962,6)</f>
      </c>
      <c r="L1962" s="38">
        <v>0</v>
      </c>
      <c s="32">
        <f>ROUND(ROUND(L1962,2)*ROUND(G1962,3),2)</f>
      </c>
      <c s="36" t="s">
        <v>154</v>
      </c>
      <c>
        <f>(M1962*21)/100</f>
      </c>
      <c t="s">
        <v>28</v>
      </c>
    </row>
    <row r="1963" spans="1:5" ht="25.5">
      <c r="A1963" s="35" t="s">
        <v>56</v>
      </c>
      <c r="E1963" s="39" t="s">
        <v>2481</v>
      </c>
    </row>
    <row r="1964" spans="1:5" ht="395.25">
      <c r="A1964" s="35" t="s">
        <v>57</v>
      </c>
      <c r="E1964" s="40" t="s">
        <v>2434</v>
      </c>
    </row>
    <row r="1965" spans="1:5" ht="12.75">
      <c r="A1965" t="s">
        <v>58</v>
      </c>
      <c r="E1965" s="39" t="s">
        <v>2463</v>
      </c>
    </row>
    <row r="1966" spans="1:16" ht="25.5">
      <c r="A1966" t="s">
        <v>50</v>
      </c>
      <c s="34" t="s">
        <v>2482</v>
      </c>
      <c s="34" t="s">
        <v>2483</v>
      </c>
      <c s="35" t="s">
        <v>5</v>
      </c>
      <c s="6" t="s">
        <v>2484</v>
      </c>
      <c s="36" t="s">
        <v>133</v>
      </c>
      <c s="37">
        <v>183.78</v>
      </c>
      <c s="36">
        <v>0</v>
      </c>
      <c s="36">
        <f>ROUND(G1966*H1966,6)</f>
      </c>
      <c r="L1966" s="38">
        <v>0</v>
      </c>
      <c s="32">
        <f>ROUND(ROUND(L1966,2)*ROUND(G1966,3),2)</f>
      </c>
      <c s="36" t="s">
        <v>154</v>
      </c>
      <c>
        <f>(M1966*21)/100</f>
      </c>
      <c t="s">
        <v>28</v>
      </c>
    </row>
    <row r="1967" spans="1:5" ht="25.5">
      <c r="A1967" s="35" t="s">
        <v>56</v>
      </c>
      <c r="E1967" s="39" t="s">
        <v>2484</v>
      </c>
    </row>
    <row r="1968" spans="1:5" ht="395.25">
      <c r="A1968" s="35" t="s">
        <v>57</v>
      </c>
      <c r="E1968" s="40" t="s">
        <v>2434</v>
      </c>
    </row>
    <row r="1969" spans="1:5" ht="12.75">
      <c r="A1969" t="s">
        <v>58</v>
      </c>
      <c r="E1969" s="39" t="s">
        <v>2463</v>
      </c>
    </row>
    <row r="1970" spans="1:16" ht="12.75">
      <c r="A1970" t="s">
        <v>50</v>
      </c>
      <c s="34" t="s">
        <v>2485</v>
      </c>
      <c s="34" t="s">
        <v>2486</v>
      </c>
      <c s="35" t="s">
        <v>5</v>
      </c>
      <c s="6" t="s">
        <v>2487</v>
      </c>
      <c s="36" t="s">
        <v>133</v>
      </c>
      <c s="37">
        <v>19.06</v>
      </c>
      <c s="36">
        <v>0.0015</v>
      </c>
      <c s="36">
        <f>ROUND(G1970*H1970,6)</f>
      </c>
      <c r="L1970" s="38">
        <v>0</v>
      </c>
      <c s="32">
        <f>ROUND(ROUND(L1970,2)*ROUND(G1970,3),2)</f>
      </c>
      <c s="36" t="s">
        <v>154</v>
      </c>
      <c>
        <f>(M1970*21)/100</f>
      </c>
      <c t="s">
        <v>28</v>
      </c>
    </row>
    <row r="1971" spans="1:5" ht="12.75">
      <c r="A1971" s="35" t="s">
        <v>56</v>
      </c>
      <c r="E1971" s="39" t="s">
        <v>2487</v>
      </c>
    </row>
    <row r="1972" spans="1:5" ht="89.25">
      <c r="A1972" s="35" t="s">
        <v>57</v>
      </c>
      <c r="E1972" s="40" t="s">
        <v>2488</v>
      </c>
    </row>
    <row r="1973" spans="1:5" ht="63.75">
      <c r="A1973" t="s">
        <v>58</v>
      </c>
      <c r="E1973" s="39" t="s">
        <v>2489</v>
      </c>
    </row>
    <row r="1974" spans="1:16" ht="12.75">
      <c r="A1974" t="s">
        <v>50</v>
      </c>
      <c s="34" t="s">
        <v>2490</v>
      </c>
      <c s="34" t="s">
        <v>2491</v>
      </c>
      <c s="35" t="s">
        <v>5</v>
      </c>
      <c s="6" t="s">
        <v>2492</v>
      </c>
      <c s="36" t="s">
        <v>65</v>
      </c>
      <c s="37">
        <v>45.4</v>
      </c>
      <c s="36">
        <v>0.00032</v>
      </c>
      <c s="36">
        <f>ROUND(G1974*H1974,6)</f>
      </c>
      <c r="L1974" s="38">
        <v>0</v>
      </c>
      <c s="32">
        <f>ROUND(ROUND(L1974,2)*ROUND(G1974,3),2)</f>
      </c>
      <c s="36" t="s">
        <v>154</v>
      </c>
      <c>
        <f>(M1974*21)/100</f>
      </c>
      <c t="s">
        <v>28</v>
      </c>
    </row>
    <row r="1975" spans="1:5" ht="12.75">
      <c r="A1975" s="35" t="s">
        <v>56</v>
      </c>
      <c r="E1975" s="39" t="s">
        <v>2492</v>
      </c>
    </row>
    <row r="1976" spans="1:5" ht="89.25">
      <c r="A1976" s="35" t="s">
        <v>57</v>
      </c>
      <c r="E1976" s="40" t="s">
        <v>2493</v>
      </c>
    </row>
    <row r="1977" spans="1:5" ht="63.75">
      <c r="A1977" t="s">
        <v>58</v>
      </c>
      <c r="E1977" s="39" t="s">
        <v>2489</v>
      </c>
    </row>
    <row r="1978" spans="1:16" ht="25.5">
      <c r="A1978" t="s">
        <v>50</v>
      </c>
      <c s="34" t="s">
        <v>2494</v>
      </c>
      <c s="34" t="s">
        <v>2495</v>
      </c>
      <c s="35" t="s">
        <v>5</v>
      </c>
      <c s="6" t="s">
        <v>2496</v>
      </c>
      <c s="36" t="s">
        <v>133</v>
      </c>
      <c s="37">
        <v>183.78</v>
      </c>
      <c s="36">
        <v>5E-05</v>
      </c>
      <c s="36">
        <f>ROUND(G1978*H1978,6)</f>
      </c>
      <c r="L1978" s="38">
        <v>0</v>
      </c>
      <c s="32">
        <f>ROUND(ROUND(L1978,2)*ROUND(G1978,3),2)</f>
      </c>
      <c s="36" t="s">
        <v>154</v>
      </c>
      <c>
        <f>(M1978*21)/100</f>
      </c>
      <c t="s">
        <v>28</v>
      </c>
    </row>
    <row r="1979" spans="1:5" ht="25.5">
      <c r="A1979" s="35" t="s">
        <v>56</v>
      </c>
      <c r="E1979" s="39" t="s">
        <v>2496</v>
      </c>
    </row>
    <row r="1980" spans="1:5" ht="395.25">
      <c r="A1980" s="35" t="s">
        <v>57</v>
      </c>
      <c r="E1980" s="40" t="s">
        <v>2434</v>
      </c>
    </row>
    <row r="1981" spans="1:5" ht="12.75">
      <c r="A1981" t="s">
        <v>58</v>
      </c>
      <c r="E1981" s="39" t="s">
        <v>5</v>
      </c>
    </row>
    <row r="1982" spans="1:16" ht="25.5">
      <c r="A1982" t="s">
        <v>50</v>
      </c>
      <c s="34" t="s">
        <v>2497</v>
      </c>
      <c s="34" t="s">
        <v>2498</v>
      </c>
      <c s="35" t="s">
        <v>5</v>
      </c>
      <c s="6" t="s">
        <v>2499</v>
      </c>
      <c s="36" t="s">
        <v>336</v>
      </c>
      <c s="37">
        <v>7.102</v>
      </c>
      <c s="36">
        <v>0</v>
      </c>
      <c s="36">
        <f>ROUND(G1982*H1982,6)</f>
      </c>
      <c r="L1982" s="38">
        <v>0</v>
      </c>
      <c s="32">
        <f>ROUND(ROUND(L1982,2)*ROUND(G1982,3),2)</f>
      </c>
      <c s="36" t="s">
        <v>154</v>
      </c>
      <c>
        <f>(M1982*21)/100</f>
      </c>
      <c t="s">
        <v>28</v>
      </c>
    </row>
    <row r="1983" spans="1:5" ht="25.5">
      <c r="A1983" s="35" t="s">
        <v>56</v>
      </c>
      <c r="E1983" s="39" t="s">
        <v>2499</v>
      </c>
    </row>
    <row r="1984" spans="1:5" ht="12.75">
      <c r="A1984" s="35" t="s">
        <v>57</v>
      </c>
      <c r="E1984" s="40" t="s">
        <v>5</v>
      </c>
    </row>
    <row r="1985" spans="1:5" ht="114.75">
      <c r="A1985" t="s">
        <v>58</v>
      </c>
      <c r="E1985" s="39" t="s">
        <v>1433</v>
      </c>
    </row>
    <row r="1986" spans="1:16" ht="25.5">
      <c r="A1986" t="s">
        <v>50</v>
      </c>
      <c s="34" t="s">
        <v>2500</v>
      </c>
      <c s="34" t="s">
        <v>2501</v>
      </c>
      <c s="35" t="s">
        <v>5</v>
      </c>
      <c s="6" t="s">
        <v>2502</v>
      </c>
      <c s="36" t="s">
        <v>336</v>
      </c>
      <c s="37">
        <v>7.102</v>
      </c>
      <c s="36">
        <v>0</v>
      </c>
      <c s="36">
        <f>ROUND(G1986*H1986,6)</f>
      </c>
      <c r="L1986" s="38">
        <v>0</v>
      </c>
      <c s="32">
        <f>ROUND(ROUND(L1986,2)*ROUND(G1986,3),2)</f>
      </c>
      <c s="36" t="s">
        <v>154</v>
      </c>
      <c>
        <f>(M1986*21)/100</f>
      </c>
      <c t="s">
        <v>28</v>
      </c>
    </row>
    <row r="1987" spans="1:5" ht="38.25">
      <c r="A1987" s="35" t="s">
        <v>56</v>
      </c>
      <c r="E1987" s="39" t="s">
        <v>2503</v>
      </c>
    </row>
    <row r="1988" spans="1:5" ht="12.75">
      <c r="A1988" s="35" t="s">
        <v>57</v>
      </c>
      <c r="E1988" s="40" t="s">
        <v>5</v>
      </c>
    </row>
    <row r="1989" spans="1:5" ht="114.75">
      <c r="A1989" t="s">
        <v>58</v>
      </c>
      <c r="E1989" s="39" t="s">
        <v>1433</v>
      </c>
    </row>
    <row r="1990" spans="1:16" ht="25.5">
      <c r="A1990" t="s">
        <v>50</v>
      </c>
      <c s="34" t="s">
        <v>2504</v>
      </c>
      <c s="34" t="s">
        <v>2505</v>
      </c>
      <c s="35" t="s">
        <v>5</v>
      </c>
      <c s="6" t="s">
        <v>2506</v>
      </c>
      <c s="36" t="s">
        <v>336</v>
      </c>
      <c s="37">
        <v>7.102</v>
      </c>
      <c s="36">
        <v>0</v>
      </c>
      <c s="36">
        <f>ROUND(G1990*H1990,6)</f>
      </c>
      <c r="L1990" s="38">
        <v>0</v>
      </c>
      <c s="32">
        <f>ROUND(ROUND(L1990,2)*ROUND(G1990,3),2)</f>
      </c>
      <c s="36" t="s">
        <v>154</v>
      </c>
      <c>
        <f>(M1990*21)/100</f>
      </c>
      <c t="s">
        <v>28</v>
      </c>
    </row>
    <row r="1991" spans="1:5" ht="38.25">
      <c r="A1991" s="35" t="s">
        <v>56</v>
      </c>
      <c r="E1991" s="39" t="s">
        <v>2507</v>
      </c>
    </row>
    <row r="1992" spans="1:5" ht="12.75">
      <c r="A1992" s="35" t="s">
        <v>57</v>
      </c>
      <c r="E1992" s="40" t="s">
        <v>5</v>
      </c>
    </row>
    <row r="1993" spans="1:5" ht="114.75">
      <c r="A1993" t="s">
        <v>58</v>
      </c>
      <c r="E1993" s="39" t="s">
        <v>1433</v>
      </c>
    </row>
    <row r="1994" spans="1:13" ht="12.75">
      <c r="A1994" t="s">
        <v>47</v>
      </c>
      <c r="C1994" s="31" t="s">
        <v>2508</v>
      </c>
      <c r="E1994" s="33" t="s">
        <v>2509</v>
      </c>
      <c r="J1994" s="32">
        <f>0</f>
      </c>
      <c s="32">
        <f>0</f>
      </c>
      <c s="32">
        <f>0+L1995+L1999+L2003+L2007+L2011+L2015+L2019+L2023+L2027+L2031+L2035+L2039+L2043+L2047+L2051</f>
      </c>
      <c s="32">
        <f>0+M1995+M1999+M2003+M2007+M2011+M2015+M2019+M2023+M2027+M2031+M2035+M2039+M2043+M2047+M2051</f>
      </c>
    </row>
    <row r="1995" spans="1:16" ht="12.75">
      <c r="A1995" t="s">
        <v>50</v>
      </c>
      <c s="34" t="s">
        <v>2510</v>
      </c>
      <c s="34" t="s">
        <v>2511</v>
      </c>
      <c s="35" t="s">
        <v>5</v>
      </c>
      <c s="6" t="s">
        <v>2512</v>
      </c>
      <c s="36" t="s">
        <v>133</v>
      </c>
      <c s="37">
        <v>241.3</v>
      </c>
      <c s="36">
        <v>0</v>
      </c>
      <c s="36">
        <f>ROUND(G1995*H1995,6)</f>
      </c>
      <c r="L1995" s="38">
        <v>0</v>
      </c>
      <c s="32">
        <f>ROUND(ROUND(L1995,2)*ROUND(G1995,3),2)</f>
      </c>
      <c s="36" t="s">
        <v>154</v>
      </c>
      <c>
        <f>(M1995*21)/100</f>
      </c>
      <c t="s">
        <v>28</v>
      </c>
    </row>
    <row r="1996" spans="1:5" ht="12.75">
      <c r="A1996" s="35" t="s">
        <v>56</v>
      </c>
      <c r="E1996" s="39" t="s">
        <v>2512</v>
      </c>
    </row>
    <row r="1997" spans="1:5" ht="216.75">
      <c r="A1997" s="35" t="s">
        <v>57</v>
      </c>
      <c r="E1997" s="40" t="s">
        <v>2513</v>
      </c>
    </row>
    <row r="1998" spans="1:5" ht="51">
      <c r="A1998" t="s">
        <v>58</v>
      </c>
      <c r="E1998" s="39" t="s">
        <v>2514</v>
      </c>
    </row>
    <row r="1999" spans="1:16" ht="12.75">
      <c r="A1999" t="s">
        <v>50</v>
      </c>
      <c s="34" t="s">
        <v>2515</v>
      </c>
      <c s="34" t="s">
        <v>2516</v>
      </c>
      <c s="35" t="s">
        <v>5</v>
      </c>
      <c s="6" t="s">
        <v>2517</v>
      </c>
      <c s="36" t="s">
        <v>133</v>
      </c>
      <c s="37">
        <v>241.3</v>
      </c>
      <c s="36">
        <v>0</v>
      </c>
      <c s="36">
        <f>ROUND(G1999*H1999,6)</f>
      </c>
      <c r="L1999" s="38">
        <v>0</v>
      </c>
      <c s="32">
        <f>ROUND(ROUND(L1999,2)*ROUND(G1999,3),2)</f>
      </c>
      <c s="36" t="s">
        <v>154</v>
      </c>
      <c>
        <f>(M1999*21)/100</f>
      </c>
      <c t="s">
        <v>28</v>
      </c>
    </row>
    <row r="2000" spans="1:5" ht="12.75">
      <c r="A2000" s="35" t="s">
        <v>56</v>
      </c>
      <c r="E2000" s="39" t="s">
        <v>2517</v>
      </c>
    </row>
    <row r="2001" spans="1:5" ht="216.75">
      <c r="A2001" s="35" t="s">
        <v>57</v>
      </c>
      <c r="E2001" s="40" t="s">
        <v>2513</v>
      </c>
    </row>
    <row r="2002" spans="1:5" ht="51">
      <c r="A2002" t="s">
        <v>58</v>
      </c>
      <c r="E2002" s="39" t="s">
        <v>2514</v>
      </c>
    </row>
    <row r="2003" spans="1:16" ht="12.75">
      <c r="A2003" t="s">
        <v>50</v>
      </c>
      <c s="34" t="s">
        <v>2518</v>
      </c>
      <c s="34" t="s">
        <v>2519</v>
      </c>
      <c s="35" t="s">
        <v>5</v>
      </c>
      <c s="6" t="s">
        <v>2520</v>
      </c>
      <c s="36" t="s">
        <v>133</v>
      </c>
      <c s="37">
        <v>241.3</v>
      </c>
      <c s="36">
        <v>0.0002</v>
      </c>
      <c s="36">
        <f>ROUND(G2003*H2003,6)</f>
      </c>
      <c r="L2003" s="38">
        <v>0</v>
      </c>
      <c s="32">
        <f>ROUND(ROUND(L2003,2)*ROUND(G2003,3),2)</f>
      </c>
      <c s="36" t="s">
        <v>154</v>
      </c>
      <c>
        <f>(M2003*21)/100</f>
      </c>
      <c t="s">
        <v>28</v>
      </c>
    </row>
    <row r="2004" spans="1:5" ht="12.75">
      <c r="A2004" s="35" t="s">
        <v>56</v>
      </c>
      <c r="E2004" s="39" t="s">
        <v>2520</v>
      </c>
    </row>
    <row r="2005" spans="1:5" ht="216.75">
      <c r="A2005" s="35" t="s">
        <v>57</v>
      </c>
      <c r="E2005" s="40" t="s">
        <v>2513</v>
      </c>
    </row>
    <row r="2006" spans="1:5" ht="51">
      <c r="A2006" t="s">
        <v>58</v>
      </c>
      <c r="E2006" s="39" t="s">
        <v>2514</v>
      </c>
    </row>
    <row r="2007" spans="1:16" ht="25.5">
      <c r="A2007" t="s">
        <v>50</v>
      </c>
      <c s="34" t="s">
        <v>2521</v>
      </c>
      <c s="34" t="s">
        <v>2522</v>
      </c>
      <c s="35" t="s">
        <v>5</v>
      </c>
      <c s="6" t="s">
        <v>2523</v>
      </c>
      <c s="36" t="s">
        <v>133</v>
      </c>
      <c s="37">
        <v>241.3</v>
      </c>
      <c s="36">
        <v>0.00758</v>
      </c>
      <c s="36">
        <f>ROUND(G2007*H2007,6)</f>
      </c>
      <c r="L2007" s="38">
        <v>0</v>
      </c>
      <c s="32">
        <f>ROUND(ROUND(L2007,2)*ROUND(G2007,3),2)</f>
      </c>
      <c s="36" t="s">
        <v>154</v>
      </c>
      <c>
        <f>(M2007*21)/100</f>
      </c>
      <c t="s">
        <v>28</v>
      </c>
    </row>
    <row r="2008" spans="1:5" ht="25.5">
      <c r="A2008" s="35" t="s">
        <v>56</v>
      </c>
      <c r="E2008" s="39" t="s">
        <v>2523</v>
      </c>
    </row>
    <row r="2009" spans="1:5" ht="216.75">
      <c r="A2009" s="35" t="s">
        <v>57</v>
      </c>
      <c r="E2009" s="40" t="s">
        <v>2513</v>
      </c>
    </row>
    <row r="2010" spans="1:5" ht="51">
      <c r="A2010" t="s">
        <v>58</v>
      </c>
      <c r="E2010" s="39" t="s">
        <v>2514</v>
      </c>
    </row>
    <row r="2011" spans="1:16" ht="12.75">
      <c r="A2011" t="s">
        <v>50</v>
      </c>
      <c s="34" t="s">
        <v>2524</v>
      </c>
      <c s="34" t="s">
        <v>2525</v>
      </c>
      <c s="35" t="s">
        <v>5</v>
      </c>
      <c s="6" t="s">
        <v>2526</v>
      </c>
      <c s="36" t="s">
        <v>133</v>
      </c>
      <c s="37">
        <v>410.38</v>
      </c>
      <c s="36">
        <v>0</v>
      </c>
      <c s="36">
        <f>ROUND(G2011*H2011,6)</f>
      </c>
      <c r="L2011" s="38">
        <v>0</v>
      </c>
      <c s="32">
        <f>ROUND(ROUND(L2011,2)*ROUND(G2011,3),2)</f>
      </c>
      <c s="36" t="s">
        <v>154</v>
      </c>
      <c>
        <f>(M2011*21)/100</f>
      </c>
      <c t="s">
        <v>28</v>
      </c>
    </row>
    <row r="2012" spans="1:5" ht="12.75">
      <c r="A2012" s="35" t="s">
        <v>56</v>
      </c>
      <c r="E2012" s="39" t="s">
        <v>2526</v>
      </c>
    </row>
    <row r="2013" spans="1:5" ht="12.75">
      <c r="A2013" s="35" t="s">
        <v>57</v>
      </c>
      <c r="E2013" s="40" t="s">
        <v>5</v>
      </c>
    </row>
    <row r="2014" spans="1:5" ht="12.75">
      <c r="A2014" t="s">
        <v>58</v>
      </c>
      <c r="E2014" s="39" t="s">
        <v>5</v>
      </c>
    </row>
    <row r="2015" spans="1:16" ht="12.75">
      <c r="A2015" t="s">
        <v>50</v>
      </c>
      <c s="34" t="s">
        <v>2527</v>
      </c>
      <c s="34" t="s">
        <v>2528</v>
      </c>
      <c s="35" t="s">
        <v>5</v>
      </c>
      <c s="6" t="s">
        <v>2529</v>
      </c>
      <c s="36" t="s">
        <v>133</v>
      </c>
      <c s="37">
        <v>46.94</v>
      </c>
      <c s="36">
        <v>0.0005</v>
      </c>
      <c s="36">
        <f>ROUND(G2015*H2015,6)</f>
      </c>
      <c r="L2015" s="38">
        <v>0</v>
      </c>
      <c s="32">
        <f>ROUND(ROUND(L2015,2)*ROUND(G2015,3),2)</f>
      </c>
      <c s="36" t="s">
        <v>154</v>
      </c>
      <c>
        <f>(M2015*21)/100</f>
      </c>
      <c t="s">
        <v>28</v>
      </c>
    </row>
    <row r="2016" spans="1:5" ht="12.75">
      <c r="A2016" s="35" t="s">
        <v>56</v>
      </c>
      <c r="E2016" s="39" t="s">
        <v>2529</v>
      </c>
    </row>
    <row r="2017" spans="1:5" ht="63.75">
      <c r="A2017" s="35" t="s">
        <v>57</v>
      </c>
      <c r="E2017" s="40" t="s">
        <v>2530</v>
      </c>
    </row>
    <row r="2018" spans="1:5" ht="25.5">
      <c r="A2018" t="s">
        <v>58</v>
      </c>
      <c r="E2018" s="39" t="s">
        <v>2531</v>
      </c>
    </row>
    <row r="2019" spans="1:16" ht="25.5">
      <c r="A2019" t="s">
        <v>50</v>
      </c>
      <c s="34" t="s">
        <v>2532</v>
      </c>
      <c s="34" t="s">
        <v>2533</v>
      </c>
      <c s="35" t="s">
        <v>5</v>
      </c>
      <c s="6" t="s">
        <v>2534</v>
      </c>
      <c s="36" t="s">
        <v>133</v>
      </c>
      <c s="37">
        <v>55.066</v>
      </c>
      <c s="36">
        <v>0.00447</v>
      </c>
      <c s="36">
        <f>ROUND(G2019*H2019,6)</f>
      </c>
      <c r="L2019" s="38">
        <v>0</v>
      </c>
      <c s="32">
        <f>ROUND(ROUND(L2019,2)*ROUND(G2019,3),2)</f>
      </c>
      <c s="36" t="s">
        <v>154</v>
      </c>
      <c>
        <f>(M2019*21)/100</f>
      </c>
      <c t="s">
        <v>28</v>
      </c>
    </row>
    <row r="2020" spans="1:5" ht="25.5">
      <c r="A2020" s="35" t="s">
        <v>56</v>
      </c>
      <c r="E2020" s="39" t="s">
        <v>2534</v>
      </c>
    </row>
    <row r="2021" spans="1:5" ht="127.5">
      <c r="A2021" s="35" t="s">
        <v>57</v>
      </c>
      <c r="E2021" s="40" t="s">
        <v>2535</v>
      </c>
    </row>
    <row r="2022" spans="1:5" ht="12.75">
      <c r="A2022" t="s">
        <v>58</v>
      </c>
      <c r="E2022" s="39" t="s">
        <v>5</v>
      </c>
    </row>
    <row r="2023" spans="1:16" ht="12.75">
      <c r="A2023" t="s">
        <v>50</v>
      </c>
      <c s="34" t="s">
        <v>2536</v>
      </c>
      <c s="34" t="s">
        <v>2537</v>
      </c>
      <c s="35" t="s">
        <v>5</v>
      </c>
      <c s="6" t="s">
        <v>2538</v>
      </c>
      <c s="36" t="s">
        <v>133</v>
      </c>
      <c s="37">
        <v>194.36</v>
      </c>
      <c s="36">
        <v>0.0003</v>
      </c>
      <c s="36">
        <f>ROUND(G2023*H2023,6)</f>
      </c>
      <c r="L2023" s="38">
        <v>0</v>
      </c>
      <c s="32">
        <f>ROUND(ROUND(L2023,2)*ROUND(G2023,3),2)</f>
      </c>
      <c s="36" t="s">
        <v>154</v>
      </c>
      <c>
        <f>(M2023*21)/100</f>
      </c>
      <c t="s">
        <v>28</v>
      </c>
    </row>
    <row r="2024" spans="1:5" ht="12.75">
      <c r="A2024" s="35" t="s">
        <v>56</v>
      </c>
      <c r="E2024" s="39" t="s">
        <v>2538</v>
      </c>
    </row>
    <row r="2025" spans="1:5" ht="153">
      <c r="A2025" s="35" t="s">
        <v>57</v>
      </c>
      <c r="E2025" s="40" t="s">
        <v>2539</v>
      </c>
    </row>
    <row r="2026" spans="1:5" ht="12.75">
      <c r="A2026" t="s">
        <v>58</v>
      </c>
      <c r="E2026" s="39" t="s">
        <v>2540</v>
      </c>
    </row>
    <row r="2027" spans="1:16" ht="25.5">
      <c r="A2027" t="s">
        <v>50</v>
      </c>
      <c s="34" t="s">
        <v>2541</v>
      </c>
      <c s="34" t="s">
        <v>2542</v>
      </c>
      <c s="35" t="s">
        <v>5</v>
      </c>
      <c s="6" t="s">
        <v>2543</v>
      </c>
      <c s="36" t="s">
        <v>133</v>
      </c>
      <c s="37">
        <v>225.188</v>
      </c>
      <c s="36">
        <v>0.0027</v>
      </c>
      <c s="36">
        <f>ROUND(G2027*H2027,6)</f>
      </c>
      <c r="L2027" s="38">
        <v>0</v>
      </c>
      <c s="32">
        <f>ROUND(ROUND(L2027,2)*ROUND(G2027,3),2)</f>
      </c>
      <c s="36" t="s">
        <v>154</v>
      </c>
      <c>
        <f>(M2027*21)/100</f>
      </c>
      <c t="s">
        <v>28</v>
      </c>
    </row>
    <row r="2028" spans="1:5" ht="25.5">
      <c r="A2028" s="35" t="s">
        <v>56</v>
      </c>
      <c r="E2028" s="39" t="s">
        <v>2543</v>
      </c>
    </row>
    <row r="2029" spans="1:5" ht="306">
      <c r="A2029" s="35" t="s">
        <v>57</v>
      </c>
      <c r="E2029" s="40" t="s">
        <v>2544</v>
      </c>
    </row>
    <row r="2030" spans="1:5" ht="12.75">
      <c r="A2030" t="s">
        <v>58</v>
      </c>
      <c r="E2030" s="39" t="s">
        <v>5</v>
      </c>
    </row>
    <row r="2031" spans="1:16" ht="12.75">
      <c r="A2031" t="s">
        <v>50</v>
      </c>
      <c s="34" t="s">
        <v>2545</v>
      </c>
      <c s="34" t="s">
        <v>2546</v>
      </c>
      <c s="35" t="s">
        <v>5</v>
      </c>
      <c s="6" t="s">
        <v>2547</v>
      </c>
      <c s="36" t="s">
        <v>65</v>
      </c>
      <c s="37">
        <v>244.97</v>
      </c>
      <c s="36">
        <v>1E-05</v>
      </c>
      <c s="36">
        <f>ROUND(G2031*H2031,6)</f>
      </c>
      <c r="L2031" s="38">
        <v>0</v>
      </c>
      <c s="32">
        <f>ROUND(ROUND(L2031,2)*ROUND(G2031,3),2)</f>
      </c>
      <c s="36" t="s">
        <v>154</v>
      </c>
      <c>
        <f>(M2031*21)/100</f>
      </c>
      <c t="s">
        <v>28</v>
      </c>
    </row>
    <row r="2032" spans="1:5" ht="12.75">
      <c r="A2032" s="35" t="s">
        <v>56</v>
      </c>
      <c r="E2032" s="39" t="s">
        <v>2547</v>
      </c>
    </row>
    <row r="2033" spans="1:5" ht="216.75">
      <c r="A2033" s="35" t="s">
        <v>57</v>
      </c>
      <c r="E2033" s="40" t="s">
        <v>2548</v>
      </c>
    </row>
    <row r="2034" spans="1:5" ht="12.75">
      <c r="A2034" t="s">
        <v>58</v>
      </c>
      <c r="E2034" s="39" t="s">
        <v>5</v>
      </c>
    </row>
    <row r="2035" spans="1:16" ht="12.75">
      <c r="A2035" t="s">
        <v>50</v>
      </c>
      <c s="34" t="s">
        <v>2549</v>
      </c>
      <c s="34" t="s">
        <v>2550</v>
      </c>
      <c s="35" t="s">
        <v>5</v>
      </c>
      <c s="6" t="s">
        <v>2551</v>
      </c>
      <c s="36" t="s">
        <v>65</v>
      </c>
      <c s="37">
        <v>269.467</v>
      </c>
      <c s="36">
        <v>0.0002</v>
      </c>
      <c s="36">
        <f>ROUND(G2035*H2035,6)</f>
      </c>
      <c r="L2035" s="38">
        <v>0</v>
      </c>
      <c s="32">
        <f>ROUND(ROUND(L2035,2)*ROUND(G2035,3),2)</f>
      </c>
      <c s="36" t="s">
        <v>159</v>
      </c>
      <c>
        <f>(M2035*21)/100</f>
      </c>
      <c t="s">
        <v>28</v>
      </c>
    </row>
    <row r="2036" spans="1:5" ht="12.75">
      <c r="A2036" s="35" t="s">
        <v>56</v>
      </c>
      <c r="E2036" s="39" t="s">
        <v>2551</v>
      </c>
    </row>
    <row r="2037" spans="1:5" ht="229.5">
      <c r="A2037" s="35" t="s">
        <v>57</v>
      </c>
      <c r="E2037" s="40" t="s">
        <v>2552</v>
      </c>
    </row>
    <row r="2038" spans="1:5" ht="12.75">
      <c r="A2038" t="s">
        <v>58</v>
      </c>
      <c r="E2038" s="39" t="s">
        <v>5</v>
      </c>
    </row>
    <row r="2039" spans="1:16" ht="12.75">
      <c r="A2039" t="s">
        <v>50</v>
      </c>
      <c s="34" t="s">
        <v>2553</v>
      </c>
      <c s="34" t="s">
        <v>2554</v>
      </c>
      <c s="35" t="s">
        <v>5</v>
      </c>
      <c s="6" t="s">
        <v>2555</v>
      </c>
      <c s="36" t="s">
        <v>133</v>
      </c>
      <c s="37">
        <v>241.3</v>
      </c>
      <c s="36">
        <v>0</v>
      </c>
      <c s="36">
        <f>ROUND(G2039*H2039,6)</f>
      </c>
      <c r="L2039" s="38">
        <v>0</v>
      </c>
      <c s="32">
        <f>ROUND(ROUND(L2039,2)*ROUND(G2039,3),2)</f>
      </c>
      <c s="36" t="s">
        <v>154</v>
      </c>
      <c>
        <f>(M2039*21)/100</f>
      </c>
      <c t="s">
        <v>28</v>
      </c>
    </row>
    <row r="2040" spans="1:5" ht="12.75">
      <c r="A2040" s="35" t="s">
        <v>56</v>
      </c>
      <c r="E2040" s="39" t="s">
        <v>2555</v>
      </c>
    </row>
    <row r="2041" spans="1:5" ht="216.75">
      <c r="A2041" s="35" t="s">
        <v>57</v>
      </c>
      <c r="E2041" s="40" t="s">
        <v>2513</v>
      </c>
    </row>
    <row r="2042" spans="1:5" ht="25.5">
      <c r="A2042" t="s">
        <v>58</v>
      </c>
      <c r="E2042" s="39" t="s">
        <v>2556</v>
      </c>
    </row>
    <row r="2043" spans="1:16" ht="25.5">
      <c r="A2043" t="s">
        <v>50</v>
      </c>
      <c s="34" t="s">
        <v>2557</v>
      </c>
      <c s="34" t="s">
        <v>2558</v>
      </c>
      <c s="35" t="s">
        <v>5</v>
      </c>
      <c s="6" t="s">
        <v>2559</v>
      </c>
      <c s="36" t="s">
        <v>336</v>
      </c>
      <c s="37">
        <v>2.87</v>
      </c>
      <c s="36">
        <v>0</v>
      </c>
      <c s="36">
        <f>ROUND(G2043*H2043,6)</f>
      </c>
      <c r="L2043" s="38">
        <v>0</v>
      </c>
      <c s="32">
        <f>ROUND(ROUND(L2043,2)*ROUND(G2043,3),2)</f>
      </c>
      <c s="36" t="s">
        <v>154</v>
      </c>
      <c>
        <f>(M2043*21)/100</f>
      </c>
      <c t="s">
        <v>28</v>
      </c>
    </row>
    <row r="2044" spans="1:5" ht="25.5">
      <c r="A2044" s="35" t="s">
        <v>56</v>
      </c>
      <c r="E2044" s="39" t="s">
        <v>2559</v>
      </c>
    </row>
    <row r="2045" spans="1:5" ht="12.75">
      <c r="A2045" s="35" t="s">
        <v>57</v>
      </c>
      <c r="E2045" s="40" t="s">
        <v>5</v>
      </c>
    </row>
    <row r="2046" spans="1:5" ht="114.75">
      <c r="A2046" t="s">
        <v>58</v>
      </c>
      <c r="E2046" s="39" t="s">
        <v>2254</v>
      </c>
    </row>
    <row r="2047" spans="1:16" ht="25.5">
      <c r="A2047" t="s">
        <v>50</v>
      </c>
      <c s="34" t="s">
        <v>2560</v>
      </c>
      <c s="34" t="s">
        <v>2561</v>
      </c>
      <c s="35" t="s">
        <v>5</v>
      </c>
      <c s="6" t="s">
        <v>2562</v>
      </c>
      <c s="36" t="s">
        <v>336</v>
      </c>
      <c s="37">
        <v>2.87</v>
      </c>
      <c s="36">
        <v>0</v>
      </c>
      <c s="36">
        <f>ROUND(G2047*H2047,6)</f>
      </c>
      <c r="L2047" s="38">
        <v>0</v>
      </c>
      <c s="32">
        <f>ROUND(ROUND(L2047,2)*ROUND(G2047,3),2)</f>
      </c>
      <c s="36" t="s">
        <v>154</v>
      </c>
      <c>
        <f>(M2047*21)/100</f>
      </c>
      <c t="s">
        <v>28</v>
      </c>
    </row>
    <row r="2048" spans="1:5" ht="38.25">
      <c r="A2048" s="35" t="s">
        <v>56</v>
      </c>
      <c r="E2048" s="39" t="s">
        <v>2563</v>
      </c>
    </row>
    <row r="2049" spans="1:5" ht="12.75">
      <c r="A2049" s="35" t="s">
        <v>57</v>
      </c>
      <c r="E2049" s="40" t="s">
        <v>5</v>
      </c>
    </row>
    <row r="2050" spans="1:5" ht="114.75">
      <c r="A2050" t="s">
        <v>58</v>
      </c>
      <c r="E2050" s="39" t="s">
        <v>2254</v>
      </c>
    </row>
    <row r="2051" spans="1:16" ht="25.5">
      <c r="A2051" t="s">
        <v>50</v>
      </c>
      <c s="34" t="s">
        <v>2564</v>
      </c>
      <c s="34" t="s">
        <v>2565</v>
      </c>
      <c s="35" t="s">
        <v>5</v>
      </c>
      <c s="6" t="s">
        <v>2566</v>
      </c>
      <c s="36" t="s">
        <v>336</v>
      </c>
      <c s="37">
        <v>2.87</v>
      </c>
      <c s="36">
        <v>0</v>
      </c>
      <c s="36">
        <f>ROUND(G2051*H2051,6)</f>
      </c>
      <c r="L2051" s="38">
        <v>0</v>
      </c>
      <c s="32">
        <f>ROUND(ROUND(L2051,2)*ROUND(G2051,3),2)</f>
      </c>
      <c s="36" t="s">
        <v>154</v>
      </c>
      <c>
        <f>(M2051*21)/100</f>
      </c>
      <c t="s">
        <v>28</v>
      </c>
    </row>
    <row r="2052" spans="1:5" ht="38.25">
      <c r="A2052" s="35" t="s">
        <v>56</v>
      </c>
      <c r="E2052" s="39" t="s">
        <v>2567</v>
      </c>
    </row>
    <row r="2053" spans="1:5" ht="12.75">
      <c r="A2053" s="35" t="s">
        <v>57</v>
      </c>
      <c r="E2053" s="40" t="s">
        <v>5</v>
      </c>
    </row>
    <row r="2054" spans="1:5" ht="114.75">
      <c r="A2054" t="s">
        <v>58</v>
      </c>
      <c r="E2054" s="39" t="s">
        <v>2254</v>
      </c>
    </row>
    <row r="2055" spans="1:13" ht="12.75">
      <c r="A2055" t="s">
        <v>47</v>
      </c>
      <c r="C2055" s="31" t="s">
        <v>2568</v>
      </c>
      <c r="E2055" s="33" t="s">
        <v>2569</v>
      </c>
      <c r="J2055" s="32">
        <f>0</f>
      </c>
      <c s="32">
        <f>0</f>
      </c>
      <c s="32">
        <f>0+L2056+L2060+L2064+L2068+L2072+L2076+L2080+L2084+L2088+L2092+L2096+L2100+L2104+L2108+L2112+L2116</f>
      </c>
      <c s="32">
        <f>0+M2056+M2060+M2064+M2068+M2072+M2076+M2080+M2084+M2088+M2092+M2096+M2100+M2104+M2108+M2112+M2116</f>
      </c>
    </row>
    <row r="2056" spans="1:16" ht="12.75">
      <c r="A2056" t="s">
        <v>50</v>
      </c>
      <c s="34" t="s">
        <v>2570</v>
      </c>
      <c s="34" t="s">
        <v>2571</v>
      </c>
      <c s="35" t="s">
        <v>5</v>
      </c>
      <c s="6" t="s">
        <v>2572</v>
      </c>
      <c s="36" t="s">
        <v>133</v>
      </c>
      <c s="37">
        <v>271.379</v>
      </c>
      <c s="36">
        <v>0</v>
      </c>
      <c s="36">
        <f>ROUND(G2056*H2056,6)</f>
      </c>
      <c r="L2056" s="38">
        <v>0</v>
      </c>
      <c s="32">
        <f>ROUND(ROUND(L2056,2)*ROUND(G2056,3),2)</f>
      </c>
      <c s="36" t="s">
        <v>154</v>
      </c>
      <c>
        <f>(M2056*21)/100</f>
      </c>
      <c t="s">
        <v>28</v>
      </c>
    </row>
    <row r="2057" spans="1:5" ht="12.75">
      <c r="A2057" s="35" t="s">
        <v>56</v>
      </c>
      <c r="E2057" s="39" t="s">
        <v>2572</v>
      </c>
    </row>
    <row r="2058" spans="1:5" ht="306">
      <c r="A2058" s="35" t="s">
        <v>57</v>
      </c>
      <c r="E2058" s="40" t="s">
        <v>2573</v>
      </c>
    </row>
    <row r="2059" spans="1:5" ht="76.5">
      <c r="A2059" t="s">
        <v>58</v>
      </c>
      <c r="E2059" s="39" t="s">
        <v>2574</v>
      </c>
    </row>
    <row r="2060" spans="1:16" ht="12.75">
      <c r="A2060" t="s">
        <v>50</v>
      </c>
      <c s="34" t="s">
        <v>2575</v>
      </c>
      <c s="34" t="s">
        <v>2576</v>
      </c>
      <c s="35" t="s">
        <v>5</v>
      </c>
      <c s="6" t="s">
        <v>2577</v>
      </c>
      <c s="36" t="s">
        <v>133</v>
      </c>
      <c s="37">
        <v>271.379</v>
      </c>
      <c s="36">
        <v>0.0003</v>
      </c>
      <c s="36">
        <f>ROUND(G2060*H2060,6)</f>
      </c>
      <c r="L2060" s="38">
        <v>0</v>
      </c>
      <c s="32">
        <f>ROUND(ROUND(L2060,2)*ROUND(G2060,3),2)</f>
      </c>
      <c s="36" t="s">
        <v>154</v>
      </c>
      <c>
        <f>(M2060*21)/100</f>
      </c>
      <c t="s">
        <v>28</v>
      </c>
    </row>
    <row r="2061" spans="1:5" ht="12.75">
      <c r="A2061" s="35" t="s">
        <v>56</v>
      </c>
      <c r="E2061" s="39" t="s">
        <v>2577</v>
      </c>
    </row>
    <row r="2062" spans="1:5" ht="306">
      <c r="A2062" s="35" t="s">
        <v>57</v>
      </c>
      <c r="E2062" s="40" t="s">
        <v>2573</v>
      </c>
    </row>
    <row r="2063" spans="1:5" ht="76.5">
      <c r="A2063" t="s">
        <v>58</v>
      </c>
      <c r="E2063" s="39" t="s">
        <v>2574</v>
      </c>
    </row>
    <row r="2064" spans="1:16" ht="12.75">
      <c r="A2064" t="s">
        <v>50</v>
      </c>
      <c s="34" t="s">
        <v>2578</v>
      </c>
      <c s="34" t="s">
        <v>2579</v>
      </c>
      <c s="35" t="s">
        <v>5</v>
      </c>
      <c s="6" t="s">
        <v>2580</v>
      </c>
      <c s="36" t="s">
        <v>133</v>
      </c>
      <c s="37">
        <v>30.87</v>
      </c>
      <c s="36">
        <v>0.0015</v>
      </c>
      <c s="36">
        <f>ROUND(G2064*H2064,6)</f>
      </c>
      <c r="L2064" s="38">
        <v>0</v>
      </c>
      <c s="32">
        <f>ROUND(ROUND(L2064,2)*ROUND(G2064,3),2)</f>
      </c>
      <c s="36" t="s">
        <v>154</v>
      </c>
      <c>
        <f>(M2064*21)/100</f>
      </c>
      <c t="s">
        <v>28</v>
      </c>
    </row>
    <row r="2065" spans="1:5" ht="12.75">
      <c r="A2065" s="35" t="s">
        <v>56</v>
      </c>
      <c r="E2065" s="39" t="s">
        <v>2580</v>
      </c>
    </row>
    <row r="2066" spans="1:5" ht="76.5">
      <c r="A2066" s="35" t="s">
        <v>57</v>
      </c>
      <c r="E2066" s="40" t="s">
        <v>2581</v>
      </c>
    </row>
    <row r="2067" spans="1:5" ht="51">
      <c r="A2067" t="s">
        <v>58</v>
      </c>
      <c r="E2067" s="39" t="s">
        <v>2582</v>
      </c>
    </row>
    <row r="2068" spans="1:16" ht="12.75">
      <c r="A2068" t="s">
        <v>50</v>
      </c>
      <c s="34" t="s">
        <v>2583</v>
      </c>
      <c s="34" t="s">
        <v>2584</v>
      </c>
      <c s="35" t="s">
        <v>5</v>
      </c>
      <c s="6" t="s">
        <v>2585</v>
      </c>
      <c s="36" t="s">
        <v>133</v>
      </c>
      <c s="37">
        <v>67.117</v>
      </c>
      <c s="36">
        <v>0</v>
      </c>
      <c s="36">
        <f>ROUND(G2068*H2068,6)</f>
      </c>
      <c r="L2068" s="38">
        <v>0</v>
      </c>
      <c s="32">
        <f>ROUND(ROUND(L2068,2)*ROUND(G2068,3),2)</f>
      </c>
      <c s="36" t="s">
        <v>154</v>
      </c>
      <c>
        <f>(M2068*21)/100</f>
      </c>
      <c t="s">
        <v>28</v>
      </c>
    </row>
    <row r="2069" spans="1:5" ht="12.75">
      <c r="A2069" s="35" t="s">
        <v>56</v>
      </c>
      <c r="E2069" s="39" t="s">
        <v>2585</v>
      </c>
    </row>
    <row r="2070" spans="1:5" ht="114.75">
      <c r="A2070" s="35" t="s">
        <v>57</v>
      </c>
      <c r="E2070" s="40" t="s">
        <v>2586</v>
      </c>
    </row>
    <row r="2071" spans="1:5" ht="12.75">
      <c r="A2071" t="s">
        <v>58</v>
      </c>
      <c r="E2071" s="39" t="s">
        <v>5</v>
      </c>
    </row>
    <row r="2072" spans="1:16" ht="25.5">
      <c r="A2072" t="s">
        <v>50</v>
      </c>
      <c s="34" t="s">
        <v>2587</v>
      </c>
      <c s="34" t="s">
        <v>2588</v>
      </c>
      <c s="35" t="s">
        <v>5</v>
      </c>
      <c s="6" t="s">
        <v>2589</v>
      </c>
      <c s="36" t="s">
        <v>133</v>
      </c>
      <c s="37">
        <v>271.379</v>
      </c>
      <c s="36">
        <v>0.009</v>
      </c>
      <c s="36">
        <f>ROUND(G2072*H2072,6)</f>
      </c>
      <c r="L2072" s="38">
        <v>0</v>
      </c>
      <c s="32">
        <f>ROUND(ROUND(L2072,2)*ROUND(G2072,3),2)</f>
      </c>
      <c s="36" t="s">
        <v>154</v>
      </c>
      <c>
        <f>(M2072*21)/100</f>
      </c>
      <c t="s">
        <v>28</v>
      </c>
    </row>
    <row r="2073" spans="1:5" ht="25.5">
      <c r="A2073" s="35" t="s">
        <v>56</v>
      </c>
      <c r="E2073" s="39" t="s">
        <v>2589</v>
      </c>
    </row>
    <row r="2074" spans="1:5" ht="306">
      <c r="A2074" s="35" t="s">
        <v>57</v>
      </c>
      <c r="E2074" s="40" t="s">
        <v>2573</v>
      </c>
    </row>
    <row r="2075" spans="1:5" ht="12.75">
      <c r="A2075" t="s">
        <v>58</v>
      </c>
      <c r="E2075" s="39" t="s">
        <v>2590</v>
      </c>
    </row>
    <row r="2076" spans="1:16" ht="12.75">
      <c r="A2076" t="s">
        <v>50</v>
      </c>
      <c s="34" t="s">
        <v>2591</v>
      </c>
      <c s="34" t="s">
        <v>2592</v>
      </c>
      <c s="35" t="s">
        <v>5</v>
      </c>
      <c s="6" t="s">
        <v>2593</v>
      </c>
      <c s="36" t="s">
        <v>133</v>
      </c>
      <c s="37">
        <v>339.224</v>
      </c>
      <c s="36">
        <v>0.02</v>
      </c>
      <c s="36">
        <f>ROUND(G2076*H2076,6)</f>
      </c>
      <c r="L2076" s="38">
        <v>0</v>
      </c>
      <c s="32">
        <f>ROUND(ROUND(L2076,2)*ROUND(G2076,3),2)</f>
      </c>
      <c s="36" t="s">
        <v>154</v>
      </c>
      <c>
        <f>(M2076*21)/100</f>
      </c>
      <c t="s">
        <v>28</v>
      </c>
    </row>
    <row r="2077" spans="1:5" ht="12.75">
      <c r="A2077" s="35" t="s">
        <v>56</v>
      </c>
      <c r="E2077" s="39" t="s">
        <v>2593</v>
      </c>
    </row>
    <row r="2078" spans="1:5" ht="318.75">
      <c r="A2078" s="35" t="s">
        <v>57</v>
      </c>
      <c r="E2078" s="40" t="s">
        <v>2594</v>
      </c>
    </row>
    <row r="2079" spans="1:5" ht="12.75">
      <c r="A2079" t="s">
        <v>58</v>
      </c>
      <c r="E2079" s="39" t="s">
        <v>5</v>
      </c>
    </row>
    <row r="2080" spans="1:16" ht="12.75">
      <c r="A2080" t="s">
        <v>50</v>
      </c>
      <c s="34" t="s">
        <v>2595</v>
      </c>
      <c s="34" t="s">
        <v>2596</v>
      </c>
      <c s="35" t="s">
        <v>5</v>
      </c>
      <c s="6" t="s">
        <v>2597</v>
      </c>
      <c s="36" t="s">
        <v>65</v>
      </c>
      <c s="37">
        <v>48.7</v>
      </c>
      <c s="36">
        <v>0</v>
      </c>
      <c s="36">
        <f>ROUND(G2080*H2080,6)</f>
      </c>
      <c r="L2080" s="38">
        <v>0</v>
      </c>
      <c s="32">
        <f>ROUND(ROUND(L2080,2)*ROUND(G2080,3),2)</f>
      </c>
      <c s="36" t="s">
        <v>159</v>
      </c>
      <c>
        <f>(M2080*21)/100</f>
      </c>
      <c t="s">
        <v>28</v>
      </c>
    </row>
    <row r="2081" spans="1:5" ht="12.75">
      <c r="A2081" s="35" t="s">
        <v>56</v>
      </c>
      <c r="E2081" s="39" t="s">
        <v>2597</v>
      </c>
    </row>
    <row r="2082" spans="1:5" ht="153">
      <c r="A2082" s="35" t="s">
        <v>57</v>
      </c>
      <c r="E2082" s="40" t="s">
        <v>2598</v>
      </c>
    </row>
    <row r="2083" spans="1:5" ht="12.75">
      <c r="A2083" t="s">
        <v>58</v>
      </c>
      <c r="E2083" s="39" t="s">
        <v>2590</v>
      </c>
    </row>
    <row r="2084" spans="1:16" ht="25.5">
      <c r="A2084" t="s">
        <v>50</v>
      </c>
      <c s="34" t="s">
        <v>2599</v>
      </c>
      <c s="34" t="s">
        <v>2600</v>
      </c>
      <c s="35" t="s">
        <v>5</v>
      </c>
      <c s="6" t="s">
        <v>2601</v>
      </c>
      <c s="36" t="s">
        <v>133</v>
      </c>
      <c s="37">
        <v>271.379</v>
      </c>
      <c s="36">
        <v>0</v>
      </c>
      <c s="36">
        <f>ROUND(G2084*H2084,6)</f>
      </c>
      <c r="L2084" s="38">
        <v>0</v>
      </c>
      <c s="32">
        <f>ROUND(ROUND(L2084,2)*ROUND(G2084,3),2)</f>
      </c>
      <c s="36" t="s">
        <v>154</v>
      </c>
      <c>
        <f>(M2084*21)/100</f>
      </c>
      <c t="s">
        <v>28</v>
      </c>
    </row>
    <row r="2085" spans="1:5" ht="25.5">
      <c r="A2085" s="35" t="s">
        <v>56</v>
      </c>
      <c r="E2085" s="39" t="s">
        <v>2601</v>
      </c>
    </row>
    <row r="2086" spans="1:5" ht="306">
      <c r="A2086" s="35" t="s">
        <v>57</v>
      </c>
      <c r="E2086" s="40" t="s">
        <v>2573</v>
      </c>
    </row>
    <row r="2087" spans="1:5" ht="12.75">
      <c r="A2087" t="s">
        <v>58</v>
      </c>
      <c r="E2087" s="39" t="s">
        <v>2590</v>
      </c>
    </row>
    <row r="2088" spans="1:16" ht="25.5">
      <c r="A2088" t="s">
        <v>50</v>
      </c>
      <c s="34" t="s">
        <v>2602</v>
      </c>
      <c s="34" t="s">
        <v>2603</v>
      </c>
      <c s="35" t="s">
        <v>5</v>
      </c>
      <c s="6" t="s">
        <v>2604</v>
      </c>
      <c s="36" t="s">
        <v>133</v>
      </c>
      <c s="37">
        <v>271.379</v>
      </c>
      <c s="36">
        <v>0</v>
      </c>
      <c s="36">
        <f>ROUND(G2088*H2088,6)</f>
      </c>
      <c r="L2088" s="38">
        <v>0</v>
      </c>
      <c s="32">
        <f>ROUND(ROUND(L2088,2)*ROUND(G2088,3),2)</f>
      </c>
      <c s="36" t="s">
        <v>154</v>
      </c>
      <c>
        <f>(M2088*21)/100</f>
      </c>
      <c t="s">
        <v>28</v>
      </c>
    </row>
    <row r="2089" spans="1:5" ht="25.5">
      <c r="A2089" s="35" t="s">
        <v>56</v>
      </c>
      <c r="E2089" s="39" t="s">
        <v>2604</v>
      </c>
    </row>
    <row r="2090" spans="1:5" ht="306">
      <c r="A2090" s="35" t="s">
        <v>57</v>
      </c>
      <c r="E2090" s="40" t="s">
        <v>2573</v>
      </c>
    </row>
    <row r="2091" spans="1:5" ht="12.75">
      <c r="A2091" t="s">
        <v>58</v>
      </c>
      <c r="E2091" s="39" t="s">
        <v>2590</v>
      </c>
    </row>
    <row r="2092" spans="1:16" ht="25.5">
      <c r="A2092" t="s">
        <v>50</v>
      </c>
      <c s="34" t="s">
        <v>2605</v>
      </c>
      <c s="34" t="s">
        <v>2606</v>
      </c>
      <c s="35" t="s">
        <v>5</v>
      </c>
      <c s="6" t="s">
        <v>2607</v>
      </c>
      <c s="36" t="s">
        <v>133</v>
      </c>
      <c s="37">
        <v>271.379</v>
      </c>
      <c s="36">
        <v>0</v>
      </c>
      <c s="36">
        <f>ROUND(G2092*H2092,6)</f>
      </c>
      <c r="L2092" s="38">
        <v>0</v>
      </c>
      <c s="32">
        <f>ROUND(ROUND(L2092,2)*ROUND(G2092,3),2)</f>
      </c>
      <c s="36" t="s">
        <v>154</v>
      </c>
      <c>
        <f>(M2092*21)/100</f>
      </c>
      <c t="s">
        <v>28</v>
      </c>
    </row>
    <row r="2093" spans="1:5" ht="25.5">
      <c r="A2093" s="35" t="s">
        <v>56</v>
      </c>
      <c r="E2093" s="39" t="s">
        <v>2607</v>
      </c>
    </row>
    <row r="2094" spans="1:5" ht="306">
      <c r="A2094" s="35" t="s">
        <v>57</v>
      </c>
      <c r="E2094" s="40" t="s">
        <v>2573</v>
      </c>
    </row>
    <row r="2095" spans="1:5" ht="12.75">
      <c r="A2095" t="s">
        <v>58</v>
      </c>
      <c r="E2095" s="39" t="s">
        <v>2590</v>
      </c>
    </row>
    <row r="2096" spans="1:16" ht="25.5">
      <c r="A2096" t="s">
        <v>50</v>
      </c>
      <c s="34" t="s">
        <v>2608</v>
      </c>
      <c s="34" t="s">
        <v>2609</v>
      </c>
      <c s="35" t="s">
        <v>5</v>
      </c>
      <c s="6" t="s">
        <v>2610</v>
      </c>
      <c s="36" t="s">
        <v>133</v>
      </c>
      <c s="37">
        <v>4</v>
      </c>
      <c s="36">
        <v>0.00057</v>
      </c>
      <c s="36">
        <f>ROUND(G2096*H2096,6)</f>
      </c>
      <c r="L2096" s="38">
        <v>0</v>
      </c>
      <c s="32">
        <f>ROUND(ROUND(L2096,2)*ROUND(G2096,3),2)</f>
      </c>
      <c s="36" t="s">
        <v>154</v>
      </c>
      <c>
        <f>(M2096*21)/100</f>
      </c>
      <c t="s">
        <v>28</v>
      </c>
    </row>
    <row r="2097" spans="1:5" ht="25.5">
      <c r="A2097" s="35" t="s">
        <v>56</v>
      </c>
      <c r="E2097" s="39" t="s">
        <v>2610</v>
      </c>
    </row>
    <row r="2098" spans="1:5" ht="76.5">
      <c r="A2098" s="35" t="s">
        <v>57</v>
      </c>
      <c r="E2098" s="40" t="s">
        <v>2611</v>
      </c>
    </row>
    <row r="2099" spans="1:5" ht="12.75">
      <c r="A2099" t="s">
        <v>58</v>
      </c>
      <c r="E2099" s="39" t="s">
        <v>5</v>
      </c>
    </row>
    <row r="2100" spans="1:16" ht="12.75">
      <c r="A2100" t="s">
        <v>50</v>
      </c>
      <c s="34" t="s">
        <v>2612</v>
      </c>
      <c s="34" t="s">
        <v>2613</v>
      </c>
      <c s="35" t="s">
        <v>5</v>
      </c>
      <c s="6" t="s">
        <v>2614</v>
      </c>
      <c s="36" t="s">
        <v>133</v>
      </c>
      <c s="37">
        <v>4.4</v>
      </c>
      <c s="36">
        <v>0.01</v>
      </c>
      <c s="36">
        <f>ROUND(G2100*H2100,6)</f>
      </c>
      <c r="L2100" s="38">
        <v>0</v>
      </c>
      <c s="32">
        <f>ROUND(ROUND(L2100,2)*ROUND(G2100,3),2)</f>
      </c>
      <c s="36" t="s">
        <v>154</v>
      </c>
      <c>
        <f>(M2100*21)/100</f>
      </c>
      <c t="s">
        <v>28</v>
      </c>
    </row>
    <row r="2101" spans="1:5" ht="12.75">
      <c r="A2101" s="35" t="s">
        <v>56</v>
      </c>
      <c r="E2101" s="39" t="s">
        <v>2614</v>
      </c>
    </row>
    <row r="2102" spans="1:5" ht="89.25">
      <c r="A2102" s="35" t="s">
        <v>57</v>
      </c>
      <c r="E2102" s="40" t="s">
        <v>2615</v>
      </c>
    </row>
    <row r="2103" spans="1:5" ht="12.75">
      <c r="A2103" t="s">
        <v>58</v>
      </c>
      <c r="E2103" s="39" t="s">
        <v>2616</v>
      </c>
    </row>
    <row r="2104" spans="1:16" ht="12.75">
      <c r="A2104" t="s">
        <v>50</v>
      </c>
      <c s="34" t="s">
        <v>2617</v>
      </c>
      <c s="34" t="s">
        <v>2618</v>
      </c>
      <c s="35" t="s">
        <v>5</v>
      </c>
      <c s="6" t="s">
        <v>2619</v>
      </c>
      <c s="36" t="s">
        <v>133</v>
      </c>
      <c s="37">
        <v>271.379</v>
      </c>
      <c s="36">
        <v>5E-05</v>
      </c>
      <c s="36">
        <f>ROUND(G2104*H2104,6)</f>
      </c>
      <c r="L2104" s="38">
        <v>0</v>
      </c>
      <c s="32">
        <f>ROUND(ROUND(L2104,2)*ROUND(G2104,3),2)</f>
      </c>
      <c s="36" t="s">
        <v>154</v>
      </c>
      <c>
        <f>(M2104*21)/100</f>
      </c>
      <c t="s">
        <v>28</v>
      </c>
    </row>
    <row r="2105" spans="1:5" ht="12.75">
      <c r="A2105" s="35" t="s">
        <v>56</v>
      </c>
      <c r="E2105" s="39" t="s">
        <v>2619</v>
      </c>
    </row>
    <row r="2106" spans="1:5" ht="306">
      <c r="A2106" s="35" t="s">
        <v>57</v>
      </c>
      <c r="E2106" s="40" t="s">
        <v>2573</v>
      </c>
    </row>
    <row r="2107" spans="1:5" ht="12.75">
      <c r="A2107" t="s">
        <v>58</v>
      </c>
      <c r="E2107" s="39" t="s">
        <v>5</v>
      </c>
    </row>
    <row r="2108" spans="1:16" ht="25.5">
      <c r="A2108" t="s">
        <v>50</v>
      </c>
      <c s="34" t="s">
        <v>2620</v>
      </c>
      <c s="34" t="s">
        <v>2621</v>
      </c>
      <c s="35" t="s">
        <v>5</v>
      </c>
      <c s="6" t="s">
        <v>2622</v>
      </c>
      <c s="36" t="s">
        <v>336</v>
      </c>
      <c s="37">
        <v>9.414</v>
      </c>
      <c s="36">
        <v>0</v>
      </c>
      <c s="36">
        <f>ROUND(G2108*H2108,6)</f>
      </c>
      <c r="L2108" s="38">
        <v>0</v>
      </c>
      <c s="32">
        <f>ROUND(ROUND(L2108,2)*ROUND(G2108,3),2)</f>
      </c>
      <c s="36" t="s">
        <v>154</v>
      </c>
      <c>
        <f>(M2108*21)/100</f>
      </c>
      <c t="s">
        <v>28</v>
      </c>
    </row>
    <row r="2109" spans="1:5" ht="25.5">
      <c r="A2109" s="35" t="s">
        <v>56</v>
      </c>
      <c r="E2109" s="39" t="s">
        <v>2622</v>
      </c>
    </row>
    <row r="2110" spans="1:5" ht="12.75">
      <c r="A2110" s="35" t="s">
        <v>57</v>
      </c>
      <c r="E2110" s="40" t="s">
        <v>5</v>
      </c>
    </row>
    <row r="2111" spans="1:5" ht="114.75">
      <c r="A2111" t="s">
        <v>58</v>
      </c>
      <c r="E2111" s="39" t="s">
        <v>1433</v>
      </c>
    </row>
    <row r="2112" spans="1:16" ht="25.5">
      <c r="A2112" t="s">
        <v>50</v>
      </c>
      <c s="34" t="s">
        <v>2623</v>
      </c>
      <c s="34" t="s">
        <v>2624</v>
      </c>
      <c s="35" t="s">
        <v>5</v>
      </c>
      <c s="6" t="s">
        <v>2625</v>
      </c>
      <c s="36" t="s">
        <v>336</v>
      </c>
      <c s="37">
        <v>9.414</v>
      </c>
      <c s="36">
        <v>0</v>
      </c>
      <c s="36">
        <f>ROUND(G2112*H2112,6)</f>
      </c>
      <c r="L2112" s="38">
        <v>0</v>
      </c>
      <c s="32">
        <f>ROUND(ROUND(L2112,2)*ROUND(G2112,3),2)</f>
      </c>
      <c s="36" t="s">
        <v>154</v>
      </c>
      <c>
        <f>(M2112*21)/100</f>
      </c>
      <c t="s">
        <v>28</v>
      </c>
    </row>
    <row r="2113" spans="1:5" ht="38.25">
      <c r="A2113" s="35" t="s">
        <v>56</v>
      </c>
      <c r="E2113" s="39" t="s">
        <v>2626</v>
      </c>
    </row>
    <row r="2114" spans="1:5" ht="12.75">
      <c r="A2114" s="35" t="s">
        <v>57</v>
      </c>
      <c r="E2114" s="40" t="s">
        <v>5</v>
      </c>
    </row>
    <row r="2115" spans="1:5" ht="114.75">
      <c r="A2115" t="s">
        <v>58</v>
      </c>
      <c r="E2115" s="39" t="s">
        <v>1433</v>
      </c>
    </row>
    <row r="2116" spans="1:16" ht="25.5">
      <c r="A2116" t="s">
        <v>50</v>
      </c>
      <c s="34" t="s">
        <v>2627</v>
      </c>
      <c s="34" t="s">
        <v>2628</v>
      </c>
      <c s="35" t="s">
        <v>5</v>
      </c>
      <c s="6" t="s">
        <v>2629</v>
      </c>
      <c s="36" t="s">
        <v>336</v>
      </c>
      <c s="37">
        <v>9.414</v>
      </c>
      <c s="36">
        <v>0</v>
      </c>
      <c s="36">
        <f>ROUND(G2116*H2116,6)</f>
      </c>
      <c r="L2116" s="38">
        <v>0</v>
      </c>
      <c s="32">
        <f>ROUND(ROUND(L2116,2)*ROUND(G2116,3),2)</f>
      </c>
      <c s="36" t="s">
        <v>154</v>
      </c>
      <c>
        <f>(M2116*21)/100</f>
      </c>
      <c t="s">
        <v>28</v>
      </c>
    </row>
    <row r="2117" spans="1:5" ht="38.25">
      <c r="A2117" s="35" t="s">
        <v>56</v>
      </c>
      <c r="E2117" s="39" t="s">
        <v>2630</v>
      </c>
    </row>
    <row r="2118" spans="1:5" ht="12.75">
      <c r="A2118" s="35" t="s">
        <v>57</v>
      </c>
      <c r="E2118" s="40" t="s">
        <v>5</v>
      </c>
    </row>
    <row r="2119" spans="1:5" ht="114.75">
      <c r="A2119" t="s">
        <v>58</v>
      </c>
      <c r="E2119" s="39" t="s">
        <v>1433</v>
      </c>
    </row>
    <row r="2120" spans="1:13" ht="12.75">
      <c r="A2120" t="s">
        <v>47</v>
      </c>
      <c r="C2120" s="31" t="s">
        <v>2631</v>
      </c>
      <c r="E2120" s="33" t="s">
        <v>2632</v>
      </c>
      <c r="J2120" s="32">
        <f>0</f>
      </c>
      <c s="32">
        <f>0</f>
      </c>
      <c s="32">
        <f>0+L2121+L2125+L2129+L2133+L2137+L2141+L2145+L2149+L2153+L2157+L2161+L2165+L2169+L2173</f>
      </c>
      <c s="32">
        <f>0+M2121+M2125+M2129+M2133+M2137+M2141+M2145+M2149+M2153+M2157+M2161+M2165+M2169+M2173</f>
      </c>
    </row>
    <row r="2121" spans="1:16" ht="12.75">
      <c r="A2121" t="s">
        <v>50</v>
      </c>
      <c s="34" t="s">
        <v>2633</v>
      </c>
      <c s="34" t="s">
        <v>2634</v>
      </c>
      <c s="35" t="s">
        <v>5</v>
      </c>
      <c s="6" t="s">
        <v>2635</v>
      </c>
      <c s="36" t="s">
        <v>133</v>
      </c>
      <c s="37">
        <v>424.556</v>
      </c>
      <c s="36">
        <v>0</v>
      </c>
      <c s="36">
        <f>ROUND(G2121*H2121,6)</f>
      </c>
      <c r="L2121" s="38">
        <v>0</v>
      </c>
      <c s="32">
        <f>ROUND(ROUND(L2121,2)*ROUND(G2121,3),2)</f>
      </c>
      <c s="36" t="s">
        <v>154</v>
      </c>
      <c>
        <f>(M2121*21)/100</f>
      </c>
      <c t="s">
        <v>28</v>
      </c>
    </row>
    <row r="2122" spans="1:5" ht="12.75">
      <c r="A2122" s="35" t="s">
        <v>56</v>
      </c>
      <c r="E2122" s="39" t="s">
        <v>2635</v>
      </c>
    </row>
    <row r="2123" spans="1:5" ht="89.25">
      <c r="A2123" s="35" t="s">
        <v>57</v>
      </c>
      <c r="E2123" s="40" t="s">
        <v>2636</v>
      </c>
    </row>
    <row r="2124" spans="1:5" ht="12.75">
      <c r="A2124" t="s">
        <v>58</v>
      </c>
      <c r="E2124" s="39" t="s">
        <v>5</v>
      </c>
    </row>
    <row r="2125" spans="1:16" ht="12.75">
      <c r="A2125" t="s">
        <v>50</v>
      </c>
      <c s="34" t="s">
        <v>2637</v>
      </c>
      <c s="34" t="s">
        <v>2638</v>
      </c>
      <c s="35" t="s">
        <v>5</v>
      </c>
      <c s="6" t="s">
        <v>2639</v>
      </c>
      <c s="36" t="s">
        <v>133</v>
      </c>
      <c s="37">
        <v>849.112</v>
      </c>
      <c s="36">
        <v>0.00013</v>
      </c>
      <c s="36">
        <f>ROUND(G2125*H2125,6)</f>
      </c>
      <c r="L2125" s="38">
        <v>0</v>
      </c>
      <c s="32">
        <f>ROUND(ROUND(L2125,2)*ROUND(G2125,3),2)</f>
      </c>
      <c s="36" t="s">
        <v>154</v>
      </c>
      <c>
        <f>(M2125*21)/100</f>
      </c>
      <c t="s">
        <v>28</v>
      </c>
    </row>
    <row r="2126" spans="1:5" ht="12.75">
      <c r="A2126" s="35" t="s">
        <v>56</v>
      </c>
      <c r="E2126" s="39" t="s">
        <v>2639</v>
      </c>
    </row>
    <row r="2127" spans="1:5" ht="102">
      <c r="A2127" s="35" t="s">
        <v>57</v>
      </c>
      <c r="E2127" s="40" t="s">
        <v>2640</v>
      </c>
    </row>
    <row r="2128" spans="1:5" ht="12.75">
      <c r="A2128" t="s">
        <v>58</v>
      </c>
      <c r="E2128" s="39" t="s">
        <v>5</v>
      </c>
    </row>
    <row r="2129" spans="1:16" ht="12.75">
      <c r="A2129" t="s">
        <v>50</v>
      </c>
      <c s="34" t="s">
        <v>2641</v>
      </c>
      <c s="34" t="s">
        <v>2642</v>
      </c>
      <c s="35" t="s">
        <v>5</v>
      </c>
      <c s="6" t="s">
        <v>2643</v>
      </c>
      <c s="36" t="s">
        <v>133</v>
      </c>
      <c s="37">
        <v>849.112</v>
      </c>
      <c s="36">
        <v>0.00011</v>
      </c>
      <c s="36">
        <f>ROUND(G2129*H2129,6)</f>
      </c>
      <c r="L2129" s="38">
        <v>0</v>
      </c>
      <c s="32">
        <f>ROUND(ROUND(L2129,2)*ROUND(G2129,3),2)</f>
      </c>
      <c s="36" t="s">
        <v>154</v>
      </c>
      <c>
        <f>(M2129*21)/100</f>
      </c>
      <c t="s">
        <v>28</v>
      </c>
    </row>
    <row r="2130" spans="1:5" ht="12.75">
      <c r="A2130" s="35" t="s">
        <v>56</v>
      </c>
      <c r="E2130" s="39" t="s">
        <v>2643</v>
      </c>
    </row>
    <row r="2131" spans="1:5" ht="102">
      <c r="A2131" s="35" t="s">
        <v>57</v>
      </c>
      <c r="E2131" s="40" t="s">
        <v>2640</v>
      </c>
    </row>
    <row r="2132" spans="1:5" ht="12.75">
      <c r="A2132" t="s">
        <v>58</v>
      </c>
      <c r="E2132" s="39" t="s">
        <v>5</v>
      </c>
    </row>
    <row r="2133" spans="1:16" ht="25.5">
      <c r="A2133" t="s">
        <v>50</v>
      </c>
      <c s="34" t="s">
        <v>2644</v>
      </c>
      <c s="34" t="s">
        <v>2645</v>
      </c>
      <c s="35" t="s">
        <v>5</v>
      </c>
      <c s="6" t="s">
        <v>2646</v>
      </c>
      <c s="36" t="s">
        <v>133</v>
      </c>
      <c s="37">
        <v>19.042</v>
      </c>
      <c s="36">
        <v>7E-05</v>
      </c>
      <c s="36">
        <f>ROUND(G2133*H2133,6)</f>
      </c>
      <c r="L2133" s="38">
        <v>0</v>
      </c>
      <c s="32">
        <f>ROUND(ROUND(L2133,2)*ROUND(G2133,3),2)</f>
      </c>
      <c s="36" t="s">
        <v>154</v>
      </c>
      <c>
        <f>(M2133*21)/100</f>
      </c>
      <c t="s">
        <v>28</v>
      </c>
    </row>
    <row r="2134" spans="1:5" ht="25.5">
      <c r="A2134" s="35" t="s">
        <v>56</v>
      </c>
      <c r="E2134" s="39" t="s">
        <v>2646</v>
      </c>
    </row>
    <row r="2135" spans="1:5" ht="25.5">
      <c r="A2135" s="35" t="s">
        <v>57</v>
      </c>
      <c r="E2135" s="40" t="s">
        <v>2647</v>
      </c>
    </row>
    <row r="2136" spans="1:5" ht="12.75">
      <c r="A2136" t="s">
        <v>58</v>
      </c>
      <c r="E2136" s="39" t="s">
        <v>5</v>
      </c>
    </row>
    <row r="2137" spans="1:16" ht="12.75">
      <c r="A2137" t="s">
        <v>50</v>
      </c>
      <c s="34" t="s">
        <v>2648</v>
      </c>
      <c s="34" t="s">
        <v>2649</v>
      </c>
      <c s="35" t="s">
        <v>5</v>
      </c>
      <c s="6" t="s">
        <v>2650</v>
      </c>
      <c s="36" t="s">
        <v>133</v>
      </c>
      <c s="37">
        <v>19.042</v>
      </c>
      <c s="36">
        <v>2E-05</v>
      </c>
      <c s="36">
        <f>ROUND(G2137*H2137,6)</f>
      </c>
      <c r="L2137" s="38">
        <v>0</v>
      </c>
      <c s="32">
        <f>ROUND(ROUND(L2137,2)*ROUND(G2137,3),2)</f>
      </c>
      <c s="36" t="s">
        <v>154</v>
      </c>
      <c>
        <f>(M2137*21)/100</f>
      </c>
      <c t="s">
        <v>28</v>
      </c>
    </row>
    <row r="2138" spans="1:5" ht="12.75">
      <c r="A2138" s="35" t="s">
        <v>56</v>
      </c>
      <c r="E2138" s="39" t="s">
        <v>2650</v>
      </c>
    </row>
    <row r="2139" spans="1:5" ht="25.5">
      <c r="A2139" s="35" t="s">
        <v>57</v>
      </c>
      <c r="E2139" s="40" t="s">
        <v>2647</v>
      </c>
    </row>
    <row r="2140" spans="1:5" ht="12.75">
      <c r="A2140" t="s">
        <v>58</v>
      </c>
      <c r="E2140" s="39" t="s">
        <v>5</v>
      </c>
    </row>
    <row r="2141" spans="1:16" ht="12.75">
      <c r="A2141" t="s">
        <v>50</v>
      </c>
      <c s="34" t="s">
        <v>2651</v>
      </c>
      <c s="34" t="s">
        <v>2652</v>
      </c>
      <c s="35" t="s">
        <v>5</v>
      </c>
      <c s="6" t="s">
        <v>2653</v>
      </c>
      <c s="36" t="s">
        <v>133</v>
      </c>
      <c s="37">
        <v>19.042</v>
      </c>
      <c s="36">
        <v>0</v>
      </c>
      <c s="36">
        <f>ROUND(G2141*H2141,6)</f>
      </c>
      <c r="L2141" s="38">
        <v>0</v>
      </c>
      <c s="32">
        <f>ROUND(ROUND(L2141,2)*ROUND(G2141,3),2)</f>
      </c>
      <c s="36" t="s">
        <v>154</v>
      </c>
      <c>
        <f>(M2141*21)/100</f>
      </c>
      <c t="s">
        <v>28</v>
      </c>
    </row>
    <row r="2142" spans="1:5" ht="12.75">
      <c r="A2142" s="35" t="s">
        <v>56</v>
      </c>
      <c r="E2142" s="39" t="s">
        <v>2653</v>
      </c>
    </row>
    <row r="2143" spans="1:5" ht="25.5">
      <c r="A2143" s="35" t="s">
        <v>57</v>
      </c>
      <c r="E2143" s="40" t="s">
        <v>2647</v>
      </c>
    </row>
    <row r="2144" spans="1:5" ht="12.75">
      <c r="A2144" t="s">
        <v>58</v>
      </c>
      <c r="E2144" s="39" t="s">
        <v>5</v>
      </c>
    </row>
    <row r="2145" spans="1:16" ht="12.75">
      <c r="A2145" t="s">
        <v>50</v>
      </c>
      <c s="34" t="s">
        <v>2654</v>
      </c>
      <c s="34" t="s">
        <v>2655</v>
      </c>
      <c s="35" t="s">
        <v>5</v>
      </c>
      <c s="6" t="s">
        <v>2656</v>
      </c>
      <c s="36" t="s">
        <v>133</v>
      </c>
      <c s="37">
        <v>239.722</v>
      </c>
      <c s="36">
        <v>0.00014</v>
      </c>
      <c s="36">
        <f>ROUND(G2145*H2145,6)</f>
      </c>
      <c r="L2145" s="38">
        <v>0</v>
      </c>
      <c s="32">
        <f>ROUND(ROUND(L2145,2)*ROUND(G2145,3),2)</f>
      </c>
      <c s="36" t="s">
        <v>154</v>
      </c>
      <c>
        <f>(M2145*21)/100</f>
      </c>
      <c t="s">
        <v>28</v>
      </c>
    </row>
    <row r="2146" spans="1:5" ht="12.75">
      <c r="A2146" s="35" t="s">
        <v>56</v>
      </c>
      <c r="E2146" s="39" t="s">
        <v>2656</v>
      </c>
    </row>
    <row r="2147" spans="1:5" ht="382.5">
      <c r="A2147" s="35" t="s">
        <v>57</v>
      </c>
      <c r="E2147" s="40" t="s">
        <v>2657</v>
      </c>
    </row>
    <row r="2148" spans="1:5" ht="12.75">
      <c r="A2148" t="s">
        <v>58</v>
      </c>
      <c r="E2148" s="39" t="s">
        <v>5</v>
      </c>
    </row>
    <row r="2149" spans="1:16" ht="12.75">
      <c r="A2149" t="s">
        <v>50</v>
      </c>
      <c s="34" t="s">
        <v>2658</v>
      </c>
      <c s="34" t="s">
        <v>2659</v>
      </c>
      <c s="35" t="s">
        <v>5</v>
      </c>
      <c s="6" t="s">
        <v>2660</v>
      </c>
      <c s="36" t="s">
        <v>133</v>
      </c>
      <c s="37">
        <v>119.861</v>
      </c>
      <c s="36">
        <v>0.00012</v>
      </c>
      <c s="36">
        <f>ROUND(G2149*H2149,6)</f>
      </c>
      <c r="L2149" s="38">
        <v>0</v>
      </c>
      <c s="32">
        <f>ROUND(ROUND(L2149,2)*ROUND(G2149,3),2)</f>
      </c>
      <c s="36" t="s">
        <v>154</v>
      </c>
      <c>
        <f>(M2149*21)/100</f>
      </c>
      <c t="s">
        <v>28</v>
      </c>
    </row>
    <row r="2150" spans="1:5" ht="12.75">
      <c r="A2150" s="35" t="s">
        <v>56</v>
      </c>
      <c r="E2150" s="39" t="s">
        <v>2660</v>
      </c>
    </row>
    <row r="2151" spans="1:5" ht="12.75">
      <c r="A2151" s="35" t="s">
        <v>57</v>
      </c>
      <c r="E2151" s="40" t="s">
        <v>5</v>
      </c>
    </row>
    <row r="2152" spans="1:5" ht="12.75">
      <c r="A2152" t="s">
        <v>58</v>
      </c>
      <c r="E2152" s="39" t="s">
        <v>5</v>
      </c>
    </row>
    <row r="2153" spans="1:16" ht="12.75">
      <c r="A2153" t="s">
        <v>50</v>
      </c>
      <c s="34" t="s">
        <v>2661</v>
      </c>
      <c s="34" t="s">
        <v>2662</v>
      </c>
      <c s="35" t="s">
        <v>5</v>
      </c>
      <c s="6" t="s">
        <v>2663</v>
      </c>
      <c s="36" t="s">
        <v>133</v>
      </c>
      <c s="37">
        <v>239.722</v>
      </c>
      <c s="36">
        <v>0.00012</v>
      </c>
      <c s="36">
        <f>ROUND(G2153*H2153,6)</f>
      </c>
      <c r="L2153" s="38">
        <v>0</v>
      </c>
      <c s="32">
        <f>ROUND(ROUND(L2153,2)*ROUND(G2153,3),2)</f>
      </c>
      <c s="36" t="s">
        <v>154</v>
      </c>
      <c>
        <f>(M2153*21)/100</f>
      </c>
      <c t="s">
        <v>28</v>
      </c>
    </row>
    <row r="2154" spans="1:5" ht="12.75">
      <c r="A2154" s="35" t="s">
        <v>56</v>
      </c>
      <c r="E2154" s="39" t="s">
        <v>2663</v>
      </c>
    </row>
    <row r="2155" spans="1:5" ht="382.5">
      <c r="A2155" s="35" t="s">
        <v>57</v>
      </c>
      <c r="E2155" s="40" t="s">
        <v>2657</v>
      </c>
    </row>
    <row r="2156" spans="1:5" ht="12.75">
      <c r="A2156" t="s">
        <v>58</v>
      </c>
      <c r="E2156" s="39" t="s">
        <v>5</v>
      </c>
    </row>
    <row r="2157" spans="1:16" ht="25.5">
      <c r="A2157" t="s">
        <v>50</v>
      </c>
      <c s="34" t="s">
        <v>2664</v>
      </c>
      <c s="34" t="s">
        <v>2665</v>
      </c>
      <c s="35" t="s">
        <v>5</v>
      </c>
      <c s="6" t="s">
        <v>2666</v>
      </c>
      <c s="36" t="s">
        <v>133</v>
      </c>
      <c s="37">
        <v>19.042</v>
      </c>
      <c s="36">
        <v>3E-05</v>
      </c>
      <c s="36">
        <f>ROUND(G2157*H2157,6)</f>
      </c>
      <c r="L2157" s="38">
        <v>0</v>
      </c>
      <c s="32">
        <f>ROUND(ROUND(L2157,2)*ROUND(G2157,3),2)</f>
      </c>
      <c s="36" t="s">
        <v>154</v>
      </c>
      <c>
        <f>(M2157*21)/100</f>
      </c>
      <c t="s">
        <v>28</v>
      </c>
    </row>
    <row r="2158" spans="1:5" ht="25.5">
      <c r="A2158" s="35" t="s">
        <v>56</v>
      </c>
      <c r="E2158" s="39" t="s">
        <v>2666</v>
      </c>
    </row>
    <row r="2159" spans="1:5" ht="25.5">
      <c r="A2159" s="35" t="s">
        <v>57</v>
      </c>
      <c r="E2159" s="40" t="s">
        <v>2647</v>
      </c>
    </row>
    <row r="2160" spans="1:5" ht="12.75">
      <c r="A2160" t="s">
        <v>58</v>
      </c>
      <c r="E2160" s="39" t="s">
        <v>5</v>
      </c>
    </row>
    <row r="2161" spans="1:16" ht="25.5">
      <c r="A2161" t="s">
        <v>50</v>
      </c>
      <c s="34" t="s">
        <v>2667</v>
      </c>
      <c s="34" t="s">
        <v>2668</v>
      </c>
      <c s="35" t="s">
        <v>5</v>
      </c>
      <c s="6" t="s">
        <v>2669</v>
      </c>
      <c s="36" t="s">
        <v>133</v>
      </c>
      <c s="37">
        <v>981.99</v>
      </c>
      <c s="36">
        <v>0.00033</v>
      </c>
      <c s="36">
        <f>ROUND(G2161*H2161,6)</f>
      </c>
      <c r="L2161" s="38">
        <v>0</v>
      </c>
      <c s="32">
        <f>ROUND(ROUND(L2161,2)*ROUND(G2161,3),2)</f>
      </c>
      <c s="36" t="s">
        <v>154</v>
      </c>
      <c>
        <f>(M2161*21)/100</f>
      </c>
      <c t="s">
        <v>28</v>
      </c>
    </row>
    <row r="2162" spans="1:5" ht="25.5">
      <c r="A2162" s="35" t="s">
        <v>56</v>
      </c>
      <c r="E2162" s="39" t="s">
        <v>2670</v>
      </c>
    </row>
    <row r="2163" spans="1:5" ht="280.5">
      <c r="A2163" s="35" t="s">
        <v>57</v>
      </c>
      <c r="E2163" s="42" t="s">
        <v>2671</v>
      </c>
    </row>
    <row r="2164" spans="1:5" ht="12.75">
      <c r="A2164" t="s">
        <v>58</v>
      </c>
      <c r="E2164" s="39" t="s">
        <v>5</v>
      </c>
    </row>
    <row r="2165" spans="1:16" ht="12.75">
      <c r="A2165" t="s">
        <v>50</v>
      </c>
      <c s="34" t="s">
        <v>2672</v>
      </c>
      <c s="34" t="s">
        <v>2673</v>
      </c>
      <c s="35" t="s">
        <v>5</v>
      </c>
      <c s="6" t="s">
        <v>2674</v>
      </c>
      <c s="36" t="s">
        <v>133</v>
      </c>
      <c s="37">
        <v>53.244</v>
      </c>
      <c s="36">
        <v>0</v>
      </c>
      <c s="36">
        <f>ROUND(G2165*H2165,6)</f>
      </c>
      <c r="L2165" s="38">
        <v>0</v>
      </c>
      <c s="32">
        <f>ROUND(ROUND(L2165,2)*ROUND(G2165,3),2)</f>
      </c>
      <c s="36" t="s">
        <v>159</v>
      </c>
      <c>
        <f>(M2165*21)/100</f>
      </c>
      <c t="s">
        <v>28</v>
      </c>
    </row>
    <row r="2166" spans="1:5" ht="12.75">
      <c r="A2166" s="35" t="s">
        <v>56</v>
      </c>
      <c r="E2166" s="39" t="s">
        <v>2674</v>
      </c>
    </row>
    <row r="2167" spans="1:5" ht="51">
      <c r="A2167" s="35" t="s">
        <v>57</v>
      </c>
      <c r="E2167" s="40" t="s">
        <v>2675</v>
      </c>
    </row>
    <row r="2168" spans="1:5" ht="12.75">
      <c r="A2168" t="s">
        <v>58</v>
      </c>
      <c r="E2168" s="39" t="s">
        <v>2676</v>
      </c>
    </row>
    <row r="2169" spans="1:16" ht="12.75">
      <c r="A2169" t="s">
        <v>50</v>
      </c>
      <c s="34" t="s">
        <v>2677</v>
      </c>
      <c s="34" t="s">
        <v>2678</v>
      </c>
      <c s="35" t="s">
        <v>5</v>
      </c>
      <c s="6" t="s">
        <v>2679</v>
      </c>
      <c s="36" t="s">
        <v>133</v>
      </c>
      <c s="37">
        <v>106.488</v>
      </c>
      <c s="36">
        <v>0.00012</v>
      </c>
      <c s="36">
        <f>ROUND(G2169*H2169,6)</f>
      </c>
      <c r="L2169" s="38">
        <v>0</v>
      </c>
      <c s="32">
        <f>ROUND(ROUND(L2169,2)*ROUND(G2169,3),2)</f>
      </c>
      <c s="36" t="s">
        <v>159</v>
      </c>
      <c>
        <f>(M2169*21)/100</f>
      </c>
      <c t="s">
        <v>28</v>
      </c>
    </row>
    <row r="2170" spans="1:5" ht="12.75">
      <c r="A2170" s="35" t="s">
        <v>56</v>
      </c>
      <c r="E2170" s="39" t="s">
        <v>2679</v>
      </c>
    </row>
    <row r="2171" spans="1:5" ht="63.75">
      <c r="A2171" s="35" t="s">
        <v>57</v>
      </c>
      <c r="E2171" s="40" t="s">
        <v>2680</v>
      </c>
    </row>
    <row r="2172" spans="1:5" ht="12.75">
      <c r="A2172" t="s">
        <v>58</v>
      </c>
      <c r="E2172" s="39" t="s">
        <v>2676</v>
      </c>
    </row>
    <row r="2173" spans="1:16" ht="25.5">
      <c r="A2173" t="s">
        <v>50</v>
      </c>
      <c s="34" t="s">
        <v>2681</v>
      </c>
      <c s="34" t="s">
        <v>2682</v>
      </c>
      <c s="35" t="s">
        <v>5</v>
      </c>
      <c s="6" t="s">
        <v>2683</v>
      </c>
      <c s="36" t="s">
        <v>133</v>
      </c>
      <c s="37">
        <v>106.488</v>
      </c>
      <c s="36">
        <v>0.00024</v>
      </c>
      <c s="36">
        <f>ROUND(G2173*H2173,6)</f>
      </c>
      <c r="L2173" s="38">
        <v>0</v>
      </c>
      <c s="32">
        <f>ROUND(ROUND(L2173,2)*ROUND(G2173,3),2)</f>
      </c>
      <c s="36" t="s">
        <v>159</v>
      </c>
      <c>
        <f>(M2173*21)/100</f>
      </c>
      <c t="s">
        <v>28</v>
      </c>
    </row>
    <row r="2174" spans="1:5" ht="25.5">
      <c r="A2174" s="35" t="s">
        <v>56</v>
      </c>
      <c r="E2174" s="39" t="s">
        <v>2683</v>
      </c>
    </row>
    <row r="2175" spans="1:5" ht="63.75">
      <c r="A2175" s="35" t="s">
        <v>57</v>
      </c>
      <c r="E2175" s="40" t="s">
        <v>2680</v>
      </c>
    </row>
    <row r="2176" spans="1:5" ht="12.75">
      <c r="A2176" t="s">
        <v>58</v>
      </c>
      <c r="E2176" s="39" t="s">
        <v>2676</v>
      </c>
    </row>
    <row r="2177" spans="1:13" ht="12.75">
      <c r="A2177" t="s">
        <v>47</v>
      </c>
      <c r="C2177" s="31" t="s">
        <v>2684</v>
      </c>
      <c r="E2177" s="33" t="s">
        <v>2685</v>
      </c>
      <c r="J2177" s="32">
        <f>0</f>
      </c>
      <c s="32">
        <f>0</f>
      </c>
      <c s="32">
        <f>0+L2178+L2182+L2186</f>
      </c>
      <c s="32">
        <f>0+M2178+M2182+M2186</f>
      </c>
    </row>
    <row r="2178" spans="1:16" ht="12.75">
      <c r="A2178" t="s">
        <v>50</v>
      </c>
      <c s="34" t="s">
        <v>2686</v>
      </c>
      <c s="34" t="s">
        <v>2687</v>
      </c>
      <c s="35" t="s">
        <v>5</v>
      </c>
      <c s="6" t="s">
        <v>2688</v>
      </c>
      <c s="36" t="s">
        <v>133</v>
      </c>
      <c s="37">
        <v>2049.426</v>
      </c>
      <c s="36">
        <v>0</v>
      </c>
      <c s="36">
        <f>ROUND(G2178*H2178,6)</f>
      </c>
      <c r="L2178" s="38">
        <v>0</v>
      </c>
      <c s="32">
        <f>ROUND(ROUND(L2178,2)*ROUND(G2178,3),2)</f>
      </c>
      <c s="36" t="s">
        <v>154</v>
      </c>
      <c>
        <f>(M2178*21)/100</f>
      </c>
      <c t="s">
        <v>28</v>
      </c>
    </row>
    <row r="2179" spans="1:5" ht="12.75">
      <c r="A2179" s="35" t="s">
        <v>56</v>
      </c>
      <c r="E2179" s="39" t="s">
        <v>2688</v>
      </c>
    </row>
    <row r="2180" spans="1:5" ht="12.75">
      <c r="A2180" s="35" t="s">
        <v>57</v>
      </c>
      <c r="E2180" s="40" t="s">
        <v>5</v>
      </c>
    </row>
    <row r="2181" spans="1:5" ht="12.75">
      <c r="A2181" t="s">
        <v>58</v>
      </c>
      <c r="E2181" s="39" t="s">
        <v>5</v>
      </c>
    </row>
    <row r="2182" spans="1:16" ht="12.75">
      <c r="A2182" t="s">
        <v>50</v>
      </c>
      <c s="34" t="s">
        <v>2689</v>
      </c>
      <c s="34" t="s">
        <v>2690</v>
      </c>
      <c s="35" t="s">
        <v>5</v>
      </c>
      <c s="6" t="s">
        <v>2691</v>
      </c>
      <c s="36" t="s">
        <v>133</v>
      </c>
      <c s="37">
        <v>2049.426</v>
      </c>
      <c s="36">
        <v>0.0002</v>
      </c>
      <c s="36">
        <f>ROUND(G2182*H2182,6)</f>
      </c>
      <c r="L2182" s="38">
        <v>0</v>
      </c>
      <c s="32">
        <f>ROUND(ROUND(L2182,2)*ROUND(G2182,3),2)</f>
      </c>
      <c s="36" t="s">
        <v>154</v>
      </c>
      <c>
        <f>(M2182*21)/100</f>
      </c>
      <c t="s">
        <v>28</v>
      </c>
    </row>
    <row r="2183" spans="1:5" ht="12.75">
      <c r="A2183" s="35" t="s">
        <v>56</v>
      </c>
      <c r="E2183" s="39" t="s">
        <v>2691</v>
      </c>
    </row>
    <row r="2184" spans="1:5" ht="12.75">
      <c r="A2184" s="35" t="s">
        <v>57</v>
      </c>
      <c r="E2184" s="40" t="s">
        <v>5</v>
      </c>
    </row>
    <row r="2185" spans="1:5" ht="12.75">
      <c r="A2185" t="s">
        <v>58</v>
      </c>
      <c r="E2185" s="39" t="s">
        <v>5</v>
      </c>
    </row>
    <row r="2186" spans="1:16" ht="25.5">
      <c r="A2186" t="s">
        <v>50</v>
      </c>
      <c s="34" t="s">
        <v>2692</v>
      </c>
      <c s="34" t="s">
        <v>2693</v>
      </c>
      <c s="35" t="s">
        <v>5</v>
      </c>
      <c s="6" t="s">
        <v>2694</v>
      </c>
      <c s="36" t="s">
        <v>133</v>
      </c>
      <c s="37">
        <v>2049.426</v>
      </c>
      <c s="36">
        <v>0.00029</v>
      </c>
      <c s="36">
        <f>ROUND(G2186*H2186,6)</f>
      </c>
      <c r="L2186" s="38">
        <v>0</v>
      </c>
      <c s="32">
        <f>ROUND(ROUND(L2186,2)*ROUND(G2186,3),2)</f>
      </c>
      <c s="36" t="s">
        <v>154</v>
      </c>
      <c>
        <f>(M2186*21)/100</f>
      </c>
      <c t="s">
        <v>28</v>
      </c>
    </row>
    <row r="2187" spans="1:5" ht="25.5">
      <c r="A2187" s="35" t="s">
        <v>56</v>
      </c>
      <c r="E2187" s="39" t="s">
        <v>2694</v>
      </c>
    </row>
    <row r="2188" spans="1:5" ht="12.75">
      <c r="A2188" s="35" t="s">
        <v>57</v>
      </c>
      <c r="E2188" s="40" t="s">
        <v>5</v>
      </c>
    </row>
    <row r="2189" spans="1:5" ht="12.75">
      <c r="A2189" t="s">
        <v>58</v>
      </c>
      <c r="E2189" s="39" t="s">
        <v>5</v>
      </c>
    </row>
    <row r="2190" spans="1:13" ht="12.75">
      <c r="A2190" t="s">
        <v>47</v>
      </c>
      <c r="C2190" s="31" t="s">
        <v>62</v>
      </c>
      <c r="E2190" s="33" t="s">
        <v>134</v>
      </c>
      <c r="J2190" s="32">
        <f>0</f>
      </c>
      <c s="32">
        <f>0</f>
      </c>
      <c s="32">
        <f>0+L2191+L2195+L2199+L2203+L2207+L2211+L2215+L2219+L2223+L2227+L2231+L2235+L2239+L2243+L2247+L2251+L2255+L2259+L2263+L2267+L2271+L2275+L2279+L2283+L2287+L2291+L2295+L2299+L2303+L2307+L2311+L2315+L2319+L2323+L2327+L2331+L2335+L2339+L2343+L2347+L2351+L2355+L2359+L2363+L2367+L2371+L2375+L2379+L2383+L2387+L2391+L2395+L2399+L2403+L2407+L2411+L2415+L2419+L2423+L2427+L2431+L2435+L2439+L2443+L2447+L2451+L2455+L2459+L2463+L2467+L2471+L2475+L2479+L2483+L2487+L2491+L2495+L2499+L2503+L2507+L2511+L2515+L2519+L2523+L2527+L2531+L2535+L2539+L2543+L2547+L2551+L2555+L2559+L2563+L2567+L2571+L2575</f>
      </c>
      <c s="32">
        <f>0+M2191+M2195+M2199+M2203+M2207+M2211+M2215+M2219+M2223+M2227+M2231+M2235+M2239+M2243+M2247+M2251+M2255+M2259+M2263+M2267+M2271+M2275+M2279+M2283+M2287+M2291+M2295+M2299+M2303+M2307+M2311+M2315+M2319+M2323+M2327+M2331+M2335+M2339+M2343+M2347+M2351+M2355+M2359+M2363+M2367+M2371+M2375+M2379+M2383+M2387+M2391+M2395+M2399+M2403+M2407+M2411+M2415+M2419+M2423+M2427+M2431+M2435+M2439+M2443+M2447+M2451+M2455+M2459+M2463+M2467+M2471+M2475+M2479+M2483+M2487+M2491+M2495+M2499+M2503+M2507+M2511+M2515+M2519+M2523+M2527+M2531+M2535+M2539+M2543+M2547+M2551+M2555+M2559+M2563+M2567+M2571+M2575</f>
      </c>
    </row>
    <row r="2191" spans="1:16" ht="38.25">
      <c r="A2191" t="s">
        <v>50</v>
      </c>
      <c s="34" t="s">
        <v>2695</v>
      </c>
      <c s="34" t="s">
        <v>448</v>
      </c>
      <c s="35" t="s">
        <v>5</v>
      </c>
      <c s="6" t="s">
        <v>449</v>
      </c>
      <c s="36" t="s">
        <v>65</v>
      </c>
      <c s="37">
        <v>13</v>
      </c>
      <c s="36">
        <v>0.1295</v>
      </c>
      <c s="36">
        <f>ROUND(G2191*H2191,6)</f>
      </c>
      <c r="L2191" s="38">
        <v>0</v>
      </c>
      <c s="32">
        <f>ROUND(ROUND(L2191,2)*ROUND(G2191,3),2)</f>
      </c>
      <c s="36" t="s">
        <v>154</v>
      </c>
      <c>
        <f>(M2191*21)/100</f>
      </c>
      <c t="s">
        <v>28</v>
      </c>
    </row>
    <row r="2192" spans="1:5" ht="38.25">
      <c r="A2192" s="35" t="s">
        <v>56</v>
      </c>
      <c r="E2192" s="39" t="s">
        <v>450</v>
      </c>
    </row>
    <row r="2193" spans="1:5" ht="25.5">
      <c r="A2193" s="35" t="s">
        <v>57</v>
      </c>
      <c r="E2193" s="40" t="s">
        <v>2696</v>
      </c>
    </row>
    <row r="2194" spans="1:5" ht="89.25">
      <c r="A2194" t="s">
        <v>58</v>
      </c>
      <c r="E2194" s="39" t="s">
        <v>452</v>
      </c>
    </row>
    <row r="2195" spans="1:16" ht="12.75">
      <c r="A2195" t="s">
        <v>50</v>
      </c>
      <c s="34" t="s">
        <v>2697</v>
      </c>
      <c s="34" t="s">
        <v>2698</v>
      </c>
      <c s="35" t="s">
        <v>5</v>
      </c>
      <c s="6" t="s">
        <v>2699</v>
      </c>
      <c s="36" t="s">
        <v>65</v>
      </c>
      <c s="37">
        <v>13</v>
      </c>
      <c s="36">
        <v>0.05612</v>
      </c>
      <c s="36">
        <f>ROUND(G2195*H2195,6)</f>
      </c>
      <c r="L2195" s="38">
        <v>0</v>
      </c>
      <c s="32">
        <f>ROUND(ROUND(L2195,2)*ROUND(G2195,3),2)</f>
      </c>
      <c s="36" t="s">
        <v>154</v>
      </c>
      <c>
        <f>(M2195*21)/100</f>
      </c>
      <c t="s">
        <v>28</v>
      </c>
    </row>
    <row r="2196" spans="1:5" ht="12.75">
      <c r="A2196" s="35" t="s">
        <v>56</v>
      </c>
      <c r="E2196" s="39" t="s">
        <v>2699</v>
      </c>
    </row>
    <row r="2197" spans="1:5" ht="25.5">
      <c r="A2197" s="35" t="s">
        <v>57</v>
      </c>
      <c r="E2197" s="40" t="s">
        <v>2696</v>
      </c>
    </row>
    <row r="2198" spans="1:5" ht="12.75">
      <c r="A2198" t="s">
        <v>58</v>
      </c>
      <c r="E2198" s="39" t="s">
        <v>5</v>
      </c>
    </row>
    <row r="2199" spans="1:16" ht="25.5">
      <c r="A2199" t="s">
        <v>50</v>
      </c>
      <c s="34" t="s">
        <v>2700</v>
      </c>
      <c s="34" t="s">
        <v>2701</v>
      </c>
      <c s="35" t="s">
        <v>5</v>
      </c>
      <c s="6" t="s">
        <v>2702</v>
      </c>
      <c s="36" t="s">
        <v>133</v>
      </c>
      <c s="37">
        <v>354.48</v>
      </c>
      <c s="36">
        <v>0</v>
      </c>
      <c s="36">
        <f>ROUND(G2199*H2199,6)</f>
      </c>
      <c r="L2199" s="38">
        <v>0</v>
      </c>
      <c s="32">
        <f>ROUND(ROUND(L2199,2)*ROUND(G2199,3),2)</f>
      </c>
      <c s="36" t="s">
        <v>154</v>
      </c>
      <c>
        <f>(M2199*21)/100</f>
      </c>
      <c t="s">
        <v>28</v>
      </c>
    </row>
    <row r="2200" spans="1:5" ht="25.5">
      <c r="A2200" s="35" t="s">
        <v>56</v>
      </c>
      <c r="E2200" s="39" t="s">
        <v>2702</v>
      </c>
    </row>
    <row r="2201" spans="1:5" ht="25.5">
      <c r="A2201" s="35" t="s">
        <v>57</v>
      </c>
      <c r="E2201" s="40" t="s">
        <v>2703</v>
      </c>
    </row>
    <row r="2202" spans="1:5" ht="51">
      <c r="A2202" t="s">
        <v>58</v>
      </c>
      <c r="E2202" s="39" t="s">
        <v>2704</v>
      </c>
    </row>
    <row r="2203" spans="1:16" ht="25.5">
      <c r="A2203" t="s">
        <v>50</v>
      </c>
      <c s="34" t="s">
        <v>2705</v>
      </c>
      <c s="34" t="s">
        <v>2706</v>
      </c>
      <c s="35" t="s">
        <v>5</v>
      </c>
      <c s="6" t="s">
        <v>2707</v>
      </c>
      <c s="36" t="s">
        <v>133</v>
      </c>
      <c s="37">
        <v>945.88</v>
      </c>
      <c s="36">
        <v>0</v>
      </c>
      <c s="36">
        <f>ROUND(G2203*H2203,6)</f>
      </c>
      <c r="L2203" s="38">
        <v>0</v>
      </c>
      <c s="32">
        <f>ROUND(ROUND(L2203,2)*ROUND(G2203,3),2)</f>
      </c>
      <c s="36" t="s">
        <v>154</v>
      </c>
      <c>
        <f>(M2203*21)/100</f>
      </c>
      <c t="s">
        <v>28</v>
      </c>
    </row>
    <row r="2204" spans="1:5" ht="25.5">
      <c r="A2204" s="35" t="s">
        <v>56</v>
      </c>
      <c r="E2204" s="39" t="s">
        <v>2707</v>
      </c>
    </row>
    <row r="2205" spans="1:5" ht="51">
      <c r="A2205" s="35" t="s">
        <v>57</v>
      </c>
      <c r="E2205" s="40" t="s">
        <v>2708</v>
      </c>
    </row>
    <row r="2206" spans="1:5" ht="51">
      <c r="A2206" t="s">
        <v>58</v>
      </c>
      <c r="E2206" s="39" t="s">
        <v>2704</v>
      </c>
    </row>
    <row r="2207" spans="1:16" ht="25.5">
      <c r="A2207" t="s">
        <v>50</v>
      </c>
      <c s="34" t="s">
        <v>2709</v>
      </c>
      <c s="34" t="s">
        <v>2710</v>
      </c>
      <c s="35" t="s">
        <v>5</v>
      </c>
      <c s="6" t="s">
        <v>2711</v>
      </c>
      <c s="36" t="s">
        <v>133</v>
      </c>
      <c s="37">
        <v>10634.4</v>
      </c>
      <c s="36">
        <v>0</v>
      </c>
      <c s="36">
        <f>ROUND(G2207*H2207,6)</f>
      </c>
      <c r="L2207" s="38">
        <v>0</v>
      </c>
      <c s="32">
        <f>ROUND(ROUND(L2207,2)*ROUND(G2207,3),2)</f>
      </c>
      <c s="36" t="s">
        <v>154</v>
      </c>
      <c>
        <f>(M2207*21)/100</f>
      </c>
      <c t="s">
        <v>28</v>
      </c>
    </row>
    <row r="2208" spans="1:5" ht="38.25">
      <c r="A2208" s="35" t="s">
        <v>56</v>
      </c>
      <c r="E2208" s="39" t="s">
        <v>2712</v>
      </c>
    </row>
    <row r="2209" spans="1:5" ht="38.25">
      <c r="A2209" s="35" t="s">
        <v>57</v>
      </c>
      <c r="E2209" s="40" t="s">
        <v>2713</v>
      </c>
    </row>
    <row r="2210" spans="1:5" ht="51">
      <c r="A2210" t="s">
        <v>58</v>
      </c>
      <c r="E2210" s="39" t="s">
        <v>2704</v>
      </c>
    </row>
    <row r="2211" spans="1:16" ht="25.5">
      <c r="A2211" t="s">
        <v>50</v>
      </c>
      <c s="34" t="s">
        <v>2714</v>
      </c>
      <c s="34" t="s">
        <v>2715</v>
      </c>
      <c s="35" t="s">
        <v>5</v>
      </c>
      <c s="6" t="s">
        <v>2711</v>
      </c>
      <c s="36" t="s">
        <v>133</v>
      </c>
      <c s="37">
        <v>113505.6</v>
      </c>
      <c s="36">
        <v>0</v>
      </c>
      <c s="36">
        <f>ROUND(G2211*H2211,6)</f>
      </c>
      <c r="L2211" s="38">
        <v>0</v>
      </c>
      <c s="32">
        <f>ROUND(ROUND(L2211,2)*ROUND(G2211,3),2)</f>
      </c>
      <c s="36" t="s">
        <v>154</v>
      </c>
      <c>
        <f>(M2211*21)/100</f>
      </c>
      <c t="s">
        <v>28</v>
      </c>
    </row>
    <row r="2212" spans="1:5" ht="38.25">
      <c r="A2212" s="35" t="s">
        <v>56</v>
      </c>
      <c r="E2212" s="39" t="s">
        <v>2716</v>
      </c>
    </row>
    <row r="2213" spans="1:5" ht="63.75">
      <c r="A2213" s="35" t="s">
        <v>57</v>
      </c>
      <c r="E2213" s="40" t="s">
        <v>2717</v>
      </c>
    </row>
    <row r="2214" spans="1:5" ht="51">
      <c r="A2214" t="s">
        <v>58</v>
      </c>
      <c r="E2214" s="39" t="s">
        <v>2704</v>
      </c>
    </row>
    <row r="2215" spans="1:16" ht="25.5">
      <c r="A2215" t="s">
        <v>50</v>
      </c>
      <c s="34" t="s">
        <v>2718</v>
      </c>
      <c s="34" t="s">
        <v>2719</v>
      </c>
      <c s="35" t="s">
        <v>5</v>
      </c>
      <c s="6" t="s">
        <v>2720</v>
      </c>
      <c s="36" t="s">
        <v>133</v>
      </c>
      <c s="37">
        <v>354.48</v>
      </c>
      <c s="36">
        <v>0</v>
      </c>
      <c s="36">
        <f>ROUND(G2215*H2215,6)</f>
      </c>
      <c r="L2215" s="38">
        <v>0</v>
      </c>
      <c s="32">
        <f>ROUND(ROUND(L2215,2)*ROUND(G2215,3),2)</f>
      </c>
      <c s="36" t="s">
        <v>154</v>
      </c>
      <c>
        <f>(M2215*21)/100</f>
      </c>
      <c t="s">
        <v>28</v>
      </c>
    </row>
    <row r="2216" spans="1:5" ht="25.5">
      <c r="A2216" s="35" t="s">
        <v>56</v>
      </c>
      <c r="E2216" s="39" t="s">
        <v>2720</v>
      </c>
    </row>
    <row r="2217" spans="1:5" ht="25.5">
      <c r="A2217" s="35" t="s">
        <v>57</v>
      </c>
      <c r="E2217" s="40" t="s">
        <v>2703</v>
      </c>
    </row>
    <row r="2218" spans="1:5" ht="25.5">
      <c r="A2218" t="s">
        <v>58</v>
      </c>
      <c r="E2218" s="39" t="s">
        <v>2721</v>
      </c>
    </row>
    <row r="2219" spans="1:16" ht="25.5">
      <c r="A2219" t="s">
        <v>50</v>
      </c>
      <c s="34" t="s">
        <v>2722</v>
      </c>
      <c s="34" t="s">
        <v>2723</v>
      </c>
      <c s="35" t="s">
        <v>5</v>
      </c>
      <c s="6" t="s">
        <v>2724</v>
      </c>
      <c s="36" t="s">
        <v>133</v>
      </c>
      <c s="37">
        <v>945.88</v>
      </c>
      <c s="36">
        <v>0</v>
      </c>
      <c s="36">
        <f>ROUND(G2219*H2219,6)</f>
      </c>
      <c r="L2219" s="38">
        <v>0</v>
      </c>
      <c s="32">
        <f>ROUND(ROUND(L2219,2)*ROUND(G2219,3),2)</f>
      </c>
      <c s="36" t="s">
        <v>154</v>
      </c>
      <c>
        <f>(M2219*21)/100</f>
      </c>
      <c t="s">
        <v>28</v>
      </c>
    </row>
    <row r="2220" spans="1:5" ht="25.5">
      <c r="A2220" s="35" t="s">
        <v>56</v>
      </c>
      <c r="E2220" s="39" t="s">
        <v>2724</v>
      </c>
    </row>
    <row r="2221" spans="1:5" ht="51">
      <c r="A2221" s="35" t="s">
        <v>57</v>
      </c>
      <c r="E2221" s="40" t="s">
        <v>2708</v>
      </c>
    </row>
    <row r="2222" spans="1:5" ht="25.5">
      <c r="A2222" t="s">
        <v>58</v>
      </c>
      <c r="E2222" s="39" t="s">
        <v>2721</v>
      </c>
    </row>
    <row r="2223" spans="1:16" ht="12.75">
      <c r="A2223" t="s">
        <v>50</v>
      </c>
      <c s="34" t="s">
        <v>2725</v>
      </c>
      <c s="34" t="s">
        <v>2726</v>
      </c>
      <c s="35" t="s">
        <v>5</v>
      </c>
      <c s="6" t="s">
        <v>2727</v>
      </c>
      <c s="36" t="s">
        <v>133</v>
      </c>
      <c s="37">
        <v>1300.36</v>
      </c>
      <c s="36">
        <v>0</v>
      </c>
      <c s="36">
        <f>ROUND(G2223*H2223,6)</f>
      </c>
      <c r="L2223" s="38">
        <v>0</v>
      </c>
      <c s="32">
        <f>ROUND(ROUND(L2223,2)*ROUND(G2223,3),2)</f>
      </c>
      <c s="36" t="s">
        <v>154</v>
      </c>
      <c>
        <f>(M2223*21)/100</f>
      </c>
      <c t="s">
        <v>28</v>
      </c>
    </row>
    <row r="2224" spans="1:5" ht="12.75">
      <c r="A2224" s="35" t="s">
        <v>56</v>
      </c>
      <c r="E2224" s="39" t="s">
        <v>2727</v>
      </c>
    </row>
    <row r="2225" spans="1:5" ht="63.75">
      <c r="A2225" s="35" t="s">
        <v>57</v>
      </c>
      <c r="E2225" s="40" t="s">
        <v>2728</v>
      </c>
    </row>
    <row r="2226" spans="1:5" ht="25.5">
      <c r="A2226" t="s">
        <v>58</v>
      </c>
      <c r="E2226" s="39" t="s">
        <v>2729</v>
      </c>
    </row>
    <row r="2227" spans="1:16" ht="12.75">
      <c r="A2227" t="s">
        <v>50</v>
      </c>
      <c s="34" t="s">
        <v>2730</v>
      </c>
      <c s="34" t="s">
        <v>2731</v>
      </c>
      <c s="35" t="s">
        <v>5</v>
      </c>
      <c s="6" t="s">
        <v>2732</v>
      </c>
      <c s="36" t="s">
        <v>133</v>
      </c>
      <c s="37">
        <v>95763.6</v>
      </c>
      <c s="36">
        <v>0</v>
      </c>
      <c s="36">
        <f>ROUND(G2227*H2227,6)</f>
      </c>
      <c r="L2227" s="38">
        <v>0</v>
      </c>
      <c s="32">
        <f>ROUND(ROUND(L2227,2)*ROUND(G2227,3),2)</f>
      </c>
      <c s="36" t="s">
        <v>154</v>
      </c>
      <c>
        <f>(M2227*21)/100</f>
      </c>
      <c t="s">
        <v>28</v>
      </c>
    </row>
    <row r="2228" spans="1:5" ht="12.75">
      <c r="A2228" s="35" t="s">
        <v>56</v>
      </c>
      <c r="E2228" s="39" t="s">
        <v>2732</v>
      </c>
    </row>
    <row r="2229" spans="1:5" ht="63.75">
      <c r="A2229" s="35" t="s">
        <v>57</v>
      </c>
      <c r="E2229" s="40" t="s">
        <v>2733</v>
      </c>
    </row>
    <row r="2230" spans="1:5" ht="25.5">
      <c r="A2230" t="s">
        <v>58</v>
      </c>
      <c r="E2230" s="39" t="s">
        <v>2729</v>
      </c>
    </row>
    <row r="2231" spans="1:16" ht="12.75">
      <c r="A2231" t="s">
        <v>50</v>
      </c>
      <c s="34" t="s">
        <v>2734</v>
      </c>
      <c s="34" t="s">
        <v>2735</v>
      </c>
      <c s="35" t="s">
        <v>5</v>
      </c>
      <c s="6" t="s">
        <v>2736</v>
      </c>
      <c s="36" t="s">
        <v>133</v>
      </c>
      <c s="37">
        <v>1300.36</v>
      </c>
      <c s="36">
        <v>0</v>
      </c>
      <c s="36">
        <f>ROUND(G2231*H2231,6)</f>
      </c>
      <c r="L2231" s="38">
        <v>0</v>
      </c>
      <c s="32">
        <f>ROUND(ROUND(L2231,2)*ROUND(G2231,3),2)</f>
      </c>
      <c s="36" t="s">
        <v>154</v>
      </c>
      <c>
        <f>(M2231*21)/100</f>
      </c>
      <c t="s">
        <v>28</v>
      </c>
    </row>
    <row r="2232" spans="1:5" ht="12.75">
      <c r="A2232" s="35" t="s">
        <v>56</v>
      </c>
      <c r="E2232" s="39" t="s">
        <v>2736</v>
      </c>
    </row>
    <row r="2233" spans="1:5" ht="63.75">
      <c r="A2233" s="35" t="s">
        <v>57</v>
      </c>
      <c r="E2233" s="40" t="s">
        <v>2728</v>
      </c>
    </row>
    <row r="2234" spans="1:5" ht="12.75">
      <c r="A2234" t="s">
        <v>58</v>
      </c>
      <c r="E2234" s="39" t="s">
        <v>5</v>
      </c>
    </row>
    <row r="2235" spans="1:16" ht="12.75">
      <c r="A2235" t="s">
        <v>50</v>
      </c>
      <c s="34" t="s">
        <v>2737</v>
      </c>
      <c s="34" t="s">
        <v>2738</v>
      </c>
      <c s="35" t="s">
        <v>5</v>
      </c>
      <c s="6" t="s">
        <v>2739</v>
      </c>
      <c s="36" t="s">
        <v>133</v>
      </c>
      <c s="37">
        <v>945.88</v>
      </c>
      <c s="36">
        <v>0</v>
      </c>
      <c s="36">
        <f>ROUND(G2235*H2235,6)</f>
      </c>
      <c r="L2235" s="38">
        <v>0</v>
      </c>
      <c s="32">
        <f>ROUND(ROUND(L2235,2)*ROUND(G2235,3),2)</f>
      </c>
      <c s="36" t="s">
        <v>154</v>
      </c>
      <c>
        <f>(M2235*21)/100</f>
      </c>
      <c t="s">
        <v>28</v>
      </c>
    </row>
    <row r="2236" spans="1:5" ht="12.75">
      <c r="A2236" s="35" t="s">
        <v>56</v>
      </c>
      <c r="E2236" s="39" t="s">
        <v>2739</v>
      </c>
    </row>
    <row r="2237" spans="1:5" ht="51">
      <c r="A2237" s="35" t="s">
        <v>57</v>
      </c>
      <c r="E2237" s="40" t="s">
        <v>2708</v>
      </c>
    </row>
    <row r="2238" spans="1:5" ht="25.5">
      <c r="A2238" t="s">
        <v>58</v>
      </c>
      <c r="E2238" s="39" t="s">
        <v>2740</v>
      </c>
    </row>
    <row r="2239" spans="1:16" ht="25.5">
      <c r="A2239" t="s">
        <v>50</v>
      </c>
      <c s="34" t="s">
        <v>2741</v>
      </c>
      <c s="34" t="s">
        <v>2742</v>
      </c>
      <c s="35" t="s">
        <v>5</v>
      </c>
      <c s="6" t="s">
        <v>2743</v>
      </c>
      <c s="36" t="s">
        <v>133</v>
      </c>
      <c s="37">
        <v>28376.4</v>
      </c>
      <c s="36">
        <v>0</v>
      </c>
      <c s="36">
        <f>ROUND(G2239*H2239,6)</f>
      </c>
      <c r="L2239" s="38">
        <v>0</v>
      </c>
      <c s="32">
        <f>ROUND(ROUND(L2239,2)*ROUND(G2239,3),2)</f>
      </c>
      <c s="36" t="s">
        <v>154</v>
      </c>
      <c>
        <f>(M2239*21)/100</f>
      </c>
      <c t="s">
        <v>28</v>
      </c>
    </row>
    <row r="2240" spans="1:5" ht="25.5">
      <c r="A2240" s="35" t="s">
        <v>56</v>
      </c>
      <c r="E2240" s="39" t="s">
        <v>2743</v>
      </c>
    </row>
    <row r="2241" spans="1:5" ht="63.75">
      <c r="A2241" s="35" t="s">
        <v>57</v>
      </c>
      <c r="E2241" s="40" t="s">
        <v>2744</v>
      </c>
    </row>
    <row r="2242" spans="1:5" ht="25.5">
      <c r="A2242" t="s">
        <v>58</v>
      </c>
      <c r="E2242" s="39" t="s">
        <v>2740</v>
      </c>
    </row>
    <row r="2243" spans="1:16" ht="25.5">
      <c r="A2243" t="s">
        <v>50</v>
      </c>
      <c s="34" t="s">
        <v>2745</v>
      </c>
      <c s="34" t="s">
        <v>2746</v>
      </c>
      <c s="35" t="s">
        <v>5</v>
      </c>
      <c s="6" t="s">
        <v>2747</v>
      </c>
      <c s="36" t="s">
        <v>133</v>
      </c>
      <c s="37">
        <v>945.88</v>
      </c>
      <c s="36">
        <v>0</v>
      </c>
      <c s="36">
        <f>ROUND(G2243*H2243,6)</f>
      </c>
      <c r="L2243" s="38">
        <v>0</v>
      </c>
      <c s="32">
        <f>ROUND(ROUND(L2243,2)*ROUND(G2243,3),2)</f>
      </c>
      <c s="36" t="s">
        <v>154</v>
      </c>
      <c>
        <f>(M2243*21)/100</f>
      </c>
      <c t="s">
        <v>28</v>
      </c>
    </row>
    <row r="2244" spans="1:5" ht="25.5">
      <c r="A2244" s="35" t="s">
        <v>56</v>
      </c>
      <c r="E2244" s="39" t="s">
        <v>2747</v>
      </c>
    </row>
    <row r="2245" spans="1:5" ht="51">
      <c r="A2245" s="35" t="s">
        <v>57</v>
      </c>
      <c r="E2245" s="40" t="s">
        <v>2708</v>
      </c>
    </row>
    <row r="2246" spans="1:5" ht="12.75">
      <c r="A2246" t="s">
        <v>58</v>
      </c>
      <c r="E2246" s="39" t="s">
        <v>5</v>
      </c>
    </row>
    <row r="2247" spans="1:16" ht="25.5">
      <c r="A2247" t="s">
        <v>50</v>
      </c>
      <c s="34" t="s">
        <v>2748</v>
      </c>
      <c s="34" t="s">
        <v>2749</v>
      </c>
      <c s="35" t="s">
        <v>5</v>
      </c>
      <c s="6" t="s">
        <v>2750</v>
      </c>
      <c s="36" t="s">
        <v>65</v>
      </c>
      <c s="37">
        <v>20</v>
      </c>
      <c s="36">
        <v>0</v>
      </c>
      <c s="36">
        <f>ROUND(G2247*H2247,6)</f>
      </c>
      <c r="L2247" s="38">
        <v>0</v>
      </c>
      <c s="32">
        <f>ROUND(ROUND(L2247,2)*ROUND(G2247,3),2)</f>
      </c>
      <c s="36" t="s">
        <v>154</v>
      </c>
      <c>
        <f>(M2247*21)/100</f>
      </c>
      <c t="s">
        <v>28</v>
      </c>
    </row>
    <row r="2248" spans="1:5" ht="25.5">
      <c r="A2248" s="35" t="s">
        <v>56</v>
      </c>
      <c r="E2248" s="39" t="s">
        <v>2750</v>
      </c>
    </row>
    <row r="2249" spans="1:5" ht="25.5">
      <c r="A2249" s="35" t="s">
        <v>57</v>
      </c>
      <c r="E2249" s="40" t="s">
        <v>2751</v>
      </c>
    </row>
    <row r="2250" spans="1:5" ht="51">
      <c r="A2250" t="s">
        <v>58</v>
      </c>
      <c r="E2250" s="39" t="s">
        <v>2752</v>
      </c>
    </row>
    <row r="2251" spans="1:16" ht="25.5">
      <c r="A2251" t="s">
        <v>50</v>
      </c>
      <c s="34" t="s">
        <v>2753</v>
      </c>
      <c s="34" t="s">
        <v>2754</v>
      </c>
      <c s="35" t="s">
        <v>5</v>
      </c>
      <c s="6" t="s">
        <v>2755</v>
      </c>
      <c s="36" t="s">
        <v>65</v>
      </c>
      <c s="37">
        <v>2400</v>
      </c>
      <c s="36">
        <v>0</v>
      </c>
      <c s="36">
        <f>ROUND(G2251*H2251,6)</f>
      </c>
      <c r="L2251" s="38">
        <v>0</v>
      </c>
      <c s="32">
        <f>ROUND(ROUND(L2251,2)*ROUND(G2251,3),2)</f>
      </c>
      <c s="36" t="s">
        <v>154</v>
      </c>
      <c>
        <f>(M2251*21)/100</f>
      </c>
      <c t="s">
        <v>28</v>
      </c>
    </row>
    <row r="2252" spans="1:5" ht="25.5">
      <c r="A2252" s="35" t="s">
        <v>56</v>
      </c>
      <c r="E2252" s="39" t="s">
        <v>2755</v>
      </c>
    </row>
    <row r="2253" spans="1:5" ht="38.25">
      <c r="A2253" s="35" t="s">
        <v>57</v>
      </c>
      <c r="E2253" s="40" t="s">
        <v>2756</v>
      </c>
    </row>
    <row r="2254" spans="1:5" ht="51">
      <c r="A2254" t="s">
        <v>58</v>
      </c>
      <c r="E2254" s="39" t="s">
        <v>2752</v>
      </c>
    </row>
    <row r="2255" spans="1:16" ht="25.5">
      <c r="A2255" t="s">
        <v>50</v>
      </c>
      <c s="34" t="s">
        <v>2757</v>
      </c>
      <c s="34" t="s">
        <v>2758</v>
      </c>
      <c s="35" t="s">
        <v>5</v>
      </c>
      <c s="6" t="s">
        <v>2759</v>
      </c>
      <c s="36" t="s">
        <v>65</v>
      </c>
      <c s="37">
        <v>20</v>
      </c>
      <c s="36">
        <v>0</v>
      </c>
      <c s="36">
        <f>ROUND(G2255*H2255,6)</f>
      </c>
      <c r="L2255" s="38">
        <v>0</v>
      </c>
      <c s="32">
        <f>ROUND(ROUND(L2255,2)*ROUND(G2255,3),2)</f>
      </c>
      <c s="36" t="s">
        <v>154</v>
      </c>
      <c>
        <f>(M2255*21)/100</f>
      </c>
      <c t="s">
        <v>28</v>
      </c>
    </row>
    <row r="2256" spans="1:5" ht="25.5">
      <c r="A2256" s="35" t="s">
        <v>56</v>
      </c>
      <c r="E2256" s="39" t="s">
        <v>2759</v>
      </c>
    </row>
    <row r="2257" spans="1:5" ht="25.5">
      <c r="A2257" s="35" t="s">
        <v>57</v>
      </c>
      <c r="E2257" s="40" t="s">
        <v>2751</v>
      </c>
    </row>
    <row r="2258" spans="1:5" ht="38.25">
      <c r="A2258" t="s">
        <v>58</v>
      </c>
      <c r="E2258" s="39" t="s">
        <v>2760</v>
      </c>
    </row>
    <row r="2259" spans="1:16" ht="25.5">
      <c r="A2259" t="s">
        <v>50</v>
      </c>
      <c s="34" t="s">
        <v>2761</v>
      </c>
      <c s="34" t="s">
        <v>2762</v>
      </c>
      <c s="35" t="s">
        <v>5</v>
      </c>
      <c s="6" t="s">
        <v>2763</v>
      </c>
      <c s="36" t="s">
        <v>532</v>
      </c>
      <c s="37">
        <v>10</v>
      </c>
      <c s="36">
        <v>0</v>
      </c>
      <c s="36">
        <f>ROUND(G2259*H2259,6)</f>
      </c>
      <c r="L2259" s="38">
        <v>0</v>
      </c>
      <c s="32">
        <f>ROUND(ROUND(L2259,2)*ROUND(G2259,3),2)</f>
      </c>
      <c s="36" t="s">
        <v>154</v>
      </c>
      <c>
        <f>(M2259*21)/100</f>
      </c>
      <c t="s">
        <v>28</v>
      </c>
    </row>
    <row r="2260" spans="1:5" ht="25.5">
      <c r="A2260" s="35" t="s">
        <v>56</v>
      </c>
      <c r="E2260" s="39" t="s">
        <v>2763</v>
      </c>
    </row>
    <row r="2261" spans="1:5" ht="25.5">
      <c r="A2261" s="35" t="s">
        <v>57</v>
      </c>
      <c r="E2261" s="40" t="s">
        <v>2764</v>
      </c>
    </row>
    <row r="2262" spans="1:5" ht="12.75">
      <c r="A2262" t="s">
        <v>58</v>
      </c>
      <c r="E2262" s="39" t="s">
        <v>5</v>
      </c>
    </row>
    <row r="2263" spans="1:16" ht="25.5">
      <c r="A2263" t="s">
        <v>50</v>
      </c>
      <c s="34" t="s">
        <v>2765</v>
      </c>
      <c s="34" t="s">
        <v>2766</v>
      </c>
      <c s="35" t="s">
        <v>5</v>
      </c>
      <c s="6" t="s">
        <v>2767</v>
      </c>
      <c s="36" t="s">
        <v>133</v>
      </c>
      <c s="37">
        <v>862.59</v>
      </c>
      <c s="36">
        <v>0.00013</v>
      </c>
      <c s="36">
        <f>ROUND(G2263*H2263,6)</f>
      </c>
      <c r="L2263" s="38">
        <v>0</v>
      </c>
      <c s="32">
        <f>ROUND(ROUND(L2263,2)*ROUND(G2263,3),2)</f>
      </c>
      <c s="36" t="s">
        <v>154</v>
      </c>
      <c>
        <f>(M2263*21)/100</f>
      </c>
      <c t="s">
        <v>28</v>
      </c>
    </row>
    <row r="2264" spans="1:5" ht="25.5">
      <c r="A2264" s="35" t="s">
        <v>56</v>
      </c>
      <c r="E2264" s="39" t="s">
        <v>2767</v>
      </c>
    </row>
    <row r="2265" spans="1:5" ht="12.75">
      <c r="A2265" s="35" t="s">
        <v>57</v>
      </c>
      <c r="E2265" s="40" t="s">
        <v>5</v>
      </c>
    </row>
    <row r="2266" spans="1:5" ht="51">
      <c r="A2266" t="s">
        <v>58</v>
      </c>
      <c r="E2266" s="39" t="s">
        <v>2768</v>
      </c>
    </row>
    <row r="2267" spans="1:16" ht="25.5">
      <c r="A2267" t="s">
        <v>50</v>
      </c>
      <c s="34" t="s">
        <v>2769</v>
      </c>
      <c s="34" t="s">
        <v>2770</v>
      </c>
      <c s="35" t="s">
        <v>5</v>
      </c>
      <c s="6" t="s">
        <v>2771</v>
      </c>
      <c s="36" t="s">
        <v>133</v>
      </c>
      <c s="37">
        <v>804.69</v>
      </c>
      <c s="36">
        <v>4E-05</v>
      </c>
      <c s="36">
        <f>ROUND(G2267*H2267,6)</f>
      </c>
      <c r="L2267" s="38">
        <v>0</v>
      </c>
      <c s="32">
        <f>ROUND(ROUND(L2267,2)*ROUND(G2267,3),2)</f>
      </c>
      <c s="36" t="s">
        <v>154</v>
      </c>
      <c>
        <f>(M2267*21)/100</f>
      </c>
      <c t="s">
        <v>28</v>
      </c>
    </row>
    <row r="2268" spans="1:5" ht="25.5">
      <c r="A2268" s="35" t="s">
        <v>56</v>
      </c>
      <c r="E2268" s="39" t="s">
        <v>2771</v>
      </c>
    </row>
    <row r="2269" spans="1:5" ht="12.75">
      <c r="A2269" s="35" t="s">
        <v>57</v>
      </c>
      <c r="E2269" s="40" t="s">
        <v>5</v>
      </c>
    </row>
    <row r="2270" spans="1:5" ht="216.75">
      <c r="A2270" t="s">
        <v>58</v>
      </c>
      <c r="E2270" s="39" t="s">
        <v>2772</v>
      </c>
    </row>
    <row r="2271" spans="1:16" ht="12.75">
      <c r="A2271" t="s">
        <v>50</v>
      </c>
      <c s="34" t="s">
        <v>2773</v>
      </c>
      <c s="34" t="s">
        <v>2774</v>
      </c>
      <c s="35" t="s">
        <v>5</v>
      </c>
      <c s="6" t="s">
        <v>2775</v>
      </c>
      <c s="36" t="s">
        <v>54</v>
      </c>
      <c s="37">
        <v>6</v>
      </c>
      <c s="36">
        <v>0.01809</v>
      </c>
      <c s="36">
        <f>ROUND(G2271*H2271,6)</f>
      </c>
      <c r="L2271" s="38">
        <v>0</v>
      </c>
      <c s="32">
        <f>ROUND(ROUND(L2271,2)*ROUND(G2271,3),2)</f>
      </c>
      <c s="36" t="s">
        <v>159</v>
      </c>
      <c>
        <f>(M2271*21)/100</f>
      </c>
      <c t="s">
        <v>28</v>
      </c>
    </row>
    <row r="2272" spans="1:5" ht="12.75">
      <c r="A2272" s="35" t="s">
        <v>56</v>
      </c>
      <c r="E2272" s="39" t="s">
        <v>2775</v>
      </c>
    </row>
    <row r="2273" spans="1:5" ht="25.5">
      <c r="A2273" s="35" t="s">
        <v>57</v>
      </c>
      <c r="E2273" s="40" t="s">
        <v>2776</v>
      </c>
    </row>
    <row r="2274" spans="1:5" ht="76.5">
      <c r="A2274" t="s">
        <v>58</v>
      </c>
      <c r="E2274" s="39" t="s">
        <v>2777</v>
      </c>
    </row>
    <row r="2275" spans="1:16" ht="12.75">
      <c r="A2275" t="s">
        <v>50</v>
      </c>
      <c s="34" t="s">
        <v>2778</v>
      </c>
      <c s="34" t="s">
        <v>2779</v>
      </c>
      <c s="35" t="s">
        <v>5</v>
      </c>
      <c s="6" t="s">
        <v>2780</v>
      </c>
      <c s="36" t="s">
        <v>54</v>
      </c>
      <c s="37">
        <v>6</v>
      </c>
      <c s="36">
        <v>0.012</v>
      </c>
      <c s="36">
        <f>ROUND(G2275*H2275,6)</f>
      </c>
      <c r="L2275" s="38">
        <v>0</v>
      </c>
      <c s="32">
        <f>ROUND(ROUND(L2275,2)*ROUND(G2275,3),2)</f>
      </c>
      <c s="36" t="s">
        <v>159</v>
      </c>
      <c>
        <f>(M2275*21)/100</f>
      </c>
      <c t="s">
        <v>28</v>
      </c>
    </row>
    <row r="2276" spans="1:5" ht="12.75">
      <c r="A2276" s="35" t="s">
        <v>56</v>
      </c>
      <c r="E2276" s="39" t="s">
        <v>2780</v>
      </c>
    </row>
    <row r="2277" spans="1:5" ht="25.5">
      <c r="A2277" s="35" t="s">
        <v>57</v>
      </c>
      <c r="E2277" s="40" t="s">
        <v>543</v>
      </c>
    </row>
    <row r="2278" spans="1:5" ht="12.75">
      <c r="A2278" t="s">
        <v>58</v>
      </c>
      <c r="E2278" s="39" t="s">
        <v>5</v>
      </c>
    </row>
    <row r="2279" spans="1:16" ht="12.75">
      <c r="A2279" t="s">
        <v>50</v>
      </c>
      <c s="34" t="s">
        <v>2781</v>
      </c>
      <c s="34" t="s">
        <v>2782</v>
      </c>
      <c s="35" t="s">
        <v>5</v>
      </c>
      <c s="6" t="s">
        <v>2783</v>
      </c>
      <c s="36" t="s">
        <v>54</v>
      </c>
      <c s="37">
        <v>18</v>
      </c>
      <c s="36">
        <v>0.01809</v>
      </c>
      <c s="36">
        <f>ROUND(G2279*H2279,6)</f>
      </c>
      <c r="L2279" s="38">
        <v>0</v>
      </c>
      <c s="32">
        <f>ROUND(ROUND(L2279,2)*ROUND(G2279,3),2)</f>
      </c>
      <c s="36" t="s">
        <v>159</v>
      </c>
      <c>
        <f>(M2279*21)/100</f>
      </c>
      <c t="s">
        <v>28</v>
      </c>
    </row>
    <row r="2280" spans="1:5" ht="12.75">
      <c r="A2280" s="35" t="s">
        <v>56</v>
      </c>
      <c r="E2280" s="39" t="s">
        <v>2783</v>
      </c>
    </row>
    <row r="2281" spans="1:5" ht="25.5">
      <c r="A2281" s="35" t="s">
        <v>57</v>
      </c>
      <c r="E2281" s="40" t="s">
        <v>2784</v>
      </c>
    </row>
    <row r="2282" spans="1:5" ht="76.5">
      <c r="A2282" t="s">
        <v>58</v>
      </c>
      <c r="E2282" s="39" t="s">
        <v>2777</v>
      </c>
    </row>
    <row r="2283" spans="1:16" ht="12.75">
      <c r="A2283" t="s">
        <v>50</v>
      </c>
      <c s="34" t="s">
        <v>2785</v>
      </c>
      <c s="34" t="s">
        <v>2786</v>
      </c>
      <c s="35" t="s">
        <v>5</v>
      </c>
      <c s="6" t="s">
        <v>2783</v>
      </c>
      <c s="36" t="s">
        <v>54</v>
      </c>
      <c s="37">
        <v>18</v>
      </c>
      <c s="36">
        <v>0.012</v>
      </c>
      <c s="36">
        <f>ROUND(G2283*H2283,6)</f>
      </c>
      <c r="L2283" s="38">
        <v>0</v>
      </c>
      <c s="32">
        <f>ROUND(ROUND(L2283,2)*ROUND(G2283,3),2)</f>
      </c>
      <c s="36" t="s">
        <v>159</v>
      </c>
      <c>
        <f>(M2283*21)/100</f>
      </c>
      <c t="s">
        <v>28</v>
      </c>
    </row>
    <row r="2284" spans="1:5" ht="12.75">
      <c r="A2284" s="35" t="s">
        <v>56</v>
      </c>
      <c r="E2284" s="39" t="s">
        <v>2783</v>
      </c>
    </row>
    <row r="2285" spans="1:5" ht="25.5">
      <c r="A2285" s="35" t="s">
        <v>57</v>
      </c>
      <c r="E2285" s="40" t="s">
        <v>2787</v>
      </c>
    </row>
    <row r="2286" spans="1:5" ht="12.75">
      <c r="A2286" t="s">
        <v>58</v>
      </c>
      <c r="E2286" s="39" t="s">
        <v>5</v>
      </c>
    </row>
    <row r="2287" spans="1:16" ht="25.5">
      <c r="A2287" t="s">
        <v>50</v>
      </c>
      <c s="34" t="s">
        <v>2788</v>
      </c>
      <c s="34" t="s">
        <v>2789</v>
      </c>
      <c s="35" t="s">
        <v>5</v>
      </c>
      <c s="6" t="s">
        <v>2790</v>
      </c>
      <c s="36" t="s">
        <v>54</v>
      </c>
      <c s="37">
        <v>10</v>
      </c>
      <c s="36">
        <v>1E-05</v>
      </c>
      <c s="36">
        <f>ROUND(G2287*H2287,6)</f>
      </c>
      <c r="L2287" s="38">
        <v>0</v>
      </c>
      <c s="32">
        <f>ROUND(ROUND(L2287,2)*ROUND(G2287,3),2)</f>
      </c>
      <c s="36" t="s">
        <v>159</v>
      </c>
      <c>
        <f>(M2287*21)/100</f>
      </c>
      <c t="s">
        <v>28</v>
      </c>
    </row>
    <row r="2288" spans="1:5" ht="25.5">
      <c r="A2288" s="35" t="s">
        <v>56</v>
      </c>
      <c r="E2288" s="39" t="s">
        <v>2790</v>
      </c>
    </row>
    <row r="2289" spans="1:5" ht="25.5">
      <c r="A2289" s="35" t="s">
        <v>57</v>
      </c>
      <c r="E2289" s="40" t="s">
        <v>2791</v>
      </c>
    </row>
    <row r="2290" spans="1:5" ht="89.25">
      <c r="A2290" t="s">
        <v>58</v>
      </c>
      <c r="E2290" s="39" t="s">
        <v>2792</v>
      </c>
    </row>
    <row r="2291" spans="1:16" ht="25.5">
      <c r="A2291" t="s">
        <v>50</v>
      </c>
      <c s="34" t="s">
        <v>2793</v>
      </c>
      <c s="34" t="s">
        <v>2794</v>
      </c>
      <c s="35" t="s">
        <v>5</v>
      </c>
      <c s="6" t="s">
        <v>2795</v>
      </c>
      <c s="36" t="s">
        <v>54</v>
      </c>
      <c s="37">
        <v>60</v>
      </c>
      <c s="36">
        <v>1E-05</v>
      </c>
      <c s="36">
        <f>ROUND(G2291*H2291,6)</f>
      </c>
      <c r="L2291" s="38">
        <v>0</v>
      </c>
      <c s="32">
        <f>ROUND(ROUND(L2291,2)*ROUND(G2291,3),2)</f>
      </c>
      <c s="36" t="s">
        <v>154</v>
      </c>
      <c>
        <f>(M2291*21)/100</f>
      </c>
      <c t="s">
        <v>28</v>
      </c>
    </row>
    <row r="2292" spans="1:5" ht="25.5">
      <c r="A2292" s="35" t="s">
        <v>56</v>
      </c>
      <c r="E2292" s="39" t="s">
        <v>2795</v>
      </c>
    </row>
    <row r="2293" spans="1:5" ht="38.25">
      <c r="A2293" s="35" t="s">
        <v>57</v>
      </c>
      <c r="E2293" s="40" t="s">
        <v>2796</v>
      </c>
    </row>
    <row r="2294" spans="1:5" ht="89.25">
      <c r="A2294" t="s">
        <v>58</v>
      </c>
      <c r="E2294" s="39" t="s">
        <v>2792</v>
      </c>
    </row>
    <row r="2295" spans="1:16" ht="25.5">
      <c r="A2295" t="s">
        <v>50</v>
      </c>
      <c s="34" t="s">
        <v>2797</v>
      </c>
      <c s="34" t="s">
        <v>2798</v>
      </c>
      <c s="35" t="s">
        <v>5</v>
      </c>
      <c s="6" t="s">
        <v>2799</v>
      </c>
      <c s="36" t="s">
        <v>54</v>
      </c>
      <c s="37">
        <v>10</v>
      </c>
      <c s="36">
        <v>0.0007</v>
      </c>
      <c s="36">
        <f>ROUND(G2295*H2295,6)</f>
      </c>
      <c r="L2295" s="38">
        <v>0</v>
      </c>
      <c s="32">
        <f>ROUND(ROUND(L2295,2)*ROUND(G2295,3),2)</f>
      </c>
      <c s="36" t="s">
        <v>154</v>
      </c>
      <c>
        <f>(M2295*21)/100</f>
      </c>
      <c t="s">
        <v>28</v>
      </c>
    </row>
    <row r="2296" spans="1:5" ht="25.5">
      <c r="A2296" s="35" t="s">
        <v>56</v>
      </c>
      <c r="E2296" s="39" t="s">
        <v>2799</v>
      </c>
    </row>
    <row r="2297" spans="1:5" ht="25.5">
      <c r="A2297" s="35" t="s">
        <v>57</v>
      </c>
      <c r="E2297" s="40" t="s">
        <v>2800</v>
      </c>
    </row>
    <row r="2298" spans="1:5" ht="89.25">
      <c r="A2298" t="s">
        <v>58</v>
      </c>
      <c r="E2298" s="39" t="s">
        <v>2792</v>
      </c>
    </row>
    <row r="2299" spans="1:16" ht="12.75">
      <c r="A2299" t="s">
        <v>50</v>
      </c>
      <c s="34" t="s">
        <v>2801</v>
      </c>
      <c s="34" t="s">
        <v>2802</v>
      </c>
      <c s="35" t="s">
        <v>5</v>
      </c>
      <c s="6" t="s">
        <v>2803</v>
      </c>
      <c s="36" t="s">
        <v>187</v>
      </c>
      <c s="37">
        <v>27.77</v>
      </c>
      <c s="36">
        <v>0</v>
      </c>
      <c s="36">
        <f>ROUND(G2299*H2299,6)</f>
      </c>
      <c r="L2299" s="38">
        <v>0</v>
      </c>
      <c s="32">
        <f>ROUND(ROUND(L2299,2)*ROUND(G2299,3),2)</f>
      </c>
      <c s="36" t="s">
        <v>154</v>
      </c>
      <c>
        <f>(M2299*21)/100</f>
      </c>
      <c t="s">
        <v>28</v>
      </c>
    </row>
    <row r="2300" spans="1:5" ht="12.75">
      <c r="A2300" s="35" t="s">
        <v>56</v>
      </c>
      <c r="E2300" s="39" t="s">
        <v>2803</v>
      </c>
    </row>
    <row r="2301" spans="1:5" ht="369.75">
      <c r="A2301" s="35" t="s">
        <v>57</v>
      </c>
      <c r="E2301" s="40" t="s">
        <v>2804</v>
      </c>
    </row>
    <row r="2302" spans="1:5" ht="12.75">
      <c r="A2302" t="s">
        <v>58</v>
      </c>
      <c r="E2302" s="39" t="s">
        <v>5</v>
      </c>
    </row>
    <row r="2303" spans="1:16" ht="25.5">
      <c r="A2303" t="s">
        <v>50</v>
      </c>
      <c s="34" t="s">
        <v>2805</v>
      </c>
      <c s="34" t="s">
        <v>2806</v>
      </c>
      <c s="35" t="s">
        <v>5</v>
      </c>
      <c s="6" t="s">
        <v>2807</v>
      </c>
      <c s="36" t="s">
        <v>133</v>
      </c>
      <c s="37">
        <v>34.902</v>
      </c>
      <c s="36">
        <v>0</v>
      </c>
      <c s="36">
        <f>ROUND(G2303*H2303,6)</f>
      </c>
      <c r="L2303" s="38">
        <v>0</v>
      </c>
      <c s="32">
        <f>ROUND(ROUND(L2303,2)*ROUND(G2303,3),2)</f>
      </c>
      <c s="36" t="s">
        <v>154</v>
      </c>
      <c>
        <f>(M2303*21)/100</f>
      </c>
      <c t="s">
        <v>28</v>
      </c>
    </row>
    <row r="2304" spans="1:5" ht="25.5">
      <c r="A2304" s="35" t="s">
        <v>56</v>
      </c>
      <c r="E2304" s="39" t="s">
        <v>2807</v>
      </c>
    </row>
    <row r="2305" spans="1:5" ht="89.25">
      <c r="A2305" s="35" t="s">
        <v>57</v>
      </c>
      <c r="E2305" s="40" t="s">
        <v>2808</v>
      </c>
    </row>
    <row r="2306" spans="1:5" ht="12.75">
      <c r="A2306" t="s">
        <v>58</v>
      </c>
      <c r="E2306" s="39" t="s">
        <v>5</v>
      </c>
    </row>
    <row r="2307" spans="1:16" ht="25.5">
      <c r="A2307" t="s">
        <v>50</v>
      </c>
      <c s="34" t="s">
        <v>2809</v>
      </c>
      <c s="34" t="s">
        <v>2810</v>
      </c>
      <c s="35" t="s">
        <v>5</v>
      </c>
      <c s="6" t="s">
        <v>2811</v>
      </c>
      <c s="36" t="s">
        <v>133</v>
      </c>
      <c s="37">
        <v>177.881</v>
      </c>
      <c s="36">
        <v>0</v>
      </c>
      <c s="36">
        <f>ROUND(G2307*H2307,6)</f>
      </c>
      <c r="L2307" s="38">
        <v>0</v>
      </c>
      <c s="32">
        <f>ROUND(ROUND(L2307,2)*ROUND(G2307,3),2)</f>
      </c>
      <c s="36" t="s">
        <v>154</v>
      </c>
      <c>
        <f>(M2307*21)/100</f>
      </c>
      <c t="s">
        <v>28</v>
      </c>
    </row>
    <row r="2308" spans="1:5" ht="25.5">
      <c r="A2308" s="35" t="s">
        <v>56</v>
      </c>
      <c r="E2308" s="39" t="s">
        <v>2811</v>
      </c>
    </row>
    <row r="2309" spans="1:5" ht="191.25">
      <c r="A2309" s="35" t="s">
        <v>57</v>
      </c>
      <c r="E2309" s="40" t="s">
        <v>2812</v>
      </c>
    </row>
    <row r="2310" spans="1:5" ht="12.75">
      <c r="A2310" t="s">
        <v>58</v>
      </c>
      <c r="E2310" s="39" t="s">
        <v>5</v>
      </c>
    </row>
    <row r="2311" spans="1:16" ht="25.5">
      <c r="A2311" t="s">
        <v>50</v>
      </c>
      <c s="34" t="s">
        <v>2813</v>
      </c>
      <c s="34" t="s">
        <v>2814</v>
      </c>
      <c s="35" t="s">
        <v>5</v>
      </c>
      <c s="6" t="s">
        <v>2815</v>
      </c>
      <c s="36" t="s">
        <v>187</v>
      </c>
      <c s="37">
        <v>1.984</v>
      </c>
      <c s="36">
        <v>0</v>
      </c>
      <c s="36">
        <f>ROUND(G2311*H2311,6)</f>
      </c>
      <c r="L2311" s="38">
        <v>0</v>
      </c>
      <c s="32">
        <f>ROUND(ROUND(L2311,2)*ROUND(G2311,3),2)</f>
      </c>
      <c s="36" t="s">
        <v>154</v>
      </c>
      <c>
        <f>(M2311*21)/100</f>
      </c>
      <c t="s">
        <v>28</v>
      </c>
    </row>
    <row r="2312" spans="1:5" ht="25.5">
      <c r="A2312" s="35" t="s">
        <v>56</v>
      </c>
      <c r="E2312" s="39" t="s">
        <v>2815</v>
      </c>
    </row>
    <row r="2313" spans="1:5" ht="63.75">
      <c r="A2313" s="35" t="s">
        <v>57</v>
      </c>
      <c r="E2313" s="40" t="s">
        <v>2816</v>
      </c>
    </row>
    <row r="2314" spans="1:5" ht="25.5">
      <c r="A2314" t="s">
        <v>58</v>
      </c>
      <c r="E2314" s="39" t="s">
        <v>2817</v>
      </c>
    </row>
    <row r="2315" spans="1:16" ht="25.5">
      <c r="A2315" t="s">
        <v>50</v>
      </c>
      <c s="34" t="s">
        <v>2818</v>
      </c>
      <c s="34" t="s">
        <v>2819</v>
      </c>
      <c s="35" t="s">
        <v>5</v>
      </c>
      <c s="6" t="s">
        <v>2820</v>
      </c>
      <c s="36" t="s">
        <v>187</v>
      </c>
      <c s="37">
        <v>14.352</v>
      </c>
      <c s="36">
        <v>0</v>
      </c>
      <c s="36">
        <f>ROUND(G2315*H2315,6)</f>
      </c>
      <c r="L2315" s="38">
        <v>0</v>
      </c>
      <c s="32">
        <f>ROUND(ROUND(L2315,2)*ROUND(G2315,3),2)</f>
      </c>
      <c s="36" t="s">
        <v>154</v>
      </c>
      <c>
        <f>(M2315*21)/100</f>
      </c>
      <c t="s">
        <v>28</v>
      </c>
    </row>
    <row r="2316" spans="1:5" ht="25.5">
      <c r="A2316" s="35" t="s">
        <v>56</v>
      </c>
      <c r="E2316" s="39" t="s">
        <v>2820</v>
      </c>
    </row>
    <row r="2317" spans="1:5" ht="51">
      <c r="A2317" s="35" t="s">
        <v>57</v>
      </c>
      <c r="E2317" s="40" t="s">
        <v>2821</v>
      </c>
    </row>
    <row r="2318" spans="1:5" ht="25.5">
      <c r="A2318" t="s">
        <v>58</v>
      </c>
      <c r="E2318" s="39" t="s">
        <v>2817</v>
      </c>
    </row>
    <row r="2319" spans="1:16" ht="25.5">
      <c r="A2319" t="s">
        <v>50</v>
      </c>
      <c s="34" t="s">
        <v>2822</v>
      </c>
      <c s="34" t="s">
        <v>2823</v>
      </c>
      <c s="35" t="s">
        <v>5</v>
      </c>
      <c s="6" t="s">
        <v>2824</v>
      </c>
      <c s="36" t="s">
        <v>187</v>
      </c>
      <c s="37">
        <v>1.361</v>
      </c>
      <c s="36">
        <v>0</v>
      </c>
      <c s="36">
        <f>ROUND(G2319*H2319,6)</f>
      </c>
      <c r="L2319" s="38">
        <v>0</v>
      </c>
      <c s="32">
        <f>ROUND(ROUND(L2319,2)*ROUND(G2319,3),2)</f>
      </c>
      <c s="36" t="s">
        <v>154</v>
      </c>
      <c>
        <f>(M2319*21)/100</f>
      </c>
      <c t="s">
        <v>28</v>
      </c>
    </row>
    <row r="2320" spans="1:5" ht="25.5">
      <c r="A2320" s="35" t="s">
        <v>56</v>
      </c>
      <c r="E2320" s="39" t="s">
        <v>2824</v>
      </c>
    </row>
    <row r="2321" spans="1:5" ht="25.5">
      <c r="A2321" s="35" t="s">
        <v>57</v>
      </c>
      <c r="E2321" s="40" t="s">
        <v>2825</v>
      </c>
    </row>
    <row r="2322" spans="1:5" ht="25.5">
      <c r="A2322" t="s">
        <v>58</v>
      </c>
      <c r="E2322" s="39" t="s">
        <v>2817</v>
      </c>
    </row>
    <row r="2323" spans="1:16" ht="25.5">
      <c r="A2323" t="s">
        <v>50</v>
      </c>
      <c s="34" t="s">
        <v>2826</v>
      </c>
      <c s="34" t="s">
        <v>2827</v>
      </c>
      <c s="35" t="s">
        <v>5</v>
      </c>
      <c s="6" t="s">
        <v>2828</v>
      </c>
      <c s="36" t="s">
        <v>336</v>
      </c>
      <c s="37">
        <v>0.375</v>
      </c>
      <c s="36">
        <v>0</v>
      </c>
      <c s="36">
        <f>ROUND(G2323*H2323,6)</f>
      </c>
      <c r="L2323" s="38">
        <v>0</v>
      </c>
      <c s="32">
        <f>ROUND(ROUND(L2323,2)*ROUND(G2323,3),2)</f>
      </c>
      <c s="36" t="s">
        <v>154</v>
      </c>
      <c>
        <f>(M2323*21)/100</f>
      </c>
      <c t="s">
        <v>28</v>
      </c>
    </row>
    <row r="2324" spans="1:5" ht="25.5">
      <c r="A2324" s="35" t="s">
        <v>56</v>
      </c>
      <c r="E2324" s="39" t="s">
        <v>2828</v>
      </c>
    </row>
    <row r="2325" spans="1:5" ht="25.5">
      <c r="A2325" s="35" t="s">
        <v>57</v>
      </c>
      <c r="E2325" s="40" t="s">
        <v>2829</v>
      </c>
    </row>
    <row r="2326" spans="1:5" ht="12.75">
      <c r="A2326" t="s">
        <v>58</v>
      </c>
      <c r="E2326" s="39" t="s">
        <v>5</v>
      </c>
    </row>
    <row r="2327" spans="1:16" ht="12.75">
      <c r="A2327" t="s">
        <v>50</v>
      </c>
      <c s="34" t="s">
        <v>2830</v>
      </c>
      <c s="34" t="s">
        <v>2831</v>
      </c>
      <c s="35" t="s">
        <v>5</v>
      </c>
      <c s="6" t="s">
        <v>2832</v>
      </c>
      <c s="36" t="s">
        <v>133</v>
      </c>
      <c s="37">
        <v>7.268</v>
      </c>
      <c s="36">
        <v>0</v>
      </c>
      <c s="36">
        <f>ROUND(G2327*H2327,6)</f>
      </c>
      <c r="L2327" s="38">
        <v>0</v>
      </c>
      <c s="32">
        <f>ROUND(ROUND(L2327,2)*ROUND(G2327,3),2)</f>
      </c>
      <c s="36" t="s">
        <v>154</v>
      </c>
      <c>
        <f>(M2327*21)/100</f>
      </c>
      <c t="s">
        <v>28</v>
      </c>
    </row>
    <row r="2328" spans="1:5" ht="12.75">
      <c r="A2328" s="35" t="s">
        <v>56</v>
      </c>
      <c r="E2328" s="39" t="s">
        <v>2832</v>
      </c>
    </row>
    <row r="2329" spans="1:5" ht="102">
      <c r="A2329" s="35" t="s">
        <v>57</v>
      </c>
      <c r="E2329" s="40" t="s">
        <v>2833</v>
      </c>
    </row>
    <row r="2330" spans="1:5" ht="12.75">
      <c r="A2330" t="s">
        <v>58</v>
      </c>
      <c r="E2330" s="39" t="s">
        <v>5</v>
      </c>
    </row>
    <row r="2331" spans="1:16" ht="38.25">
      <c r="A2331" t="s">
        <v>50</v>
      </c>
      <c s="34" t="s">
        <v>2834</v>
      </c>
      <c s="34" t="s">
        <v>2835</v>
      </c>
      <c s="35" t="s">
        <v>5</v>
      </c>
      <c s="6" t="s">
        <v>2836</v>
      </c>
      <c s="36" t="s">
        <v>133</v>
      </c>
      <c s="37">
        <v>44.791</v>
      </c>
      <c s="36">
        <v>0</v>
      </c>
      <c s="36">
        <f>ROUND(G2331*H2331,6)</f>
      </c>
      <c r="L2331" s="38">
        <v>0</v>
      </c>
      <c s="32">
        <f>ROUND(ROUND(L2331,2)*ROUND(G2331,3),2)</f>
      </c>
      <c s="36" t="s">
        <v>154</v>
      </c>
      <c>
        <f>(M2331*21)/100</f>
      </c>
      <c t="s">
        <v>28</v>
      </c>
    </row>
    <row r="2332" spans="1:5" ht="38.25">
      <c r="A2332" s="35" t="s">
        <v>56</v>
      </c>
      <c r="E2332" s="39" t="s">
        <v>2837</v>
      </c>
    </row>
    <row r="2333" spans="1:5" ht="63.75">
      <c r="A2333" s="35" t="s">
        <v>57</v>
      </c>
      <c r="E2333" s="40" t="s">
        <v>2838</v>
      </c>
    </row>
    <row r="2334" spans="1:5" ht="12.75">
      <c r="A2334" t="s">
        <v>58</v>
      </c>
      <c r="E2334" s="39" t="s">
        <v>5</v>
      </c>
    </row>
    <row r="2335" spans="1:16" ht="25.5">
      <c r="A2335" t="s">
        <v>50</v>
      </c>
      <c s="34" t="s">
        <v>2839</v>
      </c>
      <c s="34" t="s">
        <v>2840</v>
      </c>
      <c s="35" t="s">
        <v>5</v>
      </c>
      <c s="6" t="s">
        <v>2841</v>
      </c>
      <c s="36" t="s">
        <v>65</v>
      </c>
      <c s="37">
        <v>4.515</v>
      </c>
      <c s="36">
        <v>0</v>
      </c>
      <c s="36">
        <f>ROUND(G2335*H2335,6)</f>
      </c>
      <c r="L2335" s="38">
        <v>0</v>
      </c>
      <c s="32">
        <f>ROUND(ROUND(L2335,2)*ROUND(G2335,3),2)</f>
      </c>
      <c s="36" t="s">
        <v>154</v>
      </c>
      <c>
        <f>(M2335*21)/100</f>
      </c>
      <c t="s">
        <v>28</v>
      </c>
    </row>
    <row r="2336" spans="1:5" ht="25.5">
      <c r="A2336" s="35" t="s">
        <v>56</v>
      </c>
      <c r="E2336" s="39" t="s">
        <v>2841</v>
      </c>
    </row>
    <row r="2337" spans="1:5" ht="51">
      <c r="A2337" s="35" t="s">
        <v>57</v>
      </c>
      <c r="E2337" s="40" t="s">
        <v>2842</v>
      </c>
    </row>
    <row r="2338" spans="1:5" ht="12.75">
      <c r="A2338" t="s">
        <v>58</v>
      </c>
      <c r="E2338" s="39" t="s">
        <v>5</v>
      </c>
    </row>
    <row r="2339" spans="1:16" ht="12.75">
      <c r="A2339" t="s">
        <v>50</v>
      </c>
      <c s="34" t="s">
        <v>2843</v>
      </c>
      <c s="34" t="s">
        <v>2844</v>
      </c>
      <c s="35" t="s">
        <v>5</v>
      </c>
      <c s="6" t="s">
        <v>2845</v>
      </c>
      <c s="36" t="s">
        <v>187</v>
      </c>
      <c s="37">
        <v>6.535</v>
      </c>
      <c s="36">
        <v>0</v>
      </c>
      <c s="36">
        <f>ROUND(G2339*H2339,6)</f>
      </c>
      <c r="L2339" s="38">
        <v>0</v>
      </c>
      <c s="32">
        <f>ROUND(ROUND(L2339,2)*ROUND(G2339,3),2)</f>
      </c>
      <c s="36" t="s">
        <v>154</v>
      </c>
      <c>
        <f>(M2339*21)/100</f>
      </c>
      <c t="s">
        <v>28</v>
      </c>
    </row>
    <row r="2340" spans="1:5" ht="12.75">
      <c r="A2340" s="35" t="s">
        <v>56</v>
      </c>
      <c r="E2340" s="39" t="s">
        <v>2845</v>
      </c>
    </row>
    <row r="2341" spans="1:5" ht="165.75">
      <c r="A2341" s="35" t="s">
        <v>57</v>
      </c>
      <c r="E2341" s="40" t="s">
        <v>2846</v>
      </c>
    </row>
    <row r="2342" spans="1:5" ht="12.75">
      <c r="A2342" t="s">
        <v>58</v>
      </c>
      <c r="E2342" s="39" t="s">
        <v>5</v>
      </c>
    </row>
    <row r="2343" spans="1:16" ht="12.75">
      <c r="A2343" t="s">
        <v>50</v>
      </c>
      <c s="34" t="s">
        <v>2847</v>
      </c>
      <c s="34" t="s">
        <v>2848</v>
      </c>
      <c s="35" t="s">
        <v>5</v>
      </c>
      <c s="6" t="s">
        <v>2849</v>
      </c>
      <c s="36" t="s">
        <v>187</v>
      </c>
      <c s="37">
        <v>1.272</v>
      </c>
      <c s="36">
        <v>0</v>
      </c>
      <c s="36">
        <f>ROUND(G2343*H2343,6)</f>
      </c>
      <c r="L2343" s="38">
        <v>0</v>
      </c>
      <c s="32">
        <f>ROUND(ROUND(L2343,2)*ROUND(G2343,3),2)</f>
      </c>
      <c s="36" t="s">
        <v>154</v>
      </c>
      <c>
        <f>(M2343*21)/100</f>
      </c>
      <c t="s">
        <v>28</v>
      </c>
    </row>
    <row r="2344" spans="1:5" ht="12.75">
      <c r="A2344" s="35" t="s">
        <v>56</v>
      </c>
      <c r="E2344" s="39" t="s">
        <v>2849</v>
      </c>
    </row>
    <row r="2345" spans="1:5" ht="89.25">
      <c r="A2345" s="35" t="s">
        <v>57</v>
      </c>
      <c r="E2345" s="40" t="s">
        <v>2850</v>
      </c>
    </row>
    <row r="2346" spans="1:5" ht="12.75">
      <c r="A2346" t="s">
        <v>58</v>
      </c>
      <c r="E2346" s="39" t="s">
        <v>5</v>
      </c>
    </row>
    <row r="2347" spans="1:16" ht="12.75">
      <c r="A2347" t="s">
        <v>50</v>
      </c>
      <c s="34" t="s">
        <v>2851</v>
      </c>
      <c s="34" t="s">
        <v>2852</v>
      </c>
      <c s="35" t="s">
        <v>5</v>
      </c>
      <c s="6" t="s">
        <v>2853</v>
      </c>
      <c s="36" t="s">
        <v>187</v>
      </c>
      <c s="37">
        <v>24.19</v>
      </c>
      <c s="36">
        <v>0</v>
      </c>
      <c s="36">
        <f>ROUND(G2347*H2347,6)</f>
      </c>
      <c r="L2347" s="38">
        <v>0</v>
      </c>
      <c s="32">
        <f>ROUND(ROUND(L2347,2)*ROUND(G2347,3),2)</f>
      </c>
      <c s="36" t="s">
        <v>154</v>
      </c>
      <c>
        <f>(M2347*21)/100</f>
      </c>
      <c t="s">
        <v>28</v>
      </c>
    </row>
    <row r="2348" spans="1:5" ht="12.75">
      <c r="A2348" s="35" t="s">
        <v>56</v>
      </c>
      <c r="E2348" s="39" t="s">
        <v>2853</v>
      </c>
    </row>
    <row r="2349" spans="1:5" ht="280.5">
      <c r="A2349" s="35" t="s">
        <v>57</v>
      </c>
      <c r="E2349" s="40" t="s">
        <v>2854</v>
      </c>
    </row>
    <row r="2350" spans="1:5" ht="12.75">
      <c r="A2350" t="s">
        <v>58</v>
      </c>
      <c r="E2350" s="39" t="s">
        <v>5</v>
      </c>
    </row>
    <row r="2351" spans="1:16" ht="25.5">
      <c r="A2351" t="s">
        <v>50</v>
      </c>
      <c s="34" t="s">
        <v>2855</v>
      </c>
      <c s="34" t="s">
        <v>2856</v>
      </c>
      <c s="35" t="s">
        <v>5</v>
      </c>
      <c s="6" t="s">
        <v>2857</v>
      </c>
      <c s="36" t="s">
        <v>133</v>
      </c>
      <c s="37">
        <v>180.59</v>
      </c>
      <c s="36">
        <v>0</v>
      </c>
      <c s="36">
        <f>ROUND(G2351*H2351,6)</f>
      </c>
      <c r="L2351" s="38">
        <v>0</v>
      </c>
      <c s="32">
        <f>ROUND(ROUND(L2351,2)*ROUND(G2351,3),2)</f>
      </c>
      <c s="36" t="s">
        <v>154</v>
      </c>
      <c>
        <f>(M2351*21)/100</f>
      </c>
      <c t="s">
        <v>28</v>
      </c>
    </row>
    <row r="2352" spans="1:5" ht="25.5">
      <c r="A2352" s="35" t="s">
        <v>56</v>
      </c>
      <c r="E2352" s="39" t="s">
        <v>2857</v>
      </c>
    </row>
    <row r="2353" spans="1:5" ht="369.75">
      <c r="A2353" s="35" t="s">
        <v>57</v>
      </c>
      <c r="E2353" s="40" t="s">
        <v>2858</v>
      </c>
    </row>
    <row r="2354" spans="1:5" ht="12.75">
      <c r="A2354" t="s">
        <v>58</v>
      </c>
      <c r="E2354" s="39" t="s">
        <v>2859</v>
      </c>
    </row>
    <row r="2355" spans="1:16" ht="25.5">
      <c r="A2355" t="s">
        <v>50</v>
      </c>
      <c s="34" t="s">
        <v>2860</v>
      </c>
      <c s="34" t="s">
        <v>2861</v>
      </c>
      <c s="35" t="s">
        <v>5</v>
      </c>
      <c s="6" t="s">
        <v>2862</v>
      </c>
      <c s="36" t="s">
        <v>133</v>
      </c>
      <c s="37">
        <v>41.39</v>
      </c>
      <c s="36">
        <v>0</v>
      </c>
      <c s="36">
        <f>ROUND(G2355*H2355,6)</f>
      </c>
      <c r="L2355" s="38">
        <v>0</v>
      </c>
      <c s="32">
        <f>ROUND(ROUND(L2355,2)*ROUND(G2355,3),2)</f>
      </c>
      <c s="36" t="s">
        <v>154</v>
      </c>
      <c>
        <f>(M2355*21)/100</f>
      </c>
      <c t="s">
        <v>28</v>
      </c>
    </row>
    <row r="2356" spans="1:5" ht="25.5">
      <c r="A2356" s="35" t="s">
        <v>56</v>
      </c>
      <c r="E2356" s="39" t="s">
        <v>2862</v>
      </c>
    </row>
    <row r="2357" spans="1:5" ht="51">
      <c r="A2357" s="35" t="s">
        <v>57</v>
      </c>
      <c r="E2357" s="40" t="s">
        <v>2863</v>
      </c>
    </row>
    <row r="2358" spans="1:5" ht="12.75">
      <c r="A2358" t="s">
        <v>58</v>
      </c>
      <c r="E2358" s="39" t="s">
        <v>2859</v>
      </c>
    </row>
    <row r="2359" spans="1:16" ht="25.5">
      <c r="A2359" t="s">
        <v>50</v>
      </c>
      <c s="34" t="s">
        <v>2864</v>
      </c>
      <c s="34" t="s">
        <v>2865</v>
      </c>
      <c s="35" t="s">
        <v>5</v>
      </c>
      <c s="6" t="s">
        <v>2866</v>
      </c>
      <c s="36" t="s">
        <v>187</v>
      </c>
      <c s="37">
        <v>2.731</v>
      </c>
      <c s="36">
        <v>0</v>
      </c>
      <c s="36">
        <f>ROUND(G2359*H2359,6)</f>
      </c>
      <c r="L2359" s="38">
        <v>0</v>
      </c>
      <c s="32">
        <f>ROUND(ROUND(L2359,2)*ROUND(G2359,3),2)</f>
      </c>
      <c s="36" t="s">
        <v>154</v>
      </c>
      <c>
        <f>(M2359*21)/100</f>
      </c>
      <c t="s">
        <v>28</v>
      </c>
    </row>
    <row r="2360" spans="1:5" ht="25.5">
      <c r="A2360" s="35" t="s">
        <v>56</v>
      </c>
      <c r="E2360" s="39" t="s">
        <v>2866</v>
      </c>
    </row>
    <row r="2361" spans="1:5" ht="89.25">
      <c r="A2361" s="35" t="s">
        <v>57</v>
      </c>
      <c r="E2361" s="40" t="s">
        <v>2867</v>
      </c>
    </row>
    <row r="2362" spans="1:5" ht="12.75">
      <c r="A2362" t="s">
        <v>58</v>
      </c>
      <c r="E2362" s="39" t="s">
        <v>5</v>
      </c>
    </row>
    <row r="2363" spans="1:16" ht="25.5">
      <c r="A2363" t="s">
        <v>50</v>
      </c>
      <c s="34" t="s">
        <v>2868</v>
      </c>
      <c s="34" t="s">
        <v>2869</v>
      </c>
      <c s="35" t="s">
        <v>5</v>
      </c>
      <c s="6" t="s">
        <v>2870</v>
      </c>
      <c s="36" t="s">
        <v>187</v>
      </c>
      <c s="37">
        <v>13.89</v>
      </c>
      <c s="36">
        <v>0</v>
      </c>
      <c s="36">
        <f>ROUND(G2363*H2363,6)</f>
      </c>
      <c r="L2363" s="38">
        <v>0</v>
      </c>
      <c s="32">
        <f>ROUND(ROUND(L2363,2)*ROUND(G2363,3),2)</f>
      </c>
      <c s="36" t="s">
        <v>154</v>
      </c>
      <c>
        <f>(M2363*21)/100</f>
      </c>
      <c t="s">
        <v>28</v>
      </c>
    </row>
    <row r="2364" spans="1:5" ht="25.5">
      <c r="A2364" s="35" t="s">
        <v>56</v>
      </c>
      <c r="E2364" s="39" t="s">
        <v>2870</v>
      </c>
    </row>
    <row r="2365" spans="1:5" ht="63.75">
      <c r="A2365" s="35" t="s">
        <v>57</v>
      </c>
      <c r="E2365" s="40" t="s">
        <v>2871</v>
      </c>
    </row>
    <row r="2366" spans="1:5" ht="12.75">
      <c r="A2366" t="s">
        <v>58</v>
      </c>
      <c r="E2366" s="39" t="s">
        <v>5</v>
      </c>
    </row>
    <row r="2367" spans="1:16" ht="12.75">
      <c r="A2367" t="s">
        <v>50</v>
      </c>
      <c s="34" t="s">
        <v>2872</v>
      </c>
      <c s="34" t="s">
        <v>2873</v>
      </c>
      <c s="35" t="s">
        <v>5</v>
      </c>
      <c s="6" t="s">
        <v>2874</v>
      </c>
      <c s="36" t="s">
        <v>187</v>
      </c>
      <c s="37">
        <v>102.978</v>
      </c>
      <c s="36">
        <v>0</v>
      </c>
      <c s="36">
        <f>ROUND(G2367*H2367,6)</f>
      </c>
      <c r="L2367" s="38">
        <v>0</v>
      </c>
      <c s="32">
        <f>ROUND(ROUND(L2367,2)*ROUND(G2367,3),2)</f>
      </c>
      <c s="36" t="s">
        <v>154</v>
      </c>
      <c>
        <f>(M2367*21)/100</f>
      </c>
      <c t="s">
        <v>28</v>
      </c>
    </row>
    <row r="2368" spans="1:5" ht="12.75">
      <c r="A2368" s="35" t="s">
        <v>56</v>
      </c>
      <c r="E2368" s="39" t="s">
        <v>2874</v>
      </c>
    </row>
    <row r="2369" spans="1:5" ht="318.75">
      <c r="A2369" s="35" t="s">
        <v>57</v>
      </c>
      <c r="E2369" s="40" t="s">
        <v>2875</v>
      </c>
    </row>
    <row r="2370" spans="1:5" ht="12.75">
      <c r="A2370" t="s">
        <v>58</v>
      </c>
      <c r="E2370" s="39" t="s">
        <v>5</v>
      </c>
    </row>
    <row r="2371" spans="1:16" ht="12.75">
      <c r="A2371" t="s">
        <v>50</v>
      </c>
      <c s="34" t="s">
        <v>2876</v>
      </c>
      <c s="34" t="s">
        <v>2877</v>
      </c>
      <c s="35" t="s">
        <v>5</v>
      </c>
      <c s="6" t="s">
        <v>2878</v>
      </c>
      <c s="36" t="s">
        <v>65</v>
      </c>
      <c s="37">
        <v>112.32</v>
      </c>
      <c s="36">
        <v>0</v>
      </c>
      <c s="36">
        <f>ROUND(G2371*H2371,6)</f>
      </c>
      <c r="L2371" s="38">
        <v>0</v>
      </c>
      <c s="32">
        <f>ROUND(ROUND(L2371,2)*ROUND(G2371,3),2)</f>
      </c>
      <c s="36" t="s">
        <v>154</v>
      </c>
      <c>
        <f>(M2371*21)/100</f>
      </c>
      <c t="s">
        <v>28</v>
      </c>
    </row>
    <row r="2372" spans="1:5" ht="12.75">
      <c r="A2372" s="35" t="s">
        <v>56</v>
      </c>
      <c r="E2372" s="39" t="s">
        <v>2878</v>
      </c>
    </row>
    <row r="2373" spans="1:5" ht="25.5">
      <c r="A2373" s="35" t="s">
        <v>57</v>
      </c>
      <c r="E2373" s="40" t="s">
        <v>2879</v>
      </c>
    </row>
    <row r="2374" spans="1:5" ht="12.75">
      <c r="A2374" t="s">
        <v>58</v>
      </c>
      <c r="E2374" s="39" t="s">
        <v>5</v>
      </c>
    </row>
    <row r="2375" spans="1:16" ht="25.5">
      <c r="A2375" t="s">
        <v>50</v>
      </c>
      <c s="34" t="s">
        <v>2880</v>
      </c>
      <c s="34" t="s">
        <v>2881</v>
      </c>
      <c s="35" t="s">
        <v>5</v>
      </c>
      <c s="6" t="s">
        <v>2882</v>
      </c>
      <c s="36" t="s">
        <v>65</v>
      </c>
      <c s="37">
        <v>43.21</v>
      </c>
      <c s="36">
        <v>0</v>
      </c>
      <c s="36">
        <f>ROUND(G2375*H2375,6)</f>
      </c>
      <c r="L2375" s="38">
        <v>0</v>
      </c>
      <c s="32">
        <f>ROUND(ROUND(L2375,2)*ROUND(G2375,3),2)</f>
      </c>
      <c s="36" t="s">
        <v>154</v>
      </c>
      <c>
        <f>(M2375*21)/100</f>
      </c>
      <c t="s">
        <v>28</v>
      </c>
    </row>
    <row r="2376" spans="1:5" ht="25.5">
      <c r="A2376" s="35" t="s">
        <v>56</v>
      </c>
      <c r="E2376" s="39" t="s">
        <v>2882</v>
      </c>
    </row>
    <row r="2377" spans="1:5" ht="63.75">
      <c r="A2377" s="35" t="s">
        <v>57</v>
      </c>
      <c r="E2377" s="40" t="s">
        <v>2883</v>
      </c>
    </row>
    <row r="2378" spans="1:5" ht="12.75">
      <c r="A2378" t="s">
        <v>58</v>
      </c>
      <c r="E2378" s="39" t="s">
        <v>5</v>
      </c>
    </row>
    <row r="2379" spans="1:16" ht="25.5">
      <c r="A2379" t="s">
        <v>50</v>
      </c>
      <c s="34" t="s">
        <v>2884</v>
      </c>
      <c s="34" t="s">
        <v>2885</v>
      </c>
      <c s="35" t="s">
        <v>5</v>
      </c>
      <c s="6" t="s">
        <v>2886</v>
      </c>
      <c s="36" t="s">
        <v>133</v>
      </c>
      <c s="37">
        <v>170.24</v>
      </c>
      <c s="36">
        <v>0</v>
      </c>
      <c s="36">
        <f>ROUND(G2379*H2379,6)</f>
      </c>
      <c r="L2379" s="38">
        <v>0</v>
      </c>
      <c s="32">
        <f>ROUND(ROUND(L2379,2)*ROUND(G2379,3),2)</f>
      </c>
      <c s="36" t="s">
        <v>154</v>
      </c>
      <c>
        <f>(M2379*21)/100</f>
      </c>
      <c t="s">
        <v>28</v>
      </c>
    </row>
    <row r="2380" spans="1:5" ht="38.25">
      <c r="A2380" s="35" t="s">
        <v>56</v>
      </c>
      <c r="E2380" s="39" t="s">
        <v>2887</v>
      </c>
    </row>
    <row r="2381" spans="1:5" ht="357">
      <c r="A2381" s="35" t="s">
        <v>57</v>
      </c>
      <c r="E2381" s="40" t="s">
        <v>2888</v>
      </c>
    </row>
    <row r="2382" spans="1:5" ht="12.75">
      <c r="A2382" t="s">
        <v>58</v>
      </c>
      <c r="E2382" s="39" t="s">
        <v>5</v>
      </c>
    </row>
    <row r="2383" spans="1:16" ht="25.5">
      <c r="A2383" t="s">
        <v>50</v>
      </c>
      <c s="34" t="s">
        <v>2889</v>
      </c>
      <c s="34" t="s">
        <v>2890</v>
      </c>
      <c s="35" t="s">
        <v>5</v>
      </c>
      <c s="6" t="s">
        <v>2891</v>
      </c>
      <c s="36" t="s">
        <v>133</v>
      </c>
      <c s="37">
        <v>3.015</v>
      </c>
      <c s="36">
        <v>0</v>
      </c>
      <c s="36">
        <f>ROUND(G2383*H2383,6)</f>
      </c>
      <c r="L2383" s="38">
        <v>0</v>
      </c>
      <c s="32">
        <f>ROUND(ROUND(L2383,2)*ROUND(G2383,3),2)</f>
      </c>
      <c s="36" t="s">
        <v>154</v>
      </c>
      <c>
        <f>(M2383*21)/100</f>
      </c>
      <c t="s">
        <v>28</v>
      </c>
    </row>
    <row r="2384" spans="1:5" ht="25.5">
      <c r="A2384" s="35" t="s">
        <v>56</v>
      </c>
      <c r="E2384" s="39" t="s">
        <v>2891</v>
      </c>
    </row>
    <row r="2385" spans="1:5" ht="89.25">
      <c r="A2385" s="35" t="s">
        <v>57</v>
      </c>
      <c r="E2385" s="40" t="s">
        <v>2892</v>
      </c>
    </row>
    <row r="2386" spans="1:5" ht="12.75">
      <c r="A2386" t="s">
        <v>58</v>
      </c>
      <c r="E2386" s="39" t="s">
        <v>2893</v>
      </c>
    </row>
    <row r="2387" spans="1:16" ht="25.5">
      <c r="A2387" t="s">
        <v>50</v>
      </c>
      <c s="34" t="s">
        <v>2894</v>
      </c>
      <c s="34" t="s">
        <v>2895</v>
      </c>
      <c s="35" t="s">
        <v>5</v>
      </c>
      <c s="6" t="s">
        <v>2896</v>
      </c>
      <c s="36" t="s">
        <v>133</v>
      </c>
      <c s="37">
        <v>22.978</v>
      </c>
      <c s="36">
        <v>0</v>
      </c>
      <c s="36">
        <f>ROUND(G2387*H2387,6)</f>
      </c>
      <c r="L2387" s="38">
        <v>0</v>
      </c>
      <c s="32">
        <f>ROUND(ROUND(L2387,2)*ROUND(G2387,3),2)</f>
      </c>
      <c s="36" t="s">
        <v>154</v>
      </c>
      <c>
        <f>(M2387*21)/100</f>
      </c>
      <c t="s">
        <v>28</v>
      </c>
    </row>
    <row r="2388" spans="1:5" ht="25.5">
      <c r="A2388" s="35" t="s">
        <v>56</v>
      </c>
      <c r="E2388" s="39" t="s">
        <v>2896</v>
      </c>
    </row>
    <row r="2389" spans="1:5" ht="127.5">
      <c r="A2389" s="35" t="s">
        <v>57</v>
      </c>
      <c r="E2389" s="40" t="s">
        <v>2897</v>
      </c>
    </row>
    <row r="2390" spans="1:5" ht="12.75">
      <c r="A2390" t="s">
        <v>58</v>
      </c>
      <c r="E2390" s="39" t="s">
        <v>2893</v>
      </c>
    </row>
    <row r="2391" spans="1:16" ht="25.5">
      <c r="A2391" t="s">
        <v>50</v>
      </c>
      <c s="34" t="s">
        <v>2898</v>
      </c>
      <c s="34" t="s">
        <v>2899</v>
      </c>
      <c s="35" t="s">
        <v>5</v>
      </c>
      <c s="6" t="s">
        <v>2900</v>
      </c>
      <c s="36" t="s">
        <v>133</v>
      </c>
      <c s="37">
        <v>31.254</v>
      </c>
      <c s="36">
        <v>0</v>
      </c>
      <c s="36">
        <f>ROUND(G2391*H2391,6)</f>
      </c>
      <c r="L2391" s="38">
        <v>0</v>
      </c>
      <c s="32">
        <f>ROUND(ROUND(L2391,2)*ROUND(G2391,3),2)</f>
      </c>
      <c s="36" t="s">
        <v>154</v>
      </c>
      <c>
        <f>(M2391*21)/100</f>
      </c>
      <c t="s">
        <v>28</v>
      </c>
    </row>
    <row r="2392" spans="1:5" ht="25.5">
      <c r="A2392" s="35" t="s">
        <v>56</v>
      </c>
      <c r="E2392" s="39" t="s">
        <v>2900</v>
      </c>
    </row>
    <row r="2393" spans="1:5" ht="153">
      <c r="A2393" s="35" t="s">
        <v>57</v>
      </c>
      <c r="E2393" s="40" t="s">
        <v>2901</v>
      </c>
    </row>
    <row r="2394" spans="1:5" ht="12.75">
      <c r="A2394" t="s">
        <v>58</v>
      </c>
      <c r="E2394" s="39" t="s">
        <v>2893</v>
      </c>
    </row>
    <row r="2395" spans="1:16" ht="25.5">
      <c r="A2395" t="s">
        <v>50</v>
      </c>
      <c s="34" t="s">
        <v>2902</v>
      </c>
      <c s="34" t="s">
        <v>2903</v>
      </c>
      <c s="35" t="s">
        <v>5</v>
      </c>
      <c s="6" t="s">
        <v>2904</v>
      </c>
      <c s="36" t="s">
        <v>133</v>
      </c>
      <c s="37">
        <v>3.96</v>
      </c>
      <c s="36">
        <v>0</v>
      </c>
      <c s="36">
        <f>ROUND(G2395*H2395,6)</f>
      </c>
      <c r="L2395" s="38">
        <v>0</v>
      </c>
      <c s="32">
        <f>ROUND(ROUND(L2395,2)*ROUND(G2395,3),2)</f>
      </c>
      <c s="36" t="s">
        <v>154</v>
      </c>
      <c>
        <f>(M2395*21)/100</f>
      </c>
      <c t="s">
        <v>28</v>
      </c>
    </row>
    <row r="2396" spans="1:5" ht="25.5">
      <c r="A2396" s="35" t="s">
        <v>56</v>
      </c>
      <c r="E2396" s="39" t="s">
        <v>2904</v>
      </c>
    </row>
    <row r="2397" spans="1:5" ht="216.75">
      <c r="A2397" s="35" t="s">
        <v>57</v>
      </c>
      <c r="E2397" s="40" t="s">
        <v>2905</v>
      </c>
    </row>
    <row r="2398" spans="1:5" ht="25.5">
      <c r="A2398" t="s">
        <v>58</v>
      </c>
      <c r="E2398" s="39" t="s">
        <v>2906</v>
      </c>
    </row>
    <row r="2399" spans="1:16" ht="25.5">
      <c r="A2399" t="s">
        <v>50</v>
      </c>
      <c s="34" t="s">
        <v>2907</v>
      </c>
      <c s="34" t="s">
        <v>2908</v>
      </c>
      <c s="35" t="s">
        <v>5</v>
      </c>
      <c s="6" t="s">
        <v>2909</v>
      </c>
      <c s="36" t="s">
        <v>133</v>
      </c>
      <c s="37">
        <v>58.961</v>
      </c>
      <c s="36">
        <v>0</v>
      </c>
      <c s="36">
        <f>ROUND(G2399*H2399,6)</f>
      </c>
      <c r="L2399" s="38">
        <v>0</v>
      </c>
      <c s="32">
        <f>ROUND(ROUND(L2399,2)*ROUND(G2399,3),2)</f>
      </c>
      <c s="36" t="s">
        <v>154</v>
      </c>
      <c>
        <f>(M2399*21)/100</f>
      </c>
      <c t="s">
        <v>28</v>
      </c>
    </row>
    <row r="2400" spans="1:5" ht="25.5">
      <c r="A2400" s="35" t="s">
        <v>56</v>
      </c>
      <c r="E2400" s="39" t="s">
        <v>2909</v>
      </c>
    </row>
    <row r="2401" spans="1:5" ht="293.25">
      <c r="A2401" s="35" t="s">
        <v>57</v>
      </c>
      <c r="E2401" s="40" t="s">
        <v>2910</v>
      </c>
    </row>
    <row r="2402" spans="1:5" ht="25.5">
      <c r="A2402" t="s">
        <v>58</v>
      </c>
      <c r="E2402" s="39" t="s">
        <v>2906</v>
      </c>
    </row>
    <row r="2403" spans="1:16" ht="25.5">
      <c r="A2403" t="s">
        <v>50</v>
      </c>
      <c s="34" t="s">
        <v>2911</v>
      </c>
      <c s="34" t="s">
        <v>2912</v>
      </c>
      <c s="35" t="s">
        <v>5</v>
      </c>
      <c s="6" t="s">
        <v>2913</v>
      </c>
      <c s="36" t="s">
        <v>133</v>
      </c>
      <c s="37">
        <v>5.67</v>
      </c>
      <c s="36">
        <v>0</v>
      </c>
      <c s="36">
        <f>ROUND(G2403*H2403,6)</f>
      </c>
      <c r="L2403" s="38">
        <v>0</v>
      </c>
      <c s="32">
        <f>ROUND(ROUND(L2403,2)*ROUND(G2403,3),2)</f>
      </c>
      <c s="36" t="s">
        <v>154</v>
      </c>
      <c>
        <f>(M2403*21)/100</f>
      </c>
      <c t="s">
        <v>28</v>
      </c>
    </row>
    <row r="2404" spans="1:5" ht="25.5">
      <c r="A2404" s="35" t="s">
        <v>56</v>
      </c>
      <c r="E2404" s="39" t="s">
        <v>2913</v>
      </c>
    </row>
    <row r="2405" spans="1:5" ht="38.25">
      <c r="A2405" s="35" t="s">
        <v>57</v>
      </c>
      <c r="E2405" s="40" t="s">
        <v>2914</v>
      </c>
    </row>
    <row r="2406" spans="1:5" ht="25.5">
      <c r="A2406" t="s">
        <v>58</v>
      </c>
      <c r="E2406" s="39" t="s">
        <v>2906</v>
      </c>
    </row>
    <row r="2407" spans="1:16" ht="25.5">
      <c r="A2407" t="s">
        <v>50</v>
      </c>
      <c s="34" t="s">
        <v>2915</v>
      </c>
      <c s="34" t="s">
        <v>2916</v>
      </c>
      <c s="35" t="s">
        <v>5</v>
      </c>
      <c s="6" t="s">
        <v>2917</v>
      </c>
      <c s="36" t="s">
        <v>54</v>
      </c>
      <c s="37">
        <v>1</v>
      </c>
      <c s="36">
        <v>0</v>
      </c>
      <c s="36">
        <f>ROUND(G2407*H2407,6)</f>
      </c>
      <c r="L2407" s="38">
        <v>0</v>
      </c>
      <c s="32">
        <f>ROUND(ROUND(L2407,2)*ROUND(G2407,3),2)</f>
      </c>
      <c s="36" t="s">
        <v>154</v>
      </c>
      <c>
        <f>(M2407*21)/100</f>
      </c>
      <c t="s">
        <v>28</v>
      </c>
    </row>
    <row r="2408" spans="1:5" ht="25.5">
      <c r="A2408" s="35" t="s">
        <v>56</v>
      </c>
      <c r="E2408" s="39" t="s">
        <v>2917</v>
      </c>
    </row>
    <row r="2409" spans="1:5" ht="25.5">
      <c r="A2409" s="35" t="s">
        <v>57</v>
      </c>
      <c r="E2409" s="40" t="s">
        <v>2918</v>
      </c>
    </row>
    <row r="2410" spans="1:5" ht="12.75">
      <c r="A2410" t="s">
        <v>58</v>
      </c>
      <c r="E2410" s="39" t="s">
        <v>5</v>
      </c>
    </row>
    <row r="2411" spans="1:16" ht="25.5">
      <c r="A2411" t="s">
        <v>50</v>
      </c>
      <c s="34" t="s">
        <v>2919</v>
      </c>
      <c s="34" t="s">
        <v>2920</v>
      </c>
      <c s="35" t="s">
        <v>5</v>
      </c>
      <c s="6" t="s">
        <v>2921</v>
      </c>
      <c s="36" t="s">
        <v>54</v>
      </c>
      <c s="37">
        <v>2</v>
      </c>
      <c s="36">
        <v>0</v>
      </c>
      <c s="36">
        <f>ROUND(G2411*H2411,6)</f>
      </c>
      <c r="L2411" s="38">
        <v>0</v>
      </c>
      <c s="32">
        <f>ROUND(ROUND(L2411,2)*ROUND(G2411,3),2)</f>
      </c>
      <c s="36" t="s">
        <v>154</v>
      </c>
      <c>
        <f>(M2411*21)/100</f>
      </c>
      <c t="s">
        <v>28</v>
      </c>
    </row>
    <row r="2412" spans="1:5" ht="25.5">
      <c r="A2412" s="35" t="s">
        <v>56</v>
      </c>
      <c r="E2412" s="39" t="s">
        <v>2921</v>
      </c>
    </row>
    <row r="2413" spans="1:5" ht="38.25">
      <c r="A2413" s="35" t="s">
        <v>57</v>
      </c>
      <c r="E2413" s="40" t="s">
        <v>2922</v>
      </c>
    </row>
    <row r="2414" spans="1:5" ht="12.75">
      <c r="A2414" t="s">
        <v>58</v>
      </c>
      <c r="E2414" s="39" t="s">
        <v>5</v>
      </c>
    </row>
    <row r="2415" spans="1:16" ht="25.5">
      <c r="A2415" t="s">
        <v>50</v>
      </c>
      <c s="34" t="s">
        <v>2923</v>
      </c>
      <c s="34" t="s">
        <v>2924</v>
      </c>
      <c s="35" t="s">
        <v>5</v>
      </c>
      <c s="6" t="s">
        <v>2925</v>
      </c>
      <c s="36" t="s">
        <v>187</v>
      </c>
      <c s="37">
        <v>0.402</v>
      </c>
      <c s="36">
        <v>0</v>
      </c>
      <c s="36">
        <f>ROUND(G2415*H2415,6)</f>
      </c>
      <c r="L2415" s="38">
        <v>0</v>
      </c>
      <c s="32">
        <f>ROUND(ROUND(L2415,2)*ROUND(G2415,3),2)</f>
      </c>
      <c s="36" t="s">
        <v>154</v>
      </c>
      <c>
        <f>(M2415*21)/100</f>
      </c>
      <c t="s">
        <v>28</v>
      </c>
    </row>
    <row r="2416" spans="1:5" ht="25.5">
      <c r="A2416" s="35" t="s">
        <v>56</v>
      </c>
      <c r="E2416" s="39" t="s">
        <v>2925</v>
      </c>
    </row>
    <row r="2417" spans="1:5" ht="25.5">
      <c r="A2417" s="35" t="s">
        <v>57</v>
      </c>
      <c r="E2417" s="40" t="s">
        <v>2926</v>
      </c>
    </row>
    <row r="2418" spans="1:5" ht="12.75">
      <c r="A2418" t="s">
        <v>58</v>
      </c>
      <c r="E2418" s="39" t="s">
        <v>5</v>
      </c>
    </row>
    <row r="2419" spans="1:16" ht="25.5">
      <c r="A2419" t="s">
        <v>50</v>
      </c>
      <c s="34" t="s">
        <v>2927</v>
      </c>
      <c s="34" t="s">
        <v>2928</v>
      </c>
      <c s="35" t="s">
        <v>5</v>
      </c>
      <c s="6" t="s">
        <v>2929</v>
      </c>
      <c s="36" t="s">
        <v>187</v>
      </c>
      <c s="37">
        <v>4.336</v>
      </c>
      <c s="36">
        <v>0</v>
      </c>
      <c s="36">
        <f>ROUND(G2419*H2419,6)</f>
      </c>
      <c r="L2419" s="38">
        <v>0</v>
      </c>
      <c s="32">
        <f>ROUND(ROUND(L2419,2)*ROUND(G2419,3),2)</f>
      </c>
      <c s="36" t="s">
        <v>154</v>
      </c>
      <c>
        <f>(M2419*21)/100</f>
      </c>
      <c t="s">
        <v>28</v>
      </c>
    </row>
    <row r="2420" spans="1:5" ht="25.5">
      <c r="A2420" s="35" t="s">
        <v>56</v>
      </c>
      <c r="E2420" s="39" t="s">
        <v>2929</v>
      </c>
    </row>
    <row r="2421" spans="1:5" ht="51">
      <c r="A2421" s="35" t="s">
        <v>57</v>
      </c>
      <c r="E2421" s="40" t="s">
        <v>2930</v>
      </c>
    </row>
    <row r="2422" spans="1:5" ht="12.75">
      <c r="A2422" t="s">
        <v>58</v>
      </c>
      <c r="E2422" s="39" t="s">
        <v>5</v>
      </c>
    </row>
    <row r="2423" spans="1:16" ht="38.25">
      <c r="A2423" t="s">
        <v>50</v>
      </c>
      <c s="34" t="s">
        <v>2931</v>
      </c>
      <c s="34" t="s">
        <v>2932</v>
      </c>
      <c s="35" t="s">
        <v>5</v>
      </c>
      <c s="6" t="s">
        <v>2933</v>
      </c>
      <c s="36" t="s">
        <v>54</v>
      </c>
      <c s="37">
        <v>4</v>
      </c>
      <c s="36">
        <v>0</v>
      </c>
      <c s="36">
        <f>ROUND(G2423*H2423,6)</f>
      </c>
      <c r="L2423" s="38">
        <v>0</v>
      </c>
      <c s="32">
        <f>ROUND(ROUND(L2423,2)*ROUND(G2423,3),2)</f>
      </c>
      <c s="36" t="s">
        <v>154</v>
      </c>
      <c>
        <f>(M2423*21)/100</f>
      </c>
      <c t="s">
        <v>28</v>
      </c>
    </row>
    <row r="2424" spans="1:5" ht="38.25">
      <c r="A2424" s="35" t="s">
        <v>56</v>
      </c>
      <c r="E2424" s="39" t="s">
        <v>2934</v>
      </c>
    </row>
    <row r="2425" spans="1:5" ht="25.5">
      <c r="A2425" s="35" t="s">
        <v>57</v>
      </c>
      <c r="E2425" s="40" t="s">
        <v>2935</v>
      </c>
    </row>
    <row r="2426" spans="1:5" ht="12.75">
      <c r="A2426" t="s">
        <v>58</v>
      </c>
      <c r="E2426" s="39" t="s">
        <v>5</v>
      </c>
    </row>
    <row r="2427" spans="1:16" ht="38.25">
      <c r="A2427" t="s">
        <v>50</v>
      </c>
      <c s="34" t="s">
        <v>2936</v>
      </c>
      <c s="34" t="s">
        <v>2937</v>
      </c>
      <c s="35" t="s">
        <v>5</v>
      </c>
      <c s="6" t="s">
        <v>2933</v>
      </c>
      <c s="36" t="s">
        <v>54</v>
      </c>
      <c s="37">
        <v>7</v>
      </c>
      <c s="36">
        <v>0</v>
      </c>
      <c s="36">
        <f>ROUND(G2427*H2427,6)</f>
      </c>
      <c r="L2427" s="38">
        <v>0</v>
      </c>
      <c s="32">
        <f>ROUND(ROUND(L2427,2)*ROUND(G2427,3),2)</f>
      </c>
      <c s="36" t="s">
        <v>154</v>
      </c>
      <c>
        <f>(M2427*21)/100</f>
      </c>
      <c t="s">
        <v>28</v>
      </c>
    </row>
    <row r="2428" spans="1:5" ht="38.25">
      <c r="A2428" s="35" t="s">
        <v>56</v>
      </c>
      <c r="E2428" s="39" t="s">
        <v>2938</v>
      </c>
    </row>
    <row r="2429" spans="1:5" ht="25.5">
      <c r="A2429" s="35" t="s">
        <v>57</v>
      </c>
      <c r="E2429" s="40" t="s">
        <v>2939</v>
      </c>
    </row>
    <row r="2430" spans="1:5" ht="12.75">
      <c r="A2430" t="s">
        <v>58</v>
      </c>
      <c r="E2430" s="39" t="s">
        <v>5</v>
      </c>
    </row>
    <row r="2431" spans="1:16" ht="38.25">
      <c r="A2431" t="s">
        <v>50</v>
      </c>
      <c s="34" t="s">
        <v>2940</v>
      </c>
      <c s="34" t="s">
        <v>2941</v>
      </c>
      <c s="35" t="s">
        <v>5</v>
      </c>
      <c s="6" t="s">
        <v>2942</v>
      </c>
      <c s="36" t="s">
        <v>133</v>
      </c>
      <c s="37">
        <v>1.89</v>
      </c>
      <c s="36">
        <v>0</v>
      </c>
      <c s="36">
        <f>ROUND(G2431*H2431,6)</f>
      </c>
      <c r="L2431" s="38">
        <v>0</v>
      </c>
      <c s="32">
        <f>ROUND(ROUND(L2431,2)*ROUND(G2431,3),2)</f>
      </c>
      <c s="36" t="s">
        <v>154</v>
      </c>
      <c>
        <f>(M2431*21)/100</f>
      </c>
      <c t="s">
        <v>28</v>
      </c>
    </row>
    <row r="2432" spans="1:5" ht="38.25">
      <c r="A2432" s="35" t="s">
        <v>56</v>
      </c>
      <c r="E2432" s="39" t="s">
        <v>2943</v>
      </c>
    </row>
    <row r="2433" spans="1:5" ht="25.5">
      <c r="A2433" s="35" t="s">
        <v>57</v>
      </c>
      <c r="E2433" s="40" t="s">
        <v>2944</v>
      </c>
    </row>
    <row r="2434" spans="1:5" ht="12.75">
      <c r="A2434" t="s">
        <v>58</v>
      </c>
      <c r="E2434" s="39" t="s">
        <v>5</v>
      </c>
    </row>
    <row r="2435" spans="1:16" ht="25.5">
      <c r="A2435" t="s">
        <v>50</v>
      </c>
      <c s="34" t="s">
        <v>2945</v>
      </c>
      <c s="34" t="s">
        <v>2946</v>
      </c>
      <c s="35" t="s">
        <v>5</v>
      </c>
      <c s="6" t="s">
        <v>2947</v>
      </c>
      <c s="36" t="s">
        <v>54</v>
      </c>
      <c s="37">
        <v>1</v>
      </c>
      <c s="36">
        <v>0</v>
      </c>
      <c s="36">
        <f>ROUND(G2435*H2435,6)</f>
      </c>
      <c r="L2435" s="38">
        <v>0</v>
      </c>
      <c s="32">
        <f>ROUND(ROUND(L2435,2)*ROUND(G2435,3),2)</f>
      </c>
      <c s="36" t="s">
        <v>154</v>
      </c>
      <c>
        <f>(M2435*21)/100</f>
      </c>
      <c t="s">
        <v>28</v>
      </c>
    </row>
    <row r="2436" spans="1:5" ht="25.5">
      <c r="A2436" s="35" t="s">
        <v>56</v>
      </c>
      <c r="E2436" s="39" t="s">
        <v>2947</v>
      </c>
    </row>
    <row r="2437" spans="1:5" ht="25.5">
      <c r="A2437" s="35" t="s">
        <v>57</v>
      </c>
      <c r="E2437" s="40" t="s">
        <v>2948</v>
      </c>
    </row>
    <row r="2438" spans="1:5" ht="12.75">
      <c r="A2438" t="s">
        <v>58</v>
      </c>
      <c r="E2438" s="39" t="s">
        <v>5</v>
      </c>
    </row>
    <row r="2439" spans="1:16" ht="25.5">
      <c r="A2439" t="s">
        <v>50</v>
      </c>
      <c s="34" t="s">
        <v>2949</v>
      </c>
      <c s="34" t="s">
        <v>2950</v>
      </c>
      <c s="35" t="s">
        <v>5</v>
      </c>
      <c s="6" t="s">
        <v>2951</v>
      </c>
      <c s="36" t="s">
        <v>187</v>
      </c>
      <c s="37">
        <v>0.888</v>
      </c>
      <c s="36">
        <v>0</v>
      </c>
      <c s="36">
        <f>ROUND(G2439*H2439,6)</f>
      </c>
      <c r="L2439" s="38">
        <v>0</v>
      </c>
      <c s="32">
        <f>ROUND(ROUND(L2439,2)*ROUND(G2439,3),2)</f>
      </c>
      <c s="36" t="s">
        <v>154</v>
      </c>
      <c>
        <f>(M2439*21)/100</f>
      </c>
      <c t="s">
        <v>28</v>
      </c>
    </row>
    <row r="2440" spans="1:5" ht="25.5">
      <c r="A2440" s="35" t="s">
        <v>56</v>
      </c>
      <c r="E2440" s="39" t="s">
        <v>2951</v>
      </c>
    </row>
    <row r="2441" spans="1:5" ht="38.25">
      <c r="A2441" s="35" t="s">
        <v>57</v>
      </c>
      <c r="E2441" s="40" t="s">
        <v>2952</v>
      </c>
    </row>
    <row r="2442" spans="1:5" ht="12.75">
      <c r="A2442" t="s">
        <v>58</v>
      </c>
      <c r="E2442" s="39" t="s">
        <v>5</v>
      </c>
    </row>
    <row r="2443" spans="1:16" ht="25.5">
      <c r="A2443" t="s">
        <v>50</v>
      </c>
      <c s="34" t="s">
        <v>2953</v>
      </c>
      <c s="34" t="s">
        <v>2954</v>
      </c>
      <c s="35" t="s">
        <v>5</v>
      </c>
      <c s="6" t="s">
        <v>2955</v>
      </c>
      <c s="36" t="s">
        <v>65</v>
      </c>
      <c s="37">
        <v>40.7</v>
      </c>
      <c s="36">
        <v>0</v>
      </c>
      <c s="36">
        <f>ROUND(G2443*H2443,6)</f>
      </c>
      <c r="L2443" s="38">
        <v>0</v>
      </c>
      <c s="32">
        <f>ROUND(ROUND(L2443,2)*ROUND(G2443,3),2)</f>
      </c>
      <c s="36" t="s">
        <v>154</v>
      </c>
      <c>
        <f>(M2443*21)/100</f>
      </c>
      <c t="s">
        <v>28</v>
      </c>
    </row>
    <row r="2444" spans="1:5" ht="25.5">
      <c r="A2444" s="35" t="s">
        <v>56</v>
      </c>
      <c r="E2444" s="39" t="s">
        <v>2955</v>
      </c>
    </row>
    <row r="2445" spans="1:5" ht="25.5">
      <c r="A2445" s="35" t="s">
        <v>57</v>
      </c>
      <c r="E2445" s="40" t="s">
        <v>2956</v>
      </c>
    </row>
    <row r="2446" spans="1:5" ht="12.75">
      <c r="A2446" t="s">
        <v>58</v>
      </c>
      <c r="E2446" s="39" t="s">
        <v>5</v>
      </c>
    </row>
    <row r="2447" spans="1:16" ht="25.5">
      <c r="A2447" t="s">
        <v>50</v>
      </c>
      <c s="34" t="s">
        <v>2957</v>
      </c>
      <c s="34" t="s">
        <v>2958</v>
      </c>
      <c s="35" t="s">
        <v>5</v>
      </c>
      <c s="6" t="s">
        <v>2959</v>
      </c>
      <c s="36" t="s">
        <v>65</v>
      </c>
      <c s="37">
        <v>47.96</v>
      </c>
      <c s="36">
        <v>0</v>
      </c>
      <c s="36">
        <f>ROUND(G2447*H2447,6)</f>
      </c>
      <c r="L2447" s="38">
        <v>0</v>
      </c>
      <c s="32">
        <f>ROUND(ROUND(L2447,2)*ROUND(G2447,3),2)</f>
      </c>
      <c s="36" t="s">
        <v>154</v>
      </c>
      <c>
        <f>(M2447*21)/100</f>
      </c>
      <c t="s">
        <v>28</v>
      </c>
    </row>
    <row r="2448" spans="1:5" ht="25.5">
      <c r="A2448" s="35" t="s">
        <v>56</v>
      </c>
      <c r="E2448" s="39" t="s">
        <v>2959</v>
      </c>
    </row>
    <row r="2449" spans="1:5" ht="25.5">
      <c r="A2449" s="35" t="s">
        <v>57</v>
      </c>
      <c r="E2449" s="40" t="s">
        <v>2960</v>
      </c>
    </row>
    <row r="2450" spans="1:5" ht="12.75">
      <c r="A2450" t="s">
        <v>58</v>
      </c>
      <c r="E2450" s="39" t="s">
        <v>5</v>
      </c>
    </row>
    <row r="2451" spans="1:16" ht="38.25">
      <c r="A2451" t="s">
        <v>50</v>
      </c>
      <c s="34" t="s">
        <v>2961</v>
      </c>
      <c s="34" t="s">
        <v>2962</v>
      </c>
      <c s="35" t="s">
        <v>5</v>
      </c>
      <c s="6" t="s">
        <v>2963</v>
      </c>
      <c s="36" t="s">
        <v>65</v>
      </c>
      <c s="37">
        <v>47.96</v>
      </c>
      <c s="36">
        <v>0</v>
      </c>
      <c s="36">
        <f>ROUND(G2451*H2451,6)</f>
      </c>
      <c r="L2451" s="38">
        <v>0</v>
      </c>
      <c s="32">
        <f>ROUND(ROUND(L2451,2)*ROUND(G2451,3),2)</f>
      </c>
      <c s="36" t="s">
        <v>154</v>
      </c>
      <c>
        <f>(M2451*21)/100</f>
      </c>
      <c t="s">
        <v>28</v>
      </c>
    </row>
    <row r="2452" spans="1:5" ht="38.25">
      <c r="A2452" s="35" t="s">
        <v>56</v>
      </c>
      <c r="E2452" s="39" t="s">
        <v>2964</v>
      </c>
    </row>
    <row r="2453" spans="1:5" ht="25.5">
      <c r="A2453" s="35" t="s">
        <v>57</v>
      </c>
      <c r="E2453" s="40" t="s">
        <v>2960</v>
      </c>
    </row>
    <row r="2454" spans="1:5" ht="12.75">
      <c r="A2454" t="s">
        <v>58</v>
      </c>
      <c r="E2454" s="39" t="s">
        <v>5</v>
      </c>
    </row>
    <row r="2455" spans="1:16" ht="38.25">
      <c r="A2455" t="s">
        <v>50</v>
      </c>
      <c s="34" t="s">
        <v>2965</v>
      </c>
      <c s="34" t="s">
        <v>2966</v>
      </c>
      <c s="35" t="s">
        <v>5</v>
      </c>
      <c s="6" t="s">
        <v>2967</v>
      </c>
      <c s="36" t="s">
        <v>65</v>
      </c>
      <c s="37">
        <v>16.8</v>
      </c>
      <c s="36">
        <v>0</v>
      </c>
      <c s="36">
        <f>ROUND(G2455*H2455,6)</f>
      </c>
      <c r="L2455" s="38">
        <v>0</v>
      </c>
      <c s="32">
        <f>ROUND(ROUND(L2455,2)*ROUND(G2455,3),2)</f>
      </c>
      <c s="36" t="s">
        <v>154</v>
      </c>
      <c>
        <f>(M2455*21)/100</f>
      </c>
      <c t="s">
        <v>28</v>
      </c>
    </row>
    <row r="2456" spans="1:5" ht="38.25">
      <c r="A2456" s="35" t="s">
        <v>56</v>
      </c>
      <c r="E2456" s="39" t="s">
        <v>2968</v>
      </c>
    </row>
    <row r="2457" spans="1:5" ht="25.5">
      <c r="A2457" s="35" t="s">
        <v>57</v>
      </c>
      <c r="E2457" s="40" t="s">
        <v>2969</v>
      </c>
    </row>
    <row r="2458" spans="1:5" ht="12.75">
      <c r="A2458" t="s">
        <v>58</v>
      </c>
      <c r="E2458" s="39" t="s">
        <v>5</v>
      </c>
    </row>
    <row r="2459" spans="1:16" ht="25.5">
      <c r="A2459" t="s">
        <v>50</v>
      </c>
      <c s="34" t="s">
        <v>2970</v>
      </c>
      <c s="34" t="s">
        <v>2971</v>
      </c>
      <c s="35" t="s">
        <v>5</v>
      </c>
      <c s="6" t="s">
        <v>2972</v>
      </c>
      <c s="36" t="s">
        <v>65</v>
      </c>
      <c s="37">
        <v>5.1</v>
      </c>
      <c s="36">
        <v>0.07417</v>
      </c>
      <c s="36">
        <f>ROUND(G2459*H2459,6)</f>
      </c>
      <c r="L2459" s="38">
        <v>0</v>
      </c>
      <c s="32">
        <f>ROUND(ROUND(L2459,2)*ROUND(G2459,3),2)</f>
      </c>
      <c s="36" t="s">
        <v>154</v>
      </c>
      <c>
        <f>(M2459*21)/100</f>
      </c>
      <c t="s">
        <v>28</v>
      </c>
    </row>
    <row r="2460" spans="1:5" ht="25.5">
      <c r="A2460" s="35" t="s">
        <v>56</v>
      </c>
      <c r="E2460" s="39" t="s">
        <v>2972</v>
      </c>
    </row>
    <row r="2461" spans="1:5" ht="25.5">
      <c r="A2461" s="35" t="s">
        <v>57</v>
      </c>
      <c r="E2461" s="40" t="s">
        <v>2973</v>
      </c>
    </row>
    <row r="2462" spans="1:5" ht="25.5">
      <c r="A2462" t="s">
        <v>58</v>
      </c>
      <c r="E2462" s="39" t="s">
        <v>2974</v>
      </c>
    </row>
    <row r="2463" spans="1:16" ht="25.5">
      <c r="A2463" t="s">
        <v>50</v>
      </c>
      <c s="34" t="s">
        <v>2975</v>
      </c>
      <c s="34" t="s">
        <v>2976</v>
      </c>
      <c s="35" t="s">
        <v>5</v>
      </c>
      <c s="6" t="s">
        <v>2977</v>
      </c>
      <c s="36" t="s">
        <v>65</v>
      </c>
      <c s="37">
        <v>5.1</v>
      </c>
      <c s="36">
        <v>0.00827</v>
      </c>
      <c s="36">
        <f>ROUND(G2463*H2463,6)</f>
      </c>
      <c r="L2463" s="38">
        <v>0</v>
      </c>
      <c s="32">
        <f>ROUND(ROUND(L2463,2)*ROUND(G2463,3),2)</f>
      </c>
      <c s="36" t="s">
        <v>154</v>
      </c>
      <c>
        <f>(M2463*21)/100</f>
      </c>
      <c t="s">
        <v>28</v>
      </c>
    </row>
    <row r="2464" spans="1:5" ht="38.25">
      <c r="A2464" s="35" t="s">
        <v>56</v>
      </c>
      <c r="E2464" s="39" t="s">
        <v>2978</v>
      </c>
    </row>
    <row r="2465" spans="1:5" ht="25.5">
      <c r="A2465" s="35" t="s">
        <v>57</v>
      </c>
      <c r="E2465" s="40" t="s">
        <v>2973</v>
      </c>
    </row>
    <row r="2466" spans="1:5" ht="25.5">
      <c r="A2466" t="s">
        <v>58</v>
      </c>
      <c r="E2466" s="39" t="s">
        <v>2974</v>
      </c>
    </row>
    <row r="2467" spans="1:16" ht="25.5">
      <c r="A2467" t="s">
        <v>50</v>
      </c>
      <c s="34" t="s">
        <v>2979</v>
      </c>
      <c s="34" t="s">
        <v>2980</v>
      </c>
      <c s="35" t="s">
        <v>5</v>
      </c>
      <c s="6" t="s">
        <v>2981</v>
      </c>
      <c s="36" t="s">
        <v>65</v>
      </c>
      <c s="37">
        <v>16</v>
      </c>
      <c s="36">
        <v>0.01804</v>
      </c>
      <c s="36">
        <f>ROUND(G2467*H2467,6)</f>
      </c>
      <c r="L2467" s="38">
        <v>0</v>
      </c>
      <c s="32">
        <f>ROUND(ROUND(L2467,2)*ROUND(G2467,3),2)</f>
      </c>
      <c s="36" t="s">
        <v>154</v>
      </c>
      <c>
        <f>(M2467*21)/100</f>
      </c>
      <c t="s">
        <v>28</v>
      </c>
    </row>
    <row r="2468" spans="1:5" ht="25.5">
      <c r="A2468" s="35" t="s">
        <v>56</v>
      </c>
      <c r="E2468" s="39" t="s">
        <v>2981</v>
      </c>
    </row>
    <row r="2469" spans="1:5" ht="25.5">
      <c r="A2469" s="35" t="s">
        <v>57</v>
      </c>
      <c r="E2469" s="40" t="s">
        <v>2982</v>
      </c>
    </row>
    <row r="2470" spans="1:5" ht="12.75">
      <c r="A2470" t="s">
        <v>58</v>
      </c>
      <c r="E2470" s="39" t="s">
        <v>5</v>
      </c>
    </row>
    <row r="2471" spans="1:16" ht="25.5">
      <c r="A2471" t="s">
        <v>50</v>
      </c>
      <c s="34" t="s">
        <v>2983</v>
      </c>
      <c s="34" t="s">
        <v>2984</v>
      </c>
      <c s="35" t="s">
        <v>5</v>
      </c>
      <c s="6" t="s">
        <v>2985</v>
      </c>
      <c s="36" t="s">
        <v>65</v>
      </c>
      <c s="37">
        <v>10.2</v>
      </c>
      <c s="36">
        <v>0.02362</v>
      </c>
      <c s="36">
        <f>ROUND(G2471*H2471,6)</f>
      </c>
      <c r="L2471" s="38">
        <v>0</v>
      </c>
      <c s="32">
        <f>ROUND(ROUND(L2471,2)*ROUND(G2471,3),2)</f>
      </c>
      <c s="36" t="s">
        <v>154</v>
      </c>
      <c>
        <f>(M2471*21)/100</f>
      </c>
      <c t="s">
        <v>28</v>
      </c>
    </row>
    <row r="2472" spans="1:5" ht="25.5">
      <c r="A2472" s="35" t="s">
        <v>56</v>
      </c>
      <c r="E2472" s="39" t="s">
        <v>2985</v>
      </c>
    </row>
    <row r="2473" spans="1:5" ht="25.5">
      <c r="A2473" s="35" t="s">
        <v>57</v>
      </c>
      <c r="E2473" s="40" t="s">
        <v>2986</v>
      </c>
    </row>
    <row r="2474" spans="1:5" ht="12.75">
      <c r="A2474" t="s">
        <v>58</v>
      </c>
      <c r="E2474" s="39" t="s">
        <v>5</v>
      </c>
    </row>
    <row r="2475" spans="1:16" ht="25.5">
      <c r="A2475" t="s">
        <v>50</v>
      </c>
      <c s="34" t="s">
        <v>2987</v>
      </c>
      <c s="34" t="s">
        <v>2988</v>
      </c>
      <c s="35" t="s">
        <v>5</v>
      </c>
      <c s="6" t="s">
        <v>2989</v>
      </c>
      <c s="36" t="s">
        <v>65</v>
      </c>
      <c s="37">
        <v>40.8</v>
      </c>
      <c s="36">
        <v>0.0044</v>
      </c>
      <c s="36">
        <f>ROUND(G2475*H2475,6)</f>
      </c>
      <c r="L2475" s="38">
        <v>0</v>
      </c>
      <c s="32">
        <f>ROUND(ROUND(L2475,2)*ROUND(G2475,3),2)</f>
      </c>
      <c s="36" t="s">
        <v>154</v>
      </c>
      <c>
        <f>(M2475*21)/100</f>
      </c>
      <c t="s">
        <v>28</v>
      </c>
    </row>
    <row r="2476" spans="1:5" ht="38.25">
      <c r="A2476" s="35" t="s">
        <v>56</v>
      </c>
      <c r="E2476" s="39" t="s">
        <v>2990</v>
      </c>
    </row>
    <row r="2477" spans="1:5" ht="25.5">
      <c r="A2477" s="35" t="s">
        <v>57</v>
      </c>
      <c r="E2477" s="40" t="s">
        <v>2991</v>
      </c>
    </row>
    <row r="2478" spans="1:5" ht="12.75">
      <c r="A2478" t="s">
        <v>58</v>
      </c>
      <c r="E2478" s="39" t="s">
        <v>5</v>
      </c>
    </row>
    <row r="2479" spans="1:16" ht="25.5">
      <c r="A2479" t="s">
        <v>50</v>
      </c>
      <c s="34" t="s">
        <v>2992</v>
      </c>
      <c s="34" t="s">
        <v>2993</v>
      </c>
      <c s="35" t="s">
        <v>5</v>
      </c>
      <c s="6" t="s">
        <v>2994</v>
      </c>
      <c s="36" t="s">
        <v>65</v>
      </c>
      <c s="37">
        <v>75.4</v>
      </c>
      <c s="36">
        <v>0.01805</v>
      </c>
      <c s="36">
        <f>ROUND(G2479*H2479,6)</f>
      </c>
      <c r="L2479" s="38">
        <v>0</v>
      </c>
      <c s="32">
        <f>ROUND(ROUND(L2479,2)*ROUND(G2479,3),2)</f>
      </c>
      <c s="36" t="s">
        <v>154</v>
      </c>
      <c>
        <f>(M2479*21)/100</f>
      </c>
      <c t="s">
        <v>28</v>
      </c>
    </row>
    <row r="2480" spans="1:5" ht="25.5">
      <c r="A2480" s="35" t="s">
        <v>56</v>
      </c>
      <c r="E2480" s="39" t="s">
        <v>2994</v>
      </c>
    </row>
    <row r="2481" spans="1:5" ht="38.25">
      <c r="A2481" s="35" t="s">
        <v>57</v>
      </c>
      <c r="E2481" s="40" t="s">
        <v>2995</v>
      </c>
    </row>
    <row r="2482" spans="1:5" ht="12.75">
      <c r="A2482" t="s">
        <v>58</v>
      </c>
      <c r="E2482" s="39" t="s">
        <v>2996</v>
      </c>
    </row>
    <row r="2483" spans="1:16" ht="25.5">
      <c r="A2483" t="s">
        <v>50</v>
      </c>
      <c s="34" t="s">
        <v>2997</v>
      </c>
      <c s="34" t="s">
        <v>2998</v>
      </c>
      <c s="35" t="s">
        <v>5</v>
      </c>
      <c s="6" t="s">
        <v>2999</v>
      </c>
      <c s="36" t="s">
        <v>54</v>
      </c>
      <c s="37">
        <v>69</v>
      </c>
      <c s="36">
        <v>0</v>
      </c>
      <c s="36">
        <f>ROUND(G2483*H2483,6)</f>
      </c>
      <c r="L2483" s="38">
        <v>0</v>
      </c>
      <c s="32">
        <f>ROUND(ROUND(L2483,2)*ROUND(G2483,3),2)</f>
      </c>
      <c s="36" t="s">
        <v>154</v>
      </c>
      <c>
        <f>(M2483*21)/100</f>
      </c>
      <c t="s">
        <v>28</v>
      </c>
    </row>
    <row r="2484" spans="1:5" ht="38.25">
      <c r="A2484" s="35" t="s">
        <v>56</v>
      </c>
      <c r="E2484" s="39" t="s">
        <v>3000</v>
      </c>
    </row>
    <row r="2485" spans="1:5" ht="25.5">
      <c r="A2485" s="35" t="s">
        <v>57</v>
      </c>
      <c r="E2485" s="40" t="s">
        <v>3001</v>
      </c>
    </row>
    <row r="2486" spans="1:5" ht="12.75">
      <c r="A2486" t="s">
        <v>58</v>
      </c>
      <c r="E2486" s="39" t="s">
        <v>5</v>
      </c>
    </row>
    <row r="2487" spans="1:16" ht="25.5">
      <c r="A2487" t="s">
        <v>50</v>
      </c>
      <c s="34" t="s">
        <v>3002</v>
      </c>
      <c s="34" t="s">
        <v>3003</v>
      </c>
      <c s="35" t="s">
        <v>5</v>
      </c>
      <c s="6" t="s">
        <v>3004</v>
      </c>
      <c s="36" t="s">
        <v>65</v>
      </c>
      <c s="37">
        <v>12.2</v>
      </c>
      <c s="36">
        <v>0.00012</v>
      </c>
      <c s="36">
        <f>ROUND(G2487*H2487,6)</f>
      </c>
      <c r="L2487" s="38">
        <v>0</v>
      </c>
      <c s="32">
        <f>ROUND(ROUND(L2487,2)*ROUND(G2487,3),2)</f>
      </c>
      <c s="36" t="s">
        <v>154</v>
      </c>
      <c>
        <f>(M2487*21)/100</f>
      </c>
      <c t="s">
        <v>28</v>
      </c>
    </row>
    <row r="2488" spans="1:5" ht="25.5">
      <c r="A2488" s="35" t="s">
        <v>56</v>
      </c>
      <c r="E2488" s="39" t="s">
        <v>3004</v>
      </c>
    </row>
    <row r="2489" spans="1:5" ht="25.5">
      <c r="A2489" s="35" t="s">
        <v>57</v>
      </c>
      <c r="E2489" s="40" t="s">
        <v>3005</v>
      </c>
    </row>
    <row r="2490" spans="1:5" ht="38.25">
      <c r="A2490" t="s">
        <v>58</v>
      </c>
      <c r="E2490" s="39" t="s">
        <v>3006</v>
      </c>
    </row>
    <row r="2491" spans="1:16" ht="25.5">
      <c r="A2491" t="s">
        <v>50</v>
      </c>
      <c s="34" t="s">
        <v>3007</v>
      </c>
      <c s="34" t="s">
        <v>3008</v>
      </c>
      <c s="35" t="s">
        <v>5</v>
      </c>
      <c s="6" t="s">
        <v>3009</v>
      </c>
      <c s="36" t="s">
        <v>65</v>
      </c>
      <c s="37">
        <v>15.8</v>
      </c>
      <c s="36">
        <v>0.00076</v>
      </c>
      <c s="36">
        <f>ROUND(G2491*H2491,6)</f>
      </c>
      <c r="L2491" s="38">
        <v>0</v>
      </c>
      <c s="32">
        <f>ROUND(ROUND(L2491,2)*ROUND(G2491,3),2)</f>
      </c>
      <c s="36" t="s">
        <v>154</v>
      </c>
      <c>
        <f>(M2491*21)/100</f>
      </c>
      <c t="s">
        <v>28</v>
      </c>
    </row>
    <row r="2492" spans="1:5" ht="25.5">
      <c r="A2492" s="35" t="s">
        <v>56</v>
      </c>
      <c r="E2492" s="39" t="s">
        <v>3009</v>
      </c>
    </row>
    <row r="2493" spans="1:5" ht="25.5">
      <c r="A2493" s="35" t="s">
        <v>57</v>
      </c>
      <c r="E2493" s="40" t="s">
        <v>3010</v>
      </c>
    </row>
    <row r="2494" spans="1:5" ht="63.75">
      <c r="A2494" t="s">
        <v>58</v>
      </c>
      <c r="E2494" s="39" t="s">
        <v>3011</v>
      </c>
    </row>
    <row r="2495" spans="1:16" ht="12.75">
      <c r="A2495" t="s">
        <v>50</v>
      </c>
      <c s="34" t="s">
        <v>3012</v>
      </c>
      <c s="34" t="s">
        <v>3013</v>
      </c>
      <c s="35" t="s">
        <v>5</v>
      </c>
      <c s="6" t="s">
        <v>3014</v>
      </c>
      <c s="36" t="s">
        <v>65</v>
      </c>
      <c s="37">
        <v>356.7</v>
      </c>
      <c s="36">
        <v>0</v>
      </c>
      <c s="36">
        <f>ROUND(G2495*H2495,6)</f>
      </c>
      <c r="L2495" s="38">
        <v>0</v>
      </c>
      <c s="32">
        <f>ROUND(ROUND(L2495,2)*ROUND(G2495,3),2)</f>
      </c>
      <c s="36" t="s">
        <v>154</v>
      </c>
      <c>
        <f>(M2495*21)/100</f>
      </c>
      <c t="s">
        <v>28</v>
      </c>
    </row>
    <row r="2496" spans="1:5" ht="12.75">
      <c r="A2496" s="35" t="s">
        <v>56</v>
      </c>
      <c r="E2496" s="39" t="s">
        <v>3014</v>
      </c>
    </row>
    <row r="2497" spans="1:5" ht="369.75">
      <c r="A2497" s="35" t="s">
        <v>57</v>
      </c>
      <c r="E2497" s="40" t="s">
        <v>3015</v>
      </c>
    </row>
    <row r="2498" spans="1:5" ht="12.75">
      <c r="A2498" t="s">
        <v>58</v>
      </c>
      <c r="E2498" s="39" t="s">
        <v>5</v>
      </c>
    </row>
    <row r="2499" spans="1:16" ht="25.5">
      <c r="A2499" t="s">
        <v>50</v>
      </c>
      <c s="34" t="s">
        <v>3016</v>
      </c>
      <c s="34" t="s">
        <v>3017</v>
      </c>
      <c s="35" t="s">
        <v>5</v>
      </c>
      <c s="6" t="s">
        <v>3018</v>
      </c>
      <c s="36" t="s">
        <v>65</v>
      </c>
      <c s="37">
        <v>62</v>
      </c>
      <c s="36">
        <v>0</v>
      </c>
      <c s="36">
        <f>ROUND(G2499*H2499,6)</f>
      </c>
      <c r="L2499" s="38">
        <v>0</v>
      </c>
      <c s="32">
        <f>ROUND(ROUND(L2499,2)*ROUND(G2499,3),2)</f>
      </c>
      <c s="36" t="s">
        <v>154</v>
      </c>
      <c>
        <f>(M2499*21)/100</f>
      </c>
      <c t="s">
        <v>28</v>
      </c>
    </row>
    <row r="2500" spans="1:5" ht="25.5">
      <c r="A2500" s="35" t="s">
        <v>56</v>
      </c>
      <c r="E2500" s="39" t="s">
        <v>3018</v>
      </c>
    </row>
    <row r="2501" spans="1:5" ht="25.5">
      <c r="A2501" s="35" t="s">
        <v>57</v>
      </c>
      <c r="E2501" s="40" t="s">
        <v>3019</v>
      </c>
    </row>
    <row r="2502" spans="1:5" ht="12.75">
      <c r="A2502" t="s">
        <v>58</v>
      </c>
      <c r="E2502" s="39" t="s">
        <v>3020</v>
      </c>
    </row>
    <row r="2503" spans="1:16" ht="25.5">
      <c r="A2503" t="s">
        <v>50</v>
      </c>
      <c s="34" t="s">
        <v>3021</v>
      </c>
      <c s="34" t="s">
        <v>3022</v>
      </c>
      <c s="35" t="s">
        <v>5</v>
      </c>
      <c s="6" t="s">
        <v>3023</v>
      </c>
      <c s="36" t="s">
        <v>133</v>
      </c>
      <c s="37">
        <v>207.21</v>
      </c>
      <c s="36">
        <v>0</v>
      </c>
      <c s="36">
        <f>ROUND(G2503*H2503,6)</f>
      </c>
      <c r="L2503" s="38">
        <v>0</v>
      </c>
      <c s="32">
        <f>ROUND(ROUND(L2503,2)*ROUND(G2503,3),2)</f>
      </c>
      <c s="36" t="s">
        <v>154</v>
      </c>
      <c>
        <f>(M2503*21)/100</f>
      </c>
      <c t="s">
        <v>28</v>
      </c>
    </row>
    <row r="2504" spans="1:5" ht="25.5">
      <c r="A2504" s="35" t="s">
        <v>56</v>
      </c>
      <c r="E2504" s="39" t="s">
        <v>3023</v>
      </c>
    </row>
    <row r="2505" spans="1:5" ht="12.75">
      <c r="A2505" s="35" t="s">
        <v>57</v>
      </c>
      <c r="E2505" s="40" t="s">
        <v>5</v>
      </c>
    </row>
    <row r="2506" spans="1:5" ht="25.5">
      <c r="A2506" t="s">
        <v>58</v>
      </c>
      <c r="E2506" s="39" t="s">
        <v>3024</v>
      </c>
    </row>
    <row r="2507" spans="1:16" ht="25.5">
      <c r="A2507" t="s">
        <v>50</v>
      </c>
      <c s="34" t="s">
        <v>3025</v>
      </c>
      <c s="34" t="s">
        <v>3022</v>
      </c>
      <c s="35" t="s">
        <v>118</v>
      </c>
      <c s="6" t="s">
        <v>3023</v>
      </c>
      <c s="36" t="s">
        <v>133</v>
      </c>
      <c s="37">
        <v>70.693</v>
      </c>
      <c s="36">
        <v>0</v>
      </c>
      <c s="36">
        <f>ROUND(G2507*H2507,6)</f>
      </c>
      <c r="L2507" s="38">
        <v>0</v>
      </c>
      <c s="32">
        <f>ROUND(ROUND(L2507,2)*ROUND(G2507,3),2)</f>
      </c>
      <c s="36" t="s">
        <v>154</v>
      </c>
      <c>
        <f>(M2507*21)/100</f>
      </c>
      <c t="s">
        <v>28</v>
      </c>
    </row>
    <row r="2508" spans="1:5" ht="25.5">
      <c r="A2508" s="35" t="s">
        <v>56</v>
      </c>
      <c r="E2508" s="39" t="s">
        <v>3023</v>
      </c>
    </row>
    <row r="2509" spans="1:5" ht="12.75">
      <c r="A2509" s="35" t="s">
        <v>57</v>
      </c>
      <c r="E2509" s="40" t="s">
        <v>5</v>
      </c>
    </row>
    <row r="2510" spans="1:5" ht="25.5">
      <c r="A2510" t="s">
        <v>58</v>
      </c>
      <c r="E2510" s="39" t="s">
        <v>3024</v>
      </c>
    </row>
    <row r="2511" spans="1:16" ht="25.5">
      <c r="A2511" t="s">
        <v>50</v>
      </c>
      <c s="34" t="s">
        <v>3026</v>
      </c>
      <c s="34" t="s">
        <v>3027</v>
      </c>
      <c s="35" t="s">
        <v>5</v>
      </c>
      <c s="6" t="s">
        <v>3028</v>
      </c>
      <c s="36" t="s">
        <v>133</v>
      </c>
      <c s="37">
        <v>401.03</v>
      </c>
      <c s="36">
        <v>0</v>
      </c>
      <c s="36">
        <f>ROUND(G2511*H2511,6)</f>
      </c>
      <c r="L2511" s="38">
        <v>0</v>
      </c>
      <c s="32">
        <f>ROUND(ROUND(L2511,2)*ROUND(G2511,3),2)</f>
      </c>
      <c s="36" t="s">
        <v>154</v>
      </c>
      <c>
        <f>(M2511*21)/100</f>
      </c>
      <c t="s">
        <v>28</v>
      </c>
    </row>
    <row r="2512" spans="1:5" ht="25.5">
      <c r="A2512" s="35" t="s">
        <v>56</v>
      </c>
      <c r="E2512" s="39" t="s">
        <v>3028</v>
      </c>
    </row>
    <row r="2513" spans="1:5" ht="12.75">
      <c r="A2513" s="35" t="s">
        <v>57</v>
      </c>
      <c r="E2513" s="40" t="s">
        <v>5</v>
      </c>
    </row>
    <row r="2514" spans="1:5" ht="25.5">
      <c r="A2514" t="s">
        <v>58</v>
      </c>
      <c r="E2514" s="39" t="s">
        <v>3024</v>
      </c>
    </row>
    <row r="2515" spans="1:16" ht="25.5">
      <c r="A2515" t="s">
        <v>50</v>
      </c>
      <c s="34" t="s">
        <v>3029</v>
      </c>
      <c s="34" t="s">
        <v>3030</v>
      </c>
      <c s="35" t="s">
        <v>5</v>
      </c>
      <c s="6" t="s">
        <v>3031</v>
      </c>
      <c s="36" t="s">
        <v>133</v>
      </c>
      <c s="37">
        <v>506.733</v>
      </c>
      <c s="36">
        <v>0</v>
      </c>
      <c s="36">
        <f>ROUND(G2515*H2515,6)</f>
      </c>
      <c r="L2515" s="38">
        <v>0</v>
      </c>
      <c s="32">
        <f>ROUND(ROUND(L2515,2)*ROUND(G2515,3),2)</f>
      </c>
      <c s="36" t="s">
        <v>154</v>
      </c>
      <c>
        <f>(M2515*21)/100</f>
      </c>
      <c t="s">
        <v>28</v>
      </c>
    </row>
    <row r="2516" spans="1:5" ht="25.5">
      <c r="A2516" s="35" t="s">
        <v>56</v>
      </c>
      <c r="E2516" s="39" t="s">
        <v>3031</v>
      </c>
    </row>
    <row r="2517" spans="1:5" ht="280.5">
      <c r="A2517" s="35" t="s">
        <v>57</v>
      </c>
      <c r="E2517" s="40" t="s">
        <v>3032</v>
      </c>
    </row>
    <row r="2518" spans="1:5" ht="25.5">
      <c r="A2518" t="s">
        <v>58</v>
      </c>
      <c r="E2518" s="39" t="s">
        <v>3024</v>
      </c>
    </row>
    <row r="2519" spans="1:16" ht="25.5">
      <c r="A2519" t="s">
        <v>50</v>
      </c>
      <c s="34" t="s">
        <v>3033</v>
      </c>
      <c s="34" t="s">
        <v>3030</v>
      </c>
      <c s="35" t="s">
        <v>118</v>
      </c>
      <c s="6" t="s">
        <v>3031</v>
      </c>
      <c s="36" t="s">
        <v>133</v>
      </c>
      <c s="37">
        <v>1546.808</v>
      </c>
      <c s="36">
        <v>0</v>
      </c>
      <c s="36">
        <f>ROUND(G2519*H2519,6)</f>
      </c>
      <c r="L2519" s="38">
        <v>0</v>
      </c>
      <c s="32">
        <f>ROUND(ROUND(L2519,2)*ROUND(G2519,3),2)</f>
      </c>
      <c s="36" t="s">
        <v>154</v>
      </c>
      <c>
        <f>(M2519*21)/100</f>
      </c>
      <c t="s">
        <v>28</v>
      </c>
    </row>
    <row r="2520" spans="1:5" ht="25.5">
      <c r="A2520" s="35" t="s">
        <v>56</v>
      </c>
      <c r="E2520" s="39" t="s">
        <v>3031</v>
      </c>
    </row>
    <row r="2521" spans="1:5" ht="12.75">
      <c r="A2521" s="35" t="s">
        <v>57</v>
      </c>
      <c r="E2521" s="40" t="s">
        <v>5</v>
      </c>
    </row>
    <row r="2522" spans="1:5" ht="25.5">
      <c r="A2522" t="s">
        <v>58</v>
      </c>
      <c r="E2522" s="39" t="s">
        <v>3024</v>
      </c>
    </row>
    <row r="2523" spans="1:16" ht="25.5">
      <c r="A2523" t="s">
        <v>50</v>
      </c>
      <c s="34" t="s">
        <v>3034</v>
      </c>
      <c s="34" t="s">
        <v>3035</v>
      </c>
      <c s="35" t="s">
        <v>5</v>
      </c>
      <c s="6" t="s">
        <v>3036</v>
      </c>
      <c s="36" t="s">
        <v>133</v>
      </c>
      <c s="37">
        <v>518.263</v>
      </c>
      <c s="36">
        <v>0</v>
      </c>
      <c s="36">
        <f>ROUND(G2523*H2523,6)</f>
      </c>
      <c r="L2523" s="38">
        <v>0</v>
      </c>
      <c s="32">
        <f>ROUND(ROUND(L2523,2)*ROUND(G2523,3),2)</f>
      </c>
      <c s="36" t="s">
        <v>154</v>
      </c>
      <c>
        <f>(M2523*21)/100</f>
      </c>
      <c t="s">
        <v>28</v>
      </c>
    </row>
    <row r="2524" spans="1:5" ht="25.5">
      <c r="A2524" s="35" t="s">
        <v>56</v>
      </c>
      <c r="E2524" s="39" t="s">
        <v>3036</v>
      </c>
    </row>
    <row r="2525" spans="1:5" ht="191.25">
      <c r="A2525" s="35" t="s">
        <v>57</v>
      </c>
      <c r="E2525" s="40" t="s">
        <v>1026</v>
      </c>
    </row>
    <row r="2526" spans="1:5" ht="12.75">
      <c r="A2526" t="s">
        <v>58</v>
      </c>
      <c r="E2526" s="39" t="s">
        <v>5</v>
      </c>
    </row>
    <row r="2527" spans="1:16" ht="12.75">
      <c r="A2527" t="s">
        <v>50</v>
      </c>
      <c s="34" t="s">
        <v>3037</v>
      </c>
      <c s="34" t="s">
        <v>3038</v>
      </c>
      <c s="35" t="s">
        <v>5</v>
      </c>
      <c s="6" t="s">
        <v>3039</v>
      </c>
      <c s="36" t="s">
        <v>133</v>
      </c>
      <c s="37">
        <v>72.913</v>
      </c>
      <c s="36">
        <v>0</v>
      </c>
      <c s="36">
        <f>ROUND(G2527*H2527,6)</f>
      </c>
      <c r="L2527" s="38">
        <v>0</v>
      </c>
      <c s="32">
        <f>ROUND(ROUND(L2527,2)*ROUND(G2527,3),2)</f>
      </c>
      <c s="36" t="s">
        <v>154</v>
      </c>
      <c>
        <f>(M2527*21)/100</f>
      </c>
      <c t="s">
        <v>28</v>
      </c>
    </row>
    <row r="2528" spans="1:5" ht="12.75">
      <c r="A2528" s="35" t="s">
        <v>56</v>
      </c>
      <c r="E2528" s="39" t="s">
        <v>3039</v>
      </c>
    </row>
    <row r="2529" spans="1:5" ht="191.25">
      <c r="A2529" s="35" t="s">
        <v>57</v>
      </c>
      <c r="E2529" s="40" t="s">
        <v>1030</v>
      </c>
    </row>
    <row r="2530" spans="1:5" ht="12.75">
      <c r="A2530" t="s">
        <v>58</v>
      </c>
      <c r="E2530" s="39" t="s">
        <v>5</v>
      </c>
    </row>
    <row r="2531" spans="1:16" ht="12.75">
      <c r="A2531" t="s">
        <v>50</v>
      </c>
      <c s="34" t="s">
        <v>3040</v>
      </c>
      <c s="34" t="s">
        <v>3041</v>
      </c>
      <c s="35" t="s">
        <v>5</v>
      </c>
      <c s="6" t="s">
        <v>3042</v>
      </c>
      <c s="36" t="s">
        <v>133</v>
      </c>
      <c s="37">
        <v>506.733</v>
      </c>
      <c s="36">
        <v>0</v>
      </c>
      <c s="36">
        <f>ROUND(G2531*H2531,6)</f>
      </c>
      <c r="L2531" s="38">
        <v>0</v>
      </c>
      <c s="32">
        <f>ROUND(ROUND(L2531,2)*ROUND(G2531,3),2)</f>
      </c>
      <c s="36" t="s">
        <v>154</v>
      </c>
      <c>
        <f>(M2531*21)/100</f>
      </c>
      <c t="s">
        <v>28</v>
      </c>
    </row>
    <row r="2532" spans="1:5" ht="12.75">
      <c r="A2532" s="35" t="s">
        <v>56</v>
      </c>
      <c r="E2532" s="39" t="s">
        <v>3042</v>
      </c>
    </row>
    <row r="2533" spans="1:5" ht="280.5">
      <c r="A2533" s="35" t="s">
        <v>57</v>
      </c>
      <c r="E2533" s="40" t="s">
        <v>3032</v>
      </c>
    </row>
    <row r="2534" spans="1:5" ht="12.75">
      <c r="A2534" t="s">
        <v>58</v>
      </c>
      <c r="E2534" s="39" t="s">
        <v>3043</v>
      </c>
    </row>
    <row r="2535" spans="1:16" ht="25.5">
      <c r="A2535" t="s">
        <v>50</v>
      </c>
      <c s="34" t="s">
        <v>3044</v>
      </c>
      <c s="34" t="s">
        <v>3045</v>
      </c>
      <c s="35" t="s">
        <v>5</v>
      </c>
      <c s="6" t="s">
        <v>3046</v>
      </c>
      <c s="36" t="s">
        <v>187</v>
      </c>
      <c s="37">
        <v>1023.96</v>
      </c>
      <c s="36">
        <v>0</v>
      </c>
      <c s="36">
        <f>ROUND(G2535*H2535,6)</f>
      </c>
      <c r="L2535" s="38">
        <v>0</v>
      </c>
      <c s="32">
        <f>ROUND(ROUND(L2535,2)*ROUND(G2535,3),2)</f>
      </c>
      <c s="36" t="s">
        <v>154</v>
      </c>
      <c>
        <f>(M2535*21)/100</f>
      </c>
      <c t="s">
        <v>28</v>
      </c>
    </row>
    <row r="2536" spans="1:5" ht="25.5">
      <c r="A2536" s="35" t="s">
        <v>56</v>
      </c>
      <c r="E2536" s="39" t="s">
        <v>3046</v>
      </c>
    </row>
    <row r="2537" spans="1:5" ht="409.5">
      <c r="A2537" s="35" t="s">
        <v>57</v>
      </c>
      <c r="E2537" s="40" t="s">
        <v>3047</v>
      </c>
    </row>
    <row r="2538" spans="1:5" ht="191.25">
      <c r="A2538" t="s">
        <v>58</v>
      </c>
      <c r="E2538" s="39" t="s">
        <v>3048</v>
      </c>
    </row>
    <row r="2539" spans="1:16" ht="12.75">
      <c r="A2539" t="s">
        <v>50</v>
      </c>
      <c s="34" t="s">
        <v>3049</v>
      </c>
      <c s="34" t="s">
        <v>3050</v>
      </c>
      <c s="35" t="s">
        <v>5</v>
      </c>
      <c s="6" t="s">
        <v>3051</v>
      </c>
      <c s="36" t="s">
        <v>187</v>
      </c>
      <c s="37">
        <v>72.935</v>
      </c>
      <c s="36">
        <v>0.0001</v>
      </c>
      <c s="36">
        <f>ROUND(G2539*H2539,6)</f>
      </c>
      <c r="L2539" s="38">
        <v>0</v>
      </c>
      <c s="32">
        <f>ROUND(ROUND(L2539,2)*ROUND(G2539,3),2)</f>
      </c>
      <c s="36" t="s">
        <v>154</v>
      </c>
      <c>
        <f>(M2539*21)/100</f>
      </c>
      <c t="s">
        <v>28</v>
      </c>
    </row>
    <row r="2540" spans="1:5" ht="12.75">
      <c r="A2540" s="35" t="s">
        <v>56</v>
      </c>
      <c r="E2540" s="39" t="s">
        <v>3051</v>
      </c>
    </row>
    <row r="2541" spans="1:5" ht="63.75">
      <c r="A2541" s="35" t="s">
        <v>57</v>
      </c>
      <c r="E2541" s="40" t="s">
        <v>3052</v>
      </c>
    </row>
    <row r="2542" spans="1:5" ht="127.5">
      <c r="A2542" t="s">
        <v>58</v>
      </c>
      <c r="E2542" s="39" t="s">
        <v>3053</v>
      </c>
    </row>
    <row r="2543" spans="1:16" ht="12.75">
      <c r="A2543" t="s">
        <v>50</v>
      </c>
      <c s="34" t="s">
        <v>3054</v>
      </c>
      <c s="34" t="s">
        <v>3055</v>
      </c>
      <c s="35" t="s">
        <v>5</v>
      </c>
      <c s="6" t="s">
        <v>3056</v>
      </c>
      <c s="36" t="s">
        <v>187</v>
      </c>
      <c s="37">
        <v>6.599</v>
      </c>
      <c s="36">
        <v>0</v>
      </c>
      <c s="36">
        <f>ROUND(G2543*H2543,6)</f>
      </c>
      <c r="L2543" s="38">
        <v>0</v>
      </c>
      <c s="32">
        <f>ROUND(ROUND(L2543,2)*ROUND(G2543,3),2)</f>
      </c>
      <c s="36" t="s">
        <v>154</v>
      </c>
      <c>
        <f>(M2543*21)/100</f>
      </c>
      <c t="s">
        <v>28</v>
      </c>
    </row>
    <row r="2544" spans="1:5" ht="12.75">
      <c r="A2544" s="35" t="s">
        <v>56</v>
      </c>
      <c r="E2544" s="39" t="s">
        <v>3056</v>
      </c>
    </row>
    <row r="2545" spans="1:5" ht="51">
      <c r="A2545" s="35" t="s">
        <v>57</v>
      </c>
      <c r="E2545" s="40" t="s">
        <v>3057</v>
      </c>
    </row>
    <row r="2546" spans="1:5" ht="127.5">
      <c r="A2546" t="s">
        <v>58</v>
      </c>
      <c r="E2546" s="39" t="s">
        <v>3053</v>
      </c>
    </row>
    <row r="2547" spans="1:16" ht="25.5">
      <c r="A2547" t="s">
        <v>50</v>
      </c>
      <c s="34" t="s">
        <v>3058</v>
      </c>
      <c s="34" t="s">
        <v>3059</v>
      </c>
      <c s="35" t="s">
        <v>5</v>
      </c>
      <c s="6" t="s">
        <v>3060</v>
      </c>
      <c s="36" t="s">
        <v>133</v>
      </c>
      <c s="37">
        <v>110.14</v>
      </c>
      <c s="36">
        <v>0</v>
      </c>
      <c s="36">
        <f>ROUND(G2547*H2547,6)</f>
      </c>
      <c r="L2547" s="38">
        <v>0</v>
      </c>
      <c s="32">
        <f>ROUND(ROUND(L2547,2)*ROUND(G2547,3),2)</f>
      </c>
      <c s="36" t="s">
        <v>154</v>
      </c>
      <c>
        <f>(M2547*21)/100</f>
      </c>
      <c t="s">
        <v>28</v>
      </c>
    </row>
    <row r="2548" spans="1:5" ht="25.5">
      <c r="A2548" s="35" t="s">
        <v>56</v>
      </c>
      <c r="E2548" s="39" t="s">
        <v>3060</v>
      </c>
    </row>
    <row r="2549" spans="1:5" ht="38.25">
      <c r="A2549" s="35" t="s">
        <v>57</v>
      </c>
      <c r="E2549" s="40" t="s">
        <v>1042</v>
      </c>
    </row>
    <row r="2550" spans="1:5" ht="63.75">
      <c r="A2550" t="s">
        <v>58</v>
      </c>
      <c r="E2550" s="39" t="s">
        <v>3061</v>
      </c>
    </row>
    <row r="2551" spans="1:16" ht="25.5">
      <c r="A2551" t="s">
        <v>50</v>
      </c>
      <c s="34" t="s">
        <v>3062</v>
      </c>
      <c s="34" t="s">
        <v>3063</v>
      </c>
      <c s="35" t="s">
        <v>5</v>
      </c>
      <c s="6" t="s">
        <v>3064</v>
      </c>
      <c s="36" t="s">
        <v>133</v>
      </c>
      <c s="37">
        <v>110.14</v>
      </c>
      <c s="36">
        <v>0.00855</v>
      </c>
      <c s="36">
        <f>ROUND(G2551*H2551,6)</f>
      </c>
      <c r="L2551" s="38">
        <v>0</v>
      </c>
      <c s="32">
        <f>ROUND(ROUND(L2551,2)*ROUND(G2551,3),2)</f>
      </c>
      <c s="36" t="s">
        <v>154</v>
      </c>
      <c>
        <f>(M2551*21)/100</f>
      </c>
      <c t="s">
        <v>28</v>
      </c>
    </row>
    <row r="2552" spans="1:5" ht="25.5">
      <c r="A2552" s="35" t="s">
        <v>56</v>
      </c>
      <c r="E2552" s="39" t="s">
        <v>3064</v>
      </c>
    </row>
    <row r="2553" spans="1:5" ht="38.25">
      <c r="A2553" s="35" t="s">
        <v>57</v>
      </c>
      <c r="E2553" s="40" t="s">
        <v>1042</v>
      </c>
    </row>
    <row r="2554" spans="1:5" ht="63.75">
      <c r="A2554" t="s">
        <v>58</v>
      </c>
      <c r="E2554" s="39" t="s">
        <v>3065</v>
      </c>
    </row>
    <row r="2555" spans="1:16" ht="25.5">
      <c r="A2555" t="s">
        <v>50</v>
      </c>
      <c s="34" t="s">
        <v>3066</v>
      </c>
      <c s="34" t="s">
        <v>3067</v>
      </c>
      <c s="35" t="s">
        <v>5</v>
      </c>
      <c s="6" t="s">
        <v>3068</v>
      </c>
      <c s="36" t="s">
        <v>133</v>
      </c>
      <c s="37">
        <v>110.14</v>
      </c>
      <c s="36">
        <v>0.01162</v>
      </c>
      <c s="36">
        <f>ROUND(G2555*H2555,6)</f>
      </c>
      <c r="L2555" s="38">
        <v>0</v>
      </c>
      <c s="32">
        <f>ROUND(ROUND(L2555,2)*ROUND(G2555,3),2)</f>
      </c>
      <c s="36" t="s">
        <v>154</v>
      </c>
      <c>
        <f>(M2555*21)/100</f>
      </c>
      <c t="s">
        <v>28</v>
      </c>
    </row>
    <row r="2556" spans="1:5" ht="25.5">
      <c r="A2556" s="35" t="s">
        <v>56</v>
      </c>
      <c r="E2556" s="39" t="s">
        <v>3068</v>
      </c>
    </row>
    <row r="2557" spans="1:5" ht="38.25">
      <c r="A2557" s="35" t="s">
        <v>57</v>
      </c>
      <c r="E2557" s="40" t="s">
        <v>1042</v>
      </c>
    </row>
    <row r="2558" spans="1:5" ht="114.75">
      <c r="A2558" t="s">
        <v>58</v>
      </c>
      <c r="E2558" s="39" t="s">
        <v>3069</v>
      </c>
    </row>
    <row r="2559" spans="1:16" ht="25.5">
      <c r="A2559" t="s">
        <v>50</v>
      </c>
      <c s="34" t="s">
        <v>3070</v>
      </c>
      <c s="34" t="s">
        <v>3071</v>
      </c>
      <c s="35" t="s">
        <v>5</v>
      </c>
      <c s="6" t="s">
        <v>3072</v>
      </c>
      <c s="36" t="s">
        <v>133</v>
      </c>
      <c s="37">
        <v>110.14</v>
      </c>
      <c s="36">
        <v>0</v>
      </c>
      <c s="36">
        <f>ROUND(G2559*H2559,6)</f>
      </c>
      <c r="L2559" s="38">
        <v>0</v>
      </c>
      <c s="32">
        <f>ROUND(ROUND(L2559,2)*ROUND(G2559,3),2)</f>
      </c>
      <c s="36" t="s">
        <v>154</v>
      </c>
      <c>
        <f>(M2559*21)/100</f>
      </c>
      <c t="s">
        <v>28</v>
      </c>
    </row>
    <row r="2560" spans="1:5" ht="25.5">
      <c r="A2560" s="35" t="s">
        <v>56</v>
      </c>
      <c r="E2560" s="39" t="s">
        <v>3072</v>
      </c>
    </row>
    <row r="2561" spans="1:5" ht="38.25">
      <c r="A2561" s="35" t="s">
        <v>57</v>
      </c>
      <c r="E2561" s="40" t="s">
        <v>1042</v>
      </c>
    </row>
    <row r="2562" spans="1:5" ht="114.75">
      <c r="A2562" t="s">
        <v>58</v>
      </c>
      <c r="E2562" s="39" t="s">
        <v>3069</v>
      </c>
    </row>
    <row r="2563" spans="1:16" ht="25.5">
      <c r="A2563" t="s">
        <v>50</v>
      </c>
      <c s="34" t="s">
        <v>3073</v>
      </c>
      <c s="34" t="s">
        <v>3074</v>
      </c>
      <c s="35" t="s">
        <v>5</v>
      </c>
      <c s="6" t="s">
        <v>3075</v>
      </c>
      <c s="36" t="s">
        <v>65</v>
      </c>
      <c s="37">
        <v>102</v>
      </c>
      <c s="36">
        <v>0.00113</v>
      </c>
      <c s="36">
        <f>ROUND(G2563*H2563,6)</f>
      </c>
      <c r="L2563" s="38">
        <v>0</v>
      </c>
      <c s="32">
        <f>ROUND(ROUND(L2563,2)*ROUND(G2563,3),2)</f>
      </c>
      <c s="36" t="s">
        <v>154</v>
      </c>
      <c>
        <f>(M2563*21)/100</f>
      </c>
      <c t="s">
        <v>28</v>
      </c>
    </row>
    <row r="2564" spans="1:5" ht="38.25">
      <c r="A2564" s="35" t="s">
        <v>56</v>
      </c>
      <c r="E2564" s="39" t="s">
        <v>3076</v>
      </c>
    </row>
    <row r="2565" spans="1:5" ht="25.5">
      <c r="A2565" s="35" t="s">
        <v>57</v>
      </c>
      <c r="E2565" s="40" t="s">
        <v>3077</v>
      </c>
    </row>
    <row r="2566" spans="1:5" ht="63.75">
      <c r="A2566" t="s">
        <v>58</v>
      </c>
      <c r="E2566" s="39" t="s">
        <v>3078</v>
      </c>
    </row>
    <row r="2567" spans="1:16" ht="25.5">
      <c r="A2567" t="s">
        <v>50</v>
      </c>
      <c s="34" t="s">
        <v>3079</v>
      </c>
      <c s="34" t="s">
        <v>3080</v>
      </c>
      <c s="35" t="s">
        <v>5</v>
      </c>
      <c s="6" t="s">
        <v>3081</v>
      </c>
      <c s="36" t="s">
        <v>65</v>
      </c>
      <c s="37">
        <v>120.3</v>
      </c>
      <c s="36">
        <v>0.00383</v>
      </c>
      <c s="36">
        <f>ROUND(G2567*H2567,6)</f>
      </c>
      <c r="L2567" s="38">
        <v>0</v>
      </c>
      <c s="32">
        <f>ROUND(ROUND(L2567,2)*ROUND(G2567,3),2)</f>
      </c>
      <c s="36" t="s">
        <v>154</v>
      </c>
      <c>
        <f>(M2567*21)/100</f>
      </c>
      <c t="s">
        <v>28</v>
      </c>
    </row>
    <row r="2568" spans="1:5" ht="25.5">
      <c r="A2568" s="35" t="s">
        <v>56</v>
      </c>
      <c r="E2568" s="39" t="s">
        <v>3081</v>
      </c>
    </row>
    <row r="2569" spans="1:5" ht="25.5">
      <c r="A2569" s="35" t="s">
        <v>57</v>
      </c>
      <c r="E2569" s="40" t="s">
        <v>3082</v>
      </c>
    </row>
    <row r="2570" spans="1:5" ht="76.5">
      <c r="A2570" t="s">
        <v>58</v>
      </c>
      <c r="E2570" s="39" t="s">
        <v>3083</v>
      </c>
    </row>
    <row r="2571" spans="1:16" ht="25.5">
      <c r="A2571" t="s">
        <v>50</v>
      </c>
      <c s="34" t="s">
        <v>3084</v>
      </c>
      <c s="34" t="s">
        <v>3085</v>
      </c>
      <c s="35" t="s">
        <v>5</v>
      </c>
      <c s="6" t="s">
        <v>3086</v>
      </c>
      <c s="36" t="s">
        <v>54</v>
      </c>
      <c s="37">
        <v>28</v>
      </c>
      <c s="36">
        <v>0.12405</v>
      </c>
      <c s="36">
        <f>ROUND(G2571*H2571,6)</f>
      </c>
      <c r="L2571" s="38">
        <v>0</v>
      </c>
      <c s="32">
        <f>ROUND(ROUND(L2571,2)*ROUND(G2571,3),2)</f>
      </c>
      <c s="36" t="s">
        <v>154</v>
      </c>
      <c>
        <f>(M2571*21)/100</f>
      </c>
      <c t="s">
        <v>28</v>
      </c>
    </row>
    <row r="2572" spans="1:5" ht="25.5">
      <c r="A2572" s="35" t="s">
        <v>56</v>
      </c>
      <c r="E2572" s="39" t="s">
        <v>3086</v>
      </c>
    </row>
    <row r="2573" spans="1:5" ht="25.5">
      <c r="A2573" s="35" t="s">
        <v>57</v>
      </c>
      <c r="E2573" s="40" t="s">
        <v>3087</v>
      </c>
    </row>
    <row r="2574" spans="1:5" ht="76.5">
      <c r="A2574" t="s">
        <v>58</v>
      </c>
      <c r="E2574" s="39" t="s">
        <v>3083</v>
      </c>
    </row>
    <row r="2575" spans="1:16" ht="12.75">
      <c r="A2575" t="s">
        <v>50</v>
      </c>
      <c s="34" t="s">
        <v>3088</v>
      </c>
      <c s="34" t="s">
        <v>3089</v>
      </c>
      <c s="35" t="s">
        <v>5</v>
      </c>
      <c s="6" t="s">
        <v>3090</v>
      </c>
      <c s="36" t="s">
        <v>187</v>
      </c>
      <c s="37">
        <v>8.371</v>
      </c>
      <c s="36">
        <v>2.47786</v>
      </c>
      <c s="36">
        <f>ROUND(G2575*H2575,6)</f>
      </c>
      <c r="L2575" s="38">
        <v>0</v>
      </c>
      <c s="32">
        <f>ROUND(ROUND(L2575,2)*ROUND(G2575,3),2)</f>
      </c>
      <c s="36" t="s">
        <v>154</v>
      </c>
      <c>
        <f>(M2575*21)/100</f>
      </c>
      <c t="s">
        <v>28</v>
      </c>
    </row>
    <row r="2576" spans="1:5" ht="12.75">
      <c r="A2576" s="35" t="s">
        <v>56</v>
      </c>
      <c r="E2576" s="39" t="s">
        <v>3090</v>
      </c>
    </row>
    <row r="2577" spans="1:5" ht="51">
      <c r="A2577" s="35" t="s">
        <v>57</v>
      </c>
      <c r="E2577" s="40" t="s">
        <v>3091</v>
      </c>
    </row>
    <row r="2578" spans="1:5" ht="63.75">
      <c r="A2578" t="s">
        <v>58</v>
      </c>
      <c r="E2578" s="39" t="s">
        <v>3092</v>
      </c>
    </row>
    <row r="2579" spans="1:13" ht="12.75">
      <c r="A2579" t="s">
        <v>47</v>
      </c>
      <c r="C2579" s="31" t="s">
        <v>330</v>
      </c>
      <c r="E2579" s="33" t="s">
        <v>331</v>
      </c>
      <c r="J2579" s="32">
        <f>0</f>
      </c>
      <c s="32">
        <f>0</f>
      </c>
      <c s="32">
        <f>0+L2580+L2584+L2588+L2592+L2596+L2600+L2604+L2608+L2612+L2616+L2620+L2624+L2628</f>
      </c>
      <c s="32">
        <f>0+M2580+M2584+M2588+M2592+M2596+M2600+M2604+M2608+M2612+M2616+M2620+M2624+M2628</f>
      </c>
    </row>
    <row r="2580" spans="1:16" ht="25.5">
      <c r="A2580" t="s">
        <v>50</v>
      </c>
      <c s="34" t="s">
        <v>3093</v>
      </c>
      <c s="34" t="s">
        <v>3094</v>
      </c>
      <c s="35" t="s">
        <v>5</v>
      </c>
      <c s="6" t="s">
        <v>3095</v>
      </c>
      <c s="36" t="s">
        <v>336</v>
      </c>
      <c s="37">
        <v>1621.277</v>
      </c>
      <c s="36">
        <v>0</v>
      </c>
      <c s="36">
        <f>ROUND(G2580*H2580,6)</f>
      </c>
      <c r="L2580" s="38">
        <v>0</v>
      </c>
      <c s="32">
        <f>ROUND(ROUND(L2580,2)*ROUND(G2580,3),2)</f>
      </c>
      <c s="36" t="s">
        <v>154</v>
      </c>
      <c>
        <f>(M2580*21)/100</f>
      </c>
      <c t="s">
        <v>28</v>
      </c>
    </row>
    <row r="2581" spans="1:5" ht="25.5">
      <c r="A2581" s="35" t="s">
        <v>56</v>
      </c>
      <c r="E2581" s="39" t="s">
        <v>3095</v>
      </c>
    </row>
    <row r="2582" spans="1:5" ht="12.75">
      <c r="A2582" s="35" t="s">
        <v>57</v>
      </c>
      <c r="E2582" s="40" t="s">
        <v>5</v>
      </c>
    </row>
    <row r="2583" spans="1:5" ht="114.75">
      <c r="A2583" t="s">
        <v>58</v>
      </c>
      <c r="E2583" s="39" t="s">
        <v>3096</v>
      </c>
    </row>
    <row r="2584" spans="1:16" ht="25.5">
      <c r="A2584" t="s">
        <v>50</v>
      </c>
      <c s="34" t="s">
        <v>3097</v>
      </c>
      <c s="34" t="s">
        <v>3098</v>
      </c>
      <c s="35" t="s">
        <v>5</v>
      </c>
      <c s="6" t="s">
        <v>3099</v>
      </c>
      <c s="36" t="s">
        <v>336</v>
      </c>
      <c s="37">
        <v>45.765</v>
      </c>
      <c s="36">
        <v>0</v>
      </c>
      <c s="36">
        <f>ROUND(G2584*H2584,6)</f>
      </c>
      <c r="L2584" s="38">
        <v>0</v>
      </c>
      <c s="32">
        <f>ROUND(ROUND(L2584,2)*ROUND(G2584,3),2)</f>
      </c>
      <c s="36" t="s">
        <v>154</v>
      </c>
      <c>
        <f>(M2584*21)/100</f>
      </c>
      <c t="s">
        <v>28</v>
      </c>
    </row>
    <row r="2585" spans="1:5" ht="25.5">
      <c r="A2585" s="35" t="s">
        <v>56</v>
      </c>
      <c r="E2585" s="39" t="s">
        <v>3099</v>
      </c>
    </row>
    <row r="2586" spans="1:5" ht="25.5">
      <c r="A2586" s="35" t="s">
        <v>57</v>
      </c>
      <c r="E2586" s="40" t="s">
        <v>3100</v>
      </c>
    </row>
    <row r="2587" spans="1:5" ht="114.75">
      <c r="A2587" t="s">
        <v>58</v>
      </c>
      <c r="E2587" s="39" t="s">
        <v>3096</v>
      </c>
    </row>
    <row r="2588" spans="1:16" ht="38.25">
      <c r="A2588" t="s">
        <v>50</v>
      </c>
      <c s="34" t="s">
        <v>3101</v>
      </c>
      <c s="34" t="s">
        <v>3102</v>
      </c>
      <c s="35" t="s">
        <v>5</v>
      </c>
      <c s="6" t="s">
        <v>3103</v>
      </c>
      <c s="36" t="s">
        <v>336</v>
      </c>
      <c s="37">
        <v>3242.554</v>
      </c>
      <c s="36">
        <v>0</v>
      </c>
      <c s="36">
        <f>ROUND(G2588*H2588,6)</f>
      </c>
      <c r="L2588" s="38">
        <v>0</v>
      </c>
      <c s="32">
        <f>ROUND(ROUND(L2588,2)*ROUND(G2588,3),2)</f>
      </c>
      <c s="36" t="s">
        <v>154</v>
      </c>
      <c>
        <f>(M2588*21)/100</f>
      </c>
      <c t="s">
        <v>28</v>
      </c>
    </row>
    <row r="2589" spans="1:5" ht="38.25">
      <c r="A2589" s="35" t="s">
        <v>56</v>
      </c>
      <c r="E2589" s="39" t="s">
        <v>3104</v>
      </c>
    </row>
    <row r="2590" spans="1:5" ht="12.75">
      <c r="A2590" s="35" t="s">
        <v>57</v>
      </c>
      <c r="E2590" s="40" t="s">
        <v>5</v>
      </c>
    </row>
    <row r="2591" spans="1:5" ht="114.75">
      <c r="A2591" t="s">
        <v>58</v>
      </c>
      <c r="E2591" s="39" t="s">
        <v>3096</v>
      </c>
    </row>
    <row r="2592" spans="1:16" ht="12.75">
      <c r="A2592" t="s">
        <v>50</v>
      </c>
      <c s="34" t="s">
        <v>3105</v>
      </c>
      <c s="34" t="s">
        <v>3106</v>
      </c>
      <c s="35" t="s">
        <v>5</v>
      </c>
      <c s="6" t="s">
        <v>3107</v>
      </c>
      <c s="36" t="s">
        <v>65</v>
      </c>
      <c s="37">
        <v>10</v>
      </c>
      <c s="36">
        <v>0</v>
      </c>
      <c s="36">
        <f>ROUND(G2592*H2592,6)</f>
      </c>
      <c r="L2592" s="38">
        <v>0</v>
      </c>
      <c s="32">
        <f>ROUND(ROUND(L2592,2)*ROUND(G2592,3),2)</f>
      </c>
      <c s="36" t="s">
        <v>154</v>
      </c>
      <c>
        <f>(M2592*21)/100</f>
      </c>
      <c t="s">
        <v>28</v>
      </c>
    </row>
    <row r="2593" spans="1:5" ht="12.75">
      <c r="A2593" s="35" t="s">
        <v>56</v>
      </c>
      <c r="E2593" s="39" t="s">
        <v>3107</v>
      </c>
    </row>
    <row r="2594" spans="1:5" ht="25.5">
      <c r="A2594" s="35" t="s">
        <v>57</v>
      </c>
      <c r="E2594" s="40" t="s">
        <v>2764</v>
      </c>
    </row>
    <row r="2595" spans="1:5" ht="51">
      <c r="A2595" t="s">
        <v>58</v>
      </c>
      <c r="E2595" s="39" t="s">
        <v>3108</v>
      </c>
    </row>
    <row r="2596" spans="1:16" ht="25.5">
      <c r="A2596" t="s">
        <v>50</v>
      </c>
      <c s="34" t="s">
        <v>3109</v>
      </c>
      <c s="34" t="s">
        <v>3110</v>
      </c>
      <c s="35" t="s">
        <v>5</v>
      </c>
      <c s="6" t="s">
        <v>3111</v>
      </c>
      <c s="36" t="s">
        <v>65</v>
      </c>
      <c s="37">
        <v>600</v>
      </c>
      <c s="36">
        <v>0</v>
      </c>
      <c s="36">
        <f>ROUND(G2596*H2596,6)</f>
      </c>
      <c r="L2596" s="38">
        <v>0</v>
      </c>
      <c s="32">
        <f>ROUND(ROUND(L2596,2)*ROUND(G2596,3),2)</f>
      </c>
      <c s="36" t="s">
        <v>154</v>
      </c>
      <c>
        <f>(M2596*21)/100</f>
      </c>
      <c t="s">
        <v>28</v>
      </c>
    </row>
    <row r="2597" spans="1:5" ht="25.5">
      <c r="A2597" s="35" t="s">
        <v>56</v>
      </c>
      <c r="E2597" s="39" t="s">
        <v>3111</v>
      </c>
    </row>
    <row r="2598" spans="1:5" ht="38.25">
      <c r="A2598" s="35" t="s">
        <v>57</v>
      </c>
      <c r="E2598" s="40" t="s">
        <v>3112</v>
      </c>
    </row>
    <row r="2599" spans="1:5" ht="51">
      <c r="A2599" t="s">
        <v>58</v>
      </c>
      <c r="E2599" s="39" t="s">
        <v>3108</v>
      </c>
    </row>
    <row r="2600" spans="1:16" ht="25.5">
      <c r="A2600" t="s">
        <v>50</v>
      </c>
      <c s="34" t="s">
        <v>3113</v>
      </c>
      <c s="34" t="s">
        <v>333</v>
      </c>
      <c s="35" t="s">
        <v>334</v>
      </c>
      <c s="6" t="s">
        <v>335</v>
      </c>
      <c s="36" t="s">
        <v>336</v>
      </c>
      <c s="37">
        <v>111.498</v>
      </c>
      <c s="36">
        <v>0</v>
      </c>
      <c s="36">
        <f>ROUND(G2600*H2600,6)</f>
      </c>
      <c r="L2600" s="38">
        <v>0</v>
      </c>
      <c s="32">
        <f>ROUND(ROUND(L2600,2)*ROUND(G2600,3),2)</f>
      </c>
      <c s="36" t="s">
        <v>159</v>
      </c>
      <c>
        <f>(M2600*21)/100</f>
      </c>
      <c t="s">
        <v>28</v>
      </c>
    </row>
    <row r="2601" spans="1:5" ht="25.5">
      <c r="A2601" s="35" t="s">
        <v>56</v>
      </c>
      <c r="E2601" s="39" t="s">
        <v>335</v>
      </c>
    </row>
    <row r="2602" spans="1:5" ht="25.5">
      <c r="A2602" s="35" t="s">
        <v>57</v>
      </c>
      <c r="E2602" s="40" t="s">
        <v>3114</v>
      </c>
    </row>
    <row r="2603" spans="1:5" ht="191.25">
      <c r="A2603" t="s">
        <v>58</v>
      </c>
      <c r="E2603" s="39" t="s">
        <v>338</v>
      </c>
    </row>
    <row r="2604" spans="1:16" ht="25.5">
      <c r="A2604" t="s">
        <v>50</v>
      </c>
      <c s="34" t="s">
        <v>3115</v>
      </c>
      <c s="34" t="s">
        <v>468</v>
      </c>
      <c s="35" t="s">
        <v>469</v>
      </c>
      <c s="6" t="s">
        <v>470</v>
      </c>
      <c s="36" t="s">
        <v>336</v>
      </c>
      <c s="37">
        <v>231.313</v>
      </c>
      <c s="36">
        <v>0</v>
      </c>
      <c s="36">
        <f>ROUND(G2604*H2604,6)</f>
      </c>
      <c r="L2604" s="38">
        <v>0</v>
      </c>
      <c s="32">
        <f>ROUND(ROUND(L2604,2)*ROUND(G2604,3),2)</f>
      </c>
      <c s="36" t="s">
        <v>159</v>
      </c>
      <c>
        <f>(M2604*21)/100</f>
      </c>
      <c t="s">
        <v>28</v>
      </c>
    </row>
    <row r="2605" spans="1:5" ht="25.5">
      <c r="A2605" s="35" t="s">
        <v>56</v>
      </c>
      <c r="E2605" s="39" t="s">
        <v>470</v>
      </c>
    </row>
    <row r="2606" spans="1:5" ht="25.5">
      <c r="A2606" s="35" t="s">
        <v>57</v>
      </c>
      <c r="E2606" s="40" t="s">
        <v>3116</v>
      </c>
    </row>
    <row r="2607" spans="1:5" ht="191.25">
      <c r="A2607" t="s">
        <v>58</v>
      </c>
      <c r="E2607" s="39" t="s">
        <v>338</v>
      </c>
    </row>
    <row r="2608" spans="1:16" ht="25.5">
      <c r="A2608" t="s">
        <v>50</v>
      </c>
      <c s="34" t="s">
        <v>3117</v>
      </c>
      <c s="34" t="s">
        <v>3118</v>
      </c>
      <c s="35" t="s">
        <v>3119</v>
      </c>
      <c s="6" t="s">
        <v>3120</v>
      </c>
      <c s="36" t="s">
        <v>336</v>
      </c>
      <c s="37">
        <v>306.079</v>
      </c>
      <c s="36">
        <v>0</v>
      </c>
      <c s="36">
        <f>ROUND(G2608*H2608,6)</f>
      </c>
      <c r="L2608" s="38">
        <v>0</v>
      </c>
      <c s="32">
        <f>ROUND(ROUND(L2608,2)*ROUND(G2608,3),2)</f>
      </c>
      <c s="36" t="s">
        <v>159</v>
      </c>
      <c>
        <f>(M2608*21)/100</f>
      </c>
      <c t="s">
        <v>28</v>
      </c>
    </row>
    <row r="2609" spans="1:5" ht="25.5">
      <c r="A2609" s="35" t="s">
        <v>56</v>
      </c>
      <c r="E2609" s="39" t="s">
        <v>3120</v>
      </c>
    </row>
    <row r="2610" spans="1:5" ht="25.5">
      <c r="A2610" s="35" t="s">
        <v>57</v>
      </c>
      <c r="E2610" s="40" t="s">
        <v>3121</v>
      </c>
    </row>
    <row r="2611" spans="1:5" ht="191.25">
      <c r="A2611" t="s">
        <v>58</v>
      </c>
      <c r="E2611" s="39" t="s">
        <v>338</v>
      </c>
    </row>
    <row r="2612" spans="1:16" ht="25.5">
      <c r="A2612" t="s">
        <v>50</v>
      </c>
      <c s="34" t="s">
        <v>3122</v>
      </c>
      <c s="34" t="s">
        <v>3123</v>
      </c>
      <c s="35" t="s">
        <v>3124</v>
      </c>
      <c s="6" t="s">
        <v>3125</v>
      </c>
      <c s="36" t="s">
        <v>336</v>
      </c>
      <c s="37">
        <v>874.025</v>
      </c>
      <c s="36">
        <v>0</v>
      </c>
      <c s="36">
        <f>ROUND(G2612*H2612,6)</f>
      </c>
      <c r="L2612" s="38">
        <v>0</v>
      </c>
      <c s="32">
        <f>ROUND(ROUND(L2612,2)*ROUND(G2612,3),2)</f>
      </c>
      <c s="36" t="s">
        <v>159</v>
      </c>
      <c>
        <f>(M2612*21)/100</f>
      </c>
      <c t="s">
        <v>28</v>
      </c>
    </row>
    <row r="2613" spans="1:5" ht="25.5">
      <c r="A2613" s="35" t="s">
        <v>56</v>
      </c>
      <c r="E2613" s="39" t="s">
        <v>3125</v>
      </c>
    </row>
    <row r="2614" spans="1:5" ht="25.5">
      <c r="A2614" s="35" t="s">
        <v>57</v>
      </c>
      <c r="E2614" s="40" t="s">
        <v>3126</v>
      </c>
    </row>
    <row r="2615" spans="1:5" ht="191.25">
      <c r="A2615" t="s">
        <v>58</v>
      </c>
      <c r="E2615" s="39" t="s">
        <v>338</v>
      </c>
    </row>
    <row r="2616" spans="1:16" ht="25.5">
      <c r="A2616" t="s">
        <v>50</v>
      </c>
      <c s="34" t="s">
        <v>3127</v>
      </c>
      <c s="34" t="s">
        <v>340</v>
      </c>
      <c s="35" t="s">
        <v>341</v>
      </c>
      <c s="6" t="s">
        <v>342</v>
      </c>
      <c s="36" t="s">
        <v>336</v>
      </c>
      <c s="37">
        <v>3.28</v>
      </c>
      <c s="36">
        <v>0</v>
      </c>
      <c s="36">
        <f>ROUND(G2616*H2616,6)</f>
      </c>
      <c r="L2616" s="38">
        <v>0</v>
      </c>
      <c s="32">
        <f>ROUND(ROUND(L2616,2)*ROUND(G2616,3),2)</f>
      </c>
      <c s="36" t="s">
        <v>159</v>
      </c>
      <c>
        <f>(M2616*21)/100</f>
      </c>
      <c t="s">
        <v>28</v>
      </c>
    </row>
    <row r="2617" spans="1:5" ht="25.5">
      <c r="A2617" s="35" t="s">
        <v>56</v>
      </c>
      <c r="E2617" s="39" t="s">
        <v>342</v>
      </c>
    </row>
    <row r="2618" spans="1:5" ht="25.5">
      <c r="A2618" s="35" t="s">
        <v>57</v>
      </c>
      <c r="E2618" s="40" t="s">
        <v>3128</v>
      </c>
    </row>
    <row r="2619" spans="1:5" ht="191.25">
      <c r="A2619" t="s">
        <v>58</v>
      </c>
      <c r="E2619" s="39" t="s">
        <v>338</v>
      </c>
    </row>
    <row r="2620" spans="1:16" ht="25.5">
      <c r="A2620" t="s">
        <v>50</v>
      </c>
      <c s="34" t="s">
        <v>3129</v>
      </c>
      <c s="34" t="s">
        <v>345</v>
      </c>
      <c s="35" t="s">
        <v>346</v>
      </c>
      <c s="6" t="s">
        <v>347</v>
      </c>
      <c s="36" t="s">
        <v>336</v>
      </c>
      <c s="37">
        <v>45.716</v>
      </c>
      <c s="36">
        <v>0</v>
      </c>
      <c s="36">
        <f>ROUND(G2620*H2620,6)</f>
      </c>
      <c r="L2620" s="38">
        <v>0</v>
      </c>
      <c s="32">
        <f>ROUND(ROUND(L2620,2)*ROUND(G2620,3),2)</f>
      </c>
      <c s="36" t="s">
        <v>159</v>
      </c>
      <c>
        <f>(M2620*21)/100</f>
      </c>
      <c t="s">
        <v>28</v>
      </c>
    </row>
    <row r="2621" spans="1:5" ht="25.5">
      <c r="A2621" s="35" t="s">
        <v>56</v>
      </c>
      <c r="E2621" s="39" t="s">
        <v>347</v>
      </c>
    </row>
    <row r="2622" spans="1:5" ht="25.5">
      <c r="A2622" s="35" t="s">
        <v>57</v>
      </c>
      <c r="E2622" s="40" t="s">
        <v>3130</v>
      </c>
    </row>
    <row r="2623" spans="1:5" ht="191.25">
      <c r="A2623" t="s">
        <v>58</v>
      </c>
      <c r="E2623" s="39" t="s">
        <v>338</v>
      </c>
    </row>
    <row r="2624" spans="1:16" ht="25.5">
      <c r="A2624" t="s">
        <v>50</v>
      </c>
      <c s="34" t="s">
        <v>3131</v>
      </c>
      <c s="34" t="s">
        <v>3132</v>
      </c>
      <c s="35" t="s">
        <v>3133</v>
      </c>
      <c s="6" t="s">
        <v>3134</v>
      </c>
      <c s="36" t="s">
        <v>336</v>
      </c>
      <c s="37">
        <v>42.374</v>
      </c>
      <c s="36">
        <v>0</v>
      </c>
      <c s="36">
        <f>ROUND(G2624*H2624,6)</f>
      </c>
      <c r="L2624" s="38">
        <v>0</v>
      </c>
      <c s="32">
        <f>ROUND(ROUND(L2624,2)*ROUND(G2624,3),2)</f>
      </c>
      <c s="36" t="s">
        <v>159</v>
      </c>
      <c>
        <f>(M2624*21)/100</f>
      </c>
      <c t="s">
        <v>28</v>
      </c>
    </row>
    <row r="2625" spans="1:5" ht="25.5">
      <c r="A2625" s="35" t="s">
        <v>56</v>
      </c>
      <c r="E2625" s="39" t="s">
        <v>3134</v>
      </c>
    </row>
    <row r="2626" spans="1:5" ht="25.5">
      <c r="A2626" s="35" t="s">
        <v>57</v>
      </c>
      <c r="E2626" s="40" t="s">
        <v>3135</v>
      </c>
    </row>
    <row r="2627" spans="1:5" ht="191.25">
      <c r="A2627" t="s">
        <v>58</v>
      </c>
      <c r="E2627" s="39" t="s">
        <v>338</v>
      </c>
    </row>
    <row r="2628" spans="1:16" ht="25.5">
      <c r="A2628" t="s">
        <v>50</v>
      </c>
      <c s="34" t="s">
        <v>3136</v>
      </c>
      <c s="34" t="s">
        <v>3137</v>
      </c>
      <c s="35" t="s">
        <v>3138</v>
      </c>
      <c s="6" t="s">
        <v>3139</v>
      </c>
      <c s="36" t="s">
        <v>336</v>
      </c>
      <c s="37">
        <v>1.026</v>
      </c>
      <c s="36">
        <v>0</v>
      </c>
      <c s="36">
        <f>ROUND(G2628*H2628,6)</f>
      </c>
      <c r="L2628" s="38">
        <v>0</v>
      </c>
      <c s="32">
        <f>ROUND(ROUND(L2628,2)*ROUND(G2628,3),2)</f>
      </c>
      <c s="36" t="s">
        <v>159</v>
      </c>
      <c>
        <f>(M2628*21)/100</f>
      </c>
      <c t="s">
        <v>28</v>
      </c>
    </row>
    <row r="2629" spans="1:5" ht="25.5">
      <c r="A2629" s="35" t="s">
        <v>56</v>
      </c>
      <c r="E2629" s="39" t="s">
        <v>3139</v>
      </c>
    </row>
    <row r="2630" spans="1:5" ht="25.5">
      <c r="A2630" s="35" t="s">
        <v>57</v>
      </c>
      <c r="E2630" s="40" t="s">
        <v>3140</v>
      </c>
    </row>
    <row r="2631" spans="1:5" ht="191.25">
      <c r="A2631" t="s">
        <v>58</v>
      </c>
      <c r="E2631" s="39" t="s">
        <v>338</v>
      </c>
    </row>
    <row r="2632" spans="1:13" ht="12.75">
      <c r="A2632" t="s">
        <v>47</v>
      </c>
      <c r="C2632" s="31" t="s">
        <v>349</v>
      </c>
      <c r="E2632" s="33" t="s">
        <v>350</v>
      </c>
      <c r="J2632" s="32">
        <f>0</f>
      </c>
      <c s="32">
        <f>0</f>
      </c>
      <c s="32">
        <f>0+L2633+L2637</f>
      </c>
      <c s="32">
        <f>0+M2633+M2637</f>
      </c>
    </row>
    <row r="2633" spans="1:16" ht="38.25">
      <c r="A2633" t="s">
        <v>50</v>
      </c>
      <c s="34" t="s">
        <v>3141</v>
      </c>
      <c s="34" t="s">
        <v>3142</v>
      </c>
      <c s="35" t="s">
        <v>5</v>
      </c>
      <c s="6" t="s">
        <v>3143</v>
      </c>
      <c s="36" t="s">
        <v>336</v>
      </c>
      <c s="37">
        <v>828.697</v>
      </c>
      <c s="36">
        <v>0</v>
      </c>
      <c s="36">
        <f>ROUND(G2633*H2633,6)</f>
      </c>
      <c r="L2633" s="38">
        <v>0</v>
      </c>
      <c s="32">
        <f>ROUND(ROUND(L2633,2)*ROUND(G2633,3),2)</f>
      </c>
      <c s="36" t="s">
        <v>154</v>
      </c>
      <c>
        <f>(M2633*21)/100</f>
      </c>
      <c t="s">
        <v>28</v>
      </c>
    </row>
    <row r="2634" spans="1:5" ht="38.25">
      <c r="A2634" s="35" t="s">
        <v>56</v>
      </c>
      <c r="E2634" s="39" t="s">
        <v>3144</v>
      </c>
    </row>
    <row r="2635" spans="1:5" ht="12.75">
      <c r="A2635" s="35" t="s">
        <v>57</v>
      </c>
      <c r="E2635" s="40" t="s">
        <v>5</v>
      </c>
    </row>
    <row r="2636" spans="1:5" ht="63.75">
      <c r="A2636" t="s">
        <v>58</v>
      </c>
      <c r="E2636" s="39" t="s">
        <v>3145</v>
      </c>
    </row>
    <row r="2637" spans="1:16" ht="38.25">
      <c r="A2637" t="s">
        <v>50</v>
      </c>
      <c s="34" t="s">
        <v>3146</v>
      </c>
      <c s="34" t="s">
        <v>3147</v>
      </c>
      <c s="35" t="s">
        <v>5</v>
      </c>
      <c s="6" t="s">
        <v>3148</v>
      </c>
      <c s="36" t="s">
        <v>336</v>
      </c>
      <c s="37">
        <v>828.697</v>
      </c>
      <c s="36">
        <v>0</v>
      </c>
      <c s="36">
        <f>ROUND(G2637*H2637,6)</f>
      </c>
      <c r="L2637" s="38">
        <v>0</v>
      </c>
      <c s="32">
        <f>ROUND(ROUND(L2637,2)*ROUND(G2637,3),2)</f>
      </c>
      <c s="36" t="s">
        <v>154</v>
      </c>
      <c>
        <f>(M2637*21)/100</f>
      </c>
      <c t="s">
        <v>28</v>
      </c>
    </row>
    <row r="2638" spans="1:5" ht="38.25">
      <c r="A2638" s="35" t="s">
        <v>56</v>
      </c>
      <c r="E2638" s="39" t="s">
        <v>3149</v>
      </c>
    </row>
    <row r="2639" spans="1:5" ht="12.75">
      <c r="A2639" s="35" t="s">
        <v>57</v>
      </c>
      <c r="E2639" s="40" t="s">
        <v>5</v>
      </c>
    </row>
    <row r="2640" spans="1:5" ht="63.75">
      <c r="A2640" t="s">
        <v>58</v>
      </c>
      <c r="E2640" s="39" t="s">
        <v>3145</v>
      </c>
    </row>
    <row r="2641" spans="1:13" ht="12.75">
      <c r="A2641" t="s">
        <v>47</v>
      </c>
      <c r="C2641" s="31" t="s">
        <v>138</v>
      </c>
      <c r="E2641" s="33" t="s">
        <v>139</v>
      </c>
      <c r="J2641" s="32">
        <f>0</f>
      </c>
      <c s="32">
        <f>0</f>
      </c>
      <c s="32">
        <f>0+L2642+L2646+L2650+L2654+L2658+L2662+L2666+L2670+L2674+L2678+L2682+L2686+L2690+L2694+L2698+L2702+L2706+L2710+L2714+L2718</f>
      </c>
      <c s="32">
        <f>0+M2642+M2646+M2650+M2654+M2658+M2662+M2666+M2670+M2674+M2678+M2682+M2686+M2690+M2694+M2698+M2702+M2706+M2710+M2714+M2718</f>
      </c>
    </row>
    <row r="2642" spans="1:16" ht="12.75">
      <c r="A2642" t="s">
        <v>50</v>
      </c>
      <c s="34" t="s">
        <v>3150</v>
      </c>
      <c s="34" t="s">
        <v>3151</v>
      </c>
      <c s="35" t="s">
        <v>5</v>
      </c>
      <c s="6" t="s">
        <v>3152</v>
      </c>
      <c s="36" t="s">
        <v>143</v>
      </c>
      <c s="37">
        <v>30</v>
      </c>
      <c s="36">
        <v>0</v>
      </c>
      <c s="36">
        <f>ROUND(G2642*H2642,6)</f>
      </c>
      <c r="L2642" s="38">
        <v>0</v>
      </c>
      <c s="32">
        <f>ROUND(ROUND(L2642,2)*ROUND(G2642,3),2)</f>
      </c>
      <c s="36" t="s">
        <v>154</v>
      </c>
      <c>
        <f>(M2642*21)/100</f>
      </c>
      <c t="s">
        <v>28</v>
      </c>
    </row>
    <row r="2643" spans="1:5" ht="12.75">
      <c r="A2643" s="35" t="s">
        <v>56</v>
      </c>
      <c r="E2643" s="39" t="s">
        <v>3152</v>
      </c>
    </row>
    <row r="2644" spans="1:5" ht="25.5">
      <c r="A2644" s="35" t="s">
        <v>57</v>
      </c>
      <c r="E2644" s="40" t="s">
        <v>3153</v>
      </c>
    </row>
    <row r="2645" spans="1:5" ht="12.75">
      <c r="A2645" t="s">
        <v>58</v>
      </c>
      <c r="E2645" s="39" t="s">
        <v>5</v>
      </c>
    </row>
    <row r="2646" spans="1:16" ht="12.75">
      <c r="A2646" t="s">
        <v>50</v>
      </c>
      <c s="34" t="s">
        <v>3154</v>
      </c>
      <c s="34" t="s">
        <v>3155</v>
      </c>
      <c s="35" t="s">
        <v>5</v>
      </c>
      <c s="6" t="s">
        <v>3156</v>
      </c>
      <c s="36" t="s">
        <v>54</v>
      </c>
      <c s="37">
        <v>1</v>
      </c>
      <c s="36">
        <v>0.004</v>
      </c>
      <c s="36">
        <f>ROUND(G2646*H2646,6)</f>
      </c>
      <c r="L2646" s="38">
        <v>0</v>
      </c>
      <c s="32">
        <f>ROUND(ROUND(L2646,2)*ROUND(G2646,3),2)</f>
      </c>
      <c s="36" t="s">
        <v>154</v>
      </c>
      <c>
        <f>(M2646*21)/100</f>
      </c>
      <c t="s">
        <v>28</v>
      </c>
    </row>
    <row r="2647" spans="1:5" ht="12.75">
      <c r="A2647" s="35" t="s">
        <v>56</v>
      </c>
      <c r="E2647" s="39" t="s">
        <v>3156</v>
      </c>
    </row>
    <row r="2648" spans="1:5" ht="25.5">
      <c r="A2648" s="35" t="s">
        <v>57</v>
      </c>
      <c r="E2648" s="40" t="s">
        <v>155</v>
      </c>
    </row>
    <row r="2649" spans="1:5" ht="12.75">
      <c r="A2649" t="s">
        <v>58</v>
      </c>
      <c r="E2649" s="39" t="s">
        <v>3157</v>
      </c>
    </row>
    <row r="2650" spans="1:16" ht="12.75">
      <c r="A2650" t="s">
        <v>50</v>
      </c>
      <c s="34" t="s">
        <v>3158</v>
      </c>
      <c s="34" t="s">
        <v>3159</v>
      </c>
      <c s="35" t="s">
        <v>5</v>
      </c>
      <c s="6" t="s">
        <v>3160</v>
      </c>
      <c s="36" t="s">
        <v>54</v>
      </c>
      <c s="37">
        <v>1</v>
      </c>
      <c s="36">
        <v>0.004</v>
      </c>
      <c s="36">
        <f>ROUND(G2650*H2650,6)</f>
      </c>
      <c r="L2650" s="38">
        <v>0</v>
      </c>
      <c s="32">
        <f>ROUND(ROUND(L2650,2)*ROUND(G2650,3),2)</f>
      </c>
      <c s="36" t="s">
        <v>159</v>
      </c>
      <c>
        <f>(M2650*21)/100</f>
      </c>
      <c t="s">
        <v>28</v>
      </c>
    </row>
    <row r="2651" spans="1:5" ht="12.75">
      <c r="A2651" s="35" t="s">
        <v>56</v>
      </c>
      <c r="E2651" s="39" t="s">
        <v>3160</v>
      </c>
    </row>
    <row r="2652" spans="1:5" ht="25.5">
      <c r="A2652" s="35" t="s">
        <v>57</v>
      </c>
      <c r="E2652" s="40" t="s">
        <v>155</v>
      </c>
    </row>
    <row r="2653" spans="1:5" ht="12.75">
      <c r="A2653" t="s">
        <v>58</v>
      </c>
      <c r="E2653" s="39" t="s">
        <v>3157</v>
      </c>
    </row>
    <row r="2654" spans="1:16" ht="12.75">
      <c r="A2654" t="s">
        <v>50</v>
      </c>
      <c s="34" t="s">
        <v>3161</v>
      </c>
      <c s="34" t="s">
        <v>3162</v>
      </c>
      <c s="35" t="s">
        <v>5</v>
      </c>
      <c s="6" t="s">
        <v>3163</v>
      </c>
      <c s="36" t="s">
        <v>54</v>
      </c>
      <c s="37">
        <v>1</v>
      </c>
      <c s="36">
        <v>0.004</v>
      </c>
      <c s="36">
        <f>ROUND(G2654*H2654,6)</f>
      </c>
      <c r="L2654" s="38">
        <v>0</v>
      </c>
      <c s="32">
        <f>ROUND(ROUND(L2654,2)*ROUND(G2654,3),2)</f>
      </c>
      <c s="36" t="s">
        <v>159</v>
      </c>
      <c>
        <f>(M2654*21)/100</f>
      </c>
      <c t="s">
        <v>28</v>
      </c>
    </row>
    <row r="2655" spans="1:5" ht="12.75">
      <c r="A2655" s="35" t="s">
        <v>56</v>
      </c>
      <c r="E2655" s="39" t="s">
        <v>3163</v>
      </c>
    </row>
    <row r="2656" spans="1:5" ht="25.5">
      <c r="A2656" s="35" t="s">
        <v>57</v>
      </c>
      <c r="E2656" s="40" t="s">
        <v>155</v>
      </c>
    </row>
    <row r="2657" spans="1:5" ht="12.75">
      <c r="A2657" t="s">
        <v>58</v>
      </c>
      <c r="E2657" s="39" t="s">
        <v>3157</v>
      </c>
    </row>
    <row r="2658" spans="1:16" ht="12.75">
      <c r="A2658" t="s">
        <v>50</v>
      </c>
      <c s="34" t="s">
        <v>3164</v>
      </c>
      <c s="34" t="s">
        <v>3165</v>
      </c>
      <c s="35" t="s">
        <v>5</v>
      </c>
      <c s="6" t="s">
        <v>3166</v>
      </c>
      <c s="36" t="s">
        <v>54</v>
      </c>
      <c s="37">
        <v>1</v>
      </c>
      <c s="36">
        <v>0.004</v>
      </c>
      <c s="36">
        <f>ROUND(G2658*H2658,6)</f>
      </c>
      <c r="L2658" s="38">
        <v>0</v>
      </c>
      <c s="32">
        <f>ROUND(ROUND(L2658,2)*ROUND(G2658,3),2)</f>
      </c>
      <c s="36" t="s">
        <v>159</v>
      </c>
      <c>
        <f>(M2658*21)/100</f>
      </c>
      <c t="s">
        <v>28</v>
      </c>
    </row>
    <row r="2659" spans="1:5" ht="12.75">
      <c r="A2659" s="35" t="s">
        <v>56</v>
      </c>
      <c r="E2659" s="39" t="s">
        <v>3166</v>
      </c>
    </row>
    <row r="2660" spans="1:5" ht="25.5">
      <c r="A2660" s="35" t="s">
        <v>57</v>
      </c>
      <c r="E2660" s="40" t="s">
        <v>155</v>
      </c>
    </row>
    <row r="2661" spans="1:5" ht="12.75">
      <c r="A2661" t="s">
        <v>58</v>
      </c>
      <c r="E2661" s="39" t="s">
        <v>3157</v>
      </c>
    </row>
    <row r="2662" spans="1:16" ht="12.75">
      <c r="A2662" t="s">
        <v>50</v>
      </c>
      <c s="34" t="s">
        <v>3167</v>
      </c>
      <c s="34" t="s">
        <v>3168</v>
      </c>
      <c s="35" t="s">
        <v>5</v>
      </c>
      <c s="6" t="s">
        <v>3169</v>
      </c>
      <c s="36" t="s">
        <v>54</v>
      </c>
      <c s="37">
        <v>1</v>
      </c>
      <c s="36">
        <v>0.004</v>
      </c>
      <c s="36">
        <f>ROUND(G2662*H2662,6)</f>
      </c>
      <c r="L2662" s="38">
        <v>0</v>
      </c>
      <c s="32">
        <f>ROUND(ROUND(L2662,2)*ROUND(G2662,3),2)</f>
      </c>
      <c s="36" t="s">
        <v>159</v>
      </c>
      <c>
        <f>(M2662*21)/100</f>
      </c>
      <c t="s">
        <v>28</v>
      </c>
    </row>
    <row r="2663" spans="1:5" ht="12.75">
      <c r="A2663" s="35" t="s">
        <v>56</v>
      </c>
      <c r="E2663" s="39" t="s">
        <v>3169</v>
      </c>
    </row>
    <row r="2664" spans="1:5" ht="25.5">
      <c r="A2664" s="35" t="s">
        <v>57</v>
      </c>
      <c r="E2664" s="40" t="s">
        <v>155</v>
      </c>
    </row>
    <row r="2665" spans="1:5" ht="12.75">
      <c r="A2665" t="s">
        <v>58</v>
      </c>
      <c r="E2665" s="39" t="s">
        <v>3157</v>
      </c>
    </row>
    <row r="2666" spans="1:16" ht="12.75">
      <c r="A2666" t="s">
        <v>50</v>
      </c>
      <c s="34" t="s">
        <v>3170</v>
      </c>
      <c s="34" t="s">
        <v>3171</v>
      </c>
      <c s="35" t="s">
        <v>5</v>
      </c>
      <c s="6" t="s">
        <v>3172</v>
      </c>
      <c s="36" t="s">
        <v>54</v>
      </c>
      <c s="37">
        <v>1</v>
      </c>
      <c s="36">
        <v>0.004</v>
      </c>
      <c s="36">
        <f>ROUND(G2666*H2666,6)</f>
      </c>
      <c r="L2666" s="38">
        <v>0</v>
      </c>
      <c s="32">
        <f>ROUND(ROUND(L2666,2)*ROUND(G2666,3),2)</f>
      </c>
      <c s="36" t="s">
        <v>159</v>
      </c>
      <c>
        <f>(M2666*21)/100</f>
      </c>
      <c t="s">
        <v>28</v>
      </c>
    </row>
    <row r="2667" spans="1:5" ht="12.75">
      <c r="A2667" s="35" t="s">
        <v>56</v>
      </c>
      <c r="E2667" s="39" t="s">
        <v>3172</v>
      </c>
    </row>
    <row r="2668" spans="1:5" ht="25.5">
      <c r="A2668" s="35" t="s">
        <v>57</v>
      </c>
      <c r="E2668" s="40" t="s">
        <v>155</v>
      </c>
    </row>
    <row r="2669" spans="1:5" ht="12.75">
      <c r="A2669" t="s">
        <v>58</v>
      </c>
      <c r="E2669" s="39" t="s">
        <v>3157</v>
      </c>
    </row>
    <row r="2670" spans="1:16" ht="12.75">
      <c r="A2670" t="s">
        <v>50</v>
      </c>
      <c s="34" t="s">
        <v>3173</v>
      </c>
      <c s="34" t="s">
        <v>3174</v>
      </c>
      <c s="35" t="s">
        <v>5</v>
      </c>
      <c s="6" t="s">
        <v>3175</v>
      </c>
      <c s="36" t="s">
        <v>54</v>
      </c>
      <c s="37">
        <v>1</v>
      </c>
      <c s="36">
        <v>0.004</v>
      </c>
      <c s="36">
        <f>ROUND(G2670*H2670,6)</f>
      </c>
      <c r="L2670" s="38">
        <v>0</v>
      </c>
      <c s="32">
        <f>ROUND(ROUND(L2670,2)*ROUND(G2670,3),2)</f>
      </c>
      <c s="36" t="s">
        <v>159</v>
      </c>
      <c>
        <f>(M2670*21)/100</f>
      </c>
      <c t="s">
        <v>28</v>
      </c>
    </row>
    <row r="2671" spans="1:5" ht="12.75">
      <c r="A2671" s="35" t="s">
        <v>56</v>
      </c>
      <c r="E2671" s="39" t="s">
        <v>3175</v>
      </c>
    </row>
    <row r="2672" spans="1:5" ht="25.5">
      <c r="A2672" s="35" t="s">
        <v>57</v>
      </c>
      <c r="E2672" s="40" t="s">
        <v>155</v>
      </c>
    </row>
    <row r="2673" spans="1:5" ht="12.75">
      <c r="A2673" t="s">
        <v>58</v>
      </c>
      <c r="E2673" s="39" t="s">
        <v>3157</v>
      </c>
    </row>
    <row r="2674" spans="1:16" ht="12.75">
      <c r="A2674" t="s">
        <v>50</v>
      </c>
      <c s="34" t="s">
        <v>3176</v>
      </c>
      <c s="34" t="s">
        <v>3177</v>
      </c>
      <c s="35" t="s">
        <v>5</v>
      </c>
      <c s="6" t="s">
        <v>3178</v>
      </c>
      <c s="36" t="s">
        <v>54</v>
      </c>
      <c s="37">
        <v>1</v>
      </c>
      <c s="36">
        <v>0.004</v>
      </c>
      <c s="36">
        <f>ROUND(G2674*H2674,6)</f>
      </c>
      <c r="L2674" s="38">
        <v>0</v>
      </c>
      <c s="32">
        <f>ROUND(ROUND(L2674,2)*ROUND(G2674,3),2)</f>
      </c>
      <c s="36" t="s">
        <v>159</v>
      </c>
      <c>
        <f>(M2674*21)/100</f>
      </c>
      <c t="s">
        <v>28</v>
      </c>
    </row>
    <row r="2675" spans="1:5" ht="12.75">
      <c r="A2675" s="35" t="s">
        <v>56</v>
      </c>
      <c r="E2675" s="39" t="s">
        <v>3178</v>
      </c>
    </row>
    <row r="2676" spans="1:5" ht="25.5">
      <c r="A2676" s="35" t="s">
        <v>57</v>
      </c>
      <c r="E2676" s="40" t="s">
        <v>155</v>
      </c>
    </row>
    <row r="2677" spans="1:5" ht="12.75">
      <c r="A2677" t="s">
        <v>58</v>
      </c>
      <c r="E2677" s="39" t="s">
        <v>3157</v>
      </c>
    </row>
    <row r="2678" spans="1:16" ht="12.75">
      <c r="A2678" t="s">
        <v>50</v>
      </c>
      <c s="34" t="s">
        <v>3179</v>
      </c>
      <c s="34" t="s">
        <v>3180</v>
      </c>
      <c s="35" t="s">
        <v>5</v>
      </c>
      <c s="6" t="s">
        <v>3181</v>
      </c>
      <c s="36" t="s">
        <v>54</v>
      </c>
      <c s="37">
        <v>1</v>
      </c>
      <c s="36">
        <v>0.004</v>
      </c>
      <c s="36">
        <f>ROUND(G2678*H2678,6)</f>
      </c>
      <c r="L2678" s="38">
        <v>0</v>
      </c>
      <c s="32">
        <f>ROUND(ROUND(L2678,2)*ROUND(G2678,3),2)</f>
      </c>
      <c s="36" t="s">
        <v>159</v>
      </c>
      <c>
        <f>(M2678*21)/100</f>
      </c>
      <c t="s">
        <v>28</v>
      </c>
    </row>
    <row r="2679" spans="1:5" ht="12.75">
      <c r="A2679" s="35" t="s">
        <v>56</v>
      </c>
      <c r="E2679" s="39" t="s">
        <v>3181</v>
      </c>
    </row>
    <row r="2680" spans="1:5" ht="25.5">
      <c r="A2680" s="35" t="s">
        <v>57</v>
      </c>
      <c r="E2680" s="40" t="s">
        <v>155</v>
      </c>
    </row>
    <row r="2681" spans="1:5" ht="12.75">
      <c r="A2681" t="s">
        <v>58</v>
      </c>
      <c r="E2681" s="39" t="s">
        <v>3157</v>
      </c>
    </row>
    <row r="2682" spans="1:16" ht="12.75">
      <c r="A2682" t="s">
        <v>50</v>
      </c>
      <c s="34" t="s">
        <v>3182</v>
      </c>
      <c s="34" t="s">
        <v>3183</v>
      </c>
      <c s="35" t="s">
        <v>5</v>
      </c>
      <c s="6" t="s">
        <v>3184</v>
      </c>
      <c s="36" t="s">
        <v>54</v>
      </c>
      <c s="37">
        <v>1</v>
      </c>
      <c s="36">
        <v>0.004</v>
      </c>
      <c s="36">
        <f>ROUND(G2682*H2682,6)</f>
      </c>
      <c r="L2682" s="38">
        <v>0</v>
      </c>
      <c s="32">
        <f>ROUND(ROUND(L2682,2)*ROUND(G2682,3),2)</f>
      </c>
      <c s="36" t="s">
        <v>159</v>
      </c>
      <c>
        <f>(M2682*21)/100</f>
      </c>
      <c t="s">
        <v>28</v>
      </c>
    </row>
    <row r="2683" spans="1:5" ht="12.75">
      <c r="A2683" s="35" t="s">
        <v>56</v>
      </c>
      <c r="E2683" s="39" t="s">
        <v>3184</v>
      </c>
    </row>
    <row r="2684" spans="1:5" ht="25.5">
      <c r="A2684" s="35" t="s">
        <v>57</v>
      </c>
      <c r="E2684" s="40" t="s">
        <v>155</v>
      </c>
    </row>
    <row r="2685" spans="1:5" ht="12.75">
      <c r="A2685" t="s">
        <v>58</v>
      </c>
      <c r="E2685" s="39" t="s">
        <v>3157</v>
      </c>
    </row>
    <row r="2686" spans="1:16" ht="12.75">
      <c r="A2686" t="s">
        <v>50</v>
      </c>
      <c s="34" t="s">
        <v>3185</v>
      </c>
      <c s="34" t="s">
        <v>3186</v>
      </c>
      <c s="35" t="s">
        <v>5</v>
      </c>
      <c s="6" t="s">
        <v>3187</v>
      </c>
      <c s="36" t="s">
        <v>54</v>
      </c>
      <c s="37">
        <v>1</v>
      </c>
      <c s="36">
        <v>0.004</v>
      </c>
      <c s="36">
        <f>ROUND(G2686*H2686,6)</f>
      </c>
      <c r="L2686" s="38">
        <v>0</v>
      </c>
      <c s="32">
        <f>ROUND(ROUND(L2686,2)*ROUND(G2686,3),2)</f>
      </c>
      <c s="36" t="s">
        <v>159</v>
      </c>
      <c>
        <f>(M2686*21)/100</f>
      </c>
      <c t="s">
        <v>28</v>
      </c>
    </row>
    <row r="2687" spans="1:5" ht="12.75">
      <c r="A2687" s="35" t="s">
        <v>56</v>
      </c>
      <c r="E2687" s="39" t="s">
        <v>3187</v>
      </c>
    </row>
    <row r="2688" spans="1:5" ht="25.5">
      <c r="A2688" s="35" t="s">
        <v>57</v>
      </c>
      <c r="E2688" s="40" t="s">
        <v>155</v>
      </c>
    </row>
    <row r="2689" spans="1:5" ht="12.75">
      <c r="A2689" t="s">
        <v>58</v>
      </c>
      <c r="E2689" s="39" t="s">
        <v>3157</v>
      </c>
    </row>
    <row r="2690" spans="1:16" ht="12.75">
      <c r="A2690" t="s">
        <v>50</v>
      </c>
      <c s="34" t="s">
        <v>3188</v>
      </c>
      <c s="34" t="s">
        <v>3189</v>
      </c>
      <c s="35" t="s">
        <v>5</v>
      </c>
      <c s="6" t="s">
        <v>3190</v>
      </c>
      <c s="36" t="s">
        <v>54</v>
      </c>
      <c s="37">
        <v>2</v>
      </c>
      <c s="36">
        <v>0.004</v>
      </c>
      <c s="36">
        <f>ROUND(G2690*H2690,6)</f>
      </c>
      <c r="L2690" s="38">
        <v>0</v>
      </c>
      <c s="32">
        <f>ROUND(ROUND(L2690,2)*ROUND(G2690,3),2)</f>
      </c>
      <c s="36" t="s">
        <v>159</v>
      </c>
      <c>
        <f>(M2690*21)/100</f>
      </c>
      <c t="s">
        <v>28</v>
      </c>
    </row>
    <row r="2691" spans="1:5" ht="12.75">
      <c r="A2691" s="35" t="s">
        <v>56</v>
      </c>
      <c r="E2691" s="39" t="s">
        <v>3190</v>
      </c>
    </row>
    <row r="2692" spans="1:5" ht="25.5">
      <c r="A2692" s="35" t="s">
        <v>57</v>
      </c>
      <c r="E2692" s="40" t="s">
        <v>3191</v>
      </c>
    </row>
    <row r="2693" spans="1:5" ht="12.75">
      <c r="A2693" t="s">
        <v>58</v>
      </c>
      <c r="E2693" s="39" t="s">
        <v>3157</v>
      </c>
    </row>
    <row r="2694" spans="1:16" ht="25.5">
      <c r="A2694" t="s">
        <v>50</v>
      </c>
      <c s="34" t="s">
        <v>3192</v>
      </c>
      <c s="34" t="s">
        <v>3193</v>
      </c>
      <c s="35" t="s">
        <v>5</v>
      </c>
      <c s="6" t="s">
        <v>3194</v>
      </c>
      <c s="36" t="s">
        <v>54</v>
      </c>
      <c s="37">
        <v>1</v>
      </c>
      <c s="36">
        <v>0.004</v>
      </c>
      <c s="36">
        <f>ROUND(G2694*H2694,6)</f>
      </c>
      <c r="L2694" s="38">
        <v>0</v>
      </c>
      <c s="32">
        <f>ROUND(ROUND(L2694,2)*ROUND(G2694,3),2)</f>
      </c>
      <c s="36" t="s">
        <v>159</v>
      </c>
      <c>
        <f>(M2694*21)/100</f>
      </c>
      <c t="s">
        <v>28</v>
      </c>
    </row>
    <row r="2695" spans="1:5" ht="25.5">
      <c r="A2695" s="35" t="s">
        <v>56</v>
      </c>
      <c r="E2695" s="39" t="s">
        <v>3194</v>
      </c>
    </row>
    <row r="2696" spans="1:5" ht="25.5">
      <c r="A2696" s="35" t="s">
        <v>57</v>
      </c>
      <c r="E2696" s="40" t="s">
        <v>155</v>
      </c>
    </row>
    <row r="2697" spans="1:5" ht="12.75">
      <c r="A2697" t="s">
        <v>58</v>
      </c>
      <c r="E2697" s="39" t="s">
        <v>3195</v>
      </c>
    </row>
    <row r="2698" spans="1:16" ht="25.5">
      <c r="A2698" t="s">
        <v>50</v>
      </c>
      <c s="34" t="s">
        <v>3196</v>
      </c>
      <c s="34" t="s">
        <v>3197</v>
      </c>
      <c s="35" t="s">
        <v>5</v>
      </c>
      <c s="6" t="s">
        <v>3198</v>
      </c>
      <c s="36" t="s">
        <v>54</v>
      </c>
      <c s="37">
        <v>2</v>
      </c>
      <c s="36">
        <v>0.004</v>
      </c>
      <c s="36">
        <f>ROUND(G2698*H2698,6)</f>
      </c>
      <c r="L2698" s="38">
        <v>0</v>
      </c>
      <c s="32">
        <f>ROUND(ROUND(L2698,2)*ROUND(G2698,3),2)</f>
      </c>
      <c s="36" t="s">
        <v>159</v>
      </c>
      <c>
        <f>(M2698*21)/100</f>
      </c>
      <c t="s">
        <v>28</v>
      </c>
    </row>
    <row r="2699" spans="1:5" ht="25.5">
      <c r="A2699" s="35" t="s">
        <v>56</v>
      </c>
      <c r="E2699" s="39" t="s">
        <v>3198</v>
      </c>
    </row>
    <row r="2700" spans="1:5" ht="25.5">
      <c r="A2700" s="35" t="s">
        <v>57</v>
      </c>
      <c r="E2700" s="40" t="s">
        <v>3191</v>
      </c>
    </row>
    <row r="2701" spans="1:5" ht="12.75">
      <c r="A2701" t="s">
        <v>58</v>
      </c>
      <c r="E2701" s="39" t="s">
        <v>3195</v>
      </c>
    </row>
    <row r="2702" spans="1:16" ht="25.5">
      <c r="A2702" t="s">
        <v>50</v>
      </c>
      <c s="34" t="s">
        <v>3199</v>
      </c>
      <c s="34" t="s">
        <v>3200</v>
      </c>
      <c s="35" t="s">
        <v>5</v>
      </c>
      <c s="6" t="s">
        <v>3201</v>
      </c>
      <c s="36" t="s">
        <v>54</v>
      </c>
      <c s="37">
        <v>1</v>
      </c>
      <c s="36">
        <v>0.004</v>
      </c>
      <c s="36">
        <f>ROUND(G2702*H2702,6)</f>
      </c>
      <c r="L2702" s="38">
        <v>0</v>
      </c>
      <c s="32">
        <f>ROUND(ROUND(L2702,2)*ROUND(G2702,3),2)</f>
      </c>
      <c s="36" t="s">
        <v>159</v>
      </c>
      <c>
        <f>(M2702*21)/100</f>
      </c>
      <c t="s">
        <v>28</v>
      </c>
    </row>
    <row r="2703" spans="1:5" ht="25.5">
      <c r="A2703" s="35" t="s">
        <v>56</v>
      </c>
      <c r="E2703" s="39" t="s">
        <v>3201</v>
      </c>
    </row>
    <row r="2704" spans="1:5" ht="25.5">
      <c r="A2704" s="35" t="s">
        <v>57</v>
      </c>
      <c r="E2704" s="40" t="s">
        <v>155</v>
      </c>
    </row>
    <row r="2705" spans="1:5" ht="12.75">
      <c r="A2705" t="s">
        <v>58</v>
      </c>
      <c r="E2705" s="39" t="s">
        <v>3195</v>
      </c>
    </row>
    <row r="2706" spans="1:16" ht="25.5">
      <c r="A2706" t="s">
        <v>50</v>
      </c>
      <c s="34" t="s">
        <v>3202</v>
      </c>
      <c s="34" t="s">
        <v>3203</v>
      </c>
      <c s="35" t="s">
        <v>5</v>
      </c>
      <c s="6" t="s">
        <v>3204</v>
      </c>
      <c s="36" t="s">
        <v>143</v>
      </c>
      <c s="37">
        <v>26</v>
      </c>
      <c s="36">
        <v>0</v>
      </c>
      <c s="36">
        <f>ROUND(G2706*H2706,6)</f>
      </c>
      <c r="L2706" s="38">
        <v>0</v>
      </c>
      <c s="32">
        <f>ROUND(ROUND(L2706,2)*ROUND(G2706,3),2)</f>
      </c>
      <c s="36" t="s">
        <v>154</v>
      </c>
      <c>
        <f>(M2706*21)/100</f>
      </c>
      <c t="s">
        <v>28</v>
      </c>
    </row>
    <row r="2707" spans="1:5" ht="25.5">
      <c r="A2707" s="35" t="s">
        <v>56</v>
      </c>
      <c r="E2707" s="39" t="s">
        <v>3204</v>
      </c>
    </row>
    <row r="2708" spans="1:5" ht="25.5">
      <c r="A2708" s="35" t="s">
        <v>57</v>
      </c>
      <c r="E2708" s="40" t="s">
        <v>3205</v>
      </c>
    </row>
    <row r="2709" spans="1:5" ht="12.75">
      <c r="A2709" t="s">
        <v>58</v>
      </c>
      <c r="E2709" s="39" t="s">
        <v>5</v>
      </c>
    </row>
    <row r="2710" spans="1:16" ht="25.5">
      <c r="A2710" t="s">
        <v>50</v>
      </c>
      <c s="34" t="s">
        <v>3206</v>
      </c>
      <c s="34" t="s">
        <v>3207</v>
      </c>
      <c s="35" t="s">
        <v>5</v>
      </c>
      <c s="6" t="s">
        <v>3208</v>
      </c>
      <c s="36" t="s">
        <v>143</v>
      </c>
      <c s="37">
        <v>400</v>
      </c>
      <c s="36">
        <v>0</v>
      </c>
      <c s="36">
        <f>ROUND(G2710*H2710,6)</f>
      </c>
      <c r="L2710" s="38">
        <v>0</v>
      </c>
      <c s="32">
        <f>ROUND(ROUND(L2710,2)*ROUND(G2710,3),2)</f>
      </c>
      <c s="36" t="s">
        <v>154</v>
      </c>
      <c>
        <f>(M2710*21)/100</f>
      </c>
      <c t="s">
        <v>28</v>
      </c>
    </row>
    <row r="2711" spans="1:5" ht="25.5">
      <c r="A2711" s="35" t="s">
        <v>56</v>
      </c>
      <c r="E2711" s="39" t="s">
        <v>3208</v>
      </c>
    </row>
    <row r="2712" spans="1:5" ht="25.5">
      <c r="A2712" s="35" t="s">
        <v>57</v>
      </c>
      <c r="E2712" s="40" t="s">
        <v>3209</v>
      </c>
    </row>
    <row r="2713" spans="1:5" ht="114.75">
      <c r="A2713" t="s">
        <v>58</v>
      </c>
      <c r="E2713" s="39" t="s">
        <v>3210</v>
      </c>
    </row>
    <row r="2714" spans="1:16" ht="25.5">
      <c r="A2714" t="s">
        <v>50</v>
      </c>
      <c s="34" t="s">
        <v>3211</v>
      </c>
      <c s="34" t="s">
        <v>3212</v>
      </c>
      <c s="35" t="s">
        <v>5</v>
      </c>
      <c s="6" t="s">
        <v>3213</v>
      </c>
      <c s="36" t="s">
        <v>143</v>
      </c>
      <c s="37">
        <v>4</v>
      </c>
      <c s="36">
        <v>0</v>
      </c>
      <c s="36">
        <f>ROUND(G2714*H2714,6)</f>
      </c>
      <c r="L2714" s="38">
        <v>0</v>
      </c>
      <c s="32">
        <f>ROUND(ROUND(L2714,2)*ROUND(G2714,3),2)</f>
      </c>
      <c s="36" t="s">
        <v>154</v>
      </c>
      <c>
        <f>(M2714*21)/100</f>
      </c>
      <c t="s">
        <v>28</v>
      </c>
    </row>
    <row r="2715" spans="1:5" ht="25.5">
      <c r="A2715" s="35" t="s">
        <v>56</v>
      </c>
      <c r="E2715" s="39" t="s">
        <v>3213</v>
      </c>
    </row>
    <row r="2716" spans="1:5" ht="25.5">
      <c r="A2716" s="35" t="s">
        <v>57</v>
      </c>
      <c r="E2716" s="40" t="s">
        <v>3214</v>
      </c>
    </row>
    <row r="2717" spans="1:5" ht="12.75">
      <c r="A2717" t="s">
        <v>58</v>
      </c>
      <c r="E2717" s="39" t="s">
        <v>5</v>
      </c>
    </row>
    <row r="2718" spans="1:16" ht="12.75">
      <c r="A2718" t="s">
        <v>50</v>
      </c>
      <c s="34" t="s">
        <v>3215</v>
      </c>
      <c s="34" t="s">
        <v>3216</v>
      </c>
      <c s="35" t="s">
        <v>5</v>
      </c>
      <c s="6" t="s">
        <v>3217</v>
      </c>
      <c s="36" t="s">
        <v>65</v>
      </c>
      <c s="37">
        <v>1.5</v>
      </c>
      <c s="36">
        <v>0.01252</v>
      </c>
      <c s="36">
        <f>ROUND(G2718*H2718,6)</f>
      </c>
      <c r="L2718" s="38">
        <v>0</v>
      </c>
      <c s="32">
        <f>ROUND(ROUND(L2718,2)*ROUND(G2718,3),2)</f>
      </c>
      <c s="36" t="s">
        <v>154</v>
      </c>
      <c>
        <f>(M2718*21)/100</f>
      </c>
      <c t="s">
        <v>28</v>
      </c>
    </row>
    <row r="2719" spans="1:5" ht="12.75">
      <c r="A2719" s="35" t="s">
        <v>56</v>
      </c>
      <c r="E2719" s="39" t="s">
        <v>3217</v>
      </c>
    </row>
    <row r="2720" spans="1:5" ht="25.5">
      <c r="A2720" s="35" t="s">
        <v>57</v>
      </c>
      <c r="E2720" s="40" t="s">
        <v>3218</v>
      </c>
    </row>
    <row r="2721" spans="1:5" ht="12.75">
      <c r="A2721" t="s">
        <v>58</v>
      </c>
      <c r="E2721" s="39" t="s">
        <v>5</v>
      </c>
    </row>
    <row r="2722" spans="1:13" ht="12.75">
      <c r="A2722" t="s">
        <v>47</v>
      </c>
      <c r="C2722" s="31" t="s">
        <v>3219</v>
      </c>
      <c r="E2722" s="33" t="s">
        <v>3220</v>
      </c>
      <c r="J2722" s="32">
        <f>0</f>
      </c>
      <c s="32">
        <f>0</f>
      </c>
      <c s="32">
        <f>0+L2723+L2727+L2731</f>
      </c>
      <c s="32">
        <f>0+M2723+M2727+M2731</f>
      </c>
    </row>
    <row r="2723" spans="1:16" ht="12.75">
      <c r="A2723" t="s">
        <v>50</v>
      </c>
      <c s="34" t="s">
        <v>3221</v>
      </c>
      <c s="34" t="s">
        <v>3222</v>
      </c>
      <c s="35" t="s">
        <v>5</v>
      </c>
      <c s="6" t="s">
        <v>3223</v>
      </c>
      <c s="36" t="s">
        <v>54</v>
      </c>
      <c s="37">
        <v>2</v>
      </c>
      <c s="36">
        <v>0.001</v>
      </c>
      <c s="36">
        <f>ROUND(G2723*H2723,6)</f>
      </c>
      <c r="L2723" s="38">
        <v>0</v>
      </c>
      <c s="32">
        <f>ROUND(ROUND(L2723,2)*ROUND(G2723,3),2)</f>
      </c>
      <c s="36" t="s">
        <v>159</v>
      </c>
      <c>
        <f>(M2723*21)/100</f>
      </c>
      <c t="s">
        <v>28</v>
      </c>
    </row>
    <row r="2724" spans="1:5" ht="12.75">
      <c r="A2724" s="35" t="s">
        <v>56</v>
      </c>
      <c r="E2724" s="39" t="s">
        <v>3223</v>
      </c>
    </row>
    <row r="2725" spans="1:5" ht="12.75">
      <c r="A2725" s="35" t="s">
        <v>57</v>
      </c>
      <c r="E2725" s="40" t="s">
        <v>3224</v>
      </c>
    </row>
    <row r="2726" spans="1:5" ht="76.5">
      <c r="A2726" t="s">
        <v>58</v>
      </c>
      <c r="E2726" s="39" t="s">
        <v>3225</v>
      </c>
    </row>
    <row r="2727" spans="1:16" ht="12.75">
      <c r="A2727" t="s">
        <v>50</v>
      </c>
      <c s="34" t="s">
        <v>3226</v>
      </c>
      <c s="34" t="s">
        <v>3227</v>
      </c>
      <c s="35" t="s">
        <v>5</v>
      </c>
      <c s="6" t="s">
        <v>3228</v>
      </c>
      <c s="36" t="s">
        <v>54</v>
      </c>
      <c s="37">
        <v>2</v>
      </c>
      <c s="36">
        <v>0</v>
      </c>
      <c s="36">
        <f>ROUND(G2727*H2727,6)</f>
      </c>
      <c r="L2727" s="38">
        <v>0</v>
      </c>
      <c s="32">
        <f>ROUND(ROUND(L2727,2)*ROUND(G2727,3),2)</f>
      </c>
      <c s="36" t="s">
        <v>159</v>
      </c>
      <c>
        <f>(M2727*21)/100</f>
      </c>
      <c t="s">
        <v>28</v>
      </c>
    </row>
    <row r="2728" spans="1:5" ht="12.75">
      <c r="A2728" s="35" t="s">
        <v>56</v>
      </c>
      <c r="E2728" s="39" t="s">
        <v>3228</v>
      </c>
    </row>
    <row r="2729" spans="1:5" ht="25.5">
      <c r="A2729" s="35" t="s">
        <v>57</v>
      </c>
      <c r="E2729" s="40" t="s">
        <v>3229</v>
      </c>
    </row>
    <row r="2730" spans="1:5" ht="12.75">
      <c r="A2730" t="s">
        <v>58</v>
      </c>
      <c r="E2730" s="39" t="s">
        <v>3230</v>
      </c>
    </row>
    <row r="2731" spans="1:16" ht="12.75">
      <c r="A2731" t="s">
        <v>50</v>
      </c>
      <c s="34" t="s">
        <v>3231</v>
      </c>
      <c s="34" t="s">
        <v>2417</v>
      </c>
      <c s="35" t="s">
        <v>5</v>
      </c>
      <c s="6" t="s">
        <v>3232</v>
      </c>
      <c s="36" t="s">
        <v>54</v>
      </c>
      <c s="37">
        <v>2</v>
      </c>
      <c s="36">
        <v>0.01</v>
      </c>
      <c s="36">
        <f>ROUND(G2731*H2731,6)</f>
      </c>
      <c r="L2731" s="38">
        <v>0</v>
      </c>
      <c s="32">
        <f>ROUND(ROUND(L2731,2)*ROUND(G2731,3),2)</f>
      </c>
      <c s="36" t="s">
        <v>159</v>
      </c>
      <c>
        <f>(M2731*21)/100</f>
      </c>
      <c t="s">
        <v>28</v>
      </c>
    </row>
    <row r="2732" spans="1:5" ht="12.75">
      <c r="A2732" s="35" t="s">
        <v>56</v>
      </c>
      <c r="E2732" s="39" t="s">
        <v>3232</v>
      </c>
    </row>
    <row r="2733" spans="1:5" ht="12.75">
      <c r="A2733" s="35" t="s">
        <v>57</v>
      </c>
      <c r="E2733" s="40" t="s">
        <v>3233</v>
      </c>
    </row>
    <row r="2734" spans="1:5" ht="12.75">
      <c r="A2734" t="s">
        <v>58</v>
      </c>
      <c r="E2734" s="39" t="s">
        <v>3234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6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476</v>
      </c>
      <c s="41">
        <f>Rekapitulace!C16</f>
      </c>
      <c s="20" t="s">
        <v>0</v>
      </c>
      <c t="s">
        <v>23</v>
      </c>
      <c t="s">
        <v>28</v>
      </c>
    </row>
    <row r="4" spans="1:16" ht="32" customHeight="1">
      <c r="A4" s="24" t="s">
        <v>20</v>
      </c>
      <c s="25" t="s">
        <v>29</v>
      </c>
      <c s="27" t="s">
        <v>476</v>
      </c>
      <c r="E4" s="26" t="s">
        <v>477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COUNTIFS(L8:L1665,"=0",A8:A1665,"P")+COUNTIFS(L8:L1665,"",A8:A1665,"P")+SUM(Q8:Q1665)</f>
      </c>
    </row>
    <row r="8" spans="1:13" ht="12.75">
      <c r="A8" t="s">
        <v>45</v>
      </c>
      <c r="C8" s="28" t="s">
        <v>3237</v>
      </c>
      <c r="E8" s="30" t="s">
        <v>3236</v>
      </c>
      <c r="J8" s="29">
        <f>0+J9+J70+J83+J96+J117+J126+J143+J152+J193+J310+J519+J632+J649+J954+J1003+J1080+J1113+J1182+J1251+J1372+J1401+J1426+J1443+J1564+J1613+J1634+J1643+J1648</f>
      </c>
      <c s="29">
        <f>0+K9+K70+K83+K96+K117+K126+K143+K152+K193+K310+K519+K632+K649+K954+K1003+K1080+K1113+K1182+K1251+K1372+K1401+K1426+K1443+K1564+K1613+K1634+K1643+K1648</f>
      </c>
      <c s="29">
        <f>0+L9+L70+L83+L96+L117+L126+L143+L152+L193+L310+L519+L632+L649+L954+L1003+L1080+L1113+L1182+L1251+L1372+L1401+L1426+L1443+L1564+L1613+L1634+L1643+L1648</f>
      </c>
      <c s="29">
        <f>0+M9+M70+M83+M96+M117+M126+M143+M152+M193+M310+M519+M632+M649+M954+M1003+M1080+M1113+M1182+M1251+M1372+M1401+M1426+M1443+M1564+M1613+M1634+M1643+M1648</f>
      </c>
    </row>
    <row r="9" spans="1:13" ht="12.75">
      <c r="A9" t="s">
        <v>47</v>
      </c>
      <c r="C9" s="31" t="s">
        <v>118</v>
      </c>
      <c r="E9" s="33" t="s">
        <v>184</v>
      </c>
      <c r="J9" s="32">
        <f>0</f>
      </c>
      <c s="32">
        <f>0</f>
      </c>
      <c s="32">
        <f>0+L10+L14+L18+L22+L26+L30+L34+L38+L42+L46+L50+L54+L58+L62+L66</f>
      </c>
      <c s="32">
        <f>0+M10+M14+M18+M22+M26+M30+M34+M38+M42+M46+M50+M54+M58+M62+M66</f>
      </c>
    </row>
    <row r="10" spans="1:16" ht="25.5">
      <c r="A10" t="s">
        <v>50</v>
      </c>
      <c s="34" t="s">
        <v>118</v>
      </c>
      <c s="34" t="s">
        <v>3238</v>
      </c>
      <c s="35" t="s">
        <v>5</v>
      </c>
      <c s="6" t="s">
        <v>3239</v>
      </c>
      <c s="36" t="s">
        <v>187</v>
      </c>
      <c s="37">
        <v>217.519</v>
      </c>
      <c s="36">
        <v>0</v>
      </c>
      <c s="36">
        <f>ROUND(G10*H10,6)</f>
      </c>
      <c r="L10" s="38">
        <v>0</v>
      </c>
      <c s="32">
        <f>ROUND(ROUND(L10,2)*ROUND(G10,3),2)</f>
      </c>
      <c s="36" t="s">
        <v>154</v>
      </c>
      <c>
        <f>(M10*21)/100</f>
      </c>
      <c t="s">
        <v>28</v>
      </c>
    </row>
    <row r="11" spans="1:5" ht="25.5">
      <c r="A11" s="35" t="s">
        <v>56</v>
      </c>
      <c r="E11" s="39" t="s">
        <v>3239</v>
      </c>
    </row>
    <row r="12" spans="1:5" ht="25.5">
      <c r="A12" s="35" t="s">
        <v>57</v>
      </c>
      <c r="E12" s="40" t="s">
        <v>3240</v>
      </c>
    </row>
    <row r="13" spans="1:5" ht="12.75">
      <c r="A13" t="s">
        <v>58</v>
      </c>
      <c r="E13" s="39" t="s">
        <v>5</v>
      </c>
    </row>
    <row r="14" spans="1:16" ht="25.5">
      <c r="A14" t="s">
        <v>50</v>
      </c>
      <c s="34" t="s">
        <v>28</v>
      </c>
      <c s="34" t="s">
        <v>566</v>
      </c>
      <c s="35" t="s">
        <v>5</v>
      </c>
      <c s="6" t="s">
        <v>567</v>
      </c>
      <c s="36" t="s">
        <v>187</v>
      </c>
      <c s="37">
        <v>14.88</v>
      </c>
      <c s="36">
        <v>0</v>
      </c>
      <c s="36">
        <f>ROUND(G14*H14,6)</f>
      </c>
      <c r="L14" s="38">
        <v>0</v>
      </c>
      <c s="32">
        <f>ROUND(ROUND(L14,2)*ROUND(G14,3),2)</f>
      </c>
      <c s="36" t="s">
        <v>154</v>
      </c>
      <c>
        <f>(M14*21)/100</f>
      </c>
      <c t="s">
        <v>28</v>
      </c>
    </row>
    <row r="15" spans="1:5" ht="38.25">
      <c r="A15" s="35" t="s">
        <v>56</v>
      </c>
      <c r="E15" s="39" t="s">
        <v>568</v>
      </c>
    </row>
    <row r="16" spans="1:5" ht="89.25">
      <c r="A16" s="35" t="s">
        <v>57</v>
      </c>
      <c r="E16" s="42" t="s">
        <v>3241</v>
      </c>
    </row>
    <row r="17" spans="1:5" ht="38.25">
      <c r="A17" t="s">
        <v>58</v>
      </c>
      <c r="E17" s="39" t="s">
        <v>570</v>
      </c>
    </row>
    <row r="18" spans="1:16" ht="25.5">
      <c r="A18" t="s">
        <v>50</v>
      </c>
      <c s="34" t="s">
        <v>26</v>
      </c>
      <c s="34" t="s">
        <v>3242</v>
      </c>
      <c s="35" t="s">
        <v>5</v>
      </c>
      <c s="6" t="s">
        <v>3243</v>
      </c>
      <c s="36" t="s">
        <v>187</v>
      </c>
      <c s="37">
        <v>150.417</v>
      </c>
      <c s="36">
        <v>0</v>
      </c>
      <c s="36">
        <f>ROUND(G18*H18,6)</f>
      </c>
      <c r="L18" s="38">
        <v>0</v>
      </c>
      <c s="32">
        <f>ROUND(ROUND(L18,2)*ROUND(G18,3),2)</f>
      </c>
      <c s="36" t="s">
        <v>154</v>
      </c>
      <c>
        <f>(M18*21)/100</f>
      </c>
      <c t="s">
        <v>28</v>
      </c>
    </row>
    <row r="19" spans="1:5" ht="38.25">
      <c r="A19" s="35" t="s">
        <v>56</v>
      </c>
      <c r="E19" s="39" t="s">
        <v>3244</v>
      </c>
    </row>
    <row r="20" spans="1:5" ht="12.75">
      <c r="A20" s="35" t="s">
        <v>57</v>
      </c>
      <c r="E20" s="40" t="s">
        <v>5</v>
      </c>
    </row>
    <row r="21" spans="1:5" ht="12.75">
      <c r="A21" t="s">
        <v>58</v>
      </c>
      <c r="E21" s="39" t="s">
        <v>5</v>
      </c>
    </row>
    <row r="22" spans="1:16" ht="25.5">
      <c r="A22" t="s">
        <v>50</v>
      </c>
      <c s="34" t="s">
        <v>125</v>
      </c>
      <c s="34" t="s">
        <v>3245</v>
      </c>
      <c s="35" t="s">
        <v>5</v>
      </c>
      <c s="6" t="s">
        <v>3246</v>
      </c>
      <c s="36" t="s">
        <v>187</v>
      </c>
      <c s="37">
        <v>32.164</v>
      </c>
      <c s="36">
        <v>0</v>
      </c>
      <c s="36">
        <f>ROUND(G22*H22,6)</f>
      </c>
      <c r="L22" s="38">
        <v>0</v>
      </c>
      <c s="32">
        <f>ROUND(ROUND(L22,2)*ROUND(G22,3),2)</f>
      </c>
      <c s="36" t="s">
        <v>154</v>
      </c>
      <c>
        <f>(M22*21)/100</f>
      </c>
      <c t="s">
        <v>28</v>
      </c>
    </row>
    <row r="23" spans="1:5" ht="25.5">
      <c r="A23" s="35" t="s">
        <v>56</v>
      </c>
      <c r="E23" s="39" t="s">
        <v>3246</v>
      </c>
    </row>
    <row r="24" spans="1:5" ht="76.5">
      <c r="A24" s="35" t="s">
        <v>57</v>
      </c>
      <c r="E24" s="42" t="s">
        <v>3247</v>
      </c>
    </row>
    <row r="25" spans="1:5" ht="12.75">
      <c r="A25" t="s">
        <v>58</v>
      </c>
      <c r="E25" s="39" t="s">
        <v>5</v>
      </c>
    </row>
    <row r="26" spans="1:16" ht="12.75">
      <c r="A26" t="s">
        <v>50</v>
      </c>
      <c s="34" t="s">
        <v>128</v>
      </c>
      <c s="34" t="s">
        <v>579</v>
      </c>
      <c s="35" t="s">
        <v>5</v>
      </c>
      <c s="6" t="s">
        <v>580</v>
      </c>
      <c s="36" t="s">
        <v>187</v>
      </c>
      <c s="37">
        <v>5.17</v>
      </c>
      <c s="36">
        <v>0</v>
      </c>
      <c s="36">
        <f>ROUND(G26*H26,6)</f>
      </c>
      <c r="L26" s="38">
        <v>0</v>
      </c>
      <c s="32">
        <f>ROUND(ROUND(L26,2)*ROUND(G26,3),2)</f>
      </c>
      <c s="36" t="s">
        <v>154</v>
      </c>
      <c>
        <f>(M26*21)/100</f>
      </c>
      <c t="s">
        <v>28</v>
      </c>
    </row>
    <row r="27" spans="1:5" ht="12.75">
      <c r="A27" s="35" t="s">
        <v>56</v>
      </c>
      <c r="E27" s="39" t="s">
        <v>580</v>
      </c>
    </row>
    <row r="28" spans="1:5" ht="76.5">
      <c r="A28" s="35" t="s">
        <v>57</v>
      </c>
      <c r="E28" s="40" t="s">
        <v>3248</v>
      </c>
    </row>
    <row r="29" spans="1:5" ht="38.25">
      <c r="A29" t="s">
        <v>58</v>
      </c>
      <c r="E29" s="39" t="s">
        <v>582</v>
      </c>
    </row>
    <row r="30" spans="1:16" ht="25.5">
      <c r="A30" t="s">
        <v>50</v>
      </c>
      <c s="34" t="s">
        <v>27</v>
      </c>
      <c s="34" t="s">
        <v>3249</v>
      </c>
      <c s="35" t="s">
        <v>5</v>
      </c>
      <c s="6" t="s">
        <v>3250</v>
      </c>
      <c s="36" t="s">
        <v>133</v>
      </c>
      <c s="37">
        <v>493.976</v>
      </c>
      <c s="36">
        <v>0.00084</v>
      </c>
      <c s="36">
        <f>ROUND(G30*H30,6)</f>
      </c>
      <c r="L30" s="38">
        <v>0</v>
      </c>
      <c s="32">
        <f>ROUND(ROUND(L30,2)*ROUND(G30,3),2)</f>
      </c>
      <c s="36" t="s">
        <v>154</v>
      </c>
      <c>
        <f>(M30*21)/100</f>
      </c>
      <c t="s">
        <v>28</v>
      </c>
    </row>
    <row r="31" spans="1:5" ht="25.5">
      <c r="A31" s="35" t="s">
        <v>56</v>
      </c>
      <c r="E31" s="39" t="s">
        <v>3250</v>
      </c>
    </row>
    <row r="32" spans="1:5" ht="344.25">
      <c r="A32" s="35" t="s">
        <v>57</v>
      </c>
      <c r="E32" s="42" t="s">
        <v>3251</v>
      </c>
    </row>
    <row r="33" spans="1:5" ht="12.75">
      <c r="A33" t="s">
        <v>58</v>
      </c>
      <c r="E33" s="39" t="s">
        <v>5</v>
      </c>
    </row>
    <row r="34" spans="1:16" ht="25.5">
      <c r="A34" t="s">
        <v>50</v>
      </c>
      <c s="34" t="s">
        <v>51</v>
      </c>
      <c s="34" t="s">
        <v>3252</v>
      </c>
      <c s="35" t="s">
        <v>5</v>
      </c>
      <c s="6" t="s">
        <v>3253</v>
      </c>
      <c s="36" t="s">
        <v>133</v>
      </c>
      <c s="37">
        <v>493.976</v>
      </c>
      <c s="36">
        <v>0</v>
      </c>
      <c s="36">
        <f>ROUND(G34*H34,6)</f>
      </c>
      <c r="L34" s="38">
        <v>0</v>
      </c>
      <c s="32">
        <f>ROUND(ROUND(L34,2)*ROUND(G34,3),2)</f>
      </c>
      <c s="36" t="s">
        <v>154</v>
      </c>
      <c>
        <f>(M34*21)/100</f>
      </c>
      <c t="s">
        <v>28</v>
      </c>
    </row>
    <row r="35" spans="1:5" ht="25.5">
      <c r="A35" s="35" t="s">
        <v>56</v>
      </c>
      <c r="E35" s="39" t="s">
        <v>3253</v>
      </c>
    </row>
    <row r="36" spans="1:5" ht="12.75">
      <c r="A36" s="35" t="s">
        <v>57</v>
      </c>
      <c r="E36" s="40" t="s">
        <v>5</v>
      </c>
    </row>
    <row r="37" spans="1:5" ht="12.75">
      <c r="A37" t="s">
        <v>58</v>
      </c>
      <c r="E37" s="39" t="s">
        <v>5</v>
      </c>
    </row>
    <row r="38" spans="1:16" ht="38.25">
      <c r="A38" t="s">
        <v>50</v>
      </c>
      <c s="34" t="s">
        <v>59</v>
      </c>
      <c s="34" t="s">
        <v>3254</v>
      </c>
      <c s="35" t="s">
        <v>5</v>
      </c>
      <c s="6" t="s">
        <v>3255</v>
      </c>
      <c s="36" t="s">
        <v>187</v>
      </c>
      <c s="37">
        <v>5.17</v>
      </c>
      <c s="36">
        <v>0</v>
      </c>
      <c s="36">
        <f>ROUND(G38*H38,6)</f>
      </c>
      <c r="L38" s="38">
        <v>0</v>
      </c>
      <c s="32">
        <f>ROUND(ROUND(L38,2)*ROUND(G38,3),2)</f>
      </c>
      <c s="36" t="s">
        <v>154</v>
      </c>
      <c>
        <f>(M38*21)/100</f>
      </c>
      <c t="s">
        <v>28</v>
      </c>
    </row>
    <row r="39" spans="1:5" ht="38.25">
      <c r="A39" s="35" t="s">
        <v>56</v>
      </c>
      <c r="E39" s="39" t="s">
        <v>3256</v>
      </c>
    </row>
    <row r="40" spans="1:5" ht="76.5">
      <c r="A40" s="35" t="s">
        <v>57</v>
      </c>
      <c r="E40" s="40" t="s">
        <v>3248</v>
      </c>
    </row>
    <row r="41" spans="1:5" ht="12.75">
      <c r="A41" t="s">
        <v>58</v>
      </c>
      <c r="E41" s="39" t="s">
        <v>5</v>
      </c>
    </row>
    <row r="42" spans="1:16" ht="38.25">
      <c r="A42" t="s">
        <v>50</v>
      </c>
      <c s="34" t="s">
        <v>62</v>
      </c>
      <c s="34" t="s">
        <v>3257</v>
      </c>
      <c s="35" t="s">
        <v>5</v>
      </c>
      <c s="6" t="s">
        <v>3255</v>
      </c>
      <c s="36" t="s">
        <v>187</v>
      </c>
      <c s="37">
        <v>5.17</v>
      </c>
      <c s="36">
        <v>0</v>
      </c>
      <c s="36">
        <f>ROUND(G42*H42,6)</f>
      </c>
      <c r="L42" s="38">
        <v>0</v>
      </c>
      <c s="32">
        <f>ROUND(ROUND(L42,2)*ROUND(G42,3),2)</f>
      </c>
      <c s="36" t="s">
        <v>154</v>
      </c>
      <c>
        <f>(M42*21)/100</f>
      </c>
      <c t="s">
        <v>28</v>
      </c>
    </row>
    <row r="43" spans="1:5" ht="38.25">
      <c r="A43" s="35" t="s">
        <v>56</v>
      </c>
      <c r="E43" s="39" t="s">
        <v>3258</v>
      </c>
    </row>
    <row r="44" spans="1:5" ht="76.5">
      <c r="A44" s="35" t="s">
        <v>57</v>
      </c>
      <c r="E44" s="40" t="s">
        <v>3248</v>
      </c>
    </row>
    <row r="45" spans="1:5" ht="12.75">
      <c r="A45" t="s">
        <v>58</v>
      </c>
      <c r="E45" s="39" t="s">
        <v>5</v>
      </c>
    </row>
    <row r="46" spans="1:16" ht="25.5">
      <c r="A46" t="s">
        <v>50</v>
      </c>
      <c s="34" t="s">
        <v>66</v>
      </c>
      <c s="34" t="s">
        <v>593</v>
      </c>
      <c s="35" t="s">
        <v>5</v>
      </c>
      <c s="6" t="s">
        <v>594</v>
      </c>
      <c s="36" t="s">
        <v>187</v>
      </c>
      <c s="37">
        <v>2.308</v>
      </c>
      <c s="36">
        <v>0</v>
      </c>
      <c s="36">
        <f>ROUND(G46*H46,6)</f>
      </c>
      <c r="L46" s="38">
        <v>0</v>
      </c>
      <c s="32">
        <f>ROUND(ROUND(L46,2)*ROUND(G46,3),2)</f>
      </c>
      <c s="36" t="s">
        <v>154</v>
      </c>
      <c>
        <f>(M46*21)/100</f>
      </c>
      <c t="s">
        <v>28</v>
      </c>
    </row>
    <row r="47" spans="1:5" ht="25.5">
      <c r="A47" s="35" t="s">
        <v>56</v>
      </c>
      <c r="E47" s="39" t="s">
        <v>594</v>
      </c>
    </row>
    <row r="48" spans="1:5" ht="63.75">
      <c r="A48" s="35" t="s">
        <v>57</v>
      </c>
      <c r="E48" s="42" t="s">
        <v>3259</v>
      </c>
    </row>
    <row r="49" spans="1:5" ht="191.25">
      <c r="A49" t="s">
        <v>58</v>
      </c>
      <c r="E49" s="39" t="s">
        <v>596</v>
      </c>
    </row>
    <row r="50" spans="1:16" ht="25.5">
      <c r="A50" t="s">
        <v>50</v>
      </c>
      <c s="34" t="s">
        <v>69</v>
      </c>
      <c s="34" t="s">
        <v>3260</v>
      </c>
      <c s="35" t="s">
        <v>5</v>
      </c>
      <c s="6" t="s">
        <v>3261</v>
      </c>
      <c s="36" t="s">
        <v>187</v>
      </c>
      <c s="37">
        <v>331.857</v>
      </c>
      <c s="36">
        <v>0</v>
      </c>
      <c s="36">
        <f>ROUND(G50*H50,6)</f>
      </c>
      <c r="L50" s="38">
        <v>0</v>
      </c>
      <c s="32">
        <f>ROUND(ROUND(L50,2)*ROUND(G50,3),2)</f>
      </c>
      <c s="36" t="s">
        <v>154</v>
      </c>
      <c>
        <f>(M50*21)/100</f>
      </c>
      <c t="s">
        <v>28</v>
      </c>
    </row>
    <row r="51" spans="1:5" ht="25.5">
      <c r="A51" s="35" t="s">
        <v>56</v>
      </c>
      <c r="E51" s="39" t="s">
        <v>3261</v>
      </c>
    </row>
    <row r="52" spans="1:5" ht="216.75">
      <c r="A52" s="35" t="s">
        <v>57</v>
      </c>
      <c r="E52" s="42" t="s">
        <v>3262</v>
      </c>
    </row>
    <row r="53" spans="1:5" ht="12.75">
      <c r="A53" t="s">
        <v>58</v>
      </c>
      <c r="E53" s="39" t="s">
        <v>5</v>
      </c>
    </row>
    <row r="54" spans="1:16" ht="25.5">
      <c r="A54" t="s">
        <v>50</v>
      </c>
      <c s="34" t="s">
        <v>73</v>
      </c>
      <c s="34" t="s">
        <v>3263</v>
      </c>
      <c s="35" t="s">
        <v>5</v>
      </c>
      <c s="6" t="s">
        <v>3264</v>
      </c>
      <c s="36" t="s">
        <v>187</v>
      </c>
      <c s="37">
        <v>2.189</v>
      </c>
      <c s="36">
        <v>0</v>
      </c>
      <c s="36">
        <f>ROUND(G54*H54,6)</f>
      </c>
      <c r="L54" s="38">
        <v>0</v>
      </c>
      <c s="32">
        <f>ROUND(ROUND(L54,2)*ROUND(G54,3),2)</f>
      </c>
      <c s="36" t="s">
        <v>154</v>
      </c>
      <c>
        <f>(M54*21)/100</f>
      </c>
      <c t="s">
        <v>28</v>
      </c>
    </row>
    <row r="55" spans="1:5" ht="38.25">
      <c r="A55" s="35" t="s">
        <v>56</v>
      </c>
      <c r="E55" s="39" t="s">
        <v>3265</v>
      </c>
    </row>
    <row r="56" spans="1:5" ht="178.5">
      <c r="A56" s="35" t="s">
        <v>57</v>
      </c>
      <c r="E56" s="42" t="s">
        <v>3266</v>
      </c>
    </row>
    <row r="57" spans="1:5" ht="12.75">
      <c r="A57" t="s">
        <v>58</v>
      </c>
      <c r="E57" s="39" t="s">
        <v>5</v>
      </c>
    </row>
    <row r="58" spans="1:16" ht="12.75">
      <c r="A58" t="s">
        <v>50</v>
      </c>
      <c s="34" t="s">
        <v>76</v>
      </c>
      <c s="34" t="s">
        <v>3267</v>
      </c>
      <c s="35" t="s">
        <v>5</v>
      </c>
      <c s="6" t="s">
        <v>3268</v>
      </c>
      <c s="36" t="s">
        <v>336</v>
      </c>
      <c s="37">
        <v>4.378</v>
      </c>
      <c s="36">
        <v>1</v>
      </c>
      <c s="36">
        <f>ROUND(G58*H58,6)</f>
      </c>
      <c r="L58" s="38">
        <v>0</v>
      </c>
      <c s="32">
        <f>ROUND(ROUND(L58,2)*ROUND(G58,3),2)</f>
      </c>
      <c s="36" t="s">
        <v>154</v>
      </c>
      <c>
        <f>(M58*21)/100</f>
      </c>
      <c t="s">
        <v>28</v>
      </c>
    </row>
    <row r="59" spans="1:5" ht="12.75">
      <c r="A59" s="35" t="s">
        <v>56</v>
      </c>
      <c r="E59" s="39" t="s">
        <v>3268</v>
      </c>
    </row>
    <row r="60" spans="1:5" ht="12.75">
      <c r="A60" s="35" t="s">
        <v>57</v>
      </c>
      <c r="E60" s="40" t="s">
        <v>5</v>
      </c>
    </row>
    <row r="61" spans="1:5" ht="12.75">
      <c r="A61" t="s">
        <v>58</v>
      </c>
      <c r="E61" s="39" t="s">
        <v>5</v>
      </c>
    </row>
    <row r="62" spans="1:16" ht="25.5">
      <c r="A62" t="s">
        <v>50</v>
      </c>
      <c s="34" t="s">
        <v>79</v>
      </c>
      <c s="34" t="s">
        <v>3269</v>
      </c>
      <c s="35" t="s">
        <v>5</v>
      </c>
      <c s="6" t="s">
        <v>3270</v>
      </c>
      <c s="36" t="s">
        <v>187</v>
      </c>
      <c s="37">
        <v>58.091</v>
      </c>
      <c s="36">
        <v>0</v>
      </c>
      <c s="36">
        <f>ROUND(G62*H62,6)</f>
      </c>
      <c r="L62" s="38">
        <v>0</v>
      </c>
      <c s="32">
        <f>ROUND(ROUND(L62,2)*ROUND(G62,3),2)</f>
      </c>
      <c s="36" t="s">
        <v>154</v>
      </c>
      <c>
        <f>(M62*21)/100</f>
      </c>
      <c t="s">
        <v>28</v>
      </c>
    </row>
    <row r="63" spans="1:5" ht="38.25">
      <c r="A63" s="35" t="s">
        <v>56</v>
      </c>
      <c r="E63" s="39" t="s">
        <v>3271</v>
      </c>
    </row>
    <row r="64" spans="1:5" ht="12.75">
      <c r="A64" s="35" t="s">
        <v>57</v>
      </c>
      <c r="E64" s="40" t="s">
        <v>5</v>
      </c>
    </row>
    <row r="65" spans="1:5" ht="12.75">
      <c r="A65" t="s">
        <v>58</v>
      </c>
      <c r="E65" s="39" t="s">
        <v>5</v>
      </c>
    </row>
    <row r="66" spans="1:16" ht="12.75">
      <c r="A66" t="s">
        <v>50</v>
      </c>
      <c s="34" t="s">
        <v>82</v>
      </c>
      <c s="34" t="s">
        <v>3267</v>
      </c>
      <c s="35" t="s">
        <v>118</v>
      </c>
      <c s="6" t="s">
        <v>3268</v>
      </c>
      <c s="36" t="s">
        <v>336</v>
      </c>
      <c s="37">
        <v>116.182</v>
      </c>
      <c s="36">
        <v>1</v>
      </c>
      <c s="36">
        <f>ROUND(G66*H66,6)</f>
      </c>
      <c r="L66" s="38">
        <v>0</v>
      </c>
      <c s="32">
        <f>ROUND(ROUND(L66,2)*ROUND(G66,3),2)</f>
      </c>
      <c s="36" t="s">
        <v>154</v>
      </c>
      <c>
        <f>(M66*21)/100</f>
      </c>
      <c t="s">
        <v>28</v>
      </c>
    </row>
    <row r="67" spans="1:5" ht="12.75">
      <c r="A67" s="35" t="s">
        <v>56</v>
      </c>
      <c r="E67" s="39" t="s">
        <v>3268</v>
      </c>
    </row>
    <row r="68" spans="1:5" ht="12.75">
      <c r="A68" s="35" t="s">
        <v>57</v>
      </c>
      <c r="E68" s="40" t="s">
        <v>5</v>
      </c>
    </row>
    <row r="69" spans="1:5" ht="12.75">
      <c r="A69" t="s">
        <v>58</v>
      </c>
      <c r="E69" s="39" t="s">
        <v>5</v>
      </c>
    </row>
    <row r="70" spans="1:13" ht="12.75">
      <c r="A70" t="s">
        <v>47</v>
      </c>
      <c r="C70" s="31" t="s">
        <v>48</v>
      </c>
      <c r="E70" s="33" t="s">
        <v>49</v>
      </c>
      <c r="J70" s="32">
        <f>0</f>
      </c>
      <c s="32">
        <f>0</f>
      </c>
      <c s="32">
        <f>0+L71+L75+L79</f>
      </c>
      <c s="32">
        <f>0+M71+M75+M79</f>
      </c>
    </row>
    <row r="71" spans="1:16" ht="12.75">
      <c r="A71" t="s">
        <v>50</v>
      </c>
      <c s="34" t="s">
        <v>85</v>
      </c>
      <c s="34" t="s">
        <v>3272</v>
      </c>
      <c s="35" t="s">
        <v>5</v>
      </c>
      <c s="6" t="s">
        <v>3273</v>
      </c>
      <c s="36" t="s">
        <v>54</v>
      </c>
      <c s="37">
        <v>6</v>
      </c>
      <c s="36">
        <v>0</v>
      </c>
      <c s="36">
        <f>ROUND(G71*H71,6)</f>
      </c>
      <c r="L71" s="38">
        <v>0</v>
      </c>
      <c s="32">
        <f>ROUND(ROUND(L71,2)*ROUND(G71,3),2)</f>
      </c>
      <c s="36" t="s">
        <v>154</v>
      </c>
      <c>
        <f>(M71*21)/100</f>
      </c>
      <c t="s">
        <v>28</v>
      </c>
    </row>
    <row r="72" spans="1:5" ht="12.75">
      <c r="A72" s="35" t="s">
        <v>56</v>
      </c>
      <c r="E72" s="39" t="s">
        <v>3273</v>
      </c>
    </row>
    <row r="73" spans="1:5" ht="51">
      <c r="A73" s="35" t="s">
        <v>57</v>
      </c>
      <c r="E73" s="40" t="s">
        <v>3274</v>
      </c>
    </row>
    <row r="74" spans="1:5" ht="12.75">
      <c r="A74" t="s">
        <v>58</v>
      </c>
      <c r="E74" s="39" t="s">
        <v>5</v>
      </c>
    </row>
    <row r="75" spans="1:16" ht="12.75">
      <c r="A75" t="s">
        <v>50</v>
      </c>
      <c s="34" t="s">
        <v>88</v>
      </c>
      <c s="34" t="s">
        <v>3275</v>
      </c>
      <c s="35" t="s">
        <v>5</v>
      </c>
      <c s="6" t="s">
        <v>3276</v>
      </c>
      <c s="36" t="s">
        <v>54</v>
      </c>
      <c s="37">
        <v>6</v>
      </c>
      <c s="36">
        <v>0.001</v>
      </c>
      <c s="36">
        <f>ROUND(G75*H75,6)</f>
      </c>
      <c r="L75" s="38">
        <v>0</v>
      </c>
      <c s="32">
        <f>ROUND(ROUND(L75,2)*ROUND(G75,3),2)</f>
      </c>
      <c s="36" t="s">
        <v>154</v>
      </c>
      <c>
        <f>(M75*21)/100</f>
      </c>
      <c t="s">
        <v>28</v>
      </c>
    </row>
    <row r="76" spans="1:5" ht="12.75">
      <c r="A76" s="35" t="s">
        <v>56</v>
      </c>
      <c r="E76" s="39" t="s">
        <v>3276</v>
      </c>
    </row>
    <row r="77" spans="1:5" ht="12.75">
      <c r="A77" s="35" t="s">
        <v>57</v>
      </c>
      <c r="E77" s="40" t="s">
        <v>5</v>
      </c>
    </row>
    <row r="78" spans="1:5" ht="12.75">
      <c r="A78" t="s">
        <v>58</v>
      </c>
      <c r="E78" s="39" t="s">
        <v>5</v>
      </c>
    </row>
    <row r="79" spans="1:16" ht="12.75">
      <c r="A79" t="s">
        <v>50</v>
      </c>
      <c s="34" t="s">
        <v>91</v>
      </c>
      <c s="34" t="s">
        <v>3277</v>
      </c>
      <c s="35" t="s">
        <v>5</v>
      </c>
      <c s="6" t="s">
        <v>3278</v>
      </c>
      <c s="36" t="s">
        <v>54</v>
      </c>
      <c s="37">
        <v>3</v>
      </c>
      <c s="36">
        <v>0</v>
      </c>
      <c s="36">
        <f>ROUND(G79*H79,6)</f>
      </c>
      <c r="L79" s="38">
        <v>0</v>
      </c>
      <c s="32">
        <f>ROUND(ROUND(L79,2)*ROUND(G79,3),2)</f>
      </c>
      <c s="36" t="s">
        <v>159</v>
      </c>
      <c>
        <f>(M79*21)/100</f>
      </c>
      <c t="s">
        <v>28</v>
      </c>
    </row>
    <row r="80" spans="1:5" ht="12.75">
      <c r="A80" s="35" t="s">
        <v>56</v>
      </c>
      <c r="E80" s="39" t="s">
        <v>3278</v>
      </c>
    </row>
    <row r="81" spans="1:5" ht="12.75">
      <c r="A81" s="35" t="s">
        <v>57</v>
      </c>
      <c r="E81" s="40" t="s">
        <v>5</v>
      </c>
    </row>
    <row r="82" spans="1:5" ht="12.75">
      <c r="A82" t="s">
        <v>58</v>
      </c>
      <c r="E82" s="39" t="s">
        <v>5</v>
      </c>
    </row>
    <row r="83" spans="1:13" ht="12.75">
      <c r="A83" t="s">
        <v>47</v>
      </c>
      <c r="C83" s="31" t="s">
        <v>26</v>
      </c>
      <c r="E83" s="33" t="s">
        <v>673</v>
      </c>
      <c r="J83" s="32">
        <f>0</f>
      </c>
      <c s="32">
        <f>0</f>
      </c>
      <c s="32">
        <f>0+L84+L88+L92</f>
      </c>
      <c s="32">
        <f>0+M84+M88+M92</f>
      </c>
    </row>
    <row r="84" spans="1:16" ht="25.5">
      <c r="A84" t="s">
        <v>50</v>
      </c>
      <c s="34" t="s">
        <v>94</v>
      </c>
      <c s="34" t="s">
        <v>3279</v>
      </c>
      <c s="35" t="s">
        <v>5</v>
      </c>
      <c s="6" t="s">
        <v>3280</v>
      </c>
      <c s="36" t="s">
        <v>54</v>
      </c>
      <c s="37">
        <v>11</v>
      </c>
      <c s="36">
        <v>0.01893</v>
      </c>
      <c s="36">
        <f>ROUND(G84*H84,6)</f>
      </c>
      <c r="L84" s="38">
        <v>0</v>
      </c>
      <c s="32">
        <f>ROUND(ROUND(L84,2)*ROUND(G84,3),2)</f>
      </c>
      <c s="36" t="s">
        <v>154</v>
      </c>
      <c>
        <f>(M84*21)/100</f>
      </c>
      <c t="s">
        <v>28</v>
      </c>
    </row>
    <row r="85" spans="1:5" ht="25.5">
      <c r="A85" s="35" t="s">
        <v>56</v>
      </c>
      <c r="E85" s="39" t="s">
        <v>3280</v>
      </c>
    </row>
    <row r="86" spans="1:5" ht="114.75">
      <c r="A86" s="35" t="s">
        <v>57</v>
      </c>
      <c r="E86" s="42" t="s">
        <v>3281</v>
      </c>
    </row>
    <row r="87" spans="1:5" ht="12.75">
      <c r="A87" t="s">
        <v>58</v>
      </c>
      <c r="E87" s="39" t="s">
        <v>5</v>
      </c>
    </row>
    <row r="88" spans="1:16" ht="25.5">
      <c r="A88" t="s">
        <v>50</v>
      </c>
      <c s="34" t="s">
        <v>98</v>
      </c>
      <c s="34" t="s">
        <v>3282</v>
      </c>
      <c s="35" t="s">
        <v>5</v>
      </c>
      <c s="6" t="s">
        <v>3283</v>
      </c>
      <c s="36" t="s">
        <v>54</v>
      </c>
      <c s="37">
        <v>5</v>
      </c>
      <c s="36">
        <v>0.02524</v>
      </c>
      <c s="36">
        <f>ROUND(G88*H88,6)</f>
      </c>
      <c r="L88" s="38">
        <v>0</v>
      </c>
      <c s="32">
        <f>ROUND(ROUND(L88,2)*ROUND(G88,3),2)</f>
      </c>
      <c s="36" t="s">
        <v>154</v>
      </c>
      <c>
        <f>(M88*21)/100</f>
      </c>
      <c t="s">
        <v>28</v>
      </c>
    </row>
    <row r="89" spans="1:5" ht="25.5">
      <c r="A89" s="35" t="s">
        <v>56</v>
      </c>
      <c r="E89" s="39" t="s">
        <v>3283</v>
      </c>
    </row>
    <row r="90" spans="1:5" ht="102">
      <c r="A90" s="35" t="s">
        <v>57</v>
      </c>
      <c r="E90" s="42" t="s">
        <v>3284</v>
      </c>
    </row>
    <row r="91" spans="1:5" ht="12.75">
      <c r="A91" t="s">
        <v>58</v>
      </c>
      <c r="E91" s="39" t="s">
        <v>5</v>
      </c>
    </row>
    <row r="92" spans="1:16" ht="25.5">
      <c r="A92" t="s">
        <v>50</v>
      </c>
      <c s="34" t="s">
        <v>101</v>
      </c>
      <c s="34" t="s">
        <v>3285</v>
      </c>
      <c s="35" t="s">
        <v>5</v>
      </c>
      <c s="6" t="s">
        <v>3286</v>
      </c>
      <c s="36" t="s">
        <v>54</v>
      </c>
      <c s="37">
        <v>37</v>
      </c>
      <c s="36">
        <v>0.00565</v>
      </c>
      <c s="36">
        <f>ROUND(G92*H92,6)</f>
      </c>
      <c r="L92" s="38">
        <v>0</v>
      </c>
      <c s="32">
        <f>ROUND(ROUND(L92,2)*ROUND(G92,3),2)</f>
      </c>
      <c s="36" t="s">
        <v>154</v>
      </c>
      <c>
        <f>(M92*21)/100</f>
      </c>
      <c t="s">
        <v>28</v>
      </c>
    </row>
    <row r="93" spans="1:5" ht="25.5">
      <c r="A93" s="35" t="s">
        <v>56</v>
      </c>
      <c r="E93" s="39" t="s">
        <v>3286</v>
      </c>
    </row>
    <row r="94" spans="1:5" ht="89.25">
      <c r="A94" s="35" t="s">
        <v>57</v>
      </c>
      <c r="E94" s="42" t="s">
        <v>3287</v>
      </c>
    </row>
    <row r="95" spans="1:5" ht="12.75">
      <c r="A95" t="s">
        <v>58</v>
      </c>
      <c r="E95" s="39" t="s">
        <v>5</v>
      </c>
    </row>
    <row r="96" spans="1:13" ht="12.75">
      <c r="A96" t="s">
        <v>47</v>
      </c>
      <c r="C96" s="31" t="s">
        <v>125</v>
      </c>
      <c r="E96" s="33" t="s">
        <v>837</v>
      </c>
      <c r="J96" s="32">
        <f>0</f>
      </c>
      <c s="32">
        <f>0</f>
      </c>
      <c s="32">
        <f>0+L97+L101+L105+L109+L113</f>
      </c>
      <c s="32">
        <f>0+M97+M101+M105+M109+M113</f>
      </c>
    </row>
    <row r="97" spans="1:16" ht="25.5">
      <c r="A97" t="s">
        <v>50</v>
      </c>
      <c s="34" t="s">
        <v>104</v>
      </c>
      <c s="34" t="s">
        <v>865</v>
      </c>
      <c s="35" t="s">
        <v>5</v>
      </c>
      <c s="6" t="s">
        <v>866</v>
      </c>
      <c s="36" t="s">
        <v>187</v>
      </c>
      <c s="37">
        <v>0.014</v>
      </c>
      <c s="36">
        <v>2.39553</v>
      </c>
      <c s="36">
        <f>ROUND(G97*H97,6)</f>
      </c>
      <c r="L97" s="38">
        <v>0</v>
      </c>
      <c s="32">
        <f>ROUND(ROUND(L97,2)*ROUND(G97,3),2)</f>
      </c>
      <c s="36" t="s">
        <v>154</v>
      </c>
      <c>
        <f>(M97*21)/100</f>
      </c>
      <c t="s">
        <v>28</v>
      </c>
    </row>
    <row r="98" spans="1:5" ht="25.5">
      <c r="A98" s="35" t="s">
        <v>56</v>
      </c>
      <c r="E98" s="39" t="s">
        <v>866</v>
      </c>
    </row>
    <row r="99" spans="1:5" ht="38.25">
      <c r="A99" s="35" t="s">
        <v>57</v>
      </c>
      <c r="E99" s="42" t="s">
        <v>3288</v>
      </c>
    </row>
    <row r="100" spans="1:5" ht="12.75">
      <c r="A100" t="s">
        <v>58</v>
      </c>
      <c r="E100" s="39" t="s">
        <v>5</v>
      </c>
    </row>
    <row r="101" spans="1:16" ht="25.5">
      <c r="A101" t="s">
        <v>50</v>
      </c>
      <c s="34" t="s">
        <v>107</v>
      </c>
      <c s="34" t="s">
        <v>3289</v>
      </c>
      <c s="35" t="s">
        <v>5</v>
      </c>
      <c s="6" t="s">
        <v>3290</v>
      </c>
      <c s="36" t="s">
        <v>187</v>
      </c>
      <c s="37">
        <v>18.634</v>
      </c>
      <c s="36">
        <v>0</v>
      </c>
      <c s="36">
        <f>ROUND(G101*H101,6)</f>
      </c>
      <c r="L101" s="38">
        <v>0</v>
      </c>
      <c s="32">
        <f>ROUND(ROUND(L101,2)*ROUND(G101,3),2)</f>
      </c>
      <c s="36" t="s">
        <v>154</v>
      </c>
      <c>
        <f>(M101*21)/100</f>
      </c>
      <c t="s">
        <v>28</v>
      </c>
    </row>
    <row r="102" spans="1:5" ht="25.5">
      <c r="A102" s="35" t="s">
        <v>56</v>
      </c>
      <c r="E102" s="39" t="s">
        <v>3290</v>
      </c>
    </row>
    <row r="103" spans="1:5" ht="344.25">
      <c r="A103" s="35" t="s">
        <v>57</v>
      </c>
      <c r="E103" s="42" t="s">
        <v>3291</v>
      </c>
    </row>
    <row r="104" spans="1:5" ht="12.75">
      <c r="A104" t="s">
        <v>58</v>
      </c>
      <c r="E104" s="39" t="s">
        <v>5</v>
      </c>
    </row>
    <row r="105" spans="1:16" ht="25.5">
      <c r="A105" t="s">
        <v>50</v>
      </c>
      <c s="34" t="s">
        <v>110</v>
      </c>
      <c s="34" t="s">
        <v>3292</v>
      </c>
      <c s="35" t="s">
        <v>5</v>
      </c>
      <c s="6" t="s">
        <v>3293</v>
      </c>
      <c s="36" t="s">
        <v>187</v>
      </c>
      <c s="37">
        <v>0.9</v>
      </c>
      <c s="36">
        <v>0</v>
      </c>
      <c s="36">
        <f>ROUND(G105*H105,6)</f>
      </c>
      <c r="L105" s="38">
        <v>0</v>
      </c>
      <c s="32">
        <f>ROUND(ROUND(L105,2)*ROUND(G105,3),2)</f>
      </c>
      <c s="36" t="s">
        <v>154</v>
      </c>
      <c>
        <f>(M105*21)/100</f>
      </c>
      <c t="s">
        <v>28</v>
      </c>
    </row>
    <row r="106" spans="1:5" ht="25.5">
      <c r="A106" s="35" t="s">
        <v>56</v>
      </c>
      <c r="E106" s="39" t="s">
        <v>3293</v>
      </c>
    </row>
    <row r="107" spans="1:5" ht="76.5">
      <c r="A107" s="35" t="s">
        <v>57</v>
      </c>
      <c r="E107" s="42" t="s">
        <v>3294</v>
      </c>
    </row>
    <row r="108" spans="1:5" ht="12.75">
      <c r="A108" t="s">
        <v>58</v>
      </c>
      <c r="E108" s="39" t="s">
        <v>5</v>
      </c>
    </row>
    <row r="109" spans="1:16" ht="25.5">
      <c r="A109" t="s">
        <v>50</v>
      </c>
      <c s="34" t="s">
        <v>113</v>
      </c>
      <c s="34" t="s">
        <v>3295</v>
      </c>
      <c s="35" t="s">
        <v>5</v>
      </c>
      <c s="6" t="s">
        <v>3296</v>
      </c>
      <c s="36" t="s">
        <v>187</v>
      </c>
      <c s="37">
        <v>0.9</v>
      </c>
      <c s="36">
        <v>0</v>
      </c>
      <c s="36">
        <f>ROUND(G109*H109,6)</f>
      </c>
      <c r="L109" s="38">
        <v>0</v>
      </c>
      <c s="32">
        <f>ROUND(ROUND(L109,2)*ROUND(G109,3),2)</f>
      </c>
      <c s="36" t="s">
        <v>154</v>
      </c>
      <c>
        <f>(M109*21)/100</f>
      </c>
      <c t="s">
        <v>28</v>
      </c>
    </row>
    <row r="110" spans="1:5" ht="25.5">
      <c r="A110" s="35" t="s">
        <v>56</v>
      </c>
      <c r="E110" s="39" t="s">
        <v>3296</v>
      </c>
    </row>
    <row r="111" spans="1:5" ht="76.5">
      <c r="A111" s="35" t="s">
        <v>57</v>
      </c>
      <c r="E111" s="42" t="s">
        <v>3294</v>
      </c>
    </row>
    <row r="112" spans="1:5" ht="12.75">
      <c r="A112" t="s">
        <v>58</v>
      </c>
      <c r="E112" s="39" t="s">
        <v>5</v>
      </c>
    </row>
    <row r="113" spans="1:16" ht="25.5">
      <c r="A113" t="s">
        <v>50</v>
      </c>
      <c s="34" t="s">
        <v>135</v>
      </c>
      <c s="34" t="s">
        <v>3297</v>
      </c>
      <c s="35" t="s">
        <v>5</v>
      </c>
      <c s="6" t="s">
        <v>3298</v>
      </c>
      <c s="36" t="s">
        <v>54</v>
      </c>
      <c s="37">
        <v>11</v>
      </c>
      <c s="36">
        <v>0.08832</v>
      </c>
      <c s="36">
        <f>ROUND(G113*H113,6)</f>
      </c>
      <c r="L113" s="38">
        <v>0</v>
      </c>
      <c s="32">
        <f>ROUND(ROUND(L113,2)*ROUND(G113,3),2)</f>
      </c>
      <c s="36" t="s">
        <v>154</v>
      </c>
      <c>
        <f>(M113*21)/100</f>
      </c>
      <c t="s">
        <v>28</v>
      </c>
    </row>
    <row r="114" spans="1:5" ht="25.5">
      <c r="A114" s="35" t="s">
        <v>56</v>
      </c>
      <c r="E114" s="39" t="s">
        <v>3298</v>
      </c>
    </row>
    <row r="115" spans="1:5" ht="63.75">
      <c r="A115" s="35" t="s">
        <v>57</v>
      </c>
      <c r="E115" s="40" t="s">
        <v>3299</v>
      </c>
    </row>
    <row r="116" spans="1:5" ht="12.75">
      <c r="A116" t="s">
        <v>58</v>
      </c>
      <c r="E116" s="39" t="s">
        <v>5</v>
      </c>
    </row>
    <row r="117" spans="1:13" ht="12.75">
      <c r="A117" t="s">
        <v>47</v>
      </c>
      <c r="C117" s="31" t="s">
        <v>116</v>
      </c>
      <c r="E117" s="33" t="s">
        <v>117</v>
      </c>
      <c r="J117" s="32">
        <f>0</f>
      </c>
      <c s="32">
        <f>0</f>
      </c>
      <c s="32">
        <f>0+L118+L122</f>
      </c>
      <c s="32">
        <f>0+M118+M122</f>
      </c>
    </row>
    <row r="118" spans="1:16" ht="25.5">
      <c r="A118" t="s">
        <v>50</v>
      </c>
      <c s="34" t="s">
        <v>140</v>
      </c>
      <c s="34" t="s">
        <v>3300</v>
      </c>
      <c s="35" t="s">
        <v>5</v>
      </c>
      <c s="6" t="s">
        <v>3301</v>
      </c>
      <c s="36" t="s">
        <v>133</v>
      </c>
      <c s="37">
        <v>4.2</v>
      </c>
      <c s="36">
        <v>0</v>
      </c>
      <c s="36">
        <f>ROUND(G118*H118,6)</f>
      </c>
      <c r="L118" s="38">
        <v>0</v>
      </c>
      <c s="32">
        <f>ROUND(ROUND(L118,2)*ROUND(G118,3),2)</f>
      </c>
      <c s="36" t="s">
        <v>154</v>
      </c>
      <c>
        <f>(M118*21)/100</f>
      </c>
      <c t="s">
        <v>28</v>
      </c>
    </row>
    <row r="119" spans="1:5" ht="25.5">
      <c r="A119" s="35" t="s">
        <v>56</v>
      </c>
      <c r="E119" s="39" t="s">
        <v>3301</v>
      </c>
    </row>
    <row r="120" spans="1:5" ht="38.25">
      <c r="A120" s="35" t="s">
        <v>57</v>
      </c>
      <c r="E120" s="40" t="s">
        <v>3302</v>
      </c>
    </row>
    <row r="121" spans="1:5" ht="12.75">
      <c r="A121" t="s">
        <v>58</v>
      </c>
      <c r="E121" s="39" t="s">
        <v>5</v>
      </c>
    </row>
    <row r="122" spans="1:16" ht="25.5">
      <c r="A122" t="s">
        <v>50</v>
      </c>
      <c s="34" t="s">
        <v>278</v>
      </c>
      <c s="34" t="s">
        <v>3303</v>
      </c>
      <c s="35" t="s">
        <v>5</v>
      </c>
      <c s="6" t="s">
        <v>3304</v>
      </c>
      <c s="36" t="s">
        <v>65</v>
      </c>
      <c s="37">
        <v>13.4</v>
      </c>
      <c s="36">
        <v>0</v>
      </c>
      <c s="36">
        <f>ROUND(G122*H122,6)</f>
      </c>
      <c r="L122" s="38">
        <v>0</v>
      </c>
      <c s="32">
        <f>ROUND(ROUND(L122,2)*ROUND(G122,3),2)</f>
      </c>
      <c s="36" t="s">
        <v>154</v>
      </c>
      <c>
        <f>(M122*21)/100</f>
      </c>
      <c t="s">
        <v>28</v>
      </c>
    </row>
    <row r="123" spans="1:5" ht="25.5">
      <c r="A123" s="35" t="s">
        <v>56</v>
      </c>
      <c r="E123" s="39" t="s">
        <v>3304</v>
      </c>
    </row>
    <row r="124" spans="1:5" ht="38.25">
      <c r="A124" s="35" t="s">
        <v>57</v>
      </c>
      <c r="E124" s="40" t="s">
        <v>3305</v>
      </c>
    </row>
    <row r="125" spans="1:5" ht="12.75">
      <c r="A125" t="s">
        <v>58</v>
      </c>
      <c r="E125" s="39" t="s">
        <v>5</v>
      </c>
    </row>
    <row r="126" spans="1:13" ht="12.75">
      <c r="A126" t="s">
        <v>47</v>
      </c>
      <c r="C126" s="31" t="s">
        <v>128</v>
      </c>
      <c r="E126" s="33" t="s">
        <v>198</v>
      </c>
      <c r="J126" s="32">
        <f>0</f>
      </c>
      <c s="32">
        <f>0</f>
      </c>
      <c s="32">
        <f>0+L127+L131+L135+L139</f>
      </c>
      <c s="32">
        <f>0+M127+M131+M135+M139</f>
      </c>
    </row>
    <row r="127" spans="1:16" ht="25.5">
      <c r="A127" t="s">
        <v>50</v>
      </c>
      <c s="34" t="s">
        <v>282</v>
      </c>
      <c s="34" t="s">
        <v>3306</v>
      </c>
      <c s="35" t="s">
        <v>5</v>
      </c>
      <c s="6" t="s">
        <v>3307</v>
      </c>
      <c s="36" t="s">
        <v>133</v>
      </c>
      <c s="37">
        <v>2</v>
      </c>
      <c s="36">
        <v>0.23</v>
      </c>
      <c s="36">
        <f>ROUND(G127*H127,6)</f>
      </c>
      <c r="L127" s="38">
        <v>0</v>
      </c>
      <c s="32">
        <f>ROUND(ROUND(L127,2)*ROUND(G127,3),2)</f>
      </c>
      <c s="36" t="s">
        <v>154</v>
      </c>
      <c>
        <f>(M127*21)/100</f>
      </c>
      <c t="s">
        <v>28</v>
      </c>
    </row>
    <row r="128" spans="1:5" ht="25.5">
      <c r="A128" s="35" t="s">
        <v>56</v>
      </c>
      <c r="E128" s="39" t="s">
        <v>3307</v>
      </c>
    </row>
    <row r="129" spans="1:5" ht="25.5">
      <c r="A129" s="35" t="s">
        <v>57</v>
      </c>
      <c r="E129" s="40" t="s">
        <v>3308</v>
      </c>
    </row>
    <row r="130" spans="1:5" ht="12.75">
      <c r="A130" t="s">
        <v>58</v>
      </c>
      <c r="E130" s="39" t="s">
        <v>5</v>
      </c>
    </row>
    <row r="131" spans="1:16" ht="25.5">
      <c r="A131" t="s">
        <v>50</v>
      </c>
      <c s="34" t="s">
        <v>285</v>
      </c>
      <c s="34" t="s">
        <v>3309</v>
      </c>
      <c s="35" t="s">
        <v>5</v>
      </c>
      <c s="6" t="s">
        <v>3310</v>
      </c>
      <c s="36" t="s">
        <v>133</v>
      </c>
      <c s="37">
        <v>2</v>
      </c>
      <c s="36">
        <v>0.38</v>
      </c>
      <c s="36">
        <f>ROUND(G131*H131,6)</f>
      </c>
      <c r="L131" s="38">
        <v>0</v>
      </c>
      <c s="32">
        <f>ROUND(ROUND(L131,2)*ROUND(G131,3),2)</f>
      </c>
      <c s="36" t="s">
        <v>154</v>
      </c>
      <c>
        <f>(M131*21)/100</f>
      </c>
      <c t="s">
        <v>28</v>
      </c>
    </row>
    <row r="132" spans="1:5" ht="25.5">
      <c r="A132" s="35" t="s">
        <v>56</v>
      </c>
      <c r="E132" s="39" t="s">
        <v>3310</v>
      </c>
    </row>
    <row r="133" spans="1:5" ht="25.5">
      <c r="A133" s="35" t="s">
        <v>57</v>
      </c>
      <c r="E133" s="40" t="s">
        <v>3308</v>
      </c>
    </row>
    <row r="134" spans="1:5" ht="12.75">
      <c r="A134" t="s">
        <v>58</v>
      </c>
      <c r="E134" s="39" t="s">
        <v>5</v>
      </c>
    </row>
    <row r="135" spans="1:16" ht="25.5">
      <c r="A135" t="s">
        <v>50</v>
      </c>
      <c s="34" t="s">
        <v>289</v>
      </c>
      <c s="34" t="s">
        <v>3311</v>
      </c>
      <c s="35" t="s">
        <v>5</v>
      </c>
      <c s="6" t="s">
        <v>3312</v>
      </c>
      <c s="36" t="s">
        <v>133</v>
      </c>
      <c s="37">
        <v>2</v>
      </c>
      <c s="36">
        <v>0.26376</v>
      </c>
      <c s="36">
        <f>ROUND(G135*H135,6)</f>
      </c>
      <c r="L135" s="38">
        <v>0</v>
      </c>
      <c s="32">
        <f>ROUND(ROUND(L135,2)*ROUND(G135,3),2)</f>
      </c>
      <c s="36" t="s">
        <v>154</v>
      </c>
      <c>
        <f>(M135*21)/100</f>
      </c>
      <c t="s">
        <v>28</v>
      </c>
    </row>
    <row r="136" spans="1:5" ht="25.5">
      <c r="A136" s="35" t="s">
        <v>56</v>
      </c>
      <c r="E136" s="39" t="s">
        <v>3312</v>
      </c>
    </row>
    <row r="137" spans="1:5" ht="25.5">
      <c r="A137" s="35" t="s">
        <v>57</v>
      </c>
      <c r="E137" s="40" t="s">
        <v>3308</v>
      </c>
    </row>
    <row r="138" spans="1:5" ht="12.75">
      <c r="A138" t="s">
        <v>58</v>
      </c>
      <c r="E138" s="39" t="s">
        <v>5</v>
      </c>
    </row>
    <row r="139" spans="1:16" ht="25.5">
      <c r="A139" t="s">
        <v>50</v>
      </c>
      <c s="34" t="s">
        <v>294</v>
      </c>
      <c s="34" t="s">
        <v>3313</v>
      </c>
      <c s="35" t="s">
        <v>5</v>
      </c>
      <c s="6" t="s">
        <v>3314</v>
      </c>
      <c s="36" t="s">
        <v>133</v>
      </c>
      <c s="37">
        <v>2</v>
      </c>
      <c s="36">
        <v>0.12966</v>
      </c>
      <c s="36">
        <f>ROUND(G139*H139,6)</f>
      </c>
      <c r="L139" s="38">
        <v>0</v>
      </c>
      <c s="32">
        <f>ROUND(ROUND(L139,2)*ROUND(G139,3),2)</f>
      </c>
      <c s="36" t="s">
        <v>154</v>
      </c>
      <c>
        <f>(M139*21)/100</f>
      </c>
      <c t="s">
        <v>28</v>
      </c>
    </row>
    <row r="140" spans="1:5" ht="25.5">
      <c r="A140" s="35" t="s">
        <v>56</v>
      </c>
      <c r="E140" s="39" t="s">
        <v>3314</v>
      </c>
    </row>
    <row r="141" spans="1:5" ht="25.5">
      <c r="A141" s="35" t="s">
        <v>57</v>
      </c>
      <c r="E141" s="40" t="s">
        <v>3308</v>
      </c>
    </row>
    <row r="142" spans="1:5" ht="12.75">
      <c r="A142" t="s">
        <v>58</v>
      </c>
      <c r="E142" s="39" t="s">
        <v>5</v>
      </c>
    </row>
    <row r="143" spans="1:13" ht="12.75">
      <c r="A143" t="s">
        <v>47</v>
      </c>
      <c r="C143" s="31" t="s">
        <v>27</v>
      </c>
      <c r="E143" s="33" t="s">
        <v>948</v>
      </c>
      <c r="J143" s="32">
        <f>0</f>
      </c>
      <c s="32">
        <f>0</f>
      </c>
      <c s="32">
        <f>0+L144+L148</f>
      </c>
      <c s="32">
        <f>0+M144+M148</f>
      </c>
    </row>
    <row r="144" spans="1:16" ht="12.75">
      <c r="A144" t="s">
        <v>50</v>
      </c>
      <c s="34" t="s">
        <v>297</v>
      </c>
      <c s="34" t="s">
        <v>3315</v>
      </c>
      <c s="35" t="s">
        <v>5</v>
      </c>
      <c s="6" t="s">
        <v>3316</v>
      </c>
      <c s="36" t="s">
        <v>133</v>
      </c>
      <c s="37">
        <v>22.434</v>
      </c>
      <c s="36">
        <v>0.04</v>
      </c>
      <c s="36">
        <f>ROUND(G144*H144,6)</f>
      </c>
      <c r="L144" s="38">
        <v>0</v>
      </c>
      <c s="32">
        <f>ROUND(ROUND(L144,2)*ROUND(G144,3),2)</f>
      </c>
      <c s="36" t="s">
        <v>154</v>
      </c>
      <c>
        <f>(M144*21)/100</f>
      </c>
      <c t="s">
        <v>28</v>
      </c>
    </row>
    <row r="145" spans="1:5" ht="12.75">
      <c r="A145" s="35" t="s">
        <v>56</v>
      </c>
      <c r="E145" s="39" t="s">
        <v>3316</v>
      </c>
    </row>
    <row r="146" spans="1:5" ht="76.5">
      <c r="A146" s="35" t="s">
        <v>57</v>
      </c>
      <c r="E146" s="40" t="s">
        <v>3317</v>
      </c>
    </row>
    <row r="147" spans="1:5" ht="12.75">
      <c r="A147" t="s">
        <v>58</v>
      </c>
      <c r="E147" s="39" t="s">
        <v>5</v>
      </c>
    </row>
    <row r="148" spans="1:16" ht="25.5">
      <c r="A148" t="s">
        <v>50</v>
      </c>
      <c s="34" t="s">
        <v>303</v>
      </c>
      <c s="34" t="s">
        <v>3318</v>
      </c>
      <c s="35" t="s">
        <v>5</v>
      </c>
      <c s="6" t="s">
        <v>3319</v>
      </c>
      <c s="36" t="s">
        <v>187</v>
      </c>
      <c s="37">
        <v>1.512</v>
      </c>
      <c s="36">
        <v>1.837</v>
      </c>
      <c s="36">
        <f>ROUND(G148*H148,6)</f>
      </c>
      <c r="L148" s="38">
        <v>0</v>
      </c>
      <c s="32">
        <f>ROUND(ROUND(L148,2)*ROUND(G148,3),2)</f>
      </c>
      <c s="36" t="s">
        <v>154</v>
      </c>
      <c>
        <f>(M148*21)/100</f>
      </c>
      <c t="s">
        <v>28</v>
      </c>
    </row>
    <row r="149" spans="1:5" ht="25.5">
      <c r="A149" s="35" t="s">
        <v>56</v>
      </c>
      <c r="E149" s="39" t="s">
        <v>3319</v>
      </c>
    </row>
    <row r="150" spans="1:5" ht="25.5">
      <c r="A150" s="35" t="s">
        <v>57</v>
      </c>
      <c r="E150" s="40" t="s">
        <v>3320</v>
      </c>
    </row>
    <row r="151" spans="1:5" ht="12.75">
      <c r="A151" t="s">
        <v>58</v>
      </c>
      <c r="E151" s="39" t="s">
        <v>5</v>
      </c>
    </row>
    <row r="152" spans="1:13" ht="12.75">
      <c r="A152" t="s">
        <v>47</v>
      </c>
      <c r="C152" s="31" t="s">
        <v>1444</v>
      </c>
      <c r="E152" s="33" t="s">
        <v>1445</v>
      </c>
      <c r="J152" s="32">
        <f>0</f>
      </c>
      <c s="32">
        <f>0</f>
      </c>
      <c s="32">
        <f>0+L153+L157+L161+L165+L169+L173+L177+L181+L185+L189</f>
      </c>
      <c s="32">
        <f>0+M153+M157+M161+M165+M169+M173+M177+M181+M185+M189</f>
      </c>
    </row>
    <row r="153" spans="1:16" ht="25.5">
      <c r="A153" t="s">
        <v>50</v>
      </c>
      <c s="34" t="s">
        <v>309</v>
      </c>
      <c s="34" t="s">
        <v>3321</v>
      </c>
      <c s="35" t="s">
        <v>5</v>
      </c>
      <c s="6" t="s">
        <v>3322</v>
      </c>
      <c s="36" t="s">
        <v>65</v>
      </c>
      <c s="37">
        <v>182.9</v>
      </c>
      <c s="36">
        <v>9E-05</v>
      </c>
      <c s="36">
        <f>ROUND(G153*H153,6)</f>
      </c>
      <c r="L153" s="38">
        <v>0</v>
      </c>
      <c s="32">
        <f>ROUND(ROUND(L153,2)*ROUND(G153,3),2)</f>
      </c>
      <c s="36" t="s">
        <v>154</v>
      </c>
      <c>
        <f>(M153*21)/100</f>
      </c>
      <c t="s">
        <v>28</v>
      </c>
    </row>
    <row r="154" spans="1:5" ht="51">
      <c r="A154" s="35" t="s">
        <v>56</v>
      </c>
      <c r="E154" s="39" t="s">
        <v>3323</v>
      </c>
    </row>
    <row r="155" spans="1:5" ht="76.5">
      <c r="A155" s="35" t="s">
        <v>57</v>
      </c>
      <c r="E155" s="40" t="s">
        <v>3324</v>
      </c>
    </row>
    <row r="156" spans="1:5" ht="12.75">
      <c r="A156" t="s">
        <v>58</v>
      </c>
      <c r="E156" s="39" t="s">
        <v>5</v>
      </c>
    </row>
    <row r="157" spans="1:16" ht="12.75">
      <c r="A157" t="s">
        <v>50</v>
      </c>
      <c s="34" t="s">
        <v>315</v>
      </c>
      <c s="34" t="s">
        <v>3325</v>
      </c>
      <c s="35" t="s">
        <v>5</v>
      </c>
      <c s="6" t="s">
        <v>3326</v>
      </c>
      <c s="36" t="s">
        <v>65</v>
      </c>
      <c s="37">
        <v>46.62</v>
      </c>
      <c s="36">
        <v>0.00023</v>
      </c>
      <c s="36">
        <f>ROUND(G157*H157,6)</f>
      </c>
      <c r="L157" s="38">
        <v>0</v>
      </c>
      <c s="32">
        <f>ROUND(ROUND(L157,2)*ROUND(G157,3),2)</f>
      </c>
      <c s="36" t="s">
        <v>154</v>
      </c>
      <c>
        <f>(M157*21)/100</f>
      </c>
      <c t="s">
        <v>28</v>
      </c>
    </row>
    <row r="158" spans="1:5" ht="12.75">
      <c r="A158" s="35" t="s">
        <v>56</v>
      </c>
      <c r="E158" s="39" t="s">
        <v>3326</v>
      </c>
    </row>
    <row r="159" spans="1:5" ht="38.25">
      <c r="A159" s="35" t="s">
        <v>57</v>
      </c>
      <c r="E159" s="40" t="s">
        <v>3327</v>
      </c>
    </row>
    <row r="160" spans="1:5" ht="12.75">
      <c r="A160" t="s">
        <v>58</v>
      </c>
      <c r="E160" s="39" t="s">
        <v>5</v>
      </c>
    </row>
    <row r="161" spans="1:16" ht="12.75">
      <c r="A161" t="s">
        <v>50</v>
      </c>
      <c s="34" t="s">
        <v>321</v>
      </c>
      <c s="34" t="s">
        <v>3328</v>
      </c>
      <c s="35" t="s">
        <v>5</v>
      </c>
      <c s="6" t="s">
        <v>3329</v>
      </c>
      <c s="36" t="s">
        <v>65</v>
      </c>
      <c s="37">
        <v>63.315</v>
      </c>
      <c s="36">
        <v>0.00025</v>
      </c>
      <c s="36">
        <f>ROUND(G161*H161,6)</f>
      </c>
      <c r="L161" s="38">
        <v>0</v>
      </c>
      <c s="32">
        <f>ROUND(ROUND(L161,2)*ROUND(G161,3),2)</f>
      </c>
      <c s="36" t="s">
        <v>154</v>
      </c>
      <c>
        <f>(M161*21)/100</f>
      </c>
      <c t="s">
        <v>28</v>
      </c>
    </row>
    <row r="162" spans="1:5" ht="12.75">
      <c r="A162" s="35" t="s">
        <v>56</v>
      </c>
      <c r="E162" s="39" t="s">
        <v>3329</v>
      </c>
    </row>
    <row r="163" spans="1:5" ht="38.25">
      <c r="A163" s="35" t="s">
        <v>57</v>
      </c>
      <c r="E163" s="40" t="s">
        <v>3330</v>
      </c>
    </row>
    <row r="164" spans="1:5" ht="12.75">
      <c r="A164" t="s">
        <v>58</v>
      </c>
      <c r="E164" s="39" t="s">
        <v>5</v>
      </c>
    </row>
    <row r="165" spans="1:16" ht="12.75">
      <c r="A165" t="s">
        <v>50</v>
      </c>
      <c s="34" t="s">
        <v>325</v>
      </c>
      <c s="34" t="s">
        <v>3331</v>
      </c>
      <c s="35" t="s">
        <v>5</v>
      </c>
      <c s="6" t="s">
        <v>3332</v>
      </c>
      <c s="36" t="s">
        <v>65</v>
      </c>
      <c s="37">
        <v>54.18</v>
      </c>
      <c s="36">
        <v>0.00054</v>
      </c>
      <c s="36">
        <f>ROUND(G165*H165,6)</f>
      </c>
      <c r="L165" s="38">
        <v>0</v>
      </c>
      <c s="32">
        <f>ROUND(ROUND(L165,2)*ROUND(G165,3),2)</f>
      </c>
      <c s="36" t="s">
        <v>154</v>
      </c>
      <c>
        <f>(M165*21)/100</f>
      </c>
      <c t="s">
        <v>28</v>
      </c>
    </row>
    <row r="166" spans="1:5" ht="12.75">
      <c r="A166" s="35" t="s">
        <v>56</v>
      </c>
      <c r="E166" s="39" t="s">
        <v>3332</v>
      </c>
    </row>
    <row r="167" spans="1:5" ht="38.25">
      <c r="A167" s="35" t="s">
        <v>57</v>
      </c>
      <c r="E167" s="40" t="s">
        <v>3333</v>
      </c>
    </row>
    <row r="168" spans="1:5" ht="12.75">
      <c r="A168" t="s">
        <v>58</v>
      </c>
      <c r="E168" s="39" t="s">
        <v>5</v>
      </c>
    </row>
    <row r="169" spans="1:16" ht="12.75">
      <c r="A169" t="s">
        <v>50</v>
      </c>
      <c s="34" t="s">
        <v>332</v>
      </c>
      <c s="34" t="s">
        <v>3334</v>
      </c>
      <c s="35" t="s">
        <v>5</v>
      </c>
      <c s="6" t="s">
        <v>3335</v>
      </c>
      <c s="36" t="s">
        <v>65</v>
      </c>
      <c s="37">
        <v>5.88</v>
      </c>
      <c s="36">
        <v>0.00029</v>
      </c>
      <c s="36">
        <f>ROUND(G169*H169,6)</f>
      </c>
      <c r="L169" s="38">
        <v>0</v>
      </c>
      <c s="32">
        <f>ROUND(ROUND(L169,2)*ROUND(G169,3),2)</f>
      </c>
      <c s="36" t="s">
        <v>154</v>
      </c>
      <c>
        <f>(M169*21)/100</f>
      </c>
      <c t="s">
        <v>28</v>
      </c>
    </row>
    <row r="170" spans="1:5" ht="12.75">
      <c r="A170" s="35" t="s">
        <v>56</v>
      </c>
      <c r="E170" s="39" t="s">
        <v>3335</v>
      </c>
    </row>
    <row r="171" spans="1:5" ht="38.25">
      <c r="A171" s="35" t="s">
        <v>57</v>
      </c>
      <c r="E171" s="40" t="s">
        <v>3336</v>
      </c>
    </row>
    <row r="172" spans="1:5" ht="12.75">
      <c r="A172" t="s">
        <v>58</v>
      </c>
      <c r="E172" s="39" t="s">
        <v>5</v>
      </c>
    </row>
    <row r="173" spans="1:16" ht="12.75">
      <c r="A173" t="s">
        <v>50</v>
      </c>
      <c s="34" t="s">
        <v>339</v>
      </c>
      <c s="34" t="s">
        <v>3337</v>
      </c>
      <c s="35" t="s">
        <v>5</v>
      </c>
      <c s="6" t="s">
        <v>3338</v>
      </c>
      <c s="36" t="s">
        <v>65</v>
      </c>
      <c s="37">
        <v>22.05</v>
      </c>
      <c s="36">
        <v>0.00092</v>
      </c>
      <c s="36">
        <f>ROUND(G173*H173,6)</f>
      </c>
      <c r="L173" s="38">
        <v>0</v>
      </c>
      <c s="32">
        <f>ROUND(ROUND(L173,2)*ROUND(G173,3),2)</f>
      </c>
      <c s="36" t="s">
        <v>154</v>
      </c>
      <c>
        <f>(M173*21)/100</f>
      </c>
      <c t="s">
        <v>28</v>
      </c>
    </row>
    <row r="174" spans="1:5" ht="12.75">
      <c r="A174" s="35" t="s">
        <v>56</v>
      </c>
      <c r="E174" s="39" t="s">
        <v>3338</v>
      </c>
    </row>
    <row r="175" spans="1:5" ht="38.25">
      <c r="A175" s="35" t="s">
        <v>57</v>
      </c>
      <c r="E175" s="40" t="s">
        <v>3339</v>
      </c>
    </row>
    <row r="176" spans="1:5" ht="12.75">
      <c r="A176" t="s">
        <v>58</v>
      </c>
      <c r="E176" s="39" t="s">
        <v>5</v>
      </c>
    </row>
    <row r="177" spans="1:16" ht="25.5">
      <c r="A177" t="s">
        <v>50</v>
      </c>
      <c s="34" t="s">
        <v>344</v>
      </c>
      <c s="34" t="s">
        <v>3340</v>
      </c>
      <c s="35" t="s">
        <v>5</v>
      </c>
      <c s="6" t="s">
        <v>3341</v>
      </c>
      <c s="36" t="s">
        <v>133</v>
      </c>
      <c s="37">
        <v>18.29</v>
      </c>
      <c s="36">
        <v>0</v>
      </c>
      <c s="36">
        <f>ROUND(G177*H177,6)</f>
      </c>
      <c r="L177" s="38">
        <v>0</v>
      </c>
      <c s="32">
        <f>ROUND(ROUND(L177,2)*ROUND(G177,3),2)</f>
      </c>
      <c s="36" t="s">
        <v>154</v>
      </c>
      <c>
        <f>(M177*21)/100</f>
      </c>
      <c t="s">
        <v>28</v>
      </c>
    </row>
    <row r="178" spans="1:5" ht="25.5">
      <c r="A178" s="35" t="s">
        <v>56</v>
      </c>
      <c r="E178" s="39" t="s">
        <v>3341</v>
      </c>
    </row>
    <row r="179" spans="1:5" ht="25.5">
      <c r="A179" s="35" t="s">
        <v>57</v>
      </c>
      <c r="E179" s="40" t="s">
        <v>3342</v>
      </c>
    </row>
    <row r="180" spans="1:5" ht="12.75">
      <c r="A180" t="s">
        <v>58</v>
      </c>
      <c r="E180" s="39" t="s">
        <v>5</v>
      </c>
    </row>
    <row r="181" spans="1:16" ht="12.75">
      <c r="A181" t="s">
        <v>50</v>
      </c>
      <c s="34" t="s">
        <v>351</v>
      </c>
      <c s="34" t="s">
        <v>3343</v>
      </c>
      <c s="35" t="s">
        <v>5</v>
      </c>
      <c s="6" t="s">
        <v>3344</v>
      </c>
      <c s="36" t="s">
        <v>65</v>
      </c>
      <c s="37">
        <v>9.3</v>
      </c>
      <c s="36">
        <v>9E-05</v>
      </c>
      <c s="36">
        <f>ROUND(G181*H181,6)</f>
      </c>
      <c r="L181" s="38">
        <v>0</v>
      </c>
      <c s="32">
        <f>ROUND(ROUND(L181,2)*ROUND(G181,3),2)</f>
      </c>
      <c s="36" t="s">
        <v>154</v>
      </c>
      <c>
        <f>(M181*21)/100</f>
      </c>
      <c t="s">
        <v>28</v>
      </c>
    </row>
    <row r="182" spans="1:5" ht="12.75">
      <c r="A182" s="35" t="s">
        <v>56</v>
      </c>
      <c r="E182" s="39" t="s">
        <v>3344</v>
      </c>
    </row>
    <row r="183" spans="1:5" ht="25.5">
      <c r="A183" s="35" t="s">
        <v>57</v>
      </c>
      <c r="E183" s="40" t="s">
        <v>3345</v>
      </c>
    </row>
    <row r="184" spans="1:5" ht="12.75">
      <c r="A184" t="s">
        <v>58</v>
      </c>
      <c r="E184" s="39" t="s">
        <v>5</v>
      </c>
    </row>
    <row r="185" spans="1:16" ht="25.5">
      <c r="A185" t="s">
        <v>50</v>
      </c>
      <c s="34" t="s">
        <v>355</v>
      </c>
      <c s="34" t="s">
        <v>3346</v>
      </c>
      <c s="35" t="s">
        <v>5</v>
      </c>
      <c s="6" t="s">
        <v>3347</v>
      </c>
      <c s="36" t="s">
        <v>336</v>
      </c>
      <c s="37">
        <v>0.095</v>
      </c>
      <c s="36">
        <v>0</v>
      </c>
      <c s="36">
        <f>ROUND(G185*H185,6)</f>
      </c>
      <c r="L185" s="38">
        <v>0</v>
      </c>
      <c s="32">
        <f>ROUND(ROUND(L185,2)*ROUND(G185,3),2)</f>
      </c>
      <c s="36" t="s">
        <v>154</v>
      </c>
      <c>
        <f>(M185*21)/100</f>
      </c>
      <c t="s">
        <v>28</v>
      </c>
    </row>
    <row r="186" spans="1:5" ht="25.5">
      <c r="A186" s="35" t="s">
        <v>56</v>
      </c>
      <c r="E186" s="39" t="s">
        <v>3347</v>
      </c>
    </row>
    <row r="187" spans="1:5" ht="12.75">
      <c r="A187" s="35" t="s">
        <v>57</v>
      </c>
      <c r="E187" s="40" t="s">
        <v>5</v>
      </c>
    </row>
    <row r="188" spans="1:5" ht="12.75">
      <c r="A188" t="s">
        <v>58</v>
      </c>
      <c r="E188" s="39" t="s">
        <v>5</v>
      </c>
    </row>
    <row r="189" spans="1:16" ht="38.25">
      <c r="A189" t="s">
        <v>50</v>
      </c>
      <c s="34" t="s">
        <v>359</v>
      </c>
      <c s="34" t="s">
        <v>3348</v>
      </c>
      <c s="35" t="s">
        <v>5</v>
      </c>
      <c s="6" t="s">
        <v>3349</v>
      </c>
      <c s="36" t="s">
        <v>336</v>
      </c>
      <c s="37">
        <v>0.095</v>
      </c>
      <c s="36">
        <v>0</v>
      </c>
      <c s="36">
        <f>ROUND(G189*H189,6)</f>
      </c>
      <c r="L189" s="38">
        <v>0</v>
      </c>
      <c s="32">
        <f>ROUND(ROUND(L189,2)*ROUND(G189,3),2)</f>
      </c>
      <c s="36" t="s">
        <v>154</v>
      </c>
      <c>
        <f>(M189*21)/100</f>
      </c>
      <c t="s">
        <v>28</v>
      </c>
    </row>
    <row r="190" spans="1:5" ht="38.25">
      <c r="A190" s="35" t="s">
        <v>56</v>
      </c>
      <c r="E190" s="39" t="s">
        <v>3350</v>
      </c>
    </row>
    <row r="191" spans="1:5" ht="12.75">
      <c r="A191" s="35" t="s">
        <v>57</v>
      </c>
      <c r="E191" s="40" t="s">
        <v>5</v>
      </c>
    </row>
    <row r="192" spans="1:5" ht="12.75">
      <c r="A192" t="s">
        <v>58</v>
      </c>
      <c r="E192" s="39" t="s">
        <v>5</v>
      </c>
    </row>
    <row r="193" spans="1:13" ht="12.75">
      <c r="A193" t="s">
        <v>47</v>
      </c>
      <c r="C193" s="31" t="s">
        <v>3351</v>
      </c>
      <c r="E193" s="33" t="s">
        <v>3352</v>
      </c>
      <c r="J193" s="32">
        <f>0</f>
      </c>
      <c s="32">
        <f>0</f>
      </c>
      <c s="32">
        <f>0+L194+L198+L202+L206+L210+L214+L218+L222+L226+L230+L234+L238+L242+L246+L250+L254+L258+L262+L266+L270+L274+L278+L282+L286+L290+L294+L298+L302+L306</f>
      </c>
      <c s="32">
        <f>0+M194+M198+M202+M206+M210+M214+M218+M222+M226+M230+M234+M238+M242+M246+M250+M254+M258+M262+M266+M270+M274+M278+M282+M286+M290+M294+M298+M302+M306</f>
      </c>
    </row>
    <row r="194" spans="1:16" ht="12.75">
      <c r="A194" t="s">
        <v>50</v>
      </c>
      <c s="34" t="s">
        <v>365</v>
      </c>
      <c s="34" t="s">
        <v>3353</v>
      </c>
      <c s="35" t="s">
        <v>5</v>
      </c>
      <c s="6" t="s">
        <v>3354</v>
      </c>
      <c s="36" t="s">
        <v>65</v>
      </c>
      <c s="37">
        <v>52.3</v>
      </c>
      <c s="36">
        <v>0</v>
      </c>
      <c s="36">
        <f>ROUND(G194*H194,6)</f>
      </c>
      <c r="L194" s="38">
        <v>0</v>
      </c>
      <c s="32">
        <f>ROUND(ROUND(L194,2)*ROUND(G194,3),2)</f>
      </c>
      <c s="36" t="s">
        <v>154</v>
      </c>
      <c>
        <f>(M194*21)/100</f>
      </c>
      <c t="s">
        <v>28</v>
      </c>
    </row>
    <row r="195" spans="1:5" ht="12.75">
      <c r="A195" s="35" t="s">
        <v>56</v>
      </c>
      <c r="E195" s="39" t="s">
        <v>3354</v>
      </c>
    </row>
    <row r="196" spans="1:5" ht="63.75">
      <c r="A196" s="35" t="s">
        <v>57</v>
      </c>
      <c r="E196" s="40" t="s">
        <v>3355</v>
      </c>
    </row>
    <row r="197" spans="1:5" ht="12.75">
      <c r="A197" t="s">
        <v>58</v>
      </c>
      <c r="E197" s="39" t="s">
        <v>5</v>
      </c>
    </row>
    <row r="198" spans="1:16" ht="25.5">
      <c r="A198" t="s">
        <v>50</v>
      </c>
      <c s="34" t="s">
        <v>369</v>
      </c>
      <c s="34" t="s">
        <v>3356</v>
      </c>
      <c s="35" t="s">
        <v>5</v>
      </c>
      <c s="6" t="s">
        <v>3357</v>
      </c>
      <c s="36" t="s">
        <v>65</v>
      </c>
      <c s="37">
        <v>49.4</v>
      </c>
      <c s="36">
        <v>0</v>
      </c>
      <c s="36">
        <f>ROUND(G198*H198,6)</f>
      </c>
      <c r="L198" s="38">
        <v>0</v>
      </c>
      <c s="32">
        <f>ROUND(ROUND(L198,2)*ROUND(G198,3),2)</f>
      </c>
      <c s="36" t="s">
        <v>154</v>
      </c>
      <c>
        <f>(M198*21)/100</f>
      </c>
      <c t="s">
        <v>28</v>
      </c>
    </row>
    <row r="199" spans="1:5" ht="25.5">
      <c r="A199" s="35" t="s">
        <v>56</v>
      </c>
      <c r="E199" s="39" t="s">
        <v>3357</v>
      </c>
    </row>
    <row r="200" spans="1:5" ht="51">
      <c r="A200" s="35" t="s">
        <v>57</v>
      </c>
      <c r="E200" s="40" t="s">
        <v>3358</v>
      </c>
    </row>
    <row r="201" spans="1:5" ht="12.75">
      <c r="A201" t="s">
        <v>58</v>
      </c>
      <c r="E201" s="39" t="s">
        <v>5</v>
      </c>
    </row>
    <row r="202" spans="1:16" ht="12.75">
      <c r="A202" t="s">
        <v>50</v>
      </c>
      <c s="34" t="s">
        <v>375</v>
      </c>
      <c s="34" t="s">
        <v>3359</v>
      </c>
      <c s="35" t="s">
        <v>5</v>
      </c>
      <c s="6" t="s">
        <v>3360</v>
      </c>
      <c s="36" t="s">
        <v>65</v>
      </c>
      <c s="37">
        <v>4</v>
      </c>
      <c s="36">
        <v>0.00142</v>
      </c>
      <c s="36">
        <f>ROUND(G202*H202,6)</f>
      </c>
      <c r="L202" s="38">
        <v>0</v>
      </c>
      <c s="32">
        <f>ROUND(ROUND(L202,2)*ROUND(G202,3),2)</f>
      </c>
      <c s="36" t="s">
        <v>154</v>
      </c>
      <c>
        <f>(M202*21)/100</f>
      </c>
      <c t="s">
        <v>28</v>
      </c>
    </row>
    <row r="203" spans="1:5" ht="12.75">
      <c r="A203" s="35" t="s">
        <v>56</v>
      </c>
      <c r="E203" s="39" t="s">
        <v>3360</v>
      </c>
    </row>
    <row r="204" spans="1:5" ht="51">
      <c r="A204" s="35" t="s">
        <v>57</v>
      </c>
      <c r="E204" s="42" t="s">
        <v>3361</v>
      </c>
    </row>
    <row r="205" spans="1:5" ht="12.75">
      <c r="A205" t="s">
        <v>58</v>
      </c>
      <c r="E205" s="39" t="s">
        <v>5</v>
      </c>
    </row>
    <row r="206" spans="1:16" ht="12.75">
      <c r="A206" t="s">
        <v>50</v>
      </c>
      <c s="34" t="s">
        <v>378</v>
      </c>
      <c s="34" t="s">
        <v>3362</v>
      </c>
      <c s="35" t="s">
        <v>5</v>
      </c>
      <c s="6" t="s">
        <v>3363</v>
      </c>
      <c s="36" t="s">
        <v>54</v>
      </c>
      <c s="37">
        <v>5</v>
      </c>
      <c s="36">
        <v>0.00027</v>
      </c>
      <c s="36">
        <f>ROUND(G206*H206,6)</f>
      </c>
      <c r="L206" s="38">
        <v>0</v>
      </c>
      <c s="32">
        <f>ROUND(ROUND(L206,2)*ROUND(G206,3),2)</f>
      </c>
      <c s="36" t="s">
        <v>154</v>
      </c>
      <c>
        <f>(M206*21)/100</f>
      </c>
      <c t="s">
        <v>28</v>
      </c>
    </row>
    <row r="207" spans="1:5" ht="12.75">
      <c r="A207" s="35" t="s">
        <v>56</v>
      </c>
      <c r="E207" s="39" t="s">
        <v>3363</v>
      </c>
    </row>
    <row r="208" spans="1:5" ht="25.5">
      <c r="A208" s="35" t="s">
        <v>57</v>
      </c>
      <c r="E208" s="40" t="s">
        <v>3364</v>
      </c>
    </row>
    <row r="209" spans="1:5" ht="12.75">
      <c r="A209" t="s">
        <v>58</v>
      </c>
      <c r="E209" s="39" t="s">
        <v>5</v>
      </c>
    </row>
    <row r="210" spans="1:16" ht="12.75">
      <c r="A210" t="s">
        <v>50</v>
      </c>
      <c s="34" t="s">
        <v>383</v>
      </c>
      <c s="34" t="s">
        <v>3365</v>
      </c>
      <c s="35" t="s">
        <v>5</v>
      </c>
      <c s="6" t="s">
        <v>3366</v>
      </c>
      <c s="36" t="s">
        <v>65</v>
      </c>
      <c s="37">
        <v>40.9</v>
      </c>
      <c s="36">
        <v>0.00744</v>
      </c>
      <c s="36">
        <f>ROUND(G210*H210,6)</f>
      </c>
      <c r="L210" s="38">
        <v>0</v>
      </c>
      <c s="32">
        <f>ROUND(ROUND(L210,2)*ROUND(G210,3),2)</f>
      </c>
      <c s="36" t="s">
        <v>154</v>
      </c>
      <c>
        <f>(M210*21)/100</f>
      </c>
      <c t="s">
        <v>28</v>
      </c>
    </row>
    <row r="211" spans="1:5" ht="12.75">
      <c r="A211" s="35" t="s">
        <v>56</v>
      </c>
      <c r="E211" s="39" t="s">
        <v>3366</v>
      </c>
    </row>
    <row r="212" spans="1:5" ht="191.25">
      <c r="A212" s="35" t="s">
        <v>57</v>
      </c>
      <c r="E212" s="42" t="s">
        <v>3367</v>
      </c>
    </row>
    <row r="213" spans="1:5" ht="12.75">
      <c r="A213" t="s">
        <v>58</v>
      </c>
      <c r="E213" s="39" t="s">
        <v>5</v>
      </c>
    </row>
    <row r="214" spans="1:16" ht="12.75">
      <c r="A214" t="s">
        <v>50</v>
      </c>
      <c s="34" t="s">
        <v>387</v>
      </c>
      <c s="34" t="s">
        <v>3368</v>
      </c>
      <c s="35" t="s">
        <v>5</v>
      </c>
      <c s="6" t="s">
        <v>3369</v>
      </c>
      <c s="36" t="s">
        <v>54</v>
      </c>
      <c s="37">
        <v>36</v>
      </c>
      <c s="36">
        <v>0.00031</v>
      </c>
      <c s="36">
        <f>ROUND(G214*H214,6)</f>
      </c>
      <c r="L214" s="38">
        <v>0</v>
      </c>
      <c s="32">
        <f>ROUND(ROUND(L214,2)*ROUND(G214,3),2)</f>
      </c>
      <c s="36" t="s">
        <v>154</v>
      </c>
      <c>
        <f>(M214*21)/100</f>
      </c>
      <c t="s">
        <v>28</v>
      </c>
    </row>
    <row r="215" spans="1:5" ht="12.75">
      <c r="A215" s="35" t="s">
        <v>56</v>
      </c>
      <c r="E215" s="39" t="s">
        <v>3369</v>
      </c>
    </row>
    <row r="216" spans="1:5" ht="25.5">
      <c r="A216" s="35" t="s">
        <v>57</v>
      </c>
      <c r="E216" s="40" t="s">
        <v>3370</v>
      </c>
    </row>
    <row r="217" spans="1:5" ht="12.75">
      <c r="A217" t="s">
        <v>58</v>
      </c>
      <c r="E217" s="39" t="s">
        <v>5</v>
      </c>
    </row>
    <row r="218" spans="1:16" ht="12.75">
      <c r="A218" t="s">
        <v>50</v>
      </c>
      <c s="34" t="s">
        <v>392</v>
      </c>
      <c s="34" t="s">
        <v>3371</v>
      </c>
      <c s="35" t="s">
        <v>5</v>
      </c>
      <c s="6" t="s">
        <v>3372</v>
      </c>
      <c s="36" t="s">
        <v>65</v>
      </c>
      <c s="37">
        <v>5.9</v>
      </c>
      <c s="36">
        <v>0.00059</v>
      </c>
      <c s="36">
        <f>ROUND(G218*H218,6)</f>
      </c>
      <c r="L218" s="38">
        <v>0</v>
      </c>
      <c s="32">
        <f>ROUND(ROUND(L218,2)*ROUND(G218,3),2)</f>
      </c>
      <c s="36" t="s">
        <v>154</v>
      </c>
      <c>
        <f>(M218*21)/100</f>
      </c>
      <c t="s">
        <v>28</v>
      </c>
    </row>
    <row r="219" spans="1:5" ht="12.75">
      <c r="A219" s="35" t="s">
        <v>56</v>
      </c>
      <c r="E219" s="39" t="s">
        <v>3372</v>
      </c>
    </row>
    <row r="220" spans="1:5" ht="89.25">
      <c r="A220" s="35" t="s">
        <v>57</v>
      </c>
      <c r="E220" s="42" t="s">
        <v>3373</v>
      </c>
    </row>
    <row r="221" spans="1:5" ht="12.75">
      <c r="A221" t="s">
        <v>58</v>
      </c>
      <c r="E221" s="39" t="s">
        <v>5</v>
      </c>
    </row>
    <row r="222" spans="1:16" ht="12.75">
      <c r="A222" t="s">
        <v>50</v>
      </c>
      <c s="34" t="s">
        <v>396</v>
      </c>
      <c s="34" t="s">
        <v>3374</v>
      </c>
      <c s="35" t="s">
        <v>5</v>
      </c>
      <c s="6" t="s">
        <v>3375</v>
      </c>
      <c s="36" t="s">
        <v>65</v>
      </c>
      <c s="37">
        <v>19.6</v>
      </c>
      <c s="36">
        <v>0.00201</v>
      </c>
      <c s="36">
        <f>ROUND(G222*H222,6)</f>
      </c>
      <c r="L222" s="38">
        <v>0</v>
      </c>
      <c s="32">
        <f>ROUND(ROUND(L222,2)*ROUND(G222,3),2)</f>
      </c>
      <c s="36" t="s">
        <v>154</v>
      </c>
      <c>
        <f>(M222*21)/100</f>
      </c>
      <c t="s">
        <v>28</v>
      </c>
    </row>
    <row r="223" spans="1:5" ht="12.75">
      <c r="A223" s="35" t="s">
        <v>56</v>
      </c>
      <c r="E223" s="39" t="s">
        <v>3375</v>
      </c>
    </row>
    <row r="224" spans="1:5" ht="153">
      <c r="A224" s="35" t="s">
        <v>57</v>
      </c>
      <c r="E224" s="42" t="s">
        <v>3376</v>
      </c>
    </row>
    <row r="225" spans="1:5" ht="12.75">
      <c r="A225" t="s">
        <v>58</v>
      </c>
      <c r="E225" s="39" t="s">
        <v>5</v>
      </c>
    </row>
    <row r="226" spans="1:16" ht="12.75">
      <c r="A226" t="s">
        <v>50</v>
      </c>
      <c s="34" t="s">
        <v>401</v>
      </c>
      <c s="34" t="s">
        <v>3362</v>
      </c>
      <c s="35" t="s">
        <v>118</v>
      </c>
      <c s="6" t="s">
        <v>3363</v>
      </c>
      <c s="36" t="s">
        <v>54</v>
      </c>
      <c s="37">
        <v>14</v>
      </c>
      <c s="36">
        <v>0.00027</v>
      </c>
      <c s="36">
        <f>ROUND(G226*H226,6)</f>
      </c>
      <c r="L226" s="38">
        <v>0</v>
      </c>
      <c s="32">
        <f>ROUND(ROUND(L226,2)*ROUND(G226,3),2)</f>
      </c>
      <c s="36" t="s">
        <v>154</v>
      </c>
      <c>
        <f>(M226*21)/100</f>
      </c>
      <c t="s">
        <v>28</v>
      </c>
    </row>
    <row r="227" spans="1:5" ht="12.75">
      <c r="A227" s="35" t="s">
        <v>56</v>
      </c>
      <c r="E227" s="39" t="s">
        <v>3363</v>
      </c>
    </row>
    <row r="228" spans="1:5" ht="25.5">
      <c r="A228" s="35" t="s">
        <v>57</v>
      </c>
      <c r="E228" s="40" t="s">
        <v>3377</v>
      </c>
    </row>
    <row r="229" spans="1:5" ht="12.75">
      <c r="A229" t="s">
        <v>58</v>
      </c>
      <c r="E229" s="39" t="s">
        <v>5</v>
      </c>
    </row>
    <row r="230" spans="1:16" ht="12.75">
      <c r="A230" t="s">
        <v>50</v>
      </c>
      <c s="34" t="s">
        <v>715</v>
      </c>
      <c s="34" t="s">
        <v>3378</v>
      </c>
      <c s="35" t="s">
        <v>5</v>
      </c>
      <c s="6" t="s">
        <v>3379</v>
      </c>
      <c s="36" t="s">
        <v>65</v>
      </c>
      <c s="37">
        <v>21</v>
      </c>
      <c s="36">
        <v>0.00041</v>
      </c>
      <c s="36">
        <f>ROUND(G230*H230,6)</f>
      </c>
      <c r="L230" s="38">
        <v>0</v>
      </c>
      <c s="32">
        <f>ROUND(ROUND(L230,2)*ROUND(G230,3),2)</f>
      </c>
      <c s="36" t="s">
        <v>154</v>
      </c>
      <c>
        <f>(M230*21)/100</f>
      </c>
      <c t="s">
        <v>28</v>
      </c>
    </row>
    <row r="231" spans="1:5" ht="12.75">
      <c r="A231" s="35" t="s">
        <v>56</v>
      </c>
      <c r="E231" s="39" t="s">
        <v>3379</v>
      </c>
    </row>
    <row r="232" spans="1:5" ht="153">
      <c r="A232" s="35" t="s">
        <v>57</v>
      </c>
      <c r="E232" s="42" t="s">
        <v>3380</v>
      </c>
    </row>
    <row r="233" spans="1:5" ht="12.75">
      <c r="A233" t="s">
        <v>58</v>
      </c>
      <c r="E233" s="39" t="s">
        <v>5</v>
      </c>
    </row>
    <row r="234" spans="1:16" ht="12.75">
      <c r="A234" t="s">
        <v>50</v>
      </c>
      <c s="34" t="s">
        <v>718</v>
      </c>
      <c s="34" t="s">
        <v>3381</v>
      </c>
      <c s="35" t="s">
        <v>5</v>
      </c>
      <c s="6" t="s">
        <v>3382</v>
      </c>
      <c s="36" t="s">
        <v>65</v>
      </c>
      <c s="37">
        <v>20.6</v>
      </c>
      <c s="36">
        <v>0.00048</v>
      </c>
      <c s="36">
        <f>ROUND(G234*H234,6)</f>
      </c>
      <c r="L234" s="38">
        <v>0</v>
      </c>
      <c s="32">
        <f>ROUND(ROUND(L234,2)*ROUND(G234,3),2)</f>
      </c>
      <c s="36" t="s">
        <v>154</v>
      </c>
      <c>
        <f>(M234*21)/100</f>
      </c>
      <c t="s">
        <v>28</v>
      </c>
    </row>
    <row r="235" spans="1:5" ht="12.75">
      <c r="A235" s="35" t="s">
        <v>56</v>
      </c>
      <c r="E235" s="39" t="s">
        <v>3382</v>
      </c>
    </row>
    <row r="236" spans="1:5" ht="89.25">
      <c r="A236" s="35" t="s">
        <v>57</v>
      </c>
      <c r="E236" s="42" t="s">
        <v>3383</v>
      </c>
    </row>
    <row r="237" spans="1:5" ht="12.75">
      <c r="A237" t="s">
        <v>58</v>
      </c>
      <c r="E237" s="39" t="s">
        <v>5</v>
      </c>
    </row>
    <row r="238" spans="1:16" ht="12.75">
      <c r="A238" t="s">
        <v>50</v>
      </c>
      <c s="34" t="s">
        <v>723</v>
      </c>
      <c s="34" t="s">
        <v>3384</v>
      </c>
      <c s="35" t="s">
        <v>5</v>
      </c>
      <c s="6" t="s">
        <v>3385</v>
      </c>
      <c s="36" t="s">
        <v>65</v>
      </c>
      <c s="37">
        <v>4.8</v>
      </c>
      <c s="36">
        <v>0.00071</v>
      </c>
      <c s="36">
        <f>ROUND(G238*H238,6)</f>
      </c>
      <c r="L238" s="38">
        <v>0</v>
      </c>
      <c s="32">
        <f>ROUND(ROUND(L238,2)*ROUND(G238,3),2)</f>
      </c>
      <c s="36" t="s">
        <v>154</v>
      </c>
      <c>
        <f>(M238*21)/100</f>
      </c>
      <c t="s">
        <v>28</v>
      </c>
    </row>
    <row r="239" spans="1:5" ht="12.75">
      <c r="A239" s="35" t="s">
        <v>56</v>
      </c>
      <c r="E239" s="39" t="s">
        <v>3385</v>
      </c>
    </row>
    <row r="240" spans="1:5" ht="63.75">
      <c r="A240" s="35" t="s">
        <v>57</v>
      </c>
      <c r="E240" s="42" t="s">
        <v>3386</v>
      </c>
    </row>
    <row r="241" spans="1:5" ht="12.75">
      <c r="A241" t="s">
        <v>58</v>
      </c>
      <c r="E241" s="39" t="s">
        <v>5</v>
      </c>
    </row>
    <row r="242" spans="1:16" ht="12.75">
      <c r="A242" t="s">
        <v>50</v>
      </c>
      <c s="34" t="s">
        <v>727</v>
      </c>
      <c s="34" t="s">
        <v>3387</v>
      </c>
      <c s="35" t="s">
        <v>5</v>
      </c>
      <c s="6" t="s">
        <v>3388</v>
      </c>
      <c s="36" t="s">
        <v>65</v>
      </c>
      <c s="37">
        <v>11.7</v>
      </c>
      <c s="36">
        <v>0.00224</v>
      </c>
      <c s="36">
        <f>ROUND(G242*H242,6)</f>
      </c>
      <c r="L242" s="38">
        <v>0</v>
      </c>
      <c s="32">
        <f>ROUND(ROUND(L242,2)*ROUND(G242,3),2)</f>
      </c>
      <c s="36" t="s">
        <v>154</v>
      </c>
      <c>
        <f>(M242*21)/100</f>
      </c>
      <c t="s">
        <v>28</v>
      </c>
    </row>
    <row r="243" spans="1:5" ht="12.75">
      <c r="A243" s="35" t="s">
        <v>56</v>
      </c>
      <c r="E243" s="39" t="s">
        <v>3388</v>
      </c>
    </row>
    <row r="244" spans="1:5" ht="102">
      <c r="A244" s="35" t="s">
        <v>57</v>
      </c>
      <c r="E244" s="40" t="s">
        <v>3389</v>
      </c>
    </row>
    <row r="245" spans="1:5" ht="12.75">
      <c r="A245" t="s">
        <v>58</v>
      </c>
      <c r="E245" s="39" t="s">
        <v>5</v>
      </c>
    </row>
    <row r="246" spans="1:16" ht="12.75">
      <c r="A246" t="s">
        <v>50</v>
      </c>
      <c s="34" t="s">
        <v>732</v>
      </c>
      <c s="34" t="s">
        <v>3390</v>
      </c>
      <c s="35" t="s">
        <v>5</v>
      </c>
      <c s="6" t="s">
        <v>3391</v>
      </c>
      <c s="36" t="s">
        <v>65</v>
      </c>
      <c s="37">
        <v>18.1</v>
      </c>
      <c s="36">
        <v>0.0019</v>
      </c>
      <c s="36">
        <f>ROUND(G246*H246,6)</f>
      </c>
      <c r="L246" s="38">
        <v>0</v>
      </c>
      <c s="32">
        <f>ROUND(ROUND(L246,2)*ROUND(G246,3),2)</f>
      </c>
      <c s="36" t="s">
        <v>154</v>
      </c>
      <c>
        <f>(M246*21)/100</f>
      </c>
      <c t="s">
        <v>28</v>
      </c>
    </row>
    <row r="247" spans="1:5" ht="12.75">
      <c r="A247" s="35" t="s">
        <v>56</v>
      </c>
      <c r="E247" s="39" t="s">
        <v>3391</v>
      </c>
    </row>
    <row r="248" spans="1:5" ht="51">
      <c r="A248" s="35" t="s">
        <v>57</v>
      </c>
      <c r="E248" s="40" t="s">
        <v>3392</v>
      </c>
    </row>
    <row r="249" spans="1:5" ht="12.75">
      <c r="A249" t="s">
        <v>58</v>
      </c>
      <c r="E249" s="39" t="s">
        <v>5</v>
      </c>
    </row>
    <row r="250" spans="1:16" ht="12.75">
      <c r="A250" t="s">
        <v>50</v>
      </c>
      <c s="34" t="s">
        <v>737</v>
      </c>
      <c s="34" t="s">
        <v>3393</v>
      </c>
      <c s="35" t="s">
        <v>5</v>
      </c>
      <c s="6" t="s">
        <v>3394</v>
      </c>
      <c s="36" t="s">
        <v>54</v>
      </c>
      <c s="37">
        <v>17</v>
      </c>
      <c s="36">
        <v>0</v>
      </c>
      <c s="36">
        <f>ROUND(G250*H250,6)</f>
      </c>
      <c r="L250" s="38">
        <v>0</v>
      </c>
      <c s="32">
        <f>ROUND(ROUND(L250,2)*ROUND(G250,3),2)</f>
      </c>
      <c s="36" t="s">
        <v>154</v>
      </c>
      <c>
        <f>(M250*21)/100</f>
      </c>
      <c t="s">
        <v>28</v>
      </c>
    </row>
    <row r="251" spans="1:5" ht="12.75">
      <c r="A251" s="35" t="s">
        <v>56</v>
      </c>
      <c r="E251" s="39" t="s">
        <v>3394</v>
      </c>
    </row>
    <row r="252" spans="1:5" ht="114.75">
      <c r="A252" s="35" t="s">
        <v>57</v>
      </c>
      <c r="E252" s="40" t="s">
        <v>3395</v>
      </c>
    </row>
    <row r="253" spans="1:5" ht="12.75">
      <c r="A253" t="s">
        <v>58</v>
      </c>
      <c r="E253" s="39" t="s">
        <v>5</v>
      </c>
    </row>
    <row r="254" spans="1:16" ht="12.75">
      <c r="A254" t="s">
        <v>50</v>
      </c>
      <c s="34" t="s">
        <v>742</v>
      </c>
      <c s="34" t="s">
        <v>3396</v>
      </c>
      <c s="35" t="s">
        <v>5</v>
      </c>
      <c s="6" t="s">
        <v>3397</v>
      </c>
      <c s="36" t="s">
        <v>54</v>
      </c>
      <c s="37">
        <v>14</v>
      </c>
      <c s="36">
        <v>0</v>
      </c>
      <c s="36">
        <f>ROUND(G254*H254,6)</f>
      </c>
      <c r="L254" s="38">
        <v>0</v>
      </c>
      <c s="32">
        <f>ROUND(ROUND(L254,2)*ROUND(G254,3),2)</f>
      </c>
      <c s="36" t="s">
        <v>154</v>
      </c>
      <c>
        <f>(M254*21)/100</f>
      </c>
      <c t="s">
        <v>28</v>
      </c>
    </row>
    <row r="255" spans="1:5" ht="12.75">
      <c r="A255" s="35" t="s">
        <v>56</v>
      </c>
      <c r="E255" s="39" t="s">
        <v>3397</v>
      </c>
    </row>
    <row r="256" spans="1:5" ht="114.75">
      <c r="A256" s="35" t="s">
        <v>57</v>
      </c>
      <c r="E256" s="40" t="s">
        <v>3398</v>
      </c>
    </row>
    <row r="257" spans="1:5" ht="12.75">
      <c r="A257" t="s">
        <v>58</v>
      </c>
      <c r="E257" s="39" t="s">
        <v>5</v>
      </c>
    </row>
    <row r="258" spans="1:16" ht="12.75">
      <c r="A258" t="s">
        <v>50</v>
      </c>
      <c s="34" t="s">
        <v>745</v>
      </c>
      <c s="34" t="s">
        <v>3399</v>
      </c>
      <c s="35" t="s">
        <v>5</v>
      </c>
      <c s="6" t="s">
        <v>3400</v>
      </c>
      <c s="36" t="s">
        <v>54</v>
      </c>
      <c s="37">
        <v>11</v>
      </c>
      <c s="36">
        <v>0</v>
      </c>
      <c s="36">
        <f>ROUND(G258*H258,6)</f>
      </c>
      <c r="L258" s="38">
        <v>0</v>
      </c>
      <c s="32">
        <f>ROUND(ROUND(L258,2)*ROUND(G258,3),2)</f>
      </c>
      <c s="36" t="s">
        <v>154</v>
      </c>
      <c>
        <f>(M258*21)/100</f>
      </c>
      <c t="s">
        <v>28</v>
      </c>
    </row>
    <row r="259" spans="1:5" ht="12.75">
      <c r="A259" s="35" t="s">
        <v>56</v>
      </c>
      <c r="E259" s="39" t="s">
        <v>3400</v>
      </c>
    </row>
    <row r="260" spans="1:5" ht="76.5">
      <c r="A260" s="35" t="s">
        <v>57</v>
      </c>
      <c r="E260" s="40" t="s">
        <v>3401</v>
      </c>
    </row>
    <row r="261" spans="1:5" ht="12.75">
      <c r="A261" t="s">
        <v>58</v>
      </c>
      <c r="E261" s="39" t="s">
        <v>5</v>
      </c>
    </row>
    <row r="262" spans="1:16" ht="12.75">
      <c r="A262" t="s">
        <v>50</v>
      </c>
      <c s="34" t="s">
        <v>750</v>
      </c>
      <c s="34" t="s">
        <v>3402</v>
      </c>
      <c s="35" t="s">
        <v>5</v>
      </c>
      <c s="6" t="s">
        <v>3403</v>
      </c>
      <c s="36" t="s">
        <v>54</v>
      </c>
      <c s="37">
        <v>1</v>
      </c>
      <c s="36">
        <v>0</v>
      </c>
      <c s="36">
        <f>ROUND(G262*H262,6)</f>
      </c>
      <c r="L262" s="38">
        <v>0</v>
      </c>
      <c s="32">
        <f>ROUND(ROUND(L262,2)*ROUND(G262,3),2)</f>
      </c>
      <c s="36" t="s">
        <v>154</v>
      </c>
      <c>
        <f>(M262*21)/100</f>
      </c>
      <c t="s">
        <v>28</v>
      </c>
    </row>
    <row r="263" spans="1:5" ht="12.75">
      <c r="A263" s="35" t="s">
        <v>56</v>
      </c>
      <c r="E263" s="39" t="s">
        <v>3403</v>
      </c>
    </row>
    <row r="264" spans="1:5" ht="25.5">
      <c r="A264" s="35" t="s">
        <v>57</v>
      </c>
      <c r="E264" s="40" t="s">
        <v>155</v>
      </c>
    </row>
    <row r="265" spans="1:5" ht="12.75">
      <c r="A265" t="s">
        <v>58</v>
      </c>
      <c r="E265" s="39" t="s">
        <v>5</v>
      </c>
    </row>
    <row r="266" spans="1:16" ht="12.75">
      <c r="A266" t="s">
        <v>50</v>
      </c>
      <c s="34" t="s">
        <v>754</v>
      </c>
      <c s="34" t="s">
        <v>3404</v>
      </c>
      <c s="35" t="s">
        <v>5</v>
      </c>
      <c s="6" t="s">
        <v>3405</v>
      </c>
      <c s="36" t="s">
        <v>54</v>
      </c>
      <c s="37">
        <v>1</v>
      </c>
      <c s="36">
        <v>0.00077</v>
      </c>
      <c s="36">
        <f>ROUND(G266*H266,6)</f>
      </c>
      <c r="L266" s="38">
        <v>0</v>
      </c>
      <c s="32">
        <f>ROUND(ROUND(L266,2)*ROUND(G266,3),2)</f>
      </c>
      <c s="36" t="s">
        <v>154</v>
      </c>
      <c>
        <f>(M266*21)/100</f>
      </c>
      <c t="s">
        <v>28</v>
      </c>
    </row>
    <row r="267" spans="1:5" ht="12.75">
      <c r="A267" s="35" t="s">
        <v>56</v>
      </c>
      <c r="E267" s="39" t="s">
        <v>3405</v>
      </c>
    </row>
    <row r="268" spans="1:5" ht="25.5">
      <c r="A268" s="35" t="s">
        <v>57</v>
      </c>
      <c r="E268" s="40" t="s">
        <v>3406</v>
      </c>
    </row>
    <row r="269" spans="1:5" ht="12.75">
      <c r="A269" t="s">
        <v>58</v>
      </c>
      <c r="E269" s="39" t="s">
        <v>5</v>
      </c>
    </row>
    <row r="270" spans="1:16" ht="12.75">
      <c r="A270" t="s">
        <v>50</v>
      </c>
      <c s="34" t="s">
        <v>758</v>
      </c>
      <c s="34" t="s">
        <v>3407</v>
      </c>
      <c s="35" t="s">
        <v>5</v>
      </c>
      <c s="6" t="s">
        <v>3408</v>
      </c>
      <c s="36" t="s">
        <v>54</v>
      </c>
      <c s="37">
        <v>1</v>
      </c>
      <c s="36">
        <v>0.00018</v>
      </c>
      <c s="36">
        <f>ROUND(G270*H270,6)</f>
      </c>
      <c r="L270" s="38">
        <v>0</v>
      </c>
      <c s="32">
        <f>ROUND(ROUND(L270,2)*ROUND(G270,3),2)</f>
      </c>
      <c s="36" t="s">
        <v>154</v>
      </c>
      <c>
        <f>(M270*21)/100</f>
      </c>
      <c t="s">
        <v>28</v>
      </c>
    </row>
    <row r="271" spans="1:5" ht="12.75">
      <c r="A271" s="35" t="s">
        <v>56</v>
      </c>
      <c r="E271" s="39" t="s">
        <v>3408</v>
      </c>
    </row>
    <row r="272" spans="1:5" ht="25.5">
      <c r="A272" s="35" t="s">
        <v>57</v>
      </c>
      <c r="E272" s="40" t="s">
        <v>3409</v>
      </c>
    </row>
    <row r="273" spans="1:5" ht="12.75">
      <c r="A273" t="s">
        <v>58</v>
      </c>
      <c r="E273" s="39" t="s">
        <v>5</v>
      </c>
    </row>
    <row r="274" spans="1:16" ht="12.75">
      <c r="A274" t="s">
        <v>50</v>
      </c>
      <c s="34" t="s">
        <v>761</v>
      </c>
      <c s="34" t="s">
        <v>3410</v>
      </c>
      <c s="35" t="s">
        <v>5</v>
      </c>
      <c s="6" t="s">
        <v>3411</v>
      </c>
      <c s="36" t="s">
        <v>54</v>
      </c>
      <c s="37">
        <v>1</v>
      </c>
      <c s="36">
        <v>0.00059</v>
      </c>
      <c s="36">
        <f>ROUND(G274*H274,6)</f>
      </c>
      <c r="L274" s="38">
        <v>0</v>
      </c>
      <c s="32">
        <f>ROUND(ROUND(L274,2)*ROUND(G274,3),2)</f>
      </c>
      <c s="36" t="s">
        <v>159</v>
      </c>
      <c>
        <f>(M274*21)/100</f>
      </c>
      <c t="s">
        <v>28</v>
      </c>
    </row>
    <row r="275" spans="1:5" ht="12.75">
      <c r="A275" s="35" t="s">
        <v>56</v>
      </c>
      <c r="E275" s="39" t="s">
        <v>3411</v>
      </c>
    </row>
    <row r="276" spans="1:5" ht="12.75">
      <c r="A276" s="35" t="s">
        <v>57</v>
      </c>
      <c r="E276" s="40" t="s">
        <v>5</v>
      </c>
    </row>
    <row r="277" spans="1:5" ht="12.75">
      <c r="A277" t="s">
        <v>58</v>
      </c>
      <c r="E277" s="39" t="s">
        <v>5</v>
      </c>
    </row>
    <row r="278" spans="1:16" ht="12.75">
      <c r="A278" t="s">
        <v>50</v>
      </c>
      <c s="34" t="s">
        <v>766</v>
      </c>
      <c s="34" t="s">
        <v>3412</v>
      </c>
      <c s="35" t="s">
        <v>5</v>
      </c>
      <c s="6" t="s">
        <v>3413</v>
      </c>
      <c s="36" t="s">
        <v>54</v>
      </c>
      <c s="37">
        <v>26</v>
      </c>
      <c s="36">
        <v>0</v>
      </c>
      <c s="36">
        <f>ROUND(G278*H278,6)</f>
      </c>
      <c r="L278" s="38">
        <v>0</v>
      </c>
      <c s="32">
        <f>ROUND(ROUND(L278,2)*ROUND(G278,3),2)</f>
      </c>
      <c s="36" t="s">
        <v>154</v>
      </c>
      <c>
        <f>(M278*21)/100</f>
      </c>
      <c t="s">
        <v>28</v>
      </c>
    </row>
    <row r="279" spans="1:5" ht="12.75">
      <c r="A279" s="35" t="s">
        <v>56</v>
      </c>
      <c r="E279" s="39" t="s">
        <v>3413</v>
      </c>
    </row>
    <row r="280" spans="1:5" ht="63.75">
      <c r="A280" s="35" t="s">
        <v>57</v>
      </c>
      <c r="E280" s="40" t="s">
        <v>3414</v>
      </c>
    </row>
    <row r="281" spans="1:5" ht="12.75">
      <c r="A281" t="s">
        <v>58</v>
      </c>
      <c r="E281" s="39" t="s">
        <v>5</v>
      </c>
    </row>
    <row r="282" spans="1:16" ht="12.75">
      <c r="A282" t="s">
        <v>50</v>
      </c>
      <c s="34" t="s">
        <v>770</v>
      </c>
      <c s="34" t="s">
        <v>3415</v>
      </c>
      <c s="35" t="s">
        <v>5</v>
      </c>
      <c s="6" t="s">
        <v>3416</v>
      </c>
      <c s="36" t="s">
        <v>54</v>
      </c>
      <c s="37">
        <v>10</v>
      </c>
      <c s="36">
        <v>0</v>
      </c>
      <c s="36">
        <f>ROUND(G282*H282,6)</f>
      </c>
      <c r="L282" s="38">
        <v>0</v>
      </c>
      <c s="32">
        <f>ROUND(ROUND(L282,2)*ROUND(G282,3),2)</f>
      </c>
      <c s="36" t="s">
        <v>154</v>
      </c>
      <c>
        <f>(M282*21)/100</f>
      </c>
      <c t="s">
        <v>28</v>
      </c>
    </row>
    <row r="283" spans="1:5" ht="12.75">
      <c r="A283" s="35" t="s">
        <v>56</v>
      </c>
      <c r="E283" s="39" t="s">
        <v>3416</v>
      </c>
    </row>
    <row r="284" spans="1:5" ht="63.75">
      <c r="A284" s="35" t="s">
        <v>57</v>
      </c>
      <c r="E284" s="40" t="s">
        <v>3417</v>
      </c>
    </row>
    <row r="285" spans="1:5" ht="12.75">
      <c r="A285" t="s">
        <v>58</v>
      </c>
      <c r="E285" s="39" t="s">
        <v>5</v>
      </c>
    </row>
    <row r="286" spans="1:16" ht="12.75">
      <c r="A286" t="s">
        <v>50</v>
      </c>
      <c s="34" t="s">
        <v>774</v>
      </c>
      <c s="34" t="s">
        <v>3418</v>
      </c>
      <c s="35" t="s">
        <v>5</v>
      </c>
      <c s="6" t="s">
        <v>3419</v>
      </c>
      <c s="36" t="s">
        <v>54</v>
      </c>
      <c s="37">
        <v>6</v>
      </c>
      <c s="36">
        <v>0.00034</v>
      </c>
      <c s="36">
        <f>ROUND(G286*H286,6)</f>
      </c>
      <c r="L286" s="38">
        <v>0</v>
      </c>
      <c s="32">
        <f>ROUND(ROUND(L286,2)*ROUND(G286,3),2)</f>
      </c>
      <c s="36" t="s">
        <v>154</v>
      </c>
      <c>
        <f>(M286*21)/100</f>
      </c>
      <c t="s">
        <v>28</v>
      </c>
    </row>
    <row r="287" spans="1:5" ht="12.75">
      <c r="A287" s="35" t="s">
        <v>56</v>
      </c>
      <c r="E287" s="39" t="s">
        <v>3419</v>
      </c>
    </row>
    <row r="288" spans="1:5" ht="51">
      <c r="A288" s="35" t="s">
        <v>57</v>
      </c>
      <c r="E288" s="40" t="s">
        <v>3420</v>
      </c>
    </row>
    <row r="289" spans="1:5" ht="12.75">
      <c r="A289" t="s">
        <v>58</v>
      </c>
      <c r="E289" s="39" t="s">
        <v>5</v>
      </c>
    </row>
    <row r="290" spans="1:16" ht="12.75">
      <c r="A290" t="s">
        <v>50</v>
      </c>
      <c s="34" t="s">
        <v>778</v>
      </c>
      <c s="34" t="s">
        <v>3421</v>
      </c>
      <c s="35" t="s">
        <v>5</v>
      </c>
      <c s="6" t="s">
        <v>3422</v>
      </c>
      <c s="36" t="s">
        <v>54</v>
      </c>
      <c s="37">
        <v>3</v>
      </c>
      <c s="36">
        <v>0.00029</v>
      </c>
      <c s="36">
        <f>ROUND(G290*H290,6)</f>
      </c>
      <c r="L290" s="38">
        <v>0</v>
      </c>
      <c s="32">
        <f>ROUND(ROUND(L290,2)*ROUND(G290,3),2)</f>
      </c>
      <c s="36" t="s">
        <v>154</v>
      </c>
      <c>
        <f>(M290*21)/100</f>
      </c>
      <c t="s">
        <v>28</v>
      </c>
    </row>
    <row r="291" spans="1:5" ht="12.75">
      <c r="A291" s="35" t="s">
        <v>56</v>
      </c>
      <c r="E291" s="39" t="s">
        <v>3422</v>
      </c>
    </row>
    <row r="292" spans="1:5" ht="51">
      <c r="A292" s="35" t="s">
        <v>57</v>
      </c>
      <c r="E292" s="40" t="s">
        <v>3423</v>
      </c>
    </row>
    <row r="293" spans="1:5" ht="12.75">
      <c r="A293" t="s">
        <v>58</v>
      </c>
      <c r="E293" s="39" t="s">
        <v>5</v>
      </c>
    </row>
    <row r="294" spans="1:16" ht="12.75">
      <c r="A294" t="s">
        <v>50</v>
      </c>
      <c s="34" t="s">
        <v>782</v>
      </c>
      <c s="34" t="s">
        <v>3424</v>
      </c>
      <c s="35" t="s">
        <v>5</v>
      </c>
      <c s="6" t="s">
        <v>3425</v>
      </c>
      <c s="36" t="s">
        <v>65</v>
      </c>
      <c s="37">
        <v>146.6</v>
      </c>
      <c s="36">
        <v>0</v>
      </c>
      <c s="36">
        <f>ROUND(G294*H294,6)</f>
      </c>
      <c r="L294" s="38">
        <v>0</v>
      </c>
      <c s="32">
        <f>ROUND(ROUND(L294,2)*ROUND(G294,3),2)</f>
      </c>
      <c s="36" t="s">
        <v>154</v>
      </c>
      <c>
        <f>(M294*21)/100</f>
      </c>
      <c t="s">
        <v>28</v>
      </c>
    </row>
    <row r="295" spans="1:5" ht="12.75">
      <c r="A295" s="35" t="s">
        <v>56</v>
      </c>
      <c r="E295" s="39" t="s">
        <v>3425</v>
      </c>
    </row>
    <row r="296" spans="1:5" ht="127.5">
      <c r="A296" s="35" t="s">
        <v>57</v>
      </c>
      <c r="E296" s="40" t="s">
        <v>3426</v>
      </c>
    </row>
    <row r="297" spans="1:5" ht="12.75">
      <c r="A297" t="s">
        <v>58</v>
      </c>
      <c r="E297" s="39" t="s">
        <v>5</v>
      </c>
    </row>
    <row r="298" spans="1:16" ht="25.5">
      <c r="A298" t="s">
        <v>50</v>
      </c>
      <c s="34" t="s">
        <v>787</v>
      </c>
      <c s="34" t="s">
        <v>3427</v>
      </c>
      <c s="35" t="s">
        <v>5</v>
      </c>
      <c s="6" t="s">
        <v>3428</v>
      </c>
      <c s="36" t="s">
        <v>336</v>
      </c>
      <c s="37">
        <v>0.259</v>
      </c>
      <c s="36">
        <v>0</v>
      </c>
      <c s="36">
        <f>ROUND(G298*H298,6)</f>
      </c>
      <c r="L298" s="38">
        <v>0</v>
      </c>
      <c s="32">
        <f>ROUND(ROUND(L298,2)*ROUND(G298,3),2)</f>
      </c>
      <c s="36" t="s">
        <v>154</v>
      </c>
      <c>
        <f>(M298*21)/100</f>
      </c>
      <c t="s">
        <v>28</v>
      </c>
    </row>
    <row r="299" spans="1:5" ht="25.5">
      <c r="A299" s="35" t="s">
        <v>56</v>
      </c>
      <c r="E299" s="39" t="s">
        <v>3428</v>
      </c>
    </row>
    <row r="300" spans="1:5" ht="12.75">
      <c r="A300" s="35" t="s">
        <v>57</v>
      </c>
      <c r="E300" s="40" t="s">
        <v>5</v>
      </c>
    </row>
    <row r="301" spans="1:5" ht="12.75">
      <c r="A301" t="s">
        <v>58</v>
      </c>
      <c r="E301" s="39" t="s">
        <v>5</v>
      </c>
    </row>
    <row r="302" spans="1:16" ht="25.5">
      <c r="A302" t="s">
        <v>50</v>
      </c>
      <c s="34" t="s">
        <v>792</v>
      </c>
      <c s="34" t="s">
        <v>3429</v>
      </c>
      <c s="35" t="s">
        <v>5</v>
      </c>
      <c s="6" t="s">
        <v>3430</v>
      </c>
      <c s="36" t="s">
        <v>336</v>
      </c>
      <c s="37">
        <v>0.456</v>
      </c>
      <c s="36">
        <v>0</v>
      </c>
      <c s="36">
        <f>ROUND(G302*H302,6)</f>
      </c>
      <c r="L302" s="38">
        <v>0</v>
      </c>
      <c s="32">
        <f>ROUND(ROUND(L302,2)*ROUND(G302,3),2)</f>
      </c>
      <c s="36" t="s">
        <v>154</v>
      </c>
      <c>
        <f>(M302*21)/100</f>
      </c>
      <c t="s">
        <v>28</v>
      </c>
    </row>
    <row r="303" spans="1:5" ht="25.5">
      <c r="A303" s="35" t="s">
        <v>56</v>
      </c>
      <c r="E303" s="39" t="s">
        <v>3430</v>
      </c>
    </row>
    <row r="304" spans="1:5" ht="12.75">
      <c r="A304" s="35" t="s">
        <v>57</v>
      </c>
      <c r="E304" s="40" t="s">
        <v>5</v>
      </c>
    </row>
    <row r="305" spans="1:5" ht="12.75">
      <c r="A305" t="s">
        <v>58</v>
      </c>
      <c r="E305" s="39" t="s">
        <v>5</v>
      </c>
    </row>
    <row r="306" spans="1:16" ht="25.5">
      <c r="A306" t="s">
        <v>50</v>
      </c>
      <c s="34" t="s">
        <v>795</v>
      </c>
      <c s="34" t="s">
        <v>3431</v>
      </c>
      <c s="35" t="s">
        <v>5</v>
      </c>
      <c s="6" t="s">
        <v>3432</v>
      </c>
      <c s="36" t="s">
        <v>336</v>
      </c>
      <c s="37">
        <v>0.456</v>
      </c>
      <c s="36">
        <v>0</v>
      </c>
      <c s="36">
        <f>ROUND(G306*H306,6)</f>
      </c>
      <c r="L306" s="38">
        <v>0</v>
      </c>
      <c s="32">
        <f>ROUND(ROUND(L306,2)*ROUND(G306,3),2)</f>
      </c>
      <c s="36" t="s">
        <v>154</v>
      </c>
      <c>
        <f>(M306*21)/100</f>
      </c>
      <c t="s">
        <v>28</v>
      </c>
    </row>
    <row r="307" spans="1:5" ht="38.25">
      <c r="A307" s="35" t="s">
        <v>56</v>
      </c>
      <c r="E307" s="39" t="s">
        <v>3433</v>
      </c>
    </row>
    <row r="308" spans="1:5" ht="12.75">
      <c r="A308" s="35" t="s">
        <v>57</v>
      </c>
      <c r="E308" s="40" t="s">
        <v>5</v>
      </c>
    </row>
    <row r="309" spans="1:5" ht="12.75">
      <c r="A309" t="s">
        <v>58</v>
      </c>
      <c r="E309" s="39" t="s">
        <v>5</v>
      </c>
    </row>
    <row r="310" spans="1:13" ht="12.75">
      <c r="A310" t="s">
        <v>47</v>
      </c>
      <c r="C310" s="31" t="s">
        <v>3434</v>
      </c>
      <c r="E310" s="33" t="s">
        <v>3435</v>
      </c>
      <c r="J310" s="32">
        <f>0</f>
      </c>
      <c s="32">
        <f>0</f>
      </c>
      <c s="32">
        <f>0+L311+L315+L319+L323+L327+L331+L335+L339+L343+L347+L351+L355+L359+L363+L367+L371+L375+L379+L383+L387+L391+L395+L399+L403+L407+L411+L415+L419+L423+L427+L431+L435+L439+L443+L447+L451+L455+L459+L463+L467+L471+L475+L479+L483+L487+L491+L495+L499+L503+L507+L511+L515</f>
      </c>
      <c s="32">
        <f>0+M311+M315+M319+M323+M327+M331+M335+M339+M343+M347+M351+M355+M359+M363+M367+M371+M375+M379+M383+M387+M391+M395+M399+M403+M407+M411+M415+M419+M423+M427+M431+M435+M439+M443+M447+M451+M455+M459+M463+M467+M471+M475+M479+M483+M487+M491+M495+M499+M503+M507+M511+M515</f>
      </c>
    </row>
    <row r="311" spans="1:16" ht="12.75">
      <c r="A311" t="s">
        <v>50</v>
      </c>
      <c s="34" t="s">
        <v>799</v>
      </c>
      <c s="34" t="s">
        <v>3436</v>
      </c>
      <c s="35" t="s">
        <v>5</v>
      </c>
      <c s="6" t="s">
        <v>3437</v>
      </c>
      <c s="36" t="s">
        <v>65</v>
      </c>
      <c s="37">
        <v>255.45</v>
      </c>
      <c s="36">
        <v>0</v>
      </c>
      <c s="36">
        <f>ROUND(G311*H311,6)</f>
      </c>
      <c r="L311" s="38">
        <v>0</v>
      </c>
      <c s="32">
        <f>ROUND(ROUND(L311,2)*ROUND(G311,3),2)</f>
      </c>
      <c s="36" t="s">
        <v>154</v>
      </c>
      <c>
        <f>(M311*21)/100</f>
      </c>
      <c t="s">
        <v>28</v>
      </c>
    </row>
    <row r="312" spans="1:5" ht="12.75">
      <c r="A312" s="35" t="s">
        <v>56</v>
      </c>
      <c r="E312" s="39" t="s">
        <v>3437</v>
      </c>
    </row>
    <row r="313" spans="1:5" ht="76.5">
      <c r="A313" s="35" t="s">
        <v>57</v>
      </c>
      <c r="E313" s="40" t="s">
        <v>3438</v>
      </c>
    </row>
    <row r="314" spans="1:5" ht="12.75">
      <c r="A314" t="s">
        <v>58</v>
      </c>
      <c r="E314" s="39" t="s">
        <v>5</v>
      </c>
    </row>
    <row r="315" spans="1:16" ht="25.5">
      <c r="A315" t="s">
        <v>50</v>
      </c>
      <c s="34" t="s">
        <v>803</v>
      </c>
      <c s="34" t="s">
        <v>3439</v>
      </c>
      <c s="35" t="s">
        <v>5</v>
      </c>
      <c s="6" t="s">
        <v>3440</v>
      </c>
      <c s="36" t="s">
        <v>65</v>
      </c>
      <c s="37">
        <v>6.5</v>
      </c>
      <c s="36">
        <v>0.0003</v>
      </c>
      <c s="36">
        <f>ROUND(G315*H315,6)</f>
      </c>
      <c r="L315" s="38">
        <v>0</v>
      </c>
      <c s="32">
        <f>ROUND(ROUND(L315,2)*ROUND(G315,3),2)</f>
      </c>
      <c s="36" t="s">
        <v>154</v>
      </c>
      <c>
        <f>(M315*21)/100</f>
      </c>
      <c t="s">
        <v>28</v>
      </c>
    </row>
    <row r="316" spans="1:5" ht="25.5">
      <c r="A316" s="35" t="s">
        <v>56</v>
      </c>
      <c r="E316" s="39" t="s">
        <v>3440</v>
      </c>
    </row>
    <row r="317" spans="1:5" ht="25.5">
      <c r="A317" s="35" t="s">
        <v>57</v>
      </c>
      <c r="E317" s="40" t="s">
        <v>3441</v>
      </c>
    </row>
    <row r="318" spans="1:5" ht="12.75">
      <c r="A318" t="s">
        <v>58</v>
      </c>
      <c r="E318" s="39" t="s">
        <v>5</v>
      </c>
    </row>
    <row r="319" spans="1:16" ht="12.75">
      <c r="A319" t="s">
        <v>50</v>
      </c>
      <c s="34" t="s">
        <v>808</v>
      </c>
      <c s="34" t="s">
        <v>3442</v>
      </c>
      <c s="35" t="s">
        <v>5</v>
      </c>
      <c s="6" t="s">
        <v>3443</v>
      </c>
      <c s="36" t="s">
        <v>65</v>
      </c>
      <c s="37">
        <v>10.5</v>
      </c>
      <c s="36">
        <v>0.00084</v>
      </c>
      <c s="36">
        <f>ROUND(G319*H319,6)</f>
      </c>
      <c r="L319" s="38">
        <v>0</v>
      </c>
      <c s="32">
        <f>ROUND(ROUND(L319,2)*ROUND(G319,3),2)</f>
      </c>
      <c s="36" t="s">
        <v>154</v>
      </c>
      <c>
        <f>(M319*21)/100</f>
      </c>
      <c t="s">
        <v>28</v>
      </c>
    </row>
    <row r="320" spans="1:5" ht="12.75">
      <c r="A320" s="35" t="s">
        <v>56</v>
      </c>
      <c r="E320" s="39" t="s">
        <v>3443</v>
      </c>
    </row>
    <row r="321" spans="1:5" ht="25.5">
      <c r="A321" s="35" t="s">
        <v>57</v>
      </c>
      <c r="E321" s="40" t="s">
        <v>3444</v>
      </c>
    </row>
    <row r="322" spans="1:5" ht="12.75">
      <c r="A322" t="s">
        <v>58</v>
      </c>
      <c r="E322" s="39" t="s">
        <v>5</v>
      </c>
    </row>
    <row r="323" spans="1:16" ht="25.5">
      <c r="A323" t="s">
        <v>50</v>
      </c>
      <c s="34" t="s">
        <v>812</v>
      </c>
      <c s="34" t="s">
        <v>3445</v>
      </c>
      <c s="35" t="s">
        <v>5</v>
      </c>
      <c s="6" t="s">
        <v>3446</v>
      </c>
      <c s="36" t="s">
        <v>65</v>
      </c>
      <c s="37">
        <v>2.2</v>
      </c>
      <c s="36">
        <v>0.0005</v>
      </c>
      <c s="36">
        <f>ROUND(G323*H323,6)</f>
      </c>
      <c r="L323" s="38">
        <v>0</v>
      </c>
      <c s="32">
        <f>ROUND(ROUND(L323,2)*ROUND(G323,3),2)</f>
      </c>
      <c s="36" t="s">
        <v>154</v>
      </c>
      <c>
        <f>(M323*21)/100</f>
      </c>
      <c t="s">
        <v>28</v>
      </c>
    </row>
    <row r="324" spans="1:5" ht="25.5">
      <c r="A324" s="35" t="s">
        <v>56</v>
      </c>
      <c r="E324" s="39" t="s">
        <v>3446</v>
      </c>
    </row>
    <row r="325" spans="1:5" ht="25.5">
      <c r="A325" s="35" t="s">
        <v>57</v>
      </c>
      <c r="E325" s="40" t="s">
        <v>3447</v>
      </c>
    </row>
    <row r="326" spans="1:5" ht="12.75">
      <c r="A326" t="s">
        <v>58</v>
      </c>
      <c r="E326" s="39" t="s">
        <v>5</v>
      </c>
    </row>
    <row r="327" spans="1:16" ht="12.75">
      <c r="A327" t="s">
        <v>50</v>
      </c>
      <c s="34" t="s">
        <v>816</v>
      </c>
      <c s="34" t="s">
        <v>3448</v>
      </c>
      <c s="35" t="s">
        <v>5</v>
      </c>
      <c s="6" t="s">
        <v>3449</v>
      </c>
      <c s="36" t="s">
        <v>65</v>
      </c>
      <c s="37">
        <v>35.7</v>
      </c>
      <c s="36">
        <v>0.00028</v>
      </c>
      <c s="36">
        <f>ROUND(G327*H327,6)</f>
      </c>
      <c r="L327" s="38">
        <v>0</v>
      </c>
      <c s="32">
        <f>ROUND(ROUND(L327,2)*ROUND(G327,3),2)</f>
      </c>
      <c s="36" t="s">
        <v>154</v>
      </c>
      <c>
        <f>(M327*21)/100</f>
      </c>
      <c t="s">
        <v>28</v>
      </c>
    </row>
    <row r="328" spans="1:5" ht="12.75">
      <c r="A328" s="35" t="s">
        <v>56</v>
      </c>
      <c r="E328" s="39" t="s">
        <v>3449</v>
      </c>
    </row>
    <row r="329" spans="1:5" ht="395.25">
      <c r="A329" s="35" t="s">
        <v>57</v>
      </c>
      <c r="E329" s="42" t="s">
        <v>3450</v>
      </c>
    </row>
    <row r="330" spans="1:5" ht="12.75">
      <c r="A330" t="s">
        <v>58</v>
      </c>
      <c r="E330" s="39" t="s">
        <v>5</v>
      </c>
    </row>
    <row r="331" spans="1:16" ht="12.75">
      <c r="A331" t="s">
        <v>50</v>
      </c>
      <c s="34" t="s">
        <v>821</v>
      </c>
      <c s="34" t="s">
        <v>3451</v>
      </c>
      <c s="35" t="s">
        <v>5</v>
      </c>
      <c s="6" t="s">
        <v>3452</v>
      </c>
      <c s="36" t="s">
        <v>54</v>
      </c>
      <c s="37">
        <v>10</v>
      </c>
      <c s="36">
        <v>3E-05</v>
      </c>
      <c s="36">
        <f>ROUND(G331*H331,6)</f>
      </c>
      <c r="L331" s="38">
        <v>0</v>
      </c>
      <c s="32">
        <f>ROUND(ROUND(L331,2)*ROUND(G331,3),2)</f>
      </c>
      <c s="36" t="s">
        <v>154</v>
      </c>
      <c>
        <f>(M331*21)/100</f>
      </c>
      <c t="s">
        <v>28</v>
      </c>
    </row>
    <row r="332" spans="1:5" ht="12.75">
      <c r="A332" s="35" t="s">
        <v>56</v>
      </c>
      <c r="E332" s="39" t="s">
        <v>3452</v>
      </c>
    </row>
    <row r="333" spans="1:5" ht="25.5">
      <c r="A333" s="35" t="s">
        <v>57</v>
      </c>
      <c r="E333" s="40" t="s">
        <v>3453</v>
      </c>
    </row>
    <row r="334" spans="1:5" ht="12.75">
      <c r="A334" t="s">
        <v>58</v>
      </c>
      <c r="E334" s="39" t="s">
        <v>5</v>
      </c>
    </row>
    <row r="335" spans="1:16" ht="12.75">
      <c r="A335" t="s">
        <v>50</v>
      </c>
      <c s="34" t="s">
        <v>825</v>
      </c>
      <c s="34" t="s">
        <v>3454</v>
      </c>
      <c s="35" t="s">
        <v>5</v>
      </c>
      <c s="6" t="s">
        <v>3455</v>
      </c>
      <c s="36" t="s">
        <v>65</v>
      </c>
      <c s="37">
        <v>37.485</v>
      </c>
      <c s="36">
        <v>0</v>
      </c>
      <c s="36">
        <f>ROUND(G335*H335,6)</f>
      </c>
      <c r="L335" s="38">
        <v>0</v>
      </c>
      <c s="32">
        <f>ROUND(ROUND(L335,2)*ROUND(G335,3),2)</f>
      </c>
      <c s="36" t="s">
        <v>159</v>
      </c>
      <c>
        <f>(M335*21)/100</f>
      </c>
      <c t="s">
        <v>28</v>
      </c>
    </row>
    <row r="336" spans="1:5" ht="12.75">
      <c r="A336" s="35" t="s">
        <v>56</v>
      </c>
      <c r="E336" s="39" t="s">
        <v>3455</v>
      </c>
    </row>
    <row r="337" spans="1:5" ht="12.75">
      <c r="A337" s="35" t="s">
        <v>57</v>
      </c>
      <c r="E337" s="40" t="s">
        <v>5</v>
      </c>
    </row>
    <row r="338" spans="1:5" ht="12.75">
      <c r="A338" t="s">
        <v>58</v>
      </c>
      <c r="E338" s="39" t="s">
        <v>5</v>
      </c>
    </row>
    <row r="339" spans="1:16" ht="12.75">
      <c r="A339" t="s">
        <v>50</v>
      </c>
      <c s="34" t="s">
        <v>829</v>
      </c>
      <c s="34" t="s">
        <v>3456</v>
      </c>
      <c s="35" t="s">
        <v>5</v>
      </c>
      <c s="6" t="s">
        <v>3457</v>
      </c>
      <c s="36" t="s">
        <v>65</v>
      </c>
      <c s="37">
        <v>80.75</v>
      </c>
      <c s="36">
        <v>0.00034</v>
      </c>
      <c s="36">
        <f>ROUND(G339*H339,6)</f>
      </c>
      <c r="L339" s="38">
        <v>0</v>
      </c>
      <c s="32">
        <f>ROUND(ROUND(L339,2)*ROUND(G339,3),2)</f>
      </c>
      <c s="36" t="s">
        <v>154</v>
      </c>
      <c>
        <f>(M339*21)/100</f>
      </c>
      <c t="s">
        <v>28</v>
      </c>
    </row>
    <row r="340" spans="1:5" ht="12.75">
      <c r="A340" s="35" t="s">
        <v>56</v>
      </c>
      <c r="E340" s="39" t="s">
        <v>3457</v>
      </c>
    </row>
    <row r="341" spans="1:5" ht="229.5">
      <c r="A341" s="35" t="s">
        <v>57</v>
      </c>
      <c r="E341" s="42" t="s">
        <v>3458</v>
      </c>
    </row>
    <row r="342" spans="1:5" ht="12.75">
      <c r="A342" t="s">
        <v>58</v>
      </c>
      <c r="E342" s="39" t="s">
        <v>5</v>
      </c>
    </row>
    <row r="343" spans="1:16" ht="12.75">
      <c r="A343" t="s">
        <v>50</v>
      </c>
      <c s="34" t="s">
        <v>833</v>
      </c>
      <c s="34" t="s">
        <v>3459</v>
      </c>
      <c s="35" t="s">
        <v>5</v>
      </c>
      <c s="6" t="s">
        <v>3460</v>
      </c>
      <c s="36" t="s">
        <v>54</v>
      </c>
      <c s="37">
        <v>6</v>
      </c>
      <c s="36">
        <v>4E-05</v>
      </c>
      <c s="36">
        <f>ROUND(G343*H343,6)</f>
      </c>
      <c r="L343" s="38">
        <v>0</v>
      </c>
      <c s="32">
        <f>ROUND(ROUND(L343,2)*ROUND(G343,3),2)</f>
      </c>
      <c s="36" t="s">
        <v>154</v>
      </c>
      <c>
        <f>(M343*21)/100</f>
      </c>
      <c t="s">
        <v>28</v>
      </c>
    </row>
    <row r="344" spans="1:5" ht="12.75">
      <c r="A344" s="35" t="s">
        <v>56</v>
      </c>
      <c r="E344" s="39" t="s">
        <v>3460</v>
      </c>
    </row>
    <row r="345" spans="1:5" ht="25.5">
      <c r="A345" s="35" t="s">
        <v>57</v>
      </c>
      <c r="E345" s="40" t="s">
        <v>3461</v>
      </c>
    </row>
    <row r="346" spans="1:5" ht="12.75">
      <c r="A346" t="s">
        <v>58</v>
      </c>
      <c r="E346" s="39" t="s">
        <v>5</v>
      </c>
    </row>
    <row r="347" spans="1:16" ht="12.75">
      <c r="A347" t="s">
        <v>50</v>
      </c>
      <c s="34" t="s">
        <v>838</v>
      </c>
      <c s="34" t="s">
        <v>3462</v>
      </c>
      <c s="35" t="s">
        <v>5</v>
      </c>
      <c s="6" t="s">
        <v>3463</v>
      </c>
      <c s="36" t="s">
        <v>65</v>
      </c>
      <c s="37">
        <v>84.788</v>
      </c>
      <c s="36">
        <v>0</v>
      </c>
      <c s="36">
        <f>ROUND(G347*H347,6)</f>
      </c>
      <c r="L347" s="38">
        <v>0</v>
      </c>
      <c s="32">
        <f>ROUND(ROUND(L347,2)*ROUND(G347,3),2)</f>
      </c>
      <c s="36" t="s">
        <v>159</v>
      </c>
      <c>
        <f>(M347*21)/100</f>
      </c>
      <c t="s">
        <v>28</v>
      </c>
    </row>
    <row r="348" spans="1:5" ht="12.75">
      <c r="A348" s="35" t="s">
        <v>56</v>
      </c>
      <c r="E348" s="39" t="s">
        <v>3463</v>
      </c>
    </row>
    <row r="349" spans="1:5" ht="12.75">
      <c r="A349" s="35" t="s">
        <v>57</v>
      </c>
      <c r="E349" s="40" t="s">
        <v>5</v>
      </c>
    </row>
    <row r="350" spans="1:5" ht="12.75">
      <c r="A350" t="s">
        <v>58</v>
      </c>
      <c r="E350" s="39" t="s">
        <v>5</v>
      </c>
    </row>
    <row r="351" spans="1:16" ht="12.75">
      <c r="A351" t="s">
        <v>50</v>
      </c>
      <c s="34" t="s">
        <v>844</v>
      </c>
      <c s="34" t="s">
        <v>3464</v>
      </c>
      <c s="35" t="s">
        <v>5</v>
      </c>
      <c s="6" t="s">
        <v>3465</v>
      </c>
      <c s="36" t="s">
        <v>65</v>
      </c>
      <c s="37">
        <v>108.4</v>
      </c>
      <c s="36">
        <v>0.00043</v>
      </c>
      <c s="36">
        <f>ROUND(G351*H351,6)</f>
      </c>
      <c r="L351" s="38">
        <v>0</v>
      </c>
      <c s="32">
        <f>ROUND(ROUND(L351,2)*ROUND(G351,3),2)</f>
      </c>
      <c s="36" t="s">
        <v>154</v>
      </c>
      <c>
        <f>(M351*21)/100</f>
      </c>
      <c t="s">
        <v>28</v>
      </c>
    </row>
    <row r="352" spans="1:5" ht="12.75">
      <c r="A352" s="35" t="s">
        <v>56</v>
      </c>
      <c r="E352" s="39" t="s">
        <v>3465</v>
      </c>
    </row>
    <row r="353" spans="1:5" ht="165.75">
      <c r="A353" s="35" t="s">
        <v>57</v>
      </c>
      <c r="E353" s="42" t="s">
        <v>3466</v>
      </c>
    </row>
    <row r="354" spans="1:5" ht="12.75">
      <c r="A354" t="s">
        <v>58</v>
      </c>
      <c r="E354" s="39" t="s">
        <v>5</v>
      </c>
    </row>
    <row r="355" spans="1:16" ht="12.75">
      <c r="A355" t="s">
        <v>50</v>
      </c>
      <c s="34" t="s">
        <v>850</v>
      </c>
      <c s="34" t="s">
        <v>3467</v>
      </c>
      <c s="35" t="s">
        <v>5</v>
      </c>
      <c s="6" t="s">
        <v>3468</v>
      </c>
      <c s="36" t="s">
        <v>54</v>
      </c>
      <c s="37">
        <v>16</v>
      </c>
      <c s="36">
        <v>5E-05</v>
      </c>
      <c s="36">
        <f>ROUND(G355*H355,6)</f>
      </c>
      <c r="L355" s="38">
        <v>0</v>
      </c>
      <c s="32">
        <f>ROUND(ROUND(L355,2)*ROUND(G355,3),2)</f>
      </c>
      <c s="36" t="s">
        <v>154</v>
      </c>
      <c>
        <f>(M355*21)/100</f>
      </c>
      <c t="s">
        <v>28</v>
      </c>
    </row>
    <row r="356" spans="1:5" ht="12.75">
      <c r="A356" s="35" t="s">
        <v>56</v>
      </c>
      <c r="E356" s="39" t="s">
        <v>3468</v>
      </c>
    </row>
    <row r="357" spans="1:5" ht="25.5">
      <c r="A357" s="35" t="s">
        <v>57</v>
      </c>
      <c r="E357" s="40" t="s">
        <v>3469</v>
      </c>
    </row>
    <row r="358" spans="1:5" ht="12.75">
      <c r="A358" t="s">
        <v>58</v>
      </c>
      <c r="E358" s="39" t="s">
        <v>5</v>
      </c>
    </row>
    <row r="359" spans="1:16" ht="25.5">
      <c r="A359" t="s">
        <v>50</v>
      </c>
      <c s="34" t="s">
        <v>855</v>
      </c>
      <c s="34" t="s">
        <v>3470</v>
      </c>
      <c s="35" t="s">
        <v>5</v>
      </c>
      <c s="6" t="s">
        <v>3471</v>
      </c>
      <c s="36" t="s">
        <v>65</v>
      </c>
      <c s="37">
        <v>37.5</v>
      </c>
      <c s="36">
        <v>0.00026</v>
      </c>
      <c s="36">
        <f>ROUND(G359*H359,6)</f>
      </c>
      <c r="L359" s="38">
        <v>0</v>
      </c>
      <c s="32">
        <f>ROUND(ROUND(L359,2)*ROUND(G359,3),2)</f>
      </c>
      <c s="36" t="s">
        <v>154</v>
      </c>
      <c>
        <f>(M359*21)/100</f>
      </c>
      <c t="s">
        <v>28</v>
      </c>
    </row>
    <row r="360" spans="1:5" ht="25.5">
      <c r="A360" s="35" t="s">
        <v>56</v>
      </c>
      <c r="E360" s="39" t="s">
        <v>3471</v>
      </c>
    </row>
    <row r="361" spans="1:5" ht="38.25">
      <c r="A361" s="35" t="s">
        <v>57</v>
      </c>
      <c r="E361" s="40" t="s">
        <v>3472</v>
      </c>
    </row>
    <row r="362" spans="1:5" ht="12.75">
      <c r="A362" t="s">
        <v>58</v>
      </c>
      <c r="E362" s="39" t="s">
        <v>5</v>
      </c>
    </row>
    <row r="363" spans="1:16" ht="12.75">
      <c r="A363" t="s">
        <v>50</v>
      </c>
      <c s="34" t="s">
        <v>859</v>
      </c>
      <c s="34" t="s">
        <v>3473</v>
      </c>
      <c s="35" t="s">
        <v>5</v>
      </c>
      <c s="6" t="s">
        <v>3474</v>
      </c>
      <c s="36" t="s">
        <v>65</v>
      </c>
      <c s="37">
        <v>113.82</v>
      </c>
      <c s="36">
        <v>0</v>
      </c>
      <c s="36">
        <f>ROUND(G363*H363,6)</f>
      </c>
      <c r="L363" s="38">
        <v>0</v>
      </c>
      <c s="32">
        <f>ROUND(ROUND(L363,2)*ROUND(G363,3),2)</f>
      </c>
      <c s="36" t="s">
        <v>159</v>
      </c>
      <c>
        <f>(M363*21)/100</f>
      </c>
      <c t="s">
        <v>28</v>
      </c>
    </row>
    <row r="364" spans="1:5" ht="12.75">
      <c r="A364" s="35" t="s">
        <v>56</v>
      </c>
      <c r="E364" s="39" t="s">
        <v>3474</v>
      </c>
    </row>
    <row r="365" spans="1:5" ht="12.75">
      <c r="A365" s="35" t="s">
        <v>57</v>
      </c>
      <c r="E365" s="40" t="s">
        <v>5</v>
      </c>
    </row>
    <row r="366" spans="1:5" ht="12.75">
      <c r="A366" t="s">
        <v>58</v>
      </c>
      <c r="E366" s="39" t="s">
        <v>5</v>
      </c>
    </row>
    <row r="367" spans="1:16" ht="12.75">
      <c r="A367" t="s">
        <v>50</v>
      </c>
      <c s="34" t="s">
        <v>864</v>
      </c>
      <c s="34" t="s">
        <v>3475</v>
      </c>
      <c s="35" t="s">
        <v>5</v>
      </c>
      <c s="6" t="s">
        <v>3476</v>
      </c>
      <c s="36" t="s">
        <v>65</v>
      </c>
      <c s="37">
        <v>14.4</v>
      </c>
      <c s="36">
        <v>0.00051</v>
      </c>
      <c s="36">
        <f>ROUND(G367*H367,6)</f>
      </c>
      <c r="L367" s="38">
        <v>0</v>
      </c>
      <c s="32">
        <f>ROUND(ROUND(L367,2)*ROUND(G367,3),2)</f>
      </c>
      <c s="36" t="s">
        <v>154</v>
      </c>
      <c>
        <f>(M367*21)/100</f>
      </c>
      <c t="s">
        <v>28</v>
      </c>
    </row>
    <row r="368" spans="1:5" ht="12.75">
      <c r="A368" s="35" t="s">
        <v>56</v>
      </c>
      <c r="E368" s="39" t="s">
        <v>3476</v>
      </c>
    </row>
    <row r="369" spans="1:5" ht="38.25">
      <c r="A369" s="35" t="s">
        <v>57</v>
      </c>
      <c r="E369" s="40" t="s">
        <v>3477</v>
      </c>
    </row>
    <row r="370" spans="1:5" ht="12.75">
      <c r="A370" t="s">
        <v>58</v>
      </c>
      <c r="E370" s="39" t="s">
        <v>5</v>
      </c>
    </row>
    <row r="371" spans="1:16" ht="12.75">
      <c r="A371" t="s">
        <v>50</v>
      </c>
      <c s="34" t="s">
        <v>868</v>
      </c>
      <c s="34" t="s">
        <v>3478</v>
      </c>
      <c s="35" t="s">
        <v>5</v>
      </c>
      <c s="6" t="s">
        <v>3479</v>
      </c>
      <c s="36" t="s">
        <v>54</v>
      </c>
      <c s="37">
        <v>20</v>
      </c>
      <c s="36">
        <v>5E-05</v>
      </c>
      <c s="36">
        <f>ROUND(G371*H371,6)</f>
      </c>
      <c r="L371" s="38">
        <v>0</v>
      </c>
      <c s="32">
        <f>ROUND(ROUND(L371,2)*ROUND(G371,3),2)</f>
      </c>
      <c s="36" t="s">
        <v>154</v>
      </c>
      <c>
        <f>(M371*21)/100</f>
      </c>
      <c t="s">
        <v>28</v>
      </c>
    </row>
    <row r="372" spans="1:5" ht="12.75">
      <c r="A372" s="35" t="s">
        <v>56</v>
      </c>
      <c r="E372" s="39" t="s">
        <v>3479</v>
      </c>
    </row>
    <row r="373" spans="1:5" ht="25.5">
      <c r="A373" s="35" t="s">
        <v>57</v>
      </c>
      <c r="E373" s="40" t="s">
        <v>3480</v>
      </c>
    </row>
    <row r="374" spans="1:5" ht="12.75">
      <c r="A374" t="s">
        <v>58</v>
      </c>
      <c r="E374" s="39" t="s">
        <v>5</v>
      </c>
    </row>
    <row r="375" spans="1:16" ht="12.75">
      <c r="A375" t="s">
        <v>50</v>
      </c>
      <c s="34" t="s">
        <v>872</v>
      </c>
      <c s="34" t="s">
        <v>3481</v>
      </c>
      <c s="35" t="s">
        <v>5</v>
      </c>
      <c s="6" t="s">
        <v>3482</v>
      </c>
      <c s="36" t="s">
        <v>65</v>
      </c>
      <c s="37">
        <v>15.12</v>
      </c>
      <c s="36">
        <v>0</v>
      </c>
      <c s="36">
        <f>ROUND(G375*H375,6)</f>
      </c>
      <c r="L375" s="38">
        <v>0</v>
      </c>
      <c s="32">
        <f>ROUND(ROUND(L375,2)*ROUND(G375,3),2)</f>
      </c>
      <c s="36" t="s">
        <v>159</v>
      </c>
      <c>
        <f>(M375*21)/100</f>
      </c>
      <c t="s">
        <v>28</v>
      </c>
    </row>
    <row r="376" spans="1:5" ht="12.75">
      <c r="A376" s="35" t="s">
        <v>56</v>
      </c>
      <c r="E376" s="39" t="s">
        <v>3482</v>
      </c>
    </row>
    <row r="377" spans="1:5" ht="12.75">
      <c r="A377" s="35" t="s">
        <v>57</v>
      </c>
      <c r="E377" s="40" t="s">
        <v>5</v>
      </c>
    </row>
    <row r="378" spans="1:5" ht="12.75">
      <c r="A378" t="s">
        <v>58</v>
      </c>
      <c r="E378" s="39" t="s">
        <v>5</v>
      </c>
    </row>
    <row r="379" spans="1:16" ht="12.75">
      <c r="A379" t="s">
        <v>50</v>
      </c>
      <c s="34" t="s">
        <v>257</v>
      </c>
      <c s="34" t="s">
        <v>3483</v>
      </c>
      <c s="35" t="s">
        <v>5</v>
      </c>
      <c s="6" t="s">
        <v>3484</v>
      </c>
      <c s="36" t="s">
        <v>65</v>
      </c>
      <c s="37">
        <v>16.2</v>
      </c>
      <c s="36">
        <v>0.00066</v>
      </c>
      <c s="36">
        <f>ROUND(G379*H379,6)</f>
      </c>
      <c r="L379" s="38">
        <v>0</v>
      </c>
      <c s="32">
        <f>ROUND(ROUND(L379,2)*ROUND(G379,3),2)</f>
      </c>
      <c s="36" t="s">
        <v>154</v>
      </c>
      <c>
        <f>(M379*21)/100</f>
      </c>
      <c t="s">
        <v>28</v>
      </c>
    </row>
    <row r="380" spans="1:5" ht="12.75">
      <c r="A380" s="35" t="s">
        <v>56</v>
      </c>
      <c r="E380" s="39" t="s">
        <v>3484</v>
      </c>
    </row>
    <row r="381" spans="1:5" ht="25.5">
      <c r="A381" s="35" t="s">
        <v>57</v>
      </c>
      <c r="E381" s="40" t="s">
        <v>3485</v>
      </c>
    </row>
    <row r="382" spans="1:5" ht="12.75">
      <c r="A382" t="s">
        <v>58</v>
      </c>
      <c r="E382" s="39" t="s">
        <v>5</v>
      </c>
    </row>
    <row r="383" spans="1:16" ht="12.75">
      <c r="A383" t="s">
        <v>50</v>
      </c>
      <c s="34" t="s">
        <v>879</v>
      </c>
      <c s="34" t="s">
        <v>3486</v>
      </c>
      <c s="35" t="s">
        <v>5</v>
      </c>
      <c s="6" t="s">
        <v>3487</v>
      </c>
      <c s="36" t="s">
        <v>54</v>
      </c>
      <c s="37">
        <v>30</v>
      </c>
      <c s="36">
        <v>6E-05</v>
      </c>
      <c s="36">
        <f>ROUND(G383*H383,6)</f>
      </c>
      <c r="L383" s="38">
        <v>0</v>
      </c>
      <c s="32">
        <f>ROUND(ROUND(L383,2)*ROUND(G383,3),2)</f>
      </c>
      <c s="36" t="s">
        <v>154</v>
      </c>
      <c>
        <f>(M383*21)/100</f>
      </c>
      <c t="s">
        <v>28</v>
      </c>
    </row>
    <row r="384" spans="1:5" ht="12.75">
      <c r="A384" s="35" t="s">
        <v>56</v>
      </c>
      <c r="E384" s="39" t="s">
        <v>3487</v>
      </c>
    </row>
    <row r="385" spans="1:5" ht="25.5">
      <c r="A385" s="35" t="s">
        <v>57</v>
      </c>
      <c r="E385" s="40" t="s">
        <v>3488</v>
      </c>
    </row>
    <row r="386" spans="1:5" ht="12.75">
      <c r="A386" t="s">
        <v>58</v>
      </c>
      <c r="E386" s="39" t="s">
        <v>5</v>
      </c>
    </row>
    <row r="387" spans="1:16" ht="12.75">
      <c r="A387" t="s">
        <v>50</v>
      </c>
      <c s="34" t="s">
        <v>883</v>
      </c>
      <c s="34" t="s">
        <v>3489</v>
      </c>
      <c s="35" t="s">
        <v>5</v>
      </c>
      <c s="6" t="s">
        <v>3490</v>
      </c>
      <c s="36" t="s">
        <v>65</v>
      </c>
      <c s="37">
        <v>17.01</v>
      </c>
      <c s="36">
        <v>0</v>
      </c>
      <c s="36">
        <f>ROUND(G387*H387,6)</f>
      </c>
      <c r="L387" s="38">
        <v>0</v>
      </c>
      <c s="32">
        <f>ROUND(ROUND(L387,2)*ROUND(G387,3),2)</f>
      </c>
      <c s="36" t="s">
        <v>159</v>
      </c>
      <c>
        <f>(M387*21)/100</f>
      </c>
      <c t="s">
        <v>28</v>
      </c>
    </row>
    <row r="388" spans="1:5" ht="12.75">
      <c r="A388" s="35" t="s">
        <v>56</v>
      </c>
      <c r="E388" s="39" t="s">
        <v>3490</v>
      </c>
    </row>
    <row r="389" spans="1:5" ht="12.75">
      <c r="A389" s="35" t="s">
        <v>57</v>
      </c>
      <c r="E389" s="40" t="s">
        <v>5</v>
      </c>
    </row>
    <row r="390" spans="1:5" ht="12.75">
      <c r="A390" t="s">
        <v>58</v>
      </c>
      <c r="E390" s="39" t="s">
        <v>5</v>
      </c>
    </row>
    <row r="391" spans="1:16" ht="25.5">
      <c r="A391" t="s">
        <v>50</v>
      </c>
      <c s="34" t="s">
        <v>886</v>
      </c>
      <c s="34" t="s">
        <v>3491</v>
      </c>
      <c s="35" t="s">
        <v>5</v>
      </c>
      <c s="6" t="s">
        <v>3492</v>
      </c>
      <c s="36" t="s">
        <v>65</v>
      </c>
      <c s="37">
        <v>57.9</v>
      </c>
      <c s="36">
        <v>5E-05</v>
      </c>
      <c s="36">
        <f>ROUND(G391*H391,6)</f>
      </c>
      <c r="L391" s="38">
        <v>0</v>
      </c>
      <c s="32">
        <f>ROUND(ROUND(L391,2)*ROUND(G391,3),2)</f>
      </c>
      <c s="36" t="s">
        <v>154</v>
      </c>
      <c>
        <f>(M391*21)/100</f>
      </c>
      <c t="s">
        <v>28</v>
      </c>
    </row>
    <row r="392" spans="1:5" ht="38.25">
      <c r="A392" s="35" t="s">
        <v>56</v>
      </c>
      <c r="E392" s="39" t="s">
        <v>3493</v>
      </c>
    </row>
    <row r="393" spans="1:5" ht="38.25">
      <c r="A393" s="35" t="s">
        <v>57</v>
      </c>
      <c r="E393" s="40" t="s">
        <v>3494</v>
      </c>
    </row>
    <row r="394" spans="1:5" ht="12.75">
      <c r="A394" t="s">
        <v>58</v>
      </c>
      <c r="E394" s="39" t="s">
        <v>5</v>
      </c>
    </row>
    <row r="395" spans="1:16" ht="25.5">
      <c r="A395" t="s">
        <v>50</v>
      </c>
      <c s="34" t="s">
        <v>891</v>
      </c>
      <c s="34" t="s">
        <v>3495</v>
      </c>
      <c s="35" t="s">
        <v>5</v>
      </c>
      <c s="6" t="s">
        <v>3492</v>
      </c>
      <c s="36" t="s">
        <v>65</v>
      </c>
      <c s="37">
        <v>128.5</v>
      </c>
      <c s="36">
        <v>7E-05</v>
      </c>
      <c s="36">
        <f>ROUND(G395*H395,6)</f>
      </c>
      <c r="L395" s="38">
        <v>0</v>
      </c>
      <c s="32">
        <f>ROUND(ROUND(L395,2)*ROUND(G395,3),2)</f>
      </c>
      <c s="36" t="s">
        <v>154</v>
      </c>
      <c>
        <f>(M395*21)/100</f>
      </c>
      <c t="s">
        <v>28</v>
      </c>
    </row>
    <row r="396" spans="1:5" ht="38.25">
      <c r="A396" s="35" t="s">
        <v>56</v>
      </c>
      <c r="E396" s="39" t="s">
        <v>3496</v>
      </c>
    </row>
    <row r="397" spans="1:5" ht="51">
      <c r="A397" s="35" t="s">
        <v>57</v>
      </c>
      <c r="E397" s="40" t="s">
        <v>3497</v>
      </c>
    </row>
    <row r="398" spans="1:5" ht="12.75">
      <c r="A398" t="s">
        <v>58</v>
      </c>
      <c r="E398" s="39" t="s">
        <v>5</v>
      </c>
    </row>
    <row r="399" spans="1:16" ht="25.5">
      <c r="A399" t="s">
        <v>50</v>
      </c>
      <c s="34" t="s">
        <v>301</v>
      </c>
      <c s="34" t="s">
        <v>3498</v>
      </c>
      <c s="35" t="s">
        <v>5</v>
      </c>
      <c s="6" t="s">
        <v>3499</v>
      </c>
      <c s="36" t="s">
        <v>65</v>
      </c>
      <c s="37">
        <v>58.55</v>
      </c>
      <c s="36">
        <v>7E-05</v>
      </c>
      <c s="36">
        <f>ROUND(G399*H399,6)</f>
      </c>
      <c r="L399" s="38">
        <v>0</v>
      </c>
      <c s="32">
        <f>ROUND(ROUND(L399,2)*ROUND(G399,3),2)</f>
      </c>
      <c s="36" t="s">
        <v>154</v>
      </c>
      <c>
        <f>(M399*21)/100</f>
      </c>
      <c t="s">
        <v>28</v>
      </c>
    </row>
    <row r="400" spans="1:5" ht="38.25">
      <c r="A400" s="35" t="s">
        <v>56</v>
      </c>
      <c r="E400" s="39" t="s">
        <v>3500</v>
      </c>
    </row>
    <row r="401" spans="1:5" ht="38.25">
      <c r="A401" s="35" t="s">
        <v>57</v>
      </c>
      <c r="E401" s="40" t="s">
        <v>3501</v>
      </c>
    </row>
    <row r="402" spans="1:5" ht="12.75">
      <c r="A402" t="s">
        <v>58</v>
      </c>
      <c r="E402" s="39" t="s">
        <v>5</v>
      </c>
    </row>
    <row r="403" spans="1:16" ht="25.5">
      <c r="A403" t="s">
        <v>50</v>
      </c>
      <c s="34" t="s">
        <v>898</v>
      </c>
      <c s="34" t="s">
        <v>3502</v>
      </c>
      <c s="35" t="s">
        <v>5</v>
      </c>
      <c s="6" t="s">
        <v>3503</v>
      </c>
      <c s="36" t="s">
        <v>65</v>
      </c>
      <c s="37">
        <v>6.5</v>
      </c>
      <c s="36">
        <v>0.00016</v>
      </c>
      <c s="36">
        <f>ROUND(G403*H403,6)</f>
      </c>
      <c r="L403" s="38">
        <v>0</v>
      </c>
      <c s="32">
        <f>ROUND(ROUND(L403,2)*ROUND(G403,3),2)</f>
      </c>
      <c s="36" t="s">
        <v>154</v>
      </c>
      <c>
        <f>(M403*21)/100</f>
      </c>
      <c t="s">
        <v>28</v>
      </c>
    </row>
    <row r="404" spans="1:5" ht="38.25">
      <c r="A404" s="35" t="s">
        <v>56</v>
      </c>
      <c r="E404" s="39" t="s">
        <v>3504</v>
      </c>
    </row>
    <row r="405" spans="1:5" ht="25.5">
      <c r="A405" s="35" t="s">
        <v>57</v>
      </c>
      <c r="E405" s="40" t="s">
        <v>3505</v>
      </c>
    </row>
    <row r="406" spans="1:5" ht="12.75">
      <c r="A406" t="s">
        <v>58</v>
      </c>
      <c r="E406" s="39" t="s">
        <v>5</v>
      </c>
    </row>
    <row r="407" spans="1:16" ht="12.75">
      <c r="A407" t="s">
        <v>50</v>
      </c>
      <c s="34" t="s">
        <v>902</v>
      </c>
      <c s="34" t="s">
        <v>3506</v>
      </c>
      <c s="35" t="s">
        <v>5</v>
      </c>
      <c s="6" t="s">
        <v>3507</v>
      </c>
      <c s="36" t="s">
        <v>65</v>
      </c>
      <c s="37">
        <v>2.9</v>
      </c>
      <c s="36">
        <v>0.00162</v>
      </c>
      <c s="36">
        <f>ROUND(G407*H407,6)</f>
      </c>
      <c r="L407" s="38">
        <v>0</v>
      </c>
      <c s="32">
        <f>ROUND(ROUND(L407,2)*ROUND(G407,3),2)</f>
      </c>
      <c s="36" t="s">
        <v>154</v>
      </c>
      <c>
        <f>(M407*21)/100</f>
      </c>
      <c t="s">
        <v>28</v>
      </c>
    </row>
    <row r="408" spans="1:5" ht="12.75">
      <c r="A408" s="35" t="s">
        <v>56</v>
      </c>
      <c r="E408" s="39" t="s">
        <v>3507</v>
      </c>
    </row>
    <row r="409" spans="1:5" ht="38.25">
      <c r="A409" s="35" t="s">
        <v>57</v>
      </c>
      <c r="E409" s="42" t="s">
        <v>3508</v>
      </c>
    </row>
    <row r="410" spans="1:5" ht="12.75">
      <c r="A410" t="s">
        <v>58</v>
      </c>
      <c r="E410" s="39" t="s">
        <v>5</v>
      </c>
    </row>
    <row r="411" spans="1:16" ht="12.75">
      <c r="A411" t="s">
        <v>50</v>
      </c>
      <c s="34" t="s">
        <v>906</v>
      </c>
      <c s="34" t="s">
        <v>3509</v>
      </c>
      <c s="35" t="s">
        <v>5</v>
      </c>
      <c s="6" t="s">
        <v>3510</v>
      </c>
      <c s="36" t="s">
        <v>65</v>
      </c>
      <c s="37">
        <v>4</v>
      </c>
      <c s="36">
        <v>0.00192</v>
      </c>
      <c s="36">
        <f>ROUND(G411*H411,6)</f>
      </c>
      <c r="L411" s="38">
        <v>0</v>
      </c>
      <c s="32">
        <f>ROUND(ROUND(L411,2)*ROUND(G411,3),2)</f>
      </c>
      <c s="36" t="s">
        <v>154</v>
      </c>
      <c>
        <f>(M411*21)/100</f>
      </c>
      <c t="s">
        <v>28</v>
      </c>
    </row>
    <row r="412" spans="1:5" ht="12.75">
      <c r="A412" s="35" t="s">
        <v>56</v>
      </c>
      <c r="E412" s="39" t="s">
        <v>3510</v>
      </c>
    </row>
    <row r="413" spans="1:5" ht="38.25">
      <c r="A413" s="35" t="s">
        <v>57</v>
      </c>
      <c r="E413" s="42" t="s">
        <v>3511</v>
      </c>
    </row>
    <row r="414" spans="1:5" ht="12.75">
      <c r="A414" t="s">
        <v>58</v>
      </c>
      <c r="E414" s="39" t="s">
        <v>5</v>
      </c>
    </row>
    <row r="415" spans="1:16" ht="12.75">
      <c r="A415" t="s">
        <v>50</v>
      </c>
      <c s="34" t="s">
        <v>910</v>
      </c>
      <c s="34" t="s">
        <v>3512</v>
      </c>
      <c s="35" t="s">
        <v>5</v>
      </c>
      <c s="6" t="s">
        <v>3513</v>
      </c>
      <c s="36" t="s">
        <v>65</v>
      </c>
      <c s="37">
        <v>7.7</v>
      </c>
      <c s="36">
        <v>0.00242</v>
      </c>
      <c s="36">
        <f>ROUND(G415*H415,6)</f>
      </c>
      <c r="L415" s="38">
        <v>0</v>
      </c>
      <c s="32">
        <f>ROUND(ROUND(L415,2)*ROUND(G415,3),2)</f>
      </c>
      <c s="36" t="s">
        <v>154</v>
      </c>
      <c>
        <f>(M415*21)/100</f>
      </c>
      <c t="s">
        <v>28</v>
      </c>
    </row>
    <row r="416" spans="1:5" ht="12.75">
      <c r="A416" s="35" t="s">
        <v>56</v>
      </c>
      <c r="E416" s="39" t="s">
        <v>3513</v>
      </c>
    </row>
    <row r="417" spans="1:5" ht="25.5">
      <c r="A417" s="35" t="s">
        <v>57</v>
      </c>
      <c r="E417" s="40" t="s">
        <v>3514</v>
      </c>
    </row>
    <row r="418" spans="1:5" ht="12.75">
      <c r="A418" t="s">
        <v>58</v>
      </c>
      <c r="E418" s="39" t="s">
        <v>5</v>
      </c>
    </row>
    <row r="419" spans="1:16" ht="12.75">
      <c r="A419" t="s">
        <v>50</v>
      </c>
      <c s="34" t="s">
        <v>913</v>
      </c>
      <c s="34" t="s">
        <v>3515</v>
      </c>
      <c s="35" t="s">
        <v>5</v>
      </c>
      <c s="6" t="s">
        <v>3516</v>
      </c>
      <c s="36" t="s">
        <v>65</v>
      </c>
      <c s="37">
        <v>16.2</v>
      </c>
      <c s="36">
        <v>0.00268</v>
      </c>
      <c s="36">
        <f>ROUND(G419*H419,6)</f>
      </c>
      <c r="L419" s="38">
        <v>0</v>
      </c>
      <c s="32">
        <f>ROUND(ROUND(L419,2)*ROUND(G419,3),2)</f>
      </c>
      <c s="36" t="s">
        <v>154</v>
      </c>
      <c>
        <f>(M419*21)/100</f>
      </c>
      <c t="s">
        <v>28</v>
      </c>
    </row>
    <row r="420" spans="1:5" ht="12.75">
      <c r="A420" s="35" t="s">
        <v>56</v>
      </c>
      <c r="E420" s="39" t="s">
        <v>3516</v>
      </c>
    </row>
    <row r="421" spans="1:5" ht="25.5">
      <c r="A421" s="35" t="s">
        <v>57</v>
      </c>
      <c r="E421" s="40" t="s">
        <v>3485</v>
      </c>
    </row>
    <row r="422" spans="1:5" ht="12.75">
      <c r="A422" t="s">
        <v>58</v>
      </c>
      <c r="E422" s="39" t="s">
        <v>5</v>
      </c>
    </row>
    <row r="423" spans="1:16" ht="12.75">
      <c r="A423" t="s">
        <v>50</v>
      </c>
      <c s="34" t="s">
        <v>917</v>
      </c>
      <c s="34" t="s">
        <v>3517</v>
      </c>
      <c s="35" t="s">
        <v>5</v>
      </c>
      <c s="6" t="s">
        <v>3518</v>
      </c>
      <c s="36" t="s">
        <v>54</v>
      </c>
      <c s="37">
        <v>63</v>
      </c>
      <c s="36">
        <v>0</v>
      </c>
      <c s="36">
        <f>ROUND(G423*H423,6)</f>
      </c>
      <c r="L423" s="38">
        <v>0</v>
      </c>
      <c s="32">
        <f>ROUND(ROUND(L423,2)*ROUND(G423,3),2)</f>
      </c>
      <c s="36" t="s">
        <v>154</v>
      </c>
      <c>
        <f>(M423*21)/100</f>
      </c>
      <c t="s">
        <v>28</v>
      </c>
    </row>
    <row r="424" spans="1:5" ht="12.75">
      <c r="A424" s="35" t="s">
        <v>56</v>
      </c>
      <c r="E424" s="39" t="s">
        <v>3518</v>
      </c>
    </row>
    <row r="425" spans="1:5" ht="140.25">
      <c r="A425" s="35" t="s">
        <v>57</v>
      </c>
      <c r="E425" s="40" t="s">
        <v>3519</v>
      </c>
    </row>
    <row r="426" spans="1:5" ht="12.75">
      <c r="A426" t="s">
        <v>58</v>
      </c>
      <c r="E426" s="39" t="s">
        <v>5</v>
      </c>
    </row>
    <row r="427" spans="1:16" ht="25.5">
      <c r="A427" t="s">
        <v>50</v>
      </c>
      <c s="34" t="s">
        <v>923</v>
      </c>
      <c s="34" t="s">
        <v>3520</v>
      </c>
      <c s="35" t="s">
        <v>5</v>
      </c>
      <c s="6" t="s">
        <v>3521</v>
      </c>
      <c s="36" t="s">
        <v>54</v>
      </c>
      <c s="37">
        <v>26</v>
      </c>
      <c s="36">
        <v>6E-05</v>
      </c>
      <c s="36">
        <f>ROUND(G427*H427,6)</f>
      </c>
      <c r="L427" s="38">
        <v>0</v>
      </c>
      <c s="32">
        <f>ROUND(ROUND(L427,2)*ROUND(G427,3),2)</f>
      </c>
      <c s="36" t="s">
        <v>154</v>
      </c>
      <c>
        <f>(M427*21)/100</f>
      </c>
      <c t="s">
        <v>28</v>
      </c>
    </row>
    <row r="428" spans="1:5" ht="25.5">
      <c r="A428" s="35" t="s">
        <v>56</v>
      </c>
      <c r="E428" s="39" t="s">
        <v>3521</v>
      </c>
    </row>
    <row r="429" spans="1:5" ht="51">
      <c r="A429" s="35" t="s">
        <v>57</v>
      </c>
      <c r="E429" s="40" t="s">
        <v>3522</v>
      </c>
    </row>
    <row r="430" spans="1:5" ht="12.75">
      <c r="A430" t="s">
        <v>58</v>
      </c>
      <c r="E430" s="39" t="s">
        <v>5</v>
      </c>
    </row>
    <row r="431" spans="1:16" ht="25.5">
      <c r="A431" t="s">
        <v>50</v>
      </c>
      <c s="34" t="s">
        <v>926</v>
      </c>
      <c s="34" t="s">
        <v>3523</v>
      </c>
      <c s="35" t="s">
        <v>5</v>
      </c>
      <c s="6" t="s">
        <v>3524</v>
      </c>
      <c s="36" t="s">
        <v>54</v>
      </c>
      <c s="37">
        <v>5</v>
      </c>
      <c s="36">
        <v>0.0001</v>
      </c>
      <c s="36">
        <f>ROUND(G431*H431,6)</f>
      </c>
      <c r="L431" s="38">
        <v>0</v>
      </c>
      <c s="32">
        <f>ROUND(ROUND(L431,2)*ROUND(G431,3),2)</f>
      </c>
      <c s="36" t="s">
        <v>154</v>
      </c>
      <c>
        <f>(M431*21)/100</f>
      </c>
      <c t="s">
        <v>28</v>
      </c>
    </row>
    <row r="432" spans="1:5" ht="25.5">
      <c r="A432" s="35" t="s">
        <v>56</v>
      </c>
      <c r="E432" s="39" t="s">
        <v>3524</v>
      </c>
    </row>
    <row r="433" spans="1:5" ht="25.5">
      <c r="A433" s="35" t="s">
        <v>57</v>
      </c>
      <c r="E433" s="40" t="s">
        <v>3525</v>
      </c>
    </row>
    <row r="434" spans="1:5" ht="12.75">
      <c r="A434" t="s">
        <v>58</v>
      </c>
      <c r="E434" s="39" t="s">
        <v>5</v>
      </c>
    </row>
    <row r="435" spans="1:16" ht="25.5">
      <c r="A435" t="s">
        <v>50</v>
      </c>
      <c s="34" t="s">
        <v>930</v>
      </c>
      <c s="34" t="s">
        <v>3526</v>
      </c>
      <c s="35" t="s">
        <v>5</v>
      </c>
      <c s="6" t="s">
        <v>3527</v>
      </c>
      <c s="36" t="s">
        <v>54</v>
      </c>
      <c s="37">
        <v>1</v>
      </c>
      <c s="36">
        <v>0.0003</v>
      </c>
      <c s="36">
        <f>ROUND(G435*H435,6)</f>
      </c>
      <c r="L435" s="38">
        <v>0</v>
      </c>
      <c s="32">
        <f>ROUND(ROUND(L435,2)*ROUND(G435,3),2)</f>
      </c>
      <c s="36" t="s">
        <v>154</v>
      </c>
      <c>
        <f>(M435*21)/100</f>
      </c>
      <c t="s">
        <v>28</v>
      </c>
    </row>
    <row r="436" spans="1:5" ht="25.5">
      <c r="A436" s="35" t="s">
        <v>56</v>
      </c>
      <c r="E436" s="39" t="s">
        <v>3527</v>
      </c>
    </row>
    <row r="437" spans="1:5" ht="25.5">
      <c r="A437" s="35" t="s">
        <v>57</v>
      </c>
      <c r="E437" s="40" t="s">
        <v>3528</v>
      </c>
    </row>
    <row r="438" spans="1:5" ht="12.75">
      <c r="A438" t="s">
        <v>58</v>
      </c>
      <c r="E438" s="39" t="s">
        <v>5</v>
      </c>
    </row>
    <row r="439" spans="1:16" ht="25.5">
      <c r="A439" t="s">
        <v>50</v>
      </c>
      <c s="34" t="s">
        <v>933</v>
      </c>
      <c s="34" t="s">
        <v>3529</v>
      </c>
      <c s="35" t="s">
        <v>5</v>
      </c>
      <c s="6" t="s">
        <v>3530</v>
      </c>
      <c s="36" t="s">
        <v>54</v>
      </c>
      <c s="37">
        <v>2</v>
      </c>
      <c s="36">
        <v>0.00011</v>
      </c>
      <c s="36">
        <f>ROUND(G439*H439,6)</f>
      </c>
      <c r="L439" s="38">
        <v>0</v>
      </c>
      <c s="32">
        <f>ROUND(ROUND(L439,2)*ROUND(G439,3),2)</f>
      </c>
      <c s="36" t="s">
        <v>154</v>
      </c>
      <c>
        <f>(M439*21)/100</f>
      </c>
      <c t="s">
        <v>28</v>
      </c>
    </row>
    <row r="440" spans="1:5" ht="25.5">
      <c r="A440" s="35" t="s">
        <v>56</v>
      </c>
      <c r="E440" s="39" t="s">
        <v>3530</v>
      </c>
    </row>
    <row r="441" spans="1:5" ht="25.5">
      <c r="A441" s="35" t="s">
        <v>57</v>
      </c>
      <c r="E441" s="40" t="s">
        <v>3531</v>
      </c>
    </row>
    <row r="442" spans="1:5" ht="12.75">
      <c r="A442" t="s">
        <v>58</v>
      </c>
      <c r="E442" s="39" t="s">
        <v>5</v>
      </c>
    </row>
    <row r="443" spans="1:16" ht="25.5">
      <c r="A443" t="s">
        <v>50</v>
      </c>
      <c s="34" t="s">
        <v>936</v>
      </c>
      <c s="34" t="s">
        <v>3532</v>
      </c>
      <c s="35" t="s">
        <v>5</v>
      </c>
      <c s="6" t="s">
        <v>3533</v>
      </c>
      <c s="36" t="s">
        <v>54</v>
      </c>
      <c s="37">
        <v>5</v>
      </c>
      <c s="36">
        <v>0.0002</v>
      </c>
      <c s="36">
        <f>ROUND(G443*H443,6)</f>
      </c>
      <c r="L443" s="38">
        <v>0</v>
      </c>
      <c s="32">
        <f>ROUND(ROUND(L443,2)*ROUND(G443,3),2)</f>
      </c>
      <c s="36" t="s">
        <v>154</v>
      </c>
      <c>
        <f>(M443*21)/100</f>
      </c>
      <c t="s">
        <v>28</v>
      </c>
    </row>
    <row r="444" spans="1:5" ht="25.5">
      <c r="A444" s="35" t="s">
        <v>56</v>
      </c>
      <c r="E444" s="39" t="s">
        <v>3533</v>
      </c>
    </row>
    <row r="445" spans="1:5" ht="25.5">
      <c r="A445" s="35" t="s">
        <v>57</v>
      </c>
      <c r="E445" s="40" t="s">
        <v>3525</v>
      </c>
    </row>
    <row r="446" spans="1:5" ht="12.75">
      <c r="A446" t="s">
        <v>58</v>
      </c>
      <c r="E446" s="39" t="s">
        <v>5</v>
      </c>
    </row>
    <row r="447" spans="1:16" ht="12.75">
      <c r="A447" t="s">
        <v>50</v>
      </c>
      <c s="34" t="s">
        <v>937</v>
      </c>
      <c s="34" t="s">
        <v>3534</v>
      </c>
      <c s="35" t="s">
        <v>5</v>
      </c>
      <c s="6" t="s">
        <v>3535</v>
      </c>
      <c s="36" t="s">
        <v>54</v>
      </c>
      <c s="37">
        <v>6</v>
      </c>
      <c s="36">
        <v>0.00022</v>
      </c>
      <c s="36">
        <f>ROUND(G447*H447,6)</f>
      </c>
      <c r="L447" s="38">
        <v>0</v>
      </c>
      <c s="32">
        <f>ROUND(ROUND(L447,2)*ROUND(G447,3),2)</f>
      </c>
      <c s="36" t="s">
        <v>154</v>
      </c>
      <c>
        <f>(M447*21)/100</f>
      </c>
      <c t="s">
        <v>28</v>
      </c>
    </row>
    <row r="448" spans="1:5" ht="12.75">
      <c r="A448" s="35" t="s">
        <v>56</v>
      </c>
      <c r="E448" s="39" t="s">
        <v>3535</v>
      </c>
    </row>
    <row r="449" spans="1:5" ht="25.5">
      <c r="A449" s="35" t="s">
        <v>57</v>
      </c>
      <c r="E449" s="40" t="s">
        <v>3536</v>
      </c>
    </row>
    <row r="450" spans="1:5" ht="12.75">
      <c r="A450" t="s">
        <v>58</v>
      </c>
      <c r="E450" s="39" t="s">
        <v>5</v>
      </c>
    </row>
    <row r="451" spans="1:16" ht="25.5">
      <c r="A451" t="s">
        <v>50</v>
      </c>
      <c s="34" t="s">
        <v>941</v>
      </c>
      <c s="34" t="s">
        <v>3537</v>
      </c>
      <c s="35" t="s">
        <v>5</v>
      </c>
      <c s="6" t="s">
        <v>3538</v>
      </c>
      <c s="36" t="s">
        <v>54</v>
      </c>
      <c s="37">
        <v>6</v>
      </c>
      <c s="36">
        <v>2E-05</v>
      </c>
      <c s="36">
        <f>ROUND(G451*H451,6)</f>
      </c>
      <c r="L451" s="38">
        <v>0</v>
      </c>
      <c s="32">
        <f>ROUND(ROUND(L451,2)*ROUND(G451,3),2)</f>
      </c>
      <c s="36" t="s">
        <v>154</v>
      </c>
      <c>
        <f>(M451*21)/100</f>
      </c>
      <c t="s">
        <v>28</v>
      </c>
    </row>
    <row r="452" spans="1:5" ht="25.5">
      <c r="A452" s="35" t="s">
        <v>56</v>
      </c>
      <c r="E452" s="39" t="s">
        <v>3538</v>
      </c>
    </row>
    <row r="453" spans="1:5" ht="25.5">
      <c r="A453" s="35" t="s">
        <v>57</v>
      </c>
      <c r="E453" s="40" t="s">
        <v>3539</v>
      </c>
    </row>
    <row r="454" spans="1:5" ht="12.75">
      <c r="A454" t="s">
        <v>58</v>
      </c>
      <c r="E454" s="39" t="s">
        <v>5</v>
      </c>
    </row>
    <row r="455" spans="1:16" ht="12.75">
      <c r="A455" t="s">
        <v>50</v>
      </c>
      <c s="34" t="s">
        <v>944</v>
      </c>
      <c s="34" t="s">
        <v>3540</v>
      </c>
      <c s="35" t="s">
        <v>5</v>
      </c>
      <c s="6" t="s">
        <v>3541</v>
      </c>
      <c s="36" t="s">
        <v>54</v>
      </c>
      <c s="37">
        <v>6</v>
      </c>
      <c s="36">
        <v>9E-05</v>
      </c>
      <c s="36">
        <f>ROUND(G455*H455,6)</f>
      </c>
      <c r="L455" s="38">
        <v>0</v>
      </c>
      <c s="32">
        <f>ROUND(ROUND(L455,2)*ROUND(G455,3),2)</f>
      </c>
      <c s="36" t="s">
        <v>154</v>
      </c>
      <c>
        <f>(M455*21)/100</f>
      </c>
      <c t="s">
        <v>28</v>
      </c>
    </row>
    <row r="456" spans="1:5" ht="12.75">
      <c r="A456" s="35" t="s">
        <v>56</v>
      </c>
      <c r="E456" s="39" t="s">
        <v>3541</v>
      </c>
    </row>
    <row r="457" spans="1:5" ht="25.5">
      <c r="A457" s="35" t="s">
        <v>57</v>
      </c>
      <c r="E457" s="40" t="s">
        <v>3536</v>
      </c>
    </row>
    <row r="458" spans="1:5" ht="12.75">
      <c r="A458" t="s">
        <v>58</v>
      </c>
      <c r="E458" s="39" t="s">
        <v>5</v>
      </c>
    </row>
    <row r="459" spans="1:16" ht="12.75">
      <c r="A459" t="s">
        <v>50</v>
      </c>
      <c s="34" t="s">
        <v>949</v>
      </c>
      <c s="34" t="s">
        <v>3542</v>
      </c>
      <c s="35" t="s">
        <v>5</v>
      </c>
      <c s="6" t="s">
        <v>3543</v>
      </c>
      <c s="36" t="s">
        <v>54</v>
      </c>
      <c s="37">
        <v>6</v>
      </c>
      <c s="36">
        <v>0.00012</v>
      </c>
      <c s="36">
        <f>ROUND(G459*H459,6)</f>
      </c>
      <c r="L459" s="38">
        <v>0</v>
      </c>
      <c s="32">
        <f>ROUND(ROUND(L459,2)*ROUND(G459,3),2)</f>
      </c>
      <c s="36" t="s">
        <v>154</v>
      </c>
      <c>
        <f>(M459*21)/100</f>
      </c>
      <c t="s">
        <v>28</v>
      </c>
    </row>
    <row r="460" spans="1:5" ht="12.75">
      <c r="A460" s="35" t="s">
        <v>56</v>
      </c>
      <c r="E460" s="39" t="s">
        <v>3543</v>
      </c>
    </row>
    <row r="461" spans="1:5" ht="25.5">
      <c r="A461" s="35" t="s">
        <v>57</v>
      </c>
      <c r="E461" s="40" t="s">
        <v>3536</v>
      </c>
    </row>
    <row r="462" spans="1:5" ht="12.75">
      <c r="A462" t="s">
        <v>58</v>
      </c>
      <c r="E462" s="39" t="s">
        <v>5</v>
      </c>
    </row>
    <row r="463" spans="1:16" ht="12.75">
      <c r="A463" t="s">
        <v>50</v>
      </c>
      <c s="34" t="s">
        <v>954</v>
      </c>
      <c s="34" t="s">
        <v>3544</v>
      </c>
      <c s="35" t="s">
        <v>5</v>
      </c>
      <c s="6" t="s">
        <v>3545</v>
      </c>
      <c s="36" t="s">
        <v>54</v>
      </c>
      <c s="37">
        <v>5</v>
      </c>
      <c s="36">
        <v>0.00021</v>
      </c>
      <c s="36">
        <f>ROUND(G463*H463,6)</f>
      </c>
      <c r="L463" s="38">
        <v>0</v>
      </c>
      <c s="32">
        <f>ROUND(ROUND(L463,2)*ROUND(G463,3),2)</f>
      </c>
      <c s="36" t="s">
        <v>154</v>
      </c>
      <c>
        <f>(M463*21)/100</f>
      </c>
      <c t="s">
        <v>28</v>
      </c>
    </row>
    <row r="464" spans="1:5" ht="12.75">
      <c r="A464" s="35" t="s">
        <v>56</v>
      </c>
      <c r="E464" s="39" t="s">
        <v>3545</v>
      </c>
    </row>
    <row r="465" spans="1:5" ht="25.5">
      <c r="A465" s="35" t="s">
        <v>57</v>
      </c>
      <c r="E465" s="40" t="s">
        <v>3525</v>
      </c>
    </row>
    <row r="466" spans="1:5" ht="12.75">
      <c r="A466" t="s">
        <v>58</v>
      </c>
      <c r="E466" s="39" t="s">
        <v>5</v>
      </c>
    </row>
    <row r="467" spans="1:16" ht="12.75">
      <c r="A467" t="s">
        <v>50</v>
      </c>
      <c s="34" t="s">
        <v>955</v>
      </c>
      <c s="34" t="s">
        <v>3546</v>
      </c>
      <c s="35" t="s">
        <v>5</v>
      </c>
      <c s="6" t="s">
        <v>3547</v>
      </c>
      <c s="36" t="s">
        <v>54</v>
      </c>
      <c s="37">
        <v>5</v>
      </c>
      <c s="36">
        <v>0.00034</v>
      </c>
      <c s="36">
        <f>ROUND(G467*H467,6)</f>
      </c>
      <c r="L467" s="38">
        <v>0</v>
      </c>
      <c s="32">
        <f>ROUND(ROUND(L467,2)*ROUND(G467,3),2)</f>
      </c>
      <c s="36" t="s">
        <v>154</v>
      </c>
      <c>
        <f>(M467*21)/100</f>
      </c>
      <c t="s">
        <v>28</v>
      </c>
    </row>
    <row r="468" spans="1:5" ht="12.75">
      <c r="A468" s="35" t="s">
        <v>56</v>
      </c>
      <c r="E468" s="39" t="s">
        <v>3547</v>
      </c>
    </row>
    <row r="469" spans="1:5" ht="25.5">
      <c r="A469" s="35" t="s">
        <v>57</v>
      </c>
      <c r="E469" s="40" t="s">
        <v>3525</v>
      </c>
    </row>
    <row r="470" spans="1:5" ht="12.75">
      <c r="A470" t="s">
        <v>58</v>
      </c>
      <c r="E470" s="39" t="s">
        <v>5</v>
      </c>
    </row>
    <row r="471" spans="1:16" ht="25.5">
      <c r="A471" t="s">
        <v>50</v>
      </c>
      <c s="34" t="s">
        <v>958</v>
      </c>
      <c s="34" t="s">
        <v>3548</v>
      </c>
      <c s="35" t="s">
        <v>5</v>
      </c>
      <c s="6" t="s">
        <v>3549</v>
      </c>
      <c s="36" t="s">
        <v>54</v>
      </c>
      <c s="37">
        <v>12</v>
      </c>
      <c s="36">
        <v>0.00021</v>
      </c>
      <c s="36">
        <f>ROUND(G471*H471,6)</f>
      </c>
      <c r="L471" s="38">
        <v>0</v>
      </c>
      <c s="32">
        <f>ROUND(ROUND(L471,2)*ROUND(G471,3),2)</f>
      </c>
      <c s="36" t="s">
        <v>154</v>
      </c>
      <c>
        <f>(M471*21)/100</f>
      </c>
      <c t="s">
        <v>28</v>
      </c>
    </row>
    <row r="472" spans="1:5" ht="25.5">
      <c r="A472" s="35" t="s">
        <v>56</v>
      </c>
      <c r="E472" s="39" t="s">
        <v>3549</v>
      </c>
    </row>
    <row r="473" spans="1:5" ht="25.5">
      <c r="A473" s="35" t="s">
        <v>57</v>
      </c>
      <c r="E473" s="40" t="s">
        <v>3550</v>
      </c>
    </row>
    <row r="474" spans="1:5" ht="12.75">
      <c r="A474" t="s">
        <v>58</v>
      </c>
      <c r="E474" s="39" t="s">
        <v>5</v>
      </c>
    </row>
    <row r="475" spans="1:16" ht="25.5">
      <c r="A475" t="s">
        <v>50</v>
      </c>
      <c s="34" t="s">
        <v>961</v>
      </c>
      <c s="34" t="s">
        <v>3551</v>
      </c>
      <c s="35" t="s">
        <v>5</v>
      </c>
      <c s="6" t="s">
        <v>3552</v>
      </c>
      <c s="36" t="s">
        <v>54</v>
      </c>
      <c s="37">
        <v>1</v>
      </c>
      <c s="36">
        <v>2E-05</v>
      </c>
      <c s="36">
        <f>ROUND(G475*H475,6)</f>
      </c>
      <c r="L475" s="38">
        <v>0</v>
      </c>
      <c s="32">
        <f>ROUND(ROUND(L475,2)*ROUND(G475,3),2)</f>
      </c>
      <c s="36" t="s">
        <v>154</v>
      </c>
      <c>
        <f>(M475*21)/100</f>
      </c>
      <c t="s">
        <v>28</v>
      </c>
    </row>
    <row r="476" spans="1:5" ht="25.5">
      <c r="A476" s="35" t="s">
        <v>56</v>
      </c>
      <c r="E476" s="39" t="s">
        <v>3552</v>
      </c>
    </row>
    <row r="477" spans="1:5" ht="25.5">
      <c r="A477" s="35" t="s">
        <v>57</v>
      </c>
      <c r="E477" s="40" t="s">
        <v>3553</v>
      </c>
    </row>
    <row r="478" spans="1:5" ht="12.75">
      <c r="A478" t="s">
        <v>58</v>
      </c>
      <c r="E478" s="39" t="s">
        <v>5</v>
      </c>
    </row>
    <row r="479" spans="1:16" ht="12.75">
      <c r="A479" t="s">
        <v>50</v>
      </c>
      <c s="34" t="s">
        <v>965</v>
      </c>
      <c s="34" t="s">
        <v>3554</v>
      </c>
      <c s="35" t="s">
        <v>5</v>
      </c>
      <c s="6" t="s">
        <v>3555</v>
      </c>
      <c s="36" t="s">
        <v>54</v>
      </c>
      <c s="37">
        <v>1</v>
      </c>
      <c s="36">
        <v>0.0028</v>
      </c>
      <c s="36">
        <f>ROUND(G479*H479,6)</f>
      </c>
      <c r="L479" s="38">
        <v>0</v>
      </c>
      <c s="32">
        <f>ROUND(ROUND(L479,2)*ROUND(G479,3),2)</f>
      </c>
      <c s="36" t="s">
        <v>159</v>
      </c>
      <c>
        <f>(M479*21)/100</f>
      </c>
      <c t="s">
        <v>28</v>
      </c>
    </row>
    <row r="480" spans="1:5" ht="12.75">
      <c r="A480" s="35" t="s">
        <v>56</v>
      </c>
      <c r="E480" s="39" t="s">
        <v>3555</v>
      </c>
    </row>
    <row r="481" spans="1:5" ht="12.75">
      <c r="A481" s="35" t="s">
        <v>57</v>
      </c>
      <c r="E481" s="40" t="s">
        <v>5</v>
      </c>
    </row>
    <row r="482" spans="1:5" ht="12.75">
      <c r="A482" t="s">
        <v>58</v>
      </c>
      <c r="E482" s="39" t="s">
        <v>5</v>
      </c>
    </row>
    <row r="483" spans="1:16" ht="25.5">
      <c r="A483" t="s">
        <v>50</v>
      </c>
      <c s="34" t="s">
        <v>969</v>
      </c>
      <c s="34" t="s">
        <v>3556</v>
      </c>
      <c s="35" t="s">
        <v>5</v>
      </c>
      <c s="6" t="s">
        <v>3557</v>
      </c>
      <c s="36" t="s">
        <v>54</v>
      </c>
      <c s="37">
        <v>2</v>
      </c>
      <c s="36">
        <v>0.00118</v>
      </c>
      <c s="36">
        <f>ROUND(G483*H483,6)</f>
      </c>
      <c r="L483" s="38">
        <v>0</v>
      </c>
      <c s="32">
        <f>ROUND(ROUND(L483,2)*ROUND(G483,3),2)</f>
      </c>
      <c s="36" t="s">
        <v>159</v>
      </c>
      <c>
        <f>(M483*21)/100</f>
      </c>
      <c t="s">
        <v>28</v>
      </c>
    </row>
    <row r="484" spans="1:5" ht="25.5">
      <c r="A484" s="35" t="s">
        <v>56</v>
      </c>
      <c r="E484" s="39" t="s">
        <v>3557</v>
      </c>
    </row>
    <row r="485" spans="1:5" ht="25.5">
      <c r="A485" s="35" t="s">
        <v>57</v>
      </c>
      <c r="E485" s="40" t="s">
        <v>3531</v>
      </c>
    </row>
    <row r="486" spans="1:5" ht="12.75">
      <c r="A486" t="s">
        <v>58</v>
      </c>
      <c r="E486" s="39" t="s">
        <v>5</v>
      </c>
    </row>
    <row r="487" spans="1:16" ht="25.5">
      <c r="A487" t="s">
        <v>50</v>
      </c>
      <c s="34" t="s">
        <v>973</v>
      </c>
      <c s="34" t="s">
        <v>3558</v>
      </c>
      <c s="35" t="s">
        <v>5</v>
      </c>
      <c s="6" t="s">
        <v>3559</v>
      </c>
      <c s="36" t="s">
        <v>54</v>
      </c>
      <c s="37">
        <v>5</v>
      </c>
      <c s="36">
        <v>0.00118</v>
      </c>
      <c s="36">
        <f>ROUND(G487*H487,6)</f>
      </c>
      <c r="L487" s="38">
        <v>0</v>
      </c>
      <c s="32">
        <f>ROUND(ROUND(L487,2)*ROUND(G487,3),2)</f>
      </c>
      <c s="36" t="s">
        <v>159</v>
      </c>
      <c>
        <f>(M487*21)/100</f>
      </c>
      <c t="s">
        <v>28</v>
      </c>
    </row>
    <row r="488" spans="1:5" ht="25.5">
      <c r="A488" s="35" t="s">
        <v>56</v>
      </c>
      <c r="E488" s="39" t="s">
        <v>3559</v>
      </c>
    </row>
    <row r="489" spans="1:5" ht="25.5">
      <c r="A489" s="35" t="s">
        <v>57</v>
      </c>
      <c r="E489" s="40" t="s">
        <v>3560</v>
      </c>
    </row>
    <row r="490" spans="1:5" ht="12.75">
      <c r="A490" t="s">
        <v>58</v>
      </c>
      <c r="E490" s="39" t="s">
        <v>5</v>
      </c>
    </row>
    <row r="491" spans="1:16" ht="12.75">
      <c r="A491" t="s">
        <v>50</v>
      </c>
      <c s="34" t="s">
        <v>978</v>
      </c>
      <c s="34" t="s">
        <v>3561</v>
      </c>
      <c s="35" t="s">
        <v>5</v>
      </c>
      <c s="6" t="s">
        <v>3562</v>
      </c>
      <c s="36" t="s">
        <v>494</v>
      </c>
      <c s="37">
        <v>5</v>
      </c>
      <c s="36">
        <v>0.002</v>
      </c>
      <c s="36">
        <f>ROUND(G491*H491,6)</f>
      </c>
      <c r="L491" s="38">
        <v>0</v>
      </c>
      <c s="32">
        <f>ROUND(ROUND(L491,2)*ROUND(G491,3),2)</f>
      </c>
      <c s="36" t="s">
        <v>159</v>
      </c>
      <c>
        <f>(M491*21)/100</f>
      </c>
      <c t="s">
        <v>28</v>
      </c>
    </row>
    <row r="492" spans="1:5" ht="12.75">
      <c r="A492" s="35" t="s">
        <v>56</v>
      </c>
      <c r="E492" s="39" t="s">
        <v>3562</v>
      </c>
    </row>
    <row r="493" spans="1:5" ht="25.5">
      <c r="A493" s="35" t="s">
        <v>57</v>
      </c>
      <c r="E493" s="40" t="s">
        <v>3525</v>
      </c>
    </row>
    <row r="494" spans="1:5" ht="12.75">
      <c r="A494" t="s">
        <v>58</v>
      </c>
      <c r="E494" s="39" t="s">
        <v>5</v>
      </c>
    </row>
    <row r="495" spans="1:16" ht="12.75">
      <c r="A495" t="s">
        <v>50</v>
      </c>
      <c s="34" t="s">
        <v>981</v>
      </c>
      <c s="34" t="s">
        <v>3563</v>
      </c>
      <c s="35" t="s">
        <v>5</v>
      </c>
      <c s="6" t="s">
        <v>3562</v>
      </c>
      <c s="36" t="s">
        <v>494</v>
      </c>
      <c s="37">
        <v>2</v>
      </c>
      <c s="36">
        <v>0.002</v>
      </c>
      <c s="36">
        <f>ROUND(G495*H495,6)</f>
      </c>
      <c r="L495" s="38">
        <v>0</v>
      </c>
      <c s="32">
        <f>ROUND(ROUND(L495,2)*ROUND(G495,3),2)</f>
      </c>
      <c s="36" t="s">
        <v>159</v>
      </c>
      <c>
        <f>(M495*21)/100</f>
      </c>
      <c t="s">
        <v>28</v>
      </c>
    </row>
    <row r="496" spans="1:5" ht="12.75">
      <c r="A496" s="35" t="s">
        <v>56</v>
      </c>
      <c r="E496" s="39" t="s">
        <v>3562</v>
      </c>
    </row>
    <row r="497" spans="1:5" ht="25.5">
      <c r="A497" s="35" t="s">
        <v>57</v>
      </c>
      <c r="E497" s="40" t="s">
        <v>3531</v>
      </c>
    </row>
    <row r="498" spans="1:5" ht="12.75">
      <c r="A498" t="s">
        <v>58</v>
      </c>
      <c r="E498" s="39" t="s">
        <v>5</v>
      </c>
    </row>
    <row r="499" spans="1:16" ht="25.5">
      <c r="A499" t="s">
        <v>50</v>
      </c>
      <c s="34" t="s">
        <v>985</v>
      </c>
      <c s="34" t="s">
        <v>3564</v>
      </c>
      <c s="35" t="s">
        <v>5</v>
      </c>
      <c s="6" t="s">
        <v>3565</v>
      </c>
      <c s="36" t="s">
        <v>65</v>
      </c>
      <c s="37">
        <v>255.45</v>
      </c>
      <c s="36">
        <v>0.00019</v>
      </c>
      <c s="36">
        <f>ROUND(G499*H499,6)</f>
      </c>
      <c r="L499" s="38">
        <v>0</v>
      </c>
      <c s="32">
        <f>ROUND(ROUND(L499,2)*ROUND(G499,3),2)</f>
      </c>
      <c s="36" t="s">
        <v>154</v>
      </c>
      <c>
        <f>(M499*21)/100</f>
      </c>
      <c t="s">
        <v>28</v>
      </c>
    </row>
    <row r="500" spans="1:5" ht="25.5">
      <c r="A500" s="35" t="s">
        <v>56</v>
      </c>
      <c r="E500" s="39" t="s">
        <v>3565</v>
      </c>
    </row>
    <row r="501" spans="1:5" ht="76.5">
      <c r="A501" s="35" t="s">
        <v>57</v>
      </c>
      <c r="E501" s="40" t="s">
        <v>3438</v>
      </c>
    </row>
    <row r="502" spans="1:5" ht="12.75">
      <c r="A502" t="s">
        <v>58</v>
      </c>
      <c r="E502" s="39" t="s">
        <v>5</v>
      </c>
    </row>
    <row r="503" spans="1:16" ht="25.5">
      <c r="A503" t="s">
        <v>50</v>
      </c>
      <c s="34" t="s">
        <v>986</v>
      </c>
      <c s="34" t="s">
        <v>3566</v>
      </c>
      <c s="35" t="s">
        <v>5</v>
      </c>
      <c s="6" t="s">
        <v>3567</v>
      </c>
      <c s="36" t="s">
        <v>65</v>
      </c>
      <c s="37">
        <v>255.45</v>
      </c>
      <c s="36">
        <v>1E-05</v>
      </c>
      <c s="36">
        <f>ROUND(G503*H503,6)</f>
      </c>
      <c r="L503" s="38">
        <v>0</v>
      </c>
      <c s="32">
        <f>ROUND(ROUND(L503,2)*ROUND(G503,3),2)</f>
      </c>
      <c s="36" t="s">
        <v>154</v>
      </c>
      <c>
        <f>(M503*21)/100</f>
      </c>
      <c t="s">
        <v>28</v>
      </c>
    </row>
    <row r="504" spans="1:5" ht="25.5">
      <c r="A504" s="35" t="s">
        <v>56</v>
      </c>
      <c r="E504" s="39" t="s">
        <v>3567</v>
      </c>
    </row>
    <row r="505" spans="1:5" ht="76.5">
      <c r="A505" s="35" t="s">
        <v>57</v>
      </c>
      <c r="E505" s="40" t="s">
        <v>3438</v>
      </c>
    </row>
    <row r="506" spans="1:5" ht="12.75">
      <c r="A506" t="s">
        <v>58</v>
      </c>
      <c r="E506" s="39" t="s">
        <v>5</v>
      </c>
    </row>
    <row r="507" spans="1:16" ht="25.5">
      <c r="A507" t="s">
        <v>50</v>
      </c>
      <c s="34" t="s">
        <v>989</v>
      </c>
      <c s="34" t="s">
        <v>3568</v>
      </c>
      <c s="35" t="s">
        <v>5</v>
      </c>
      <c s="6" t="s">
        <v>3569</v>
      </c>
      <c s="36" t="s">
        <v>336</v>
      </c>
      <c s="37">
        <v>0.544</v>
      </c>
      <c s="36">
        <v>0</v>
      </c>
      <c s="36">
        <f>ROUND(G507*H507,6)</f>
      </c>
      <c r="L507" s="38">
        <v>0</v>
      </c>
      <c s="32">
        <f>ROUND(ROUND(L507,2)*ROUND(G507,3),2)</f>
      </c>
      <c s="36" t="s">
        <v>154</v>
      </c>
      <c>
        <f>(M507*21)/100</f>
      </c>
      <c t="s">
        <v>28</v>
      </c>
    </row>
    <row r="508" spans="1:5" ht="25.5">
      <c r="A508" s="35" t="s">
        <v>56</v>
      </c>
      <c r="E508" s="39" t="s">
        <v>3569</v>
      </c>
    </row>
    <row r="509" spans="1:5" ht="12.75">
      <c r="A509" s="35" t="s">
        <v>57</v>
      </c>
      <c r="E509" s="40" t="s">
        <v>5</v>
      </c>
    </row>
    <row r="510" spans="1:5" ht="12.75">
      <c r="A510" t="s">
        <v>58</v>
      </c>
      <c r="E510" s="39" t="s">
        <v>5</v>
      </c>
    </row>
    <row r="511" spans="1:16" ht="25.5">
      <c r="A511" t="s">
        <v>50</v>
      </c>
      <c s="34" t="s">
        <v>992</v>
      </c>
      <c s="34" t="s">
        <v>3570</v>
      </c>
      <c s="35" t="s">
        <v>5</v>
      </c>
      <c s="6" t="s">
        <v>3571</v>
      </c>
      <c s="36" t="s">
        <v>336</v>
      </c>
      <c s="37">
        <v>0.307</v>
      </c>
      <c s="36">
        <v>0</v>
      </c>
      <c s="36">
        <f>ROUND(G511*H511,6)</f>
      </c>
      <c r="L511" s="38">
        <v>0</v>
      </c>
      <c s="32">
        <f>ROUND(ROUND(L511,2)*ROUND(G511,3),2)</f>
      </c>
      <c s="36" t="s">
        <v>154</v>
      </c>
      <c>
        <f>(M511*21)/100</f>
      </c>
      <c t="s">
        <v>28</v>
      </c>
    </row>
    <row r="512" spans="1:5" ht="25.5">
      <c r="A512" s="35" t="s">
        <v>56</v>
      </c>
      <c r="E512" s="39" t="s">
        <v>3571</v>
      </c>
    </row>
    <row r="513" spans="1:5" ht="12.75">
      <c r="A513" s="35" t="s">
        <v>57</v>
      </c>
      <c r="E513" s="40" t="s">
        <v>5</v>
      </c>
    </row>
    <row r="514" spans="1:5" ht="12.75">
      <c r="A514" t="s">
        <v>58</v>
      </c>
      <c r="E514" s="39" t="s">
        <v>5</v>
      </c>
    </row>
    <row r="515" spans="1:16" ht="25.5">
      <c r="A515" t="s">
        <v>50</v>
      </c>
      <c s="34" t="s">
        <v>995</v>
      </c>
      <c s="34" t="s">
        <v>3572</v>
      </c>
      <c s="35" t="s">
        <v>5</v>
      </c>
      <c s="6" t="s">
        <v>3573</v>
      </c>
      <c s="36" t="s">
        <v>336</v>
      </c>
      <c s="37">
        <v>0.307</v>
      </c>
      <c s="36">
        <v>0</v>
      </c>
      <c s="36">
        <f>ROUND(G515*H515,6)</f>
      </c>
      <c r="L515" s="38">
        <v>0</v>
      </c>
      <c s="32">
        <f>ROUND(ROUND(L515,2)*ROUND(G515,3),2)</f>
      </c>
      <c s="36" t="s">
        <v>154</v>
      </c>
      <c>
        <f>(M515*21)/100</f>
      </c>
      <c t="s">
        <v>28</v>
      </c>
    </row>
    <row r="516" spans="1:5" ht="38.25">
      <c r="A516" s="35" t="s">
        <v>56</v>
      </c>
      <c r="E516" s="39" t="s">
        <v>3574</v>
      </c>
    </row>
    <row r="517" spans="1:5" ht="12.75">
      <c r="A517" s="35" t="s">
        <v>57</v>
      </c>
      <c r="E517" s="40" t="s">
        <v>5</v>
      </c>
    </row>
    <row r="518" spans="1:5" ht="12.75">
      <c r="A518" t="s">
        <v>58</v>
      </c>
      <c r="E518" s="39" t="s">
        <v>5</v>
      </c>
    </row>
    <row r="519" spans="1:13" ht="12.75">
      <c r="A519" t="s">
        <v>47</v>
      </c>
      <c r="C519" s="31" t="s">
        <v>3575</v>
      </c>
      <c r="E519" s="33" t="s">
        <v>3576</v>
      </c>
      <c r="J519" s="32">
        <f>0</f>
      </c>
      <c s="32">
        <f>0</f>
      </c>
      <c s="32">
        <f>0+L520+L524+L528+L532+L536+L540+L544+L548+L552+L556+L560+L564+L568+L572+L576+L580+L584+L588+L592+L596+L600+L604+L608+L612+L616+L620+L624+L628</f>
      </c>
      <c s="32">
        <f>0+M520+M524+M528+M532+M536+M540+M544+M548+M552+M556+M560+M564+M568+M572+M576+M580+M584+M588+M592+M596+M600+M604+M608+M612+M616+M620+M624+M628</f>
      </c>
    </row>
    <row r="520" spans="1:16" ht="25.5">
      <c r="A520" t="s">
        <v>50</v>
      </c>
      <c s="34" t="s">
        <v>998</v>
      </c>
      <c s="34" t="s">
        <v>3577</v>
      </c>
      <c s="35" t="s">
        <v>5</v>
      </c>
      <c s="6" t="s">
        <v>3578</v>
      </c>
      <c s="36" t="s">
        <v>65</v>
      </c>
      <c s="37">
        <v>12.9</v>
      </c>
      <c s="36">
        <v>0.00185</v>
      </c>
      <c s="36">
        <f>ROUND(G520*H520,6)</f>
      </c>
      <c r="L520" s="38">
        <v>0</v>
      </c>
      <c s="32">
        <f>ROUND(ROUND(L520,2)*ROUND(G520,3),2)</f>
      </c>
      <c s="36" t="s">
        <v>154</v>
      </c>
      <c>
        <f>(M520*21)/100</f>
      </c>
      <c t="s">
        <v>28</v>
      </c>
    </row>
    <row r="521" spans="1:5" ht="25.5">
      <c r="A521" s="35" t="s">
        <v>56</v>
      </c>
      <c r="E521" s="39" t="s">
        <v>3578</v>
      </c>
    </row>
    <row r="522" spans="1:5" ht="38.25">
      <c r="A522" s="35" t="s">
        <v>57</v>
      </c>
      <c r="E522" s="40" t="s">
        <v>3579</v>
      </c>
    </row>
    <row r="523" spans="1:5" ht="12.75">
      <c r="A523" t="s">
        <v>58</v>
      </c>
      <c r="E523" s="39" t="s">
        <v>5</v>
      </c>
    </row>
    <row r="524" spans="1:16" ht="12.75">
      <c r="A524" t="s">
        <v>50</v>
      </c>
      <c s="34" t="s">
        <v>1001</v>
      </c>
      <c s="34" t="s">
        <v>3580</v>
      </c>
      <c s="35" t="s">
        <v>5</v>
      </c>
      <c s="6" t="s">
        <v>3581</v>
      </c>
      <c s="36" t="s">
        <v>336</v>
      </c>
      <c s="37">
        <v>0.017</v>
      </c>
      <c s="36">
        <v>1</v>
      </c>
      <c s="36">
        <f>ROUND(G524*H524,6)</f>
      </c>
      <c r="L524" s="38">
        <v>0</v>
      </c>
      <c s="32">
        <f>ROUND(ROUND(L524,2)*ROUND(G524,3),2)</f>
      </c>
      <c s="36" t="s">
        <v>154</v>
      </c>
      <c>
        <f>(M524*21)/100</f>
      </c>
      <c t="s">
        <v>28</v>
      </c>
    </row>
    <row r="525" spans="1:5" ht="12.75">
      <c r="A525" s="35" t="s">
        <v>56</v>
      </c>
      <c r="E525" s="39" t="s">
        <v>3581</v>
      </c>
    </row>
    <row r="526" spans="1:5" ht="38.25">
      <c r="A526" s="35" t="s">
        <v>57</v>
      </c>
      <c r="E526" s="40" t="s">
        <v>3582</v>
      </c>
    </row>
    <row r="527" spans="1:5" ht="12.75">
      <c r="A527" t="s">
        <v>58</v>
      </c>
      <c r="E527" s="39" t="s">
        <v>3583</v>
      </c>
    </row>
    <row r="528" spans="1:16" ht="25.5">
      <c r="A528" t="s">
        <v>50</v>
      </c>
      <c s="34" t="s">
        <v>1005</v>
      </c>
      <c s="34" t="s">
        <v>3584</v>
      </c>
      <c s="35" t="s">
        <v>5</v>
      </c>
      <c s="6" t="s">
        <v>3585</v>
      </c>
      <c s="36" t="s">
        <v>65</v>
      </c>
      <c s="37">
        <v>6.2</v>
      </c>
      <c s="36">
        <v>0.0027</v>
      </c>
      <c s="36">
        <f>ROUND(G528*H528,6)</f>
      </c>
      <c r="L528" s="38">
        <v>0</v>
      </c>
      <c s="32">
        <f>ROUND(ROUND(L528,2)*ROUND(G528,3),2)</f>
      </c>
      <c s="36" t="s">
        <v>154</v>
      </c>
      <c>
        <f>(M528*21)/100</f>
      </c>
      <c t="s">
        <v>28</v>
      </c>
    </row>
    <row r="529" spans="1:5" ht="25.5">
      <c r="A529" s="35" t="s">
        <v>56</v>
      </c>
      <c r="E529" s="39" t="s">
        <v>3585</v>
      </c>
    </row>
    <row r="530" spans="1:5" ht="25.5">
      <c r="A530" s="35" t="s">
        <v>57</v>
      </c>
      <c r="E530" s="40" t="s">
        <v>3586</v>
      </c>
    </row>
    <row r="531" spans="1:5" ht="12.75">
      <c r="A531" t="s">
        <v>58</v>
      </c>
      <c r="E531" s="39" t="s">
        <v>5</v>
      </c>
    </row>
    <row r="532" spans="1:16" ht="25.5">
      <c r="A532" t="s">
        <v>50</v>
      </c>
      <c s="34" t="s">
        <v>1009</v>
      </c>
      <c s="34" t="s">
        <v>3587</v>
      </c>
      <c s="35" t="s">
        <v>5</v>
      </c>
      <c s="6" t="s">
        <v>3588</v>
      </c>
      <c s="36" t="s">
        <v>65</v>
      </c>
      <c s="37">
        <v>6.68</v>
      </c>
      <c s="36">
        <v>0.00348</v>
      </c>
      <c s="36">
        <f>ROUND(G532*H532,6)</f>
      </c>
      <c r="L532" s="38">
        <v>0</v>
      </c>
      <c s="32">
        <f>ROUND(ROUND(L532,2)*ROUND(G532,3),2)</f>
      </c>
      <c s="36" t="s">
        <v>154</v>
      </c>
      <c>
        <f>(M532*21)/100</f>
      </c>
      <c t="s">
        <v>28</v>
      </c>
    </row>
    <row r="533" spans="1:5" ht="25.5">
      <c r="A533" s="35" t="s">
        <v>56</v>
      </c>
      <c r="E533" s="39" t="s">
        <v>3588</v>
      </c>
    </row>
    <row r="534" spans="1:5" ht="25.5">
      <c r="A534" s="35" t="s">
        <v>57</v>
      </c>
      <c r="E534" s="40" t="s">
        <v>3589</v>
      </c>
    </row>
    <row r="535" spans="1:5" ht="12.75">
      <c r="A535" t="s">
        <v>58</v>
      </c>
      <c r="E535" s="39" t="s">
        <v>5</v>
      </c>
    </row>
    <row r="536" spans="1:16" ht="12.75">
      <c r="A536" t="s">
        <v>50</v>
      </c>
      <c s="34" t="s">
        <v>1014</v>
      </c>
      <c s="34" t="s">
        <v>3580</v>
      </c>
      <c s="35" t="s">
        <v>118</v>
      </c>
      <c s="6" t="s">
        <v>3581</v>
      </c>
      <c s="36" t="s">
        <v>336</v>
      </c>
      <c s="37">
        <v>0.008</v>
      </c>
      <c s="36">
        <v>1</v>
      </c>
      <c s="36">
        <f>ROUND(G536*H536,6)</f>
      </c>
      <c r="L536" s="38">
        <v>0</v>
      </c>
      <c s="32">
        <f>ROUND(ROUND(L536,2)*ROUND(G536,3),2)</f>
      </c>
      <c s="36" t="s">
        <v>154</v>
      </c>
      <c>
        <f>(M536*21)/100</f>
      </c>
      <c t="s">
        <v>28</v>
      </c>
    </row>
    <row r="537" spans="1:5" ht="12.75">
      <c r="A537" s="35" t="s">
        <v>56</v>
      </c>
      <c r="E537" s="39" t="s">
        <v>3581</v>
      </c>
    </row>
    <row r="538" spans="1:5" ht="38.25">
      <c r="A538" s="35" t="s">
        <v>57</v>
      </c>
      <c r="E538" s="40" t="s">
        <v>3590</v>
      </c>
    </row>
    <row r="539" spans="1:5" ht="12.75">
      <c r="A539" t="s">
        <v>58</v>
      </c>
      <c r="E539" s="39" t="s">
        <v>3583</v>
      </c>
    </row>
    <row r="540" spans="1:16" ht="25.5">
      <c r="A540" t="s">
        <v>50</v>
      </c>
      <c s="34" t="s">
        <v>1019</v>
      </c>
      <c s="34" t="s">
        <v>3591</v>
      </c>
      <c s="35" t="s">
        <v>5</v>
      </c>
      <c s="6" t="s">
        <v>3592</v>
      </c>
      <c s="36" t="s">
        <v>54</v>
      </c>
      <c s="37">
        <v>1</v>
      </c>
      <c s="36">
        <v>0.00101</v>
      </c>
      <c s="36">
        <f>ROUND(G540*H540,6)</f>
      </c>
      <c r="L540" s="38">
        <v>0</v>
      </c>
      <c s="32">
        <f>ROUND(ROUND(L540,2)*ROUND(G540,3),2)</f>
      </c>
      <c s="36" t="s">
        <v>154</v>
      </c>
      <c>
        <f>(M540*21)/100</f>
      </c>
      <c t="s">
        <v>28</v>
      </c>
    </row>
    <row r="541" spans="1:5" ht="25.5">
      <c r="A541" s="35" t="s">
        <v>56</v>
      </c>
      <c r="E541" s="39" t="s">
        <v>3592</v>
      </c>
    </row>
    <row r="542" spans="1:5" ht="12.75">
      <c r="A542" s="35" t="s">
        <v>57</v>
      </c>
      <c r="E542" s="40" t="s">
        <v>5</v>
      </c>
    </row>
    <row r="543" spans="1:5" ht="12.75">
      <c r="A543" t="s">
        <v>58</v>
      </c>
      <c r="E543" s="39" t="s">
        <v>5</v>
      </c>
    </row>
    <row r="544" spans="1:16" ht="12.75">
      <c r="A544" t="s">
        <v>50</v>
      </c>
      <c s="34" t="s">
        <v>1023</v>
      </c>
      <c s="34" t="s">
        <v>3593</v>
      </c>
      <c s="35" t="s">
        <v>5</v>
      </c>
      <c s="6" t="s">
        <v>3594</v>
      </c>
      <c s="36" t="s">
        <v>65</v>
      </c>
      <c s="37">
        <v>0.5</v>
      </c>
      <c s="36">
        <v>0.00256</v>
      </c>
      <c s="36">
        <f>ROUND(G544*H544,6)</f>
      </c>
      <c r="L544" s="38">
        <v>0</v>
      </c>
      <c s="32">
        <f>ROUND(ROUND(L544,2)*ROUND(G544,3),2)</f>
      </c>
      <c s="36" t="s">
        <v>154</v>
      </c>
      <c>
        <f>(M544*21)/100</f>
      </c>
      <c t="s">
        <v>28</v>
      </c>
    </row>
    <row r="545" spans="1:5" ht="12.75">
      <c r="A545" s="35" t="s">
        <v>56</v>
      </c>
      <c r="E545" s="39" t="s">
        <v>3594</v>
      </c>
    </row>
    <row r="546" spans="1:5" ht="25.5">
      <c r="A546" s="35" t="s">
        <v>57</v>
      </c>
      <c r="E546" s="40" t="s">
        <v>3595</v>
      </c>
    </row>
    <row r="547" spans="1:5" ht="12.75">
      <c r="A547" t="s">
        <v>58</v>
      </c>
      <c r="E547" s="39" t="s">
        <v>5</v>
      </c>
    </row>
    <row r="548" spans="1:16" ht="12.75">
      <c r="A548" t="s">
        <v>50</v>
      </c>
      <c s="34" t="s">
        <v>1027</v>
      </c>
      <c s="34" t="s">
        <v>3596</v>
      </c>
      <c s="35" t="s">
        <v>5</v>
      </c>
      <c s="6" t="s">
        <v>3597</v>
      </c>
      <c s="36" t="s">
        <v>65</v>
      </c>
      <c s="37">
        <v>0.8</v>
      </c>
      <c s="36">
        <v>0.00378</v>
      </c>
      <c s="36">
        <f>ROUND(G548*H548,6)</f>
      </c>
      <c r="L548" s="38">
        <v>0</v>
      </c>
      <c s="32">
        <f>ROUND(ROUND(L548,2)*ROUND(G548,3),2)</f>
      </c>
      <c s="36" t="s">
        <v>154</v>
      </c>
      <c>
        <f>(M548*21)/100</f>
      </c>
      <c t="s">
        <v>28</v>
      </c>
    </row>
    <row r="549" spans="1:5" ht="12.75">
      <c r="A549" s="35" t="s">
        <v>56</v>
      </c>
      <c r="E549" s="39" t="s">
        <v>3597</v>
      </c>
    </row>
    <row r="550" spans="1:5" ht="25.5">
      <c r="A550" s="35" t="s">
        <v>57</v>
      </c>
      <c r="E550" s="40" t="s">
        <v>3598</v>
      </c>
    </row>
    <row r="551" spans="1:5" ht="12.75">
      <c r="A551" t="s">
        <v>58</v>
      </c>
      <c r="E551" s="39" t="s">
        <v>5</v>
      </c>
    </row>
    <row r="552" spans="1:16" ht="12.75">
      <c r="A552" t="s">
        <v>50</v>
      </c>
      <c s="34" t="s">
        <v>1031</v>
      </c>
      <c s="34" t="s">
        <v>3599</v>
      </c>
      <c s="35" t="s">
        <v>5</v>
      </c>
      <c s="6" t="s">
        <v>3600</v>
      </c>
      <c s="36" t="s">
        <v>65</v>
      </c>
      <c s="37">
        <v>1.2</v>
      </c>
      <c s="36">
        <v>0.00468</v>
      </c>
      <c s="36">
        <f>ROUND(G552*H552,6)</f>
      </c>
      <c r="L552" s="38">
        <v>0</v>
      </c>
      <c s="32">
        <f>ROUND(ROUND(L552,2)*ROUND(G552,3),2)</f>
      </c>
      <c s="36" t="s">
        <v>154</v>
      </c>
      <c>
        <f>(M552*21)/100</f>
      </c>
      <c t="s">
        <v>28</v>
      </c>
    </row>
    <row r="553" spans="1:5" ht="12.75">
      <c r="A553" s="35" t="s">
        <v>56</v>
      </c>
      <c r="E553" s="39" t="s">
        <v>3600</v>
      </c>
    </row>
    <row r="554" spans="1:5" ht="25.5">
      <c r="A554" s="35" t="s">
        <v>57</v>
      </c>
      <c r="E554" s="40" t="s">
        <v>3601</v>
      </c>
    </row>
    <row r="555" spans="1:5" ht="12.75">
      <c r="A555" t="s">
        <v>58</v>
      </c>
      <c r="E555" s="39" t="s">
        <v>5</v>
      </c>
    </row>
    <row r="556" spans="1:16" ht="12.75">
      <c r="A556" t="s">
        <v>50</v>
      </c>
      <c s="34" t="s">
        <v>1035</v>
      </c>
      <c s="34" t="s">
        <v>3602</v>
      </c>
      <c s="35" t="s">
        <v>5</v>
      </c>
      <c s="6" t="s">
        <v>3603</v>
      </c>
      <c s="36" t="s">
        <v>65</v>
      </c>
      <c s="37">
        <v>30</v>
      </c>
      <c s="36">
        <v>0.00024</v>
      </c>
      <c s="36">
        <f>ROUND(G556*H556,6)</f>
      </c>
      <c r="L556" s="38">
        <v>0</v>
      </c>
      <c s="32">
        <f>ROUND(ROUND(L556,2)*ROUND(G556,3),2)</f>
      </c>
      <c s="36" t="s">
        <v>154</v>
      </c>
      <c>
        <f>(M556*21)/100</f>
      </c>
      <c t="s">
        <v>28</v>
      </c>
    </row>
    <row r="557" spans="1:5" ht="12.75">
      <c r="A557" s="35" t="s">
        <v>56</v>
      </c>
      <c r="E557" s="39" t="s">
        <v>3603</v>
      </c>
    </row>
    <row r="558" spans="1:5" ht="25.5">
      <c r="A558" s="35" t="s">
        <v>57</v>
      </c>
      <c r="E558" s="40" t="s">
        <v>3604</v>
      </c>
    </row>
    <row r="559" spans="1:5" ht="12.75">
      <c r="A559" t="s">
        <v>58</v>
      </c>
      <c r="E559" s="39" t="s">
        <v>5</v>
      </c>
    </row>
    <row r="560" spans="1:16" ht="12.75">
      <c r="A560" t="s">
        <v>50</v>
      </c>
      <c s="34" t="s">
        <v>1039</v>
      </c>
      <c s="34" t="s">
        <v>3605</v>
      </c>
      <c s="35" t="s">
        <v>5</v>
      </c>
      <c s="6" t="s">
        <v>3606</v>
      </c>
      <c s="36" t="s">
        <v>65</v>
      </c>
      <c s="37">
        <v>68</v>
      </c>
      <c s="36">
        <v>0.00024</v>
      </c>
      <c s="36">
        <f>ROUND(G560*H560,6)</f>
      </c>
      <c r="L560" s="38">
        <v>0</v>
      </c>
      <c s="32">
        <f>ROUND(ROUND(L560,2)*ROUND(G560,3),2)</f>
      </c>
      <c s="36" t="s">
        <v>154</v>
      </c>
      <c>
        <f>(M560*21)/100</f>
      </c>
      <c t="s">
        <v>28</v>
      </c>
    </row>
    <row r="561" spans="1:5" ht="12.75">
      <c r="A561" s="35" t="s">
        <v>56</v>
      </c>
      <c r="E561" s="39" t="s">
        <v>3606</v>
      </c>
    </row>
    <row r="562" spans="1:5" ht="38.25">
      <c r="A562" s="35" t="s">
        <v>57</v>
      </c>
      <c r="E562" s="40" t="s">
        <v>3607</v>
      </c>
    </row>
    <row r="563" spans="1:5" ht="12.75">
      <c r="A563" t="s">
        <v>58</v>
      </c>
      <c r="E563" s="39" t="s">
        <v>5</v>
      </c>
    </row>
    <row r="564" spans="1:16" ht="12.75">
      <c r="A564" t="s">
        <v>50</v>
      </c>
      <c s="34" t="s">
        <v>1044</v>
      </c>
      <c s="34" t="s">
        <v>3608</v>
      </c>
      <c s="35" t="s">
        <v>5</v>
      </c>
      <c s="6" t="s">
        <v>3609</v>
      </c>
      <c s="36" t="s">
        <v>65</v>
      </c>
      <c s="37">
        <v>55</v>
      </c>
      <c s="36">
        <v>0.00024</v>
      </c>
      <c s="36">
        <f>ROUND(G564*H564,6)</f>
      </c>
      <c r="L564" s="38">
        <v>0</v>
      </c>
      <c s="32">
        <f>ROUND(ROUND(L564,2)*ROUND(G564,3),2)</f>
      </c>
      <c s="36" t="s">
        <v>154</v>
      </c>
      <c>
        <f>(M564*21)/100</f>
      </c>
      <c t="s">
        <v>28</v>
      </c>
    </row>
    <row r="565" spans="1:5" ht="12.75">
      <c r="A565" s="35" t="s">
        <v>56</v>
      </c>
      <c r="E565" s="39" t="s">
        <v>3609</v>
      </c>
    </row>
    <row r="566" spans="1:5" ht="25.5">
      <c r="A566" s="35" t="s">
        <v>57</v>
      </c>
      <c r="E566" s="40" t="s">
        <v>3610</v>
      </c>
    </row>
    <row r="567" spans="1:5" ht="12.75">
      <c r="A567" t="s">
        <v>58</v>
      </c>
      <c r="E567" s="39" t="s">
        <v>5</v>
      </c>
    </row>
    <row r="568" spans="1:16" ht="12.75">
      <c r="A568" t="s">
        <v>50</v>
      </c>
      <c s="34" t="s">
        <v>1049</v>
      </c>
      <c s="34" t="s">
        <v>3611</v>
      </c>
      <c s="35" t="s">
        <v>5</v>
      </c>
      <c s="6" t="s">
        <v>3612</v>
      </c>
      <c s="36" t="s">
        <v>3613</v>
      </c>
      <c s="37">
        <v>2</v>
      </c>
      <c s="36">
        <v>0.00338</v>
      </c>
      <c s="36">
        <f>ROUND(G568*H568,6)</f>
      </c>
      <c r="L568" s="38">
        <v>0</v>
      </c>
      <c s="32">
        <f>ROUND(ROUND(L568,2)*ROUND(G568,3),2)</f>
      </c>
      <c s="36" t="s">
        <v>154</v>
      </c>
      <c>
        <f>(M568*21)/100</f>
      </c>
      <c t="s">
        <v>28</v>
      </c>
    </row>
    <row r="569" spans="1:5" ht="12.75">
      <c r="A569" s="35" t="s">
        <v>56</v>
      </c>
      <c r="E569" s="39" t="s">
        <v>3612</v>
      </c>
    </row>
    <row r="570" spans="1:5" ht="12.75">
      <c r="A570" s="35" t="s">
        <v>57</v>
      </c>
      <c r="E570" s="40" t="s">
        <v>5</v>
      </c>
    </row>
    <row r="571" spans="1:5" ht="12.75">
      <c r="A571" t="s">
        <v>58</v>
      </c>
      <c r="E571" s="39" t="s">
        <v>5</v>
      </c>
    </row>
    <row r="572" spans="1:16" ht="12.75">
      <c r="A572" t="s">
        <v>50</v>
      </c>
      <c s="34" t="s">
        <v>1053</v>
      </c>
      <c s="34" t="s">
        <v>3614</v>
      </c>
      <c s="35" t="s">
        <v>5</v>
      </c>
      <c s="6" t="s">
        <v>3615</v>
      </c>
      <c s="36" t="s">
        <v>3613</v>
      </c>
      <c s="37">
        <v>2</v>
      </c>
      <c s="36">
        <v>0.00022</v>
      </c>
      <c s="36">
        <f>ROUND(G572*H572,6)</f>
      </c>
      <c r="L572" s="38">
        <v>0</v>
      </c>
      <c s="32">
        <f>ROUND(ROUND(L572,2)*ROUND(G572,3),2)</f>
      </c>
      <c s="36" t="s">
        <v>154</v>
      </c>
      <c>
        <f>(M572*21)/100</f>
      </c>
      <c t="s">
        <v>28</v>
      </c>
    </row>
    <row r="573" spans="1:5" ht="12.75">
      <c r="A573" s="35" t="s">
        <v>56</v>
      </c>
      <c r="E573" s="39" t="s">
        <v>3615</v>
      </c>
    </row>
    <row r="574" spans="1:5" ht="12.75">
      <c r="A574" s="35" t="s">
        <v>57</v>
      </c>
      <c r="E574" s="40" t="s">
        <v>5</v>
      </c>
    </row>
    <row r="575" spans="1:5" ht="12.75">
      <c r="A575" t="s">
        <v>58</v>
      </c>
      <c r="E575" s="39" t="s">
        <v>5</v>
      </c>
    </row>
    <row r="576" spans="1:16" ht="12.75">
      <c r="A576" t="s">
        <v>50</v>
      </c>
      <c s="34" t="s">
        <v>1059</v>
      </c>
      <c s="34" t="s">
        <v>3616</v>
      </c>
      <c s="35" t="s">
        <v>5</v>
      </c>
      <c s="6" t="s">
        <v>3617</v>
      </c>
      <c s="36" t="s">
        <v>97</v>
      </c>
      <c s="37">
        <v>2</v>
      </c>
      <c s="36">
        <v>0</v>
      </c>
      <c s="36">
        <f>ROUND(G576*H576,6)</f>
      </c>
      <c r="L576" s="38">
        <v>0</v>
      </c>
      <c s="32">
        <f>ROUND(ROUND(L576,2)*ROUND(G576,3),2)</f>
      </c>
      <c s="36" t="s">
        <v>154</v>
      </c>
      <c>
        <f>(M576*21)/100</f>
      </c>
      <c t="s">
        <v>28</v>
      </c>
    </row>
    <row r="577" spans="1:5" ht="12.75">
      <c r="A577" s="35" t="s">
        <v>56</v>
      </c>
      <c r="E577" s="39" t="s">
        <v>3617</v>
      </c>
    </row>
    <row r="578" spans="1:5" ht="12.75">
      <c r="A578" s="35" t="s">
        <v>57</v>
      </c>
      <c r="E578" s="40" t="s">
        <v>5</v>
      </c>
    </row>
    <row r="579" spans="1:5" ht="12.75">
      <c r="A579" t="s">
        <v>58</v>
      </c>
      <c r="E579" s="39" t="s">
        <v>5</v>
      </c>
    </row>
    <row r="580" spans="1:16" ht="25.5">
      <c r="A580" t="s">
        <v>50</v>
      </c>
      <c s="34" t="s">
        <v>1063</v>
      </c>
      <c s="34" t="s">
        <v>3618</v>
      </c>
      <c s="35" t="s">
        <v>5</v>
      </c>
      <c s="6" t="s">
        <v>3619</v>
      </c>
      <c s="36" t="s">
        <v>3613</v>
      </c>
      <c s="37">
        <v>2</v>
      </c>
      <c s="36">
        <v>0.00325</v>
      </c>
      <c s="36">
        <f>ROUND(G580*H580,6)</f>
      </c>
      <c r="L580" s="38">
        <v>0</v>
      </c>
      <c s="32">
        <f>ROUND(ROUND(L580,2)*ROUND(G580,3),2)</f>
      </c>
      <c s="36" t="s">
        <v>154</v>
      </c>
      <c>
        <f>(M580*21)/100</f>
      </c>
      <c t="s">
        <v>28</v>
      </c>
    </row>
    <row r="581" spans="1:5" ht="25.5">
      <c r="A581" s="35" t="s">
        <v>56</v>
      </c>
      <c r="E581" s="39" t="s">
        <v>3619</v>
      </c>
    </row>
    <row r="582" spans="1:5" ht="25.5">
      <c r="A582" s="35" t="s">
        <v>57</v>
      </c>
      <c r="E582" s="40" t="s">
        <v>3620</v>
      </c>
    </row>
    <row r="583" spans="1:5" ht="12.75">
      <c r="A583" t="s">
        <v>58</v>
      </c>
      <c r="E583" s="39" t="s">
        <v>5</v>
      </c>
    </row>
    <row r="584" spans="1:16" ht="25.5">
      <c r="A584" t="s">
        <v>50</v>
      </c>
      <c s="34" t="s">
        <v>1067</v>
      </c>
      <c s="34" t="s">
        <v>3621</v>
      </c>
      <c s="35" t="s">
        <v>5</v>
      </c>
      <c s="6" t="s">
        <v>3622</v>
      </c>
      <c s="36" t="s">
        <v>3613</v>
      </c>
      <c s="37">
        <v>1</v>
      </c>
      <c s="36">
        <v>0.00428</v>
      </c>
      <c s="36">
        <f>ROUND(G584*H584,6)</f>
      </c>
      <c r="L584" s="38">
        <v>0</v>
      </c>
      <c s="32">
        <f>ROUND(ROUND(L584,2)*ROUND(G584,3),2)</f>
      </c>
      <c s="36" t="s">
        <v>154</v>
      </c>
      <c>
        <f>(M584*21)/100</f>
      </c>
      <c t="s">
        <v>28</v>
      </c>
    </row>
    <row r="585" spans="1:5" ht="25.5">
      <c r="A585" s="35" t="s">
        <v>56</v>
      </c>
      <c r="E585" s="39" t="s">
        <v>3622</v>
      </c>
    </row>
    <row r="586" spans="1:5" ht="25.5">
      <c r="A586" s="35" t="s">
        <v>57</v>
      </c>
      <c r="E586" s="40" t="s">
        <v>3623</v>
      </c>
    </row>
    <row r="587" spans="1:5" ht="12.75">
      <c r="A587" t="s">
        <v>58</v>
      </c>
      <c r="E587" s="39" t="s">
        <v>5</v>
      </c>
    </row>
    <row r="588" spans="1:16" ht="25.5">
      <c r="A588" t="s">
        <v>50</v>
      </c>
      <c s="34" t="s">
        <v>1071</v>
      </c>
      <c s="34" t="s">
        <v>3624</v>
      </c>
      <c s="35" t="s">
        <v>5</v>
      </c>
      <c s="6" t="s">
        <v>3625</v>
      </c>
      <c s="36" t="s">
        <v>54</v>
      </c>
      <c s="37">
        <v>2</v>
      </c>
      <c s="36">
        <v>0.00013</v>
      </c>
      <c s="36">
        <f>ROUND(G588*H588,6)</f>
      </c>
      <c r="L588" s="38">
        <v>0</v>
      </c>
      <c s="32">
        <f>ROUND(ROUND(L588,2)*ROUND(G588,3),2)</f>
      </c>
      <c s="36" t="s">
        <v>154</v>
      </c>
      <c>
        <f>(M588*21)/100</f>
      </c>
      <c t="s">
        <v>28</v>
      </c>
    </row>
    <row r="589" spans="1:5" ht="25.5">
      <c r="A589" s="35" t="s">
        <v>56</v>
      </c>
      <c r="E589" s="39" t="s">
        <v>3625</v>
      </c>
    </row>
    <row r="590" spans="1:5" ht="25.5">
      <c r="A590" s="35" t="s">
        <v>57</v>
      </c>
      <c r="E590" s="40" t="s">
        <v>3620</v>
      </c>
    </row>
    <row r="591" spans="1:5" ht="12.75">
      <c r="A591" t="s">
        <v>58</v>
      </c>
      <c r="E591" s="39" t="s">
        <v>5</v>
      </c>
    </row>
    <row r="592" spans="1:16" ht="25.5">
      <c r="A592" t="s">
        <v>50</v>
      </c>
      <c s="34" t="s">
        <v>1075</v>
      </c>
      <c s="34" t="s">
        <v>3626</v>
      </c>
      <c s="35" t="s">
        <v>5</v>
      </c>
      <c s="6" t="s">
        <v>3627</v>
      </c>
      <c s="36" t="s">
        <v>54</v>
      </c>
      <c s="37">
        <v>1</v>
      </c>
      <c s="36">
        <v>0.00023</v>
      </c>
      <c s="36">
        <f>ROUND(G592*H592,6)</f>
      </c>
      <c r="L592" s="38">
        <v>0</v>
      </c>
      <c s="32">
        <f>ROUND(ROUND(L592,2)*ROUND(G592,3),2)</f>
      </c>
      <c s="36" t="s">
        <v>154</v>
      </c>
      <c>
        <f>(M592*21)/100</f>
      </c>
      <c t="s">
        <v>28</v>
      </c>
    </row>
    <row r="593" spans="1:5" ht="25.5">
      <c r="A593" s="35" t="s">
        <v>56</v>
      </c>
      <c r="E593" s="39" t="s">
        <v>3627</v>
      </c>
    </row>
    <row r="594" spans="1:5" ht="25.5">
      <c r="A594" s="35" t="s">
        <v>57</v>
      </c>
      <c r="E594" s="40" t="s">
        <v>3623</v>
      </c>
    </row>
    <row r="595" spans="1:5" ht="12.75">
      <c r="A595" t="s">
        <v>58</v>
      </c>
      <c r="E595" s="39" t="s">
        <v>5</v>
      </c>
    </row>
    <row r="596" spans="1:16" ht="25.5">
      <c r="A596" t="s">
        <v>50</v>
      </c>
      <c s="34" t="s">
        <v>1078</v>
      </c>
      <c s="34" t="s">
        <v>3628</v>
      </c>
      <c s="35" t="s">
        <v>5</v>
      </c>
      <c s="6" t="s">
        <v>3629</v>
      </c>
      <c s="36" t="s">
        <v>54</v>
      </c>
      <c s="37">
        <v>2</v>
      </c>
      <c s="36">
        <v>0.00024</v>
      </c>
      <c s="36">
        <f>ROUND(G596*H596,6)</f>
      </c>
      <c r="L596" s="38">
        <v>0</v>
      </c>
      <c s="32">
        <f>ROUND(ROUND(L596,2)*ROUND(G596,3),2)</f>
      </c>
      <c s="36" t="s">
        <v>154</v>
      </c>
      <c>
        <f>(M596*21)/100</f>
      </c>
      <c t="s">
        <v>28</v>
      </c>
    </row>
    <row r="597" spans="1:5" ht="25.5">
      <c r="A597" s="35" t="s">
        <v>56</v>
      </c>
      <c r="E597" s="39" t="s">
        <v>3629</v>
      </c>
    </row>
    <row r="598" spans="1:5" ht="25.5">
      <c r="A598" s="35" t="s">
        <v>57</v>
      </c>
      <c r="E598" s="40" t="s">
        <v>3620</v>
      </c>
    </row>
    <row r="599" spans="1:5" ht="12.75">
      <c r="A599" t="s">
        <v>58</v>
      </c>
      <c r="E599" s="39" t="s">
        <v>5</v>
      </c>
    </row>
    <row r="600" spans="1:16" ht="25.5">
      <c r="A600" t="s">
        <v>50</v>
      </c>
      <c s="34" t="s">
        <v>1082</v>
      </c>
      <c s="34" t="s">
        <v>3630</v>
      </c>
      <c s="35" t="s">
        <v>5</v>
      </c>
      <c s="6" t="s">
        <v>3631</v>
      </c>
      <c s="36" t="s">
        <v>54</v>
      </c>
      <c s="37">
        <v>1</v>
      </c>
      <c s="36">
        <v>0.00038</v>
      </c>
      <c s="36">
        <f>ROUND(G600*H600,6)</f>
      </c>
      <c r="L600" s="38">
        <v>0</v>
      </c>
      <c s="32">
        <f>ROUND(ROUND(L600,2)*ROUND(G600,3),2)</f>
      </c>
      <c s="36" t="s">
        <v>154</v>
      </c>
      <c>
        <f>(M600*21)/100</f>
      </c>
      <c t="s">
        <v>28</v>
      </c>
    </row>
    <row r="601" spans="1:5" ht="25.5">
      <c r="A601" s="35" t="s">
        <v>56</v>
      </c>
      <c r="E601" s="39" t="s">
        <v>3631</v>
      </c>
    </row>
    <row r="602" spans="1:5" ht="25.5">
      <c r="A602" s="35" t="s">
        <v>57</v>
      </c>
      <c r="E602" s="40" t="s">
        <v>3623</v>
      </c>
    </row>
    <row r="603" spans="1:5" ht="12.75">
      <c r="A603" t="s">
        <v>58</v>
      </c>
      <c r="E603" s="39" t="s">
        <v>5</v>
      </c>
    </row>
    <row r="604" spans="1:16" ht="25.5">
      <c r="A604" t="s">
        <v>50</v>
      </c>
      <c s="34" t="s">
        <v>1086</v>
      </c>
      <c s="34" t="s">
        <v>3632</v>
      </c>
      <c s="35" t="s">
        <v>5</v>
      </c>
      <c s="6" t="s">
        <v>3633</v>
      </c>
      <c s="36" t="s">
        <v>54</v>
      </c>
      <c s="37">
        <v>2</v>
      </c>
      <c s="36">
        <v>0.00062</v>
      </c>
      <c s="36">
        <f>ROUND(G604*H604,6)</f>
      </c>
      <c r="L604" s="38">
        <v>0</v>
      </c>
      <c s="32">
        <f>ROUND(ROUND(L604,2)*ROUND(G604,3),2)</f>
      </c>
      <c s="36" t="s">
        <v>154</v>
      </c>
      <c>
        <f>(M604*21)/100</f>
      </c>
      <c t="s">
        <v>28</v>
      </c>
    </row>
    <row r="605" spans="1:5" ht="25.5">
      <c r="A605" s="35" t="s">
        <v>56</v>
      </c>
      <c r="E605" s="39" t="s">
        <v>3633</v>
      </c>
    </row>
    <row r="606" spans="1:5" ht="25.5">
      <c r="A606" s="35" t="s">
        <v>57</v>
      </c>
      <c r="E606" s="40" t="s">
        <v>3634</v>
      </c>
    </row>
    <row r="607" spans="1:5" ht="12.75">
      <c r="A607" t="s">
        <v>58</v>
      </c>
      <c r="E607" s="39" t="s">
        <v>5</v>
      </c>
    </row>
    <row r="608" spans="1:16" ht="12.75">
      <c r="A608" t="s">
        <v>50</v>
      </c>
      <c s="34" t="s">
        <v>1090</v>
      </c>
      <c s="34" t="s">
        <v>3635</v>
      </c>
      <c s="35" t="s">
        <v>5</v>
      </c>
      <c s="6" t="s">
        <v>3636</v>
      </c>
      <c s="36" t="s">
        <v>54</v>
      </c>
      <c s="37">
        <v>2</v>
      </c>
      <c s="36">
        <v>0.00028</v>
      </c>
      <c s="36">
        <f>ROUND(G608*H608,6)</f>
      </c>
      <c r="L608" s="38">
        <v>0</v>
      </c>
      <c s="32">
        <f>ROUND(ROUND(L608,2)*ROUND(G608,3),2)</f>
      </c>
      <c s="36" t="s">
        <v>154</v>
      </c>
      <c>
        <f>(M608*21)/100</f>
      </c>
      <c t="s">
        <v>28</v>
      </c>
    </row>
    <row r="609" spans="1:5" ht="12.75">
      <c r="A609" s="35" t="s">
        <v>56</v>
      </c>
      <c r="E609" s="39" t="s">
        <v>3636</v>
      </c>
    </row>
    <row r="610" spans="1:5" ht="12.75">
      <c r="A610" s="35" t="s">
        <v>57</v>
      </c>
      <c r="E610" s="40" t="s">
        <v>5</v>
      </c>
    </row>
    <row r="611" spans="1:5" ht="12.75">
      <c r="A611" t="s">
        <v>58</v>
      </c>
      <c r="E611" s="39" t="s">
        <v>5</v>
      </c>
    </row>
    <row r="612" spans="1:16" ht="25.5">
      <c r="A612" t="s">
        <v>50</v>
      </c>
      <c s="34" t="s">
        <v>1093</v>
      </c>
      <c s="34" t="s">
        <v>3637</v>
      </c>
      <c s="35" t="s">
        <v>5</v>
      </c>
      <c s="6" t="s">
        <v>3638</v>
      </c>
      <c s="36" t="s">
        <v>54</v>
      </c>
      <c s="37">
        <v>2</v>
      </c>
      <c s="36">
        <v>0.00017</v>
      </c>
      <c s="36">
        <f>ROUND(G612*H612,6)</f>
      </c>
      <c r="L612" s="38">
        <v>0</v>
      </c>
      <c s="32">
        <f>ROUND(ROUND(L612,2)*ROUND(G612,3),2)</f>
      </c>
      <c s="36" t="s">
        <v>154</v>
      </c>
      <c>
        <f>(M612*21)/100</f>
      </c>
      <c t="s">
        <v>28</v>
      </c>
    </row>
    <row r="613" spans="1:5" ht="25.5">
      <c r="A613" s="35" t="s">
        <v>56</v>
      </c>
      <c r="E613" s="39" t="s">
        <v>3638</v>
      </c>
    </row>
    <row r="614" spans="1:5" ht="12.75">
      <c r="A614" s="35" t="s">
        <v>57</v>
      </c>
      <c r="E614" s="40" t="s">
        <v>5</v>
      </c>
    </row>
    <row r="615" spans="1:5" ht="12.75">
      <c r="A615" t="s">
        <v>58</v>
      </c>
      <c r="E615" s="39" t="s">
        <v>5</v>
      </c>
    </row>
    <row r="616" spans="1:16" ht="25.5">
      <c r="A616" t="s">
        <v>50</v>
      </c>
      <c s="34" t="s">
        <v>1096</v>
      </c>
      <c s="34" t="s">
        <v>3639</v>
      </c>
      <c s="35" t="s">
        <v>5</v>
      </c>
      <c s="6" t="s">
        <v>3640</v>
      </c>
      <c s="36" t="s">
        <v>336</v>
      </c>
      <c s="37">
        <v>0.72</v>
      </c>
      <c s="36">
        <v>0</v>
      </c>
      <c s="36">
        <f>ROUND(G616*H616,6)</f>
      </c>
      <c r="L616" s="38">
        <v>0</v>
      </c>
      <c s="32">
        <f>ROUND(ROUND(L616,2)*ROUND(G616,3),2)</f>
      </c>
      <c s="36" t="s">
        <v>154</v>
      </c>
      <c>
        <f>(M616*21)/100</f>
      </c>
      <c t="s">
        <v>28</v>
      </c>
    </row>
    <row r="617" spans="1:5" ht="25.5">
      <c r="A617" s="35" t="s">
        <v>56</v>
      </c>
      <c r="E617" s="39" t="s">
        <v>3640</v>
      </c>
    </row>
    <row r="618" spans="1:5" ht="12.75">
      <c r="A618" s="35" t="s">
        <v>57</v>
      </c>
      <c r="E618" s="40" t="s">
        <v>5</v>
      </c>
    </row>
    <row r="619" spans="1:5" ht="12.75">
      <c r="A619" t="s">
        <v>58</v>
      </c>
      <c r="E619" s="39" t="s">
        <v>5</v>
      </c>
    </row>
    <row r="620" spans="1:16" ht="25.5">
      <c r="A620" t="s">
        <v>50</v>
      </c>
      <c s="34" t="s">
        <v>1101</v>
      </c>
      <c s="34" t="s">
        <v>3641</v>
      </c>
      <c s="35" t="s">
        <v>5</v>
      </c>
      <c s="6" t="s">
        <v>3642</v>
      </c>
      <c s="36" t="s">
        <v>336</v>
      </c>
      <c s="37">
        <v>2</v>
      </c>
      <c s="36">
        <v>0</v>
      </c>
      <c s="36">
        <f>ROUND(G620*H620,6)</f>
      </c>
      <c r="L620" s="38">
        <v>0</v>
      </c>
      <c s="32">
        <f>ROUND(ROUND(L620,2)*ROUND(G620,3),2)</f>
      </c>
      <c s="36" t="s">
        <v>154</v>
      </c>
      <c>
        <f>(M620*21)/100</f>
      </c>
      <c t="s">
        <v>28</v>
      </c>
    </row>
    <row r="621" spans="1:5" ht="25.5">
      <c r="A621" s="35" t="s">
        <v>56</v>
      </c>
      <c r="E621" s="39" t="s">
        <v>3642</v>
      </c>
    </row>
    <row r="622" spans="1:5" ht="12.75">
      <c r="A622" s="35" t="s">
        <v>57</v>
      </c>
      <c r="E622" s="40" t="s">
        <v>5</v>
      </c>
    </row>
    <row r="623" spans="1:5" ht="12.75">
      <c r="A623" t="s">
        <v>58</v>
      </c>
      <c r="E623" s="39" t="s">
        <v>5</v>
      </c>
    </row>
    <row r="624" spans="1:16" ht="25.5">
      <c r="A624" t="s">
        <v>50</v>
      </c>
      <c s="34" t="s">
        <v>1105</v>
      </c>
      <c s="34" t="s">
        <v>3643</v>
      </c>
      <c s="35" t="s">
        <v>5</v>
      </c>
      <c s="6" t="s">
        <v>3644</v>
      </c>
      <c s="36" t="s">
        <v>336</v>
      </c>
      <c s="37">
        <v>0.158</v>
      </c>
      <c s="36">
        <v>0</v>
      </c>
      <c s="36">
        <f>ROUND(G624*H624,6)</f>
      </c>
      <c r="L624" s="38">
        <v>0</v>
      </c>
      <c s="32">
        <f>ROUND(ROUND(L624,2)*ROUND(G624,3),2)</f>
      </c>
      <c s="36" t="s">
        <v>154</v>
      </c>
      <c>
        <f>(M624*21)/100</f>
      </c>
      <c t="s">
        <v>28</v>
      </c>
    </row>
    <row r="625" spans="1:5" ht="25.5">
      <c r="A625" s="35" t="s">
        <v>56</v>
      </c>
      <c r="E625" s="39" t="s">
        <v>3644</v>
      </c>
    </row>
    <row r="626" spans="1:5" ht="12.75">
      <c r="A626" s="35" t="s">
        <v>57</v>
      </c>
      <c r="E626" s="40" t="s">
        <v>5</v>
      </c>
    </row>
    <row r="627" spans="1:5" ht="12.75">
      <c r="A627" t="s">
        <v>58</v>
      </c>
      <c r="E627" s="39" t="s">
        <v>5</v>
      </c>
    </row>
    <row r="628" spans="1:16" ht="25.5">
      <c r="A628" t="s">
        <v>50</v>
      </c>
      <c s="34" t="s">
        <v>1110</v>
      </c>
      <c s="34" t="s">
        <v>3645</v>
      </c>
      <c s="35" t="s">
        <v>5</v>
      </c>
      <c s="6" t="s">
        <v>3646</v>
      </c>
      <c s="36" t="s">
        <v>336</v>
      </c>
      <c s="37">
        <v>0.158</v>
      </c>
      <c s="36">
        <v>0</v>
      </c>
      <c s="36">
        <f>ROUND(G628*H628,6)</f>
      </c>
      <c r="L628" s="38">
        <v>0</v>
      </c>
      <c s="32">
        <f>ROUND(ROUND(L628,2)*ROUND(G628,3),2)</f>
      </c>
      <c s="36" t="s">
        <v>154</v>
      </c>
      <c>
        <f>(M628*21)/100</f>
      </c>
      <c t="s">
        <v>28</v>
      </c>
    </row>
    <row r="629" spans="1:5" ht="38.25">
      <c r="A629" s="35" t="s">
        <v>56</v>
      </c>
      <c r="E629" s="39" t="s">
        <v>3647</v>
      </c>
    </row>
    <row r="630" spans="1:5" ht="12.75">
      <c r="A630" s="35" t="s">
        <v>57</v>
      </c>
      <c r="E630" s="40" t="s">
        <v>5</v>
      </c>
    </row>
    <row r="631" spans="1:5" ht="12.75">
      <c r="A631" t="s">
        <v>58</v>
      </c>
      <c r="E631" s="39" t="s">
        <v>5</v>
      </c>
    </row>
    <row r="632" spans="1:13" ht="12.75">
      <c r="A632" t="s">
        <v>47</v>
      </c>
      <c r="C632" s="31" t="s">
        <v>3648</v>
      </c>
      <c r="E632" s="33" t="s">
        <v>3649</v>
      </c>
      <c r="J632" s="32">
        <f>0</f>
      </c>
      <c s="32">
        <f>0</f>
      </c>
      <c s="32">
        <f>0+L633+L637+L641+L645</f>
      </c>
      <c s="32">
        <f>0+M633+M637+M641+M645</f>
      </c>
    </row>
    <row r="633" spans="1:16" ht="25.5">
      <c r="A633" t="s">
        <v>50</v>
      </c>
      <c s="34" t="s">
        <v>1114</v>
      </c>
      <c s="34" t="s">
        <v>3650</v>
      </c>
      <c s="35" t="s">
        <v>5</v>
      </c>
      <c s="6" t="s">
        <v>3651</v>
      </c>
      <c s="36" t="s">
        <v>3613</v>
      </c>
      <c s="37">
        <v>1</v>
      </c>
      <c s="36">
        <v>0.0016</v>
      </c>
      <c s="36">
        <f>ROUND(G633*H633,6)</f>
      </c>
      <c r="L633" s="38">
        <v>0</v>
      </c>
      <c s="32">
        <f>ROUND(ROUND(L633,2)*ROUND(G633,3),2)</f>
      </c>
      <c s="36" t="s">
        <v>154</v>
      </c>
      <c>
        <f>(M633*21)/100</f>
      </c>
      <c t="s">
        <v>28</v>
      </c>
    </row>
    <row r="634" spans="1:5" ht="25.5">
      <c r="A634" s="35" t="s">
        <v>56</v>
      </c>
      <c r="E634" s="39" t="s">
        <v>3651</v>
      </c>
    </row>
    <row r="635" spans="1:5" ht="12.75">
      <c r="A635" s="35" t="s">
        <v>57</v>
      </c>
      <c r="E635" s="40" t="s">
        <v>5</v>
      </c>
    </row>
    <row r="636" spans="1:5" ht="12.75">
      <c r="A636" t="s">
        <v>58</v>
      </c>
      <c r="E636" s="39" t="s">
        <v>5</v>
      </c>
    </row>
    <row r="637" spans="1:16" ht="12.75">
      <c r="A637" t="s">
        <v>50</v>
      </c>
      <c s="34" t="s">
        <v>1119</v>
      </c>
      <c s="34" t="s">
        <v>3652</v>
      </c>
      <c s="35" t="s">
        <v>5</v>
      </c>
      <c s="6" t="s">
        <v>3653</v>
      </c>
      <c s="36" t="s">
        <v>54</v>
      </c>
      <c s="37">
        <v>1</v>
      </c>
      <c s="36">
        <v>0.004</v>
      </c>
      <c s="36">
        <f>ROUND(G637*H637,6)</f>
      </c>
      <c r="L637" s="38">
        <v>0</v>
      </c>
      <c s="32">
        <f>ROUND(ROUND(L637,2)*ROUND(G637,3),2)</f>
      </c>
      <c s="36" t="s">
        <v>159</v>
      </c>
      <c>
        <f>(M637*21)/100</f>
      </c>
      <c t="s">
        <v>28</v>
      </c>
    </row>
    <row r="638" spans="1:5" ht="12.75">
      <c r="A638" s="35" t="s">
        <v>56</v>
      </c>
      <c r="E638" s="39" t="s">
        <v>3653</v>
      </c>
    </row>
    <row r="639" spans="1:5" ht="12.75">
      <c r="A639" s="35" t="s">
        <v>57</v>
      </c>
      <c r="E639" s="40" t="s">
        <v>5</v>
      </c>
    </row>
    <row r="640" spans="1:5" ht="12.75">
      <c r="A640" t="s">
        <v>58</v>
      </c>
      <c r="E640" s="39" t="s">
        <v>5</v>
      </c>
    </row>
    <row r="641" spans="1:16" ht="25.5">
      <c r="A641" t="s">
        <v>50</v>
      </c>
      <c s="34" t="s">
        <v>1123</v>
      </c>
      <c s="34" t="s">
        <v>3654</v>
      </c>
      <c s="35" t="s">
        <v>5</v>
      </c>
      <c s="6" t="s">
        <v>3655</v>
      </c>
      <c s="36" t="s">
        <v>336</v>
      </c>
      <c s="37">
        <v>0.006</v>
      </c>
      <c s="36">
        <v>0</v>
      </c>
      <c s="36">
        <f>ROUND(G641*H641,6)</f>
      </c>
      <c r="L641" s="38">
        <v>0</v>
      </c>
      <c s="32">
        <f>ROUND(ROUND(L641,2)*ROUND(G641,3),2)</f>
      </c>
      <c s="36" t="s">
        <v>154</v>
      </c>
      <c>
        <f>(M641*21)/100</f>
      </c>
      <c t="s">
        <v>28</v>
      </c>
    </row>
    <row r="642" spans="1:5" ht="25.5">
      <c r="A642" s="35" t="s">
        <v>56</v>
      </c>
      <c r="E642" s="39" t="s">
        <v>3655</v>
      </c>
    </row>
    <row r="643" spans="1:5" ht="12.75">
      <c r="A643" s="35" t="s">
        <v>57</v>
      </c>
      <c r="E643" s="40" t="s">
        <v>5</v>
      </c>
    </row>
    <row r="644" spans="1:5" ht="12.75">
      <c r="A644" t="s">
        <v>58</v>
      </c>
      <c r="E644" s="39" t="s">
        <v>5</v>
      </c>
    </row>
    <row r="645" spans="1:16" ht="25.5">
      <c r="A645" t="s">
        <v>50</v>
      </c>
      <c s="34" t="s">
        <v>1127</v>
      </c>
      <c s="34" t="s">
        <v>3656</v>
      </c>
      <c s="35" t="s">
        <v>5</v>
      </c>
      <c s="6" t="s">
        <v>3657</v>
      </c>
      <c s="36" t="s">
        <v>336</v>
      </c>
      <c s="37">
        <v>0.006</v>
      </c>
      <c s="36">
        <v>0</v>
      </c>
      <c s="36">
        <f>ROUND(G645*H645,6)</f>
      </c>
      <c r="L645" s="38">
        <v>0</v>
      </c>
      <c s="32">
        <f>ROUND(ROUND(L645,2)*ROUND(G645,3),2)</f>
      </c>
      <c s="36" t="s">
        <v>154</v>
      </c>
      <c>
        <f>(M645*21)/100</f>
      </c>
      <c t="s">
        <v>28</v>
      </c>
    </row>
    <row r="646" spans="1:5" ht="38.25">
      <c r="A646" s="35" t="s">
        <v>56</v>
      </c>
      <c r="E646" s="39" t="s">
        <v>3658</v>
      </c>
    </row>
    <row r="647" spans="1:5" ht="12.75">
      <c r="A647" s="35" t="s">
        <v>57</v>
      </c>
      <c r="E647" s="40" t="s">
        <v>5</v>
      </c>
    </row>
    <row r="648" spans="1:5" ht="12.75">
      <c r="A648" t="s">
        <v>58</v>
      </c>
      <c r="E648" s="39" t="s">
        <v>5</v>
      </c>
    </row>
    <row r="649" spans="1:13" ht="12.75">
      <c r="A649" t="s">
        <v>47</v>
      </c>
      <c r="C649" s="31" t="s">
        <v>3659</v>
      </c>
      <c r="E649" s="33" t="s">
        <v>3660</v>
      </c>
      <c r="J649" s="32">
        <f>0</f>
      </c>
      <c s="32">
        <f>0</f>
      </c>
      <c s="32">
        <f>0+L650+L654+L658+L662+L666+L670+L674+L678+L682+L686+L690+L694+L698+L702+L706+L710+L714+L718+L722+L726+L730+L734+L738+L742+L746+L750+L754+L758+L762+L766+L770+L774+L778+L782+L786+L790+L794+L798+L802+L806+L810+L814+L818+L822+L826+L830+L834+L838+L842+L846+L850+L854+L858+L862+L866+L870+L874+L878+L882+L886+L890+L894+L898+L902+L906+L910+L914+L918+L922+L926+L930+L934+L938+L942+L946+L950</f>
      </c>
      <c s="32">
        <f>0+M650+M654+M658+M662+M666+M670+M674+M678+M682+M686+M690+M694+M698+M702+M706+M710+M714+M718+M722+M726+M730+M734+M738+M742+M746+M750+M754+M758+M762+M766+M770+M774+M778+M782+M786+M790+M794+M798+M802+M806+M810+M814+M818+M822+M826+M830+M834+M838+M842+M846+M850+M854+M858+M862+M866+M870+M874+M878+M882+M886+M890+M894+M898+M902+M906+M910+M914+M918+M922+M926+M930+M934+M938+M942+M946+M950</f>
      </c>
    </row>
    <row r="650" spans="1:16" ht="12.75">
      <c r="A650" t="s">
        <v>50</v>
      </c>
      <c s="34" t="s">
        <v>1131</v>
      </c>
      <c s="34" t="s">
        <v>3661</v>
      </c>
      <c s="35" t="s">
        <v>5</v>
      </c>
      <c s="6" t="s">
        <v>3662</v>
      </c>
      <c s="36" t="s">
        <v>3613</v>
      </c>
      <c s="37">
        <v>10</v>
      </c>
      <c s="36">
        <v>0</v>
      </c>
      <c s="36">
        <f>ROUND(G650*H650,6)</f>
      </c>
      <c r="L650" s="38">
        <v>0</v>
      </c>
      <c s="32">
        <f>ROUND(ROUND(L650,2)*ROUND(G650,3),2)</f>
      </c>
      <c s="36" t="s">
        <v>154</v>
      </c>
      <c>
        <f>(M650*21)/100</f>
      </c>
      <c t="s">
        <v>28</v>
      </c>
    </row>
    <row r="651" spans="1:5" ht="12.75">
      <c r="A651" s="35" t="s">
        <v>56</v>
      </c>
      <c r="E651" s="39" t="s">
        <v>3662</v>
      </c>
    </row>
    <row r="652" spans="1:5" ht="63.75">
      <c r="A652" s="35" t="s">
        <v>57</v>
      </c>
      <c r="E652" s="40" t="s">
        <v>3417</v>
      </c>
    </row>
    <row r="653" spans="1:5" ht="12.75">
      <c r="A653" t="s">
        <v>58</v>
      </c>
      <c r="E653" s="39" t="s">
        <v>5</v>
      </c>
    </row>
    <row r="654" spans="1:16" ht="25.5">
      <c r="A654" t="s">
        <v>50</v>
      </c>
      <c s="34" t="s">
        <v>1136</v>
      </c>
      <c s="34" t="s">
        <v>3663</v>
      </c>
      <c s="35" t="s">
        <v>5</v>
      </c>
      <c s="6" t="s">
        <v>3664</v>
      </c>
      <c s="36" t="s">
        <v>3613</v>
      </c>
      <c s="37">
        <v>5</v>
      </c>
      <c s="36">
        <v>0.01697</v>
      </c>
      <c s="36">
        <f>ROUND(G654*H654,6)</f>
      </c>
      <c r="L654" s="38">
        <v>0</v>
      </c>
      <c s="32">
        <f>ROUND(ROUND(L654,2)*ROUND(G654,3),2)</f>
      </c>
      <c s="36" t="s">
        <v>154</v>
      </c>
      <c>
        <f>(M654*21)/100</f>
      </c>
      <c t="s">
        <v>28</v>
      </c>
    </row>
    <row r="655" spans="1:5" ht="25.5">
      <c r="A655" s="35" t="s">
        <v>56</v>
      </c>
      <c r="E655" s="39" t="s">
        <v>3664</v>
      </c>
    </row>
    <row r="656" spans="1:5" ht="38.25">
      <c r="A656" s="35" t="s">
        <v>57</v>
      </c>
      <c r="E656" s="40" t="s">
        <v>3665</v>
      </c>
    </row>
    <row r="657" spans="1:5" ht="12.75">
      <c r="A657" t="s">
        <v>58</v>
      </c>
      <c r="E657" s="39" t="s">
        <v>5</v>
      </c>
    </row>
    <row r="658" spans="1:16" ht="12.75">
      <c r="A658" t="s">
        <v>50</v>
      </c>
      <c s="34" t="s">
        <v>1140</v>
      </c>
      <c s="34" t="s">
        <v>3666</v>
      </c>
      <c s="35" t="s">
        <v>5</v>
      </c>
      <c s="6" t="s">
        <v>3667</v>
      </c>
      <c s="36" t="s">
        <v>54</v>
      </c>
      <c s="37">
        <v>4</v>
      </c>
      <c s="36">
        <v>0.0001</v>
      </c>
      <c s="36">
        <f>ROUND(G658*H658,6)</f>
      </c>
      <c r="L658" s="38">
        <v>0</v>
      </c>
      <c s="32">
        <f>ROUND(ROUND(L658,2)*ROUND(G658,3),2)</f>
      </c>
      <c s="36" t="s">
        <v>154</v>
      </c>
      <c>
        <f>(M658*21)/100</f>
      </c>
      <c t="s">
        <v>28</v>
      </c>
    </row>
    <row r="659" spans="1:5" ht="12.75">
      <c r="A659" s="35" t="s">
        <v>56</v>
      </c>
      <c r="E659" s="39" t="s">
        <v>3667</v>
      </c>
    </row>
    <row r="660" spans="1:5" ht="25.5">
      <c r="A660" s="35" t="s">
        <v>57</v>
      </c>
      <c r="E660" s="40" t="s">
        <v>3668</v>
      </c>
    </row>
    <row r="661" spans="1:5" ht="12.75">
      <c r="A661" t="s">
        <v>58</v>
      </c>
      <c r="E661" s="39" t="s">
        <v>5</v>
      </c>
    </row>
    <row r="662" spans="1:16" ht="12.75">
      <c r="A662" t="s">
        <v>50</v>
      </c>
      <c s="34" t="s">
        <v>1143</v>
      </c>
      <c s="34" t="s">
        <v>3669</v>
      </c>
      <c s="35" t="s">
        <v>5</v>
      </c>
      <c s="6" t="s">
        <v>3670</v>
      </c>
      <c s="36" t="s">
        <v>54</v>
      </c>
      <c s="37">
        <v>4</v>
      </c>
      <c s="36">
        <v>0.014</v>
      </c>
      <c s="36">
        <f>ROUND(G662*H662,6)</f>
      </c>
      <c r="L662" s="38">
        <v>0</v>
      </c>
      <c s="32">
        <f>ROUND(ROUND(L662,2)*ROUND(G662,3),2)</f>
      </c>
      <c s="36" t="s">
        <v>159</v>
      </c>
      <c>
        <f>(M662*21)/100</f>
      </c>
      <c t="s">
        <v>28</v>
      </c>
    </row>
    <row r="663" spans="1:5" ht="12.75">
      <c r="A663" s="35" t="s">
        <v>56</v>
      </c>
      <c r="E663" s="39" t="s">
        <v>3670</v>
      </c>
    </row>
    <row r="664" spans="1:5" ht="25.5">
      <c r="A664" s="35" t="s">
        <v>57</v>
      </c>
      <c r="E664" s="40" t="s">
        <v>3668</v>
      </c>
    </row>
    <row r="665" spans="1:5" ht="12.75">
      <c r="A665" t="s">
        <v>58</v>
      </c>
      <c r="E665" s="39" t="s">
        <v>3671</v>
      </c>
    </row>
    <row r="666" spans="1:16" ht="12.75">
      <c r="A666" t="s">
        <v>50</v>
      </c>
      <c s="34" t="s">
        <v>1146</v>
      </c>
      <c s="34" t="s">
        <v>3672</v>
      </c>
      <c s="35" t="s">
        <v>5</v>
      </c>
      <c s="6" t="s">
        <v>3673</v>
      </c>
      <c s="36" t="s">
        <v>54</v>
      </c>
      <c s="37">
        <v>1</v>
      </c>
      <c s="36">
        <v>0.00247</v>
      </c>
      <c s="36">
        <f>ROUND(G666*H666,6)</f>
      </c>
      <c r="L666" s="38">
        <v>0</v>
      </c>
      <c s="32">
        <f>ROUND(ROUND(L666,2)*ROUND(G666,3),2)</f>
      </c>
      <c s="36" t="s">
        <v>154</v>
      </c>
      <c>
        <f>(M666*21)/100</f>
      </c>
      <c t="s">
        <v>28</v>
      </c>
    </row>
    <row r="667" spans="1:5" ht="12.75">
      <c r="A667" s="35" t="s">
        <v>56</v>
      </c>
      <c r="E667" s="39" t="s">
        <v>3673</v>
      </c>
    </row>
    <row r="668" spans="1:5" ht="25.5">
      <c r="A668" s="35" t="s">
        <v>57</v>
      </c>
      <c r="E668" s="40" t="s">
        <v>3674</v>
      </c>
    </row>
    <row r="669" spans="1:5" ht="12.75">
      <c r="A669" t="s">
        <v>58</v>
      </c>
      <c r="E669" s="39" t="s">
        <v>5</v>
      </c>
    </row>
    <row r="670" spans="1:16" ht="12.75">
      <c r="A670" t="s">
        <v>50</v>
      </c>
      <c s="34" t="s">
        <v>1149</v>
      </c>
      <c s="34" t="s">
        <v>3675</v>
      </c>
      <c s="35" t="s">
        <v>5</v>
      </c>
      <c s="6" t="s">
        <v>3676</v>
      </c>
      <c s="36" t="s">
        <v>54</v>
      </c>
      <c s="37">
        <v>1</v>
      </c>
      <c s="36">
        <v>0.0219</v>
      </c>
      <c s="36">
        <f>ROUND(G670*H670,6)</f>
      </c>
      <c r="L670" s="38">
        <v>0</v>
      </c>
      <c s="32">
        <f>ROUND(ROUND(L670,2)*ROUND(G670,3),2)</f>
      </c>
      <c s="36" t="s">
        <v>154</v>
      </c>
      <c>
        <f>(M670*21)/100</f>
      </c>
      <c t="s">
        <v>28</v>
      </c>
    </row>
    <row r="671" spans="1:5" ht="12.75">
      <c r="A671" s="35" t="s">
        <v>56</v>
      </c>
      <c r="E671" s="39" t="s">
        <v>3676</v>
      </c>
    </row>
    <row r="672" spans="1:5" ht="12.75">
      <c r="A672" s="35" t="s">
        <v>57</v>
      </c>
      <c r="E672" s="40" t="s">
        <v>5</v>
      </c>
    </row>
    <row r="673" spans="1:5" ht="12.75">
      <c r="A673" t="s">
        <v>58</v>
      </c>
      <c r="E673" s="39" t="s">
        <v>5</v>
      </c>
    </row>
    <row r="674" spans="1:16" ht="12.75">
      <c r="A674" t="s">
        <v>50</v>
      </c>
      <c s="34" t="s">
        <v>1152</v>
      </c>
      <c s="34" t="s">
        <v>3677</v>
      </c>
      <c s="35" t="s">
        <v>5</v>
      </c>
      <c s="6" t="s">
        <v>3678</v>
      </c>
      <c s="36" t="s">
        <v>54</v>
      </c>
      <c s="37">
        <v>10</v>
      </c>
      <c s="36">
        <v>0.0021</v>
      </c>
      <c s="36">
        <f>ROUND(G674*H674,6)</f>
      </c>
      <c r="L674" s="38">
        <v>0</v>
      </c>
      <c s="32">
        <f>ROUND(ROUND(L674,2)*ROUND(G674,3),2)</f>
      </c>
      <c s="36" t="s">
        <v>159</v>
      </c>
      <c>
        <f>(M674*21)/100</f>
      </c>
      <c t="s">
        <v>28</v>
      </c>
    </row>
    <row r="675" spans="1:5" ht="12.75">
      <c r="A675" s="35" t="s">
        <v>56</v>
      </c>
      <c r="E675" s="39" t="s">
        <v>3678</v>
      </c>
    </row>
    <row r="676" spans="1:5" ht="63.75">
      <c r="A676" s="35" t="s">
        <v>57</v>
      </c>
      <c r="E676" s="40" t="s">
        <v>3679</v>
      </c>
    </row>
    <row r="677" spans="1:5" ht="12.75">
      <c r="A677" t="s">
        <v>58</v>
      </c>
      <c r="E677" s="39" t="s">
        <v>5</v>
      </c>
    </row>
    <row r="678" spans="1:16" ht="12.75">
      <c r="A678" t="s">
        <v>50</v>
      </c>
      <c s="34" t="s">
        <v>1156</v>
      </c>
      <c s="34" t="s">
        <v>3680</v>
      </c>
      <c s="35" t="s">
        <v>5</v>
      </c>
      <c s="6" t="s">
        <v>3681</v>
      </c>
      <c s="36" t="s">
        <v>3613</v>
      </c>
      <c s="37">
        <v>1</v>
      </c>
      <c s="36">
        <v>0</v>
      </c>
      <c s="36">
        <f>ROUND(G678*H678,6)</f>
      </c>
      <c r="L678" s="38">
        <v>0</v>
      </c>
      <c s="32">
        <f>ROUND(ROUND(L678,2)*ROUND(G678,3),2)</f>
      </c>
      <c s="36" t="s">
        <v>154</v>
      </c>
      <c>
        <f>(M678*21)/100</f>
      </c>
      <c t="s">
        <v>28</v>
      </c>
    </row>
    <row r="679" spans="1:5" ht="12.75">
      <c r="A679" s="35" t="s">
        <v>56</v>
      </c>
      <c r="E679" s="39" t="s">
        <v>3681</v>
      </c>
    </row>
    <row r="680" spans="1:5" ht="12.75">
      <c r="A680" s="35" t="s">
        <v>57</v>
      </c>
      <c r="E680" s="40" t="s">
        <v>5</v>
      </c>
    </row>
    <row r="681" spans="1:5" ht="12.75">
      <c r="A681" t="s">
        <v>58</v>
      </c>
      <c r="E681" s="39" t="s">
        <v>5</v>
      </c>
    </row>
    <row r="682" spans="1:16" ht="12.75">
      <c r="A682" t="s">
        <v>50</v>
      </c>
      <c s="34" t="s">
        <v>1159</v>
      </c>
      <c s="34" t="s">
        <v>3682</v>
      </c>
      <c s="35" t="s">
        <v>5</v>
      </c>
      <c s="6" t="s">
        <v>3683</v>
      </c>
      <c s="36" t="s">
        <v>54</v>
      </c>
      <c s="37">
        <v>2</v>
      </c>
      <c s="36">
        <v>8E-05</v>
      </c>
      <c s="36">
        <f>ROUND(G682*H682,6)</f>
      </c>
      <c r="L682" s="38">
        <v>0</v>
      </c>
      <c s="32">
        <f>ROUND(ROUND(L682,2)*ROUND(G682,3),2)</f>
      </c>
      <c s="36" t="s">
        <v>154</v>
      </c>
      <c>
        <f>(M682*21)/100</f>
      </c>
      <c t="s">
        <v>28</v>
      </c>
    </row>
    <row r="683" spans="1:5" ht="12.75">
      <c r="A683" s="35" t="s">
        <v>56</v>
      </c>
      <c r="E683" s="39" t="s">
        <v>3683</v>
      </c>
    </row>
    <row r="684" spans="1:5" ht="25.5">
      <c r="A684" s="35" t="s">
        <v>57</v>
      </c>
      <c r="E684" s="40" t="s">
        <v>3684</v>
      </c>
    </row>
    <row r="685" spans="1:5" ht="12.75">
      <c r="A685" t="s">
        <v>58</v>
      </c>
      <c r="E685" s="39" t="s">
        <v>5</v>
      </c>
    </row>
    <row r="686" spans="1:16" ht="12.75">
      <c r="A686" t="s">
        <v>50</v>
      </c>
      <c s="34" t="s">
        <v>1164</v>
      </c>
      <c s="34" t="s">
        <v>3685</v>
      </c>
      <c s="35" t="s">
        <v>5</v>
      </c>
      <c s="6" t="s">
        <v>3686</v>
      </c>
      <c s="36" t="s">
        <v>54</v>
      </c>
      <c s="37">
        <v>2</v>
      </c>
      <c s="36">
        <v>0.0091</v>
      </c>
      <c s="36">
        <f>ROUND(G686*H686,6)</f>
      </c>
      <c r="L686" s="38">
        <v>0</v>
      </c>
      <c s="32">
        <f>ROUND(ROUND(L686,2)*ROUND(G686,3),2)</f>
      </c>
      <c s="36" t="s">
        <v>154</v>
      </c>
      <c>
        <f>(M686*21)/100</f>
      </c>
      <c t="s">
        <v>28</v>
      </c>
    </row>
    <row r="687" spans="1:5" ht="12.75">
      <c r="A687" s="35" t="s">
        <v>56</v>
      </c>
      <c r="E687" s="39" t="s">
        <v>3686</v>
      </c>
    </row>
    <row r="688" spans="1:5" ht="12.75">
      <c r="A688" s="35" t="s">
        <v>57</v>
      </c>
      <c r="E688" s="40" t="s">
        <v>5</v>
      </c>
    </row>
    <row r="689" spans="1:5" ht="12.75">
      <c r="A689" t="s">
        <v>58</v>
      </c>
      <c r="E689" s="39" t="s">
        <v>3687</v>
      </c>
    </row>
    <row r="690" spans="1:16" ht="25.5">
      <c r="A690" t="s">
        <v>50</v>
      </c>
      <c s="34" t="s">
        <v>1168</v>
      </c>
      <c s="34" t="s">
        <v>3688</v>
      </c>
      <c s="35" t="s">
        <v>5</v>
      </c>
      <c s="6" t="s">
        <v>3689</v>
      </c>
      <c s="36" t="s">
        <v>3613</v>
      </c>
      <c s="37">
        <v>4</v>
      </c>
      <c s="36">
        <v>0.0377</v>
      </c>
      <c s="36">
        <f>ROUND(G690*H690,6)</f>
      </c>
      <c r="L690" s="38">
        <v>0</v>
      </c>
      <c s="32">
        <f>ROUND(ROUND(L690,2)*ROUND(G690,3),2)</f>
      </c>
      <c s="36" t="s">
        <v>159</v>
      </c>
      <c>
        <f>(M690*21)/100</f>
      </c>
      <c t="s">
        <v>28</v>
      </c>
    </row>
    <row r="691" spans="1:5" ht="25.5">
      <c r="A691" s="35" t="s">
        <v>56</v>
      </c>
      <c r="E691" s="39" t="s">
        <v>3689</v>
      </c>
    </row>
    <row r="692" spans="1:5" ht="25.5">
      <c r="A692" s="35" t="s">
        <v>57</v>
      </c>
      <c r="E692" s="40" t="s">
        <v>3690</v>
      </c>
    </row>
    <row r="693" spans="1:5" ht="12.75">
      <c r="A693" t="s">
        <v>58</v>
      </c>
      <c r="E693" s="39" t="s">
        <v>5</v>
      </c>
    </row>
    <row r="694" spans="1:16" ht="12.75">
      <c r="A694" t="s">
        <v>50</v>
      </c>
      <c s="34" t="s">
        <v>1172</v>
      </c>
      <c s="34" t="s">
        <v>3691</v>
      </c>
      <c s="35" t="s">
        <v>5</v>
      </c>
      <c s="6" t="s">
        <v>3692</v>
      </c>
      <c s="36" t="s">
        <v>3613</v>
      </c>
      <c s="37">
        <v>15</v>
      </c>
      <c s="36">
        <v>0</v>
      </c>
      <c s="36">
        <f>ROUND(G694*H694,6)</f>
      </c>
      <c r="L694" s="38">
        <v>0</v>
      </c>
      <c s="32">
        <f>ROUND(ROUND(L694,2)*ROUND(G694,3),2)</f>
      </c>
      <c s="36" t="s">
        <v>154</v>
      </c>
      <c>
        <f>(M694*21)/100</f>
      </c>
      <c t="s">
        <v>28</v>
      </c>
    </row>
    <row r="695" spans="1:5" ht="12.75">
      <c r="A695" s="35" t="s">
        <v>56</v>
      </c>
      <c r="E695" s="39" t="s">
        <v>3692</v>
      </c>
    </row>
    <row r="696" spans="1:5" ht="63.75">
      <c r="A696" s="35" t="s">
        <v>57</v>
      </c>
      <c r="E696" s="40" t="s">
        <v>3693</v>
      </c>
    </row>
    <row r="697" spans="1:5" ht="12.75">
      <c r="A697" t="s">
        <v>58</v>
      </c>
      <c r="E697" s="39" t="s">
        <v>5</v>
      </c>
    </row>
    <row r="698" spans="1:16" ht="25.5">
      <c r="A698" t="s">
        <v>50</v>
      </c>
      <c s="34" t="s">
        <v>1176</v>
      </c>
      <c s="34" t="s">
        <v>3694</v>
      </c>
      <c s="35" t="s">
        <v>5</v>
      </c>
      <c s="6" t="s">
        <v>3695</v>
      </c>
      <c s="36" t="s">
        <v>3613</v>
      </c>
      <c s="37">
        <v>1</v>
      </c>
      <c s="36">
        <v>0.01497</v>
      </c>
      <c s="36">
        <f>ROUND(G698*H698,6)</f>
      </c>
      <c r="L698" s="38">
        <v>0</v>
      </c>
      <c s="32">
        <f>ROUND(ROUND(L698,2)*ROUND(G698,3),2)</f>
      </c>
      <c s="36" t="s">
        <v>154</v>
      </c>
      <c>
        <f>(M698*21)/100</f>
      </c>
      <c t="s">
        <v>28</v>
      </c>
    </row>
    <row r="699" spans="1:5" ht="25.5">
      <c r="A699" s="35" t="s">
        <v>56</v>
      </c>
      <c r="E699" s="39" t="s">
        <v>3695</v>
      </c>
    </row>
    <row r="700" spans="1:5" ht="25.5">
      <c r="A700" s="35" t="s">
        <v>57</v>
      </c>
      <c r="E700" s="40" t="s">
        <v>3696</v>
      </c>
    </row>
    <row r="701" spans="1:5" ht="12.75">
      <c r="A701" t="s">
        <v>58</v>
      </c>
      <c r="E701" s="39" t="s">
        <v>5</v>
      </c>
    </row>
    <row r="702" spans="1:16" ht="25.5">
      <c r="A702" t="s">
        <v>50</v>
      </c>
      <c s="34" t="s">
        <v>1186</v>
      </c>
      <c s="34" t="s">
        <v>3697</v>
      </c>
      <c s="35" t="s">
        <v>5</v>
      </c>
      <c s="6" t="s">
        <v>3698</v>
      </c>
      <c s="36" t="s">
        <v>3613</v>
      </c>
      <c s="37">
        <v>1</v>
      </c>
      <c s="36">
        <v>0.01047</v>
      </c>
      <c s="36">
        <f>ROUND(G702*H702,6)</f>
      </c>
      <c r="L702" s="38">
        <v>0</v>
      </c>
      <c s="32">
        <f>ROUND(ROUND(L702,2)*ROUND(G702,3),2)</f>
      </c>
      <c s="36" t="s">
        <v>154</v>
      </c>
      <c>
        <f>(M702*21)/100</f>
      </c>
      <c t="s">
        <v>28</v>
      </c>
    </row>
    <row r="703" spans="1:5" ht="25.5">
      <c r="A703" s="35" t="s">
        <v>56</v>
      </c>
      <c r="E703" s="39" t="s">
        <v>3698</v>
      </c>
    </row>
    <row r="704" spans="1:5" ht="25.5">
      <c r="A704" s="35" t="s">
        <v>57</v>
      </c>
      <c r="E704" s="40" t="s">
        <v>3699</v>
      </c>
    </row>
    <row r="705" spans="1:5" ht="12.75">
      <c r="A705" t="s">
        <v>58</v>
      </c>
      <c r="E705" s="39" t="s">
        <v>5</v>
      </c>
    </row>
    <row r="706" spans="1:16" ht="12.75">
      <c r="A706" t="s">
        <v>50</v>
      </c>
      <c s="34" t="s">
        <v>1191</v>
      </c>
      <c s="34" t="s">
        <v>3700</v>
      </c>
      <c s="35" t="s">
        <v>5</v>
      </c>
      <c s="6" t="s">
        <v>3701</v>
      </c>
      <c s="36" t="s">
        <v>54</v>
      </c>
      <c s="37">
        <v>1</v>
      </c>
      <c s="36">
        <v>0.0194</v>
      </c>
      <c s="36">
        <f>ROUND(G706*H706,6)</f>
      </c>
      <c r="L706" s="38">
        <v>0</v>
      </c>
      <c s="32">
        <f>ROUND(ROUND(L706,2)*ROUND(G706,3),2)</f>
      </c>
      <c s="36" t="s">
        <v>159</v>
      </c>
      <c>
        <f>(M706*21)/100</f>
      </c>
      <c t="s">
        <v>28</v>
      </c>
    </row>
    <row r="707" spans="1:5" ht="12.75">
      <c r="A707" s="35" t="s">
        <v>56</v>
      </c>
      <c r="E707" s="39" t="s">
        <v>3701</v>
      </c>
    </row>
    <row r="708" spans="1:5" ht="12.75">
      <c r="A708" s="35" t="s">
        <v>57</v>
      </c>
      <c r="E708" s="40" t="s">
        <v>5</v>
      </c>
    </row>
    <row r="709" spans="1:5" ht="12.75">
      <c r="A709" t="s">
        <v>58</v>
      </c>
      <c r="E709" s="39" t="s">
        <v>5</v>
      </c>
    </row>
    <row r="710" spans="1:16" ht="12.75">
      <c r="A710" t="s">
        <v>50</v>
      </c>
      <c s="34" t="s">
        <v>1195</v>
      </c>
      <c s="34" t="s">
        <v>3702</v>
      </c>
      <c s="35" t="s">
        <v>5</v>
      </c>
      <c s="6" t="s">
        <v>3703</v>
      </c>
      <c s="36" t="s">
        <v>3613</v>
      </c>
      <c s="37">
        <v>4</v>
      </c>
      <c s="36">
        <v>0.00031</v>
      </c>
      <c s="36">
        <f>ROUND(G710*H710,6)</f>
      </c>
      <c r="L710" s="38">
        <v>0</v>
      </c>
      <c s="32">
        <f>ROUND(ROUND(L710,2)*ROUND(G710,3),2)</f>
      </c>
      <c s="36" t="s">
        <v>154</v>
      </c>
      <c>
        <f>(M710*21)/100</f>
      </c>
      <c t="s">
        <v>28</v>
      </c>
    </row>
    <row r="711" spans="1:5" ht="12.75">
      <c r="A711" s="35" t="s">
        <v>56</v>
      </c>
      <c r="E711" s="39" t="s">
        <v>3703</v>
      </c>
    </row>
    <row r="712" spans="1:5" ht="25.5">
      <c r="A712" s="35" t="s">
        <v>57</v>
      </c>
      <c r="E712" s="40" t="s">
        <v>3704</v>
      </c>
    </row>
    <row r="713" spans="1:5" ht="12.75">
      <c r="A713" t="s">
        <v>58</v>
      </c>
      <c r="E713" s="39" t="s">
        <v>5</v>
      </c>
    </row>
    <row r="714" spans="1:16" ht="12.75">
      <c r="A714" t="s">
        <v>50</v>
      </c>
      <c s="34" t="s">
        <v>1199</v>
      </c>
      <c s="34" t="s">
        <v>3705</v>
      </c>
      <c s="35" t="s">
        <v>5</v>
      </c>
      <c s="6" t="s">
        <v>3706</v>
      </c>
      <c s="36" t="s">
        <v>54</v>
      </c>
      <c s="37">
        <v>4</v>
      </c>
      <c s="36">
        <v>0.0071</v>
      </c>
      <c s="36">
        <f>ROUND(G714*H714,6)</f>
      </c>
      <c r="L714" s="38">
        <v>0</v>
      </c>
      <c s="32">
        <f>ROUND(ROUND(L714,2)*ROUND(G714,3),2)</f>
      </c>
      <c s="36" t="s">
        <v>159</v>
      </c>
      <c>
        <f>(M714*21)/100</f>
      </c>
      <c t="s">
        <v>28</v>
      </c>
    </row>
    <row r="715" spans="1:5" ht="12.75">
      <c r="A715" s="35" t="s">
        <v>56</v>
      </c>
      <c r="E715" s="39" t="s">
        <v>3706</v>
      </c>
    </row>
    <row r="716" spans="1:5" ht="12.75">
      <c r="A716" s="35" t="s">
        <v>57</v>
      </c>
      <c r="E716" s="40" t="s">
        <v>5</v>
      </c>
    </row>
    <row r="717" spans="1:5" ht="12.75">
      <c r="A717" t="s">
        <v>58</v>
      </c>
      <c r="E717" s="39" t="s">
        <v>3707</v>
      </c>
    </row>
    <row r="718" spans="1:16" ht="12.75">
      <c r="A718" t="s">
        <v>50</v>
      </c>
      <c s="34" t="s">
        <v>1203</v>
      </c>
      <c s="34" t="s">
        <v>3708</v>
      </c>
      <c s="35" t="s">
        <v>5</v>
      </c>
      <c s="6" t="s">
        <v>3709</v>
      </c>
      <c s="36" t="s">
        <v>3613</v>
      </c>
      <c s="37">
        <v>1</v>
      </c>
      <c s="36">
        <v>0.00157</v>
      </c>
      <c s="36">
        <f>ROUND(G718*H718,6)</f>
      </c>
      <c r="L718" s="38">
        <v>0</v>
      </c>
      <c s="32">
        <f>ROUND(ROUND(L718,2)*ROUND(G718,3),2)</f>
      </c>
      <c s="36" t="s">
        <v>154</v>
      </c>
      <c>
        <f>(M718*21)/100</f>
      </c>
      <c t="s">
        <v>28</v>
      </c>
    </row>
    <row r="719" spans="1:5" ht="12.75">
      <c r="A719" s="35" t="s">
        <v>56</v>
      </c>
      <c r="E719" s="39" t="s">
        <v>3709</v>
      </c>
    </row>
    <row r="720" spans="1:5" ht="25.5">
      <c r="A720" s="35" t="s">
        <v>57</v>
      </c>
      <c r="E720" s="40" t="s">
        <v>3710</v>
      </c>
    </row>
    <row r="721" spans="1:5" ht="12.75">
      <c r="A721" t="s">
        <v>58</v>
      </c>
      <c r="E721" s="39" t="s">
        <v>5</v>
      </c>
    </row>
    <row r="722" spans="1:16" ht="12.75">
      <c r="A722" t="s">
        <v>50</v>
      </c>
      <c s="34" t="s">
        <v>1207</v>
      </c>
      <c s="34" t="s">
        <v>3711</v>
      </c>
      <c s="35" t="s">
        <v>5</v>
      </c>
      <c s="6" t="s">
        <v>3712</v>
      </c>
      <c s="36" t="s">
        <v>54</v>
      </c>
      <c s="37">
        <v>1</v>
      </c>
      <c s="36">
        <v>0.0298</v>
      </c>
      <c s="36">
        <f>ROUND(G722*H722,6)</f>
      </c>
      <c r="L722" s="38">
        <v>0</v>
      </c>
      <c s="32">
        <f>ROUND(ROUND(L722,2)*ROUND(G722,3),2)</f>
      </c>
      <c s="36" t="s">
        <v>159</v>
      </c>
      <c>
        <f>(M722*21)/100</f>
      </c>
      <c t="s">
        <v>28</v>
      </c>
    </row>
    <row r="723" spans="1:5" ht="12.75">
      <c r="A723" s="35" t="s">
        <v>56</v>
      </c>
      <c r="E723" s="39" t="s">
        <v>3712</v>
      </c>
    </row>
    <row r="724" spans="1:5" ht="12.75">
      <c r="A724" s="35" t="s">
        <v>57</v>
      </c>
      <c r="E724" s="40" t="s">
        <v>5</v>
      </c>
    </row>
    <row r="725" spans="1:5" ht="12.75">
      <c r="A725" t="s">
        <v>58</v>
      </c>
      <c r="E725" s="39" t="s">
        <v>5</v>
      </c>
    </row>
    <row r="726" spans="1:16" ht="12.75">
      <c r="A726" t="s">
        <v>50</v>
      </c>
      <c s="34" t="s">
        <v>1210</v>
      </c>
      <c s="34" t="s">
        <v>3713</v>
      </c>
      <c s="35" t="s">
        <v>5</v>
      </c>
      <c s="6" t="s">
        <v>3714</v>
      </c>
      <c s="36" t="s">
        <v>3613</v>
      </c>
      <c s="37">
        <v>2</v>
      </c>
      <c s="36">
        <v>0</v>
      </c>
      <c s="36">
        <f>ROUND(G726*H726,6)</f>
      </c>
      <c r="L726" s="38">
        <v>0</v>
      </c>
      <c s="32">
        <f>ROUND(ROUND(L726,2)*ROUND(G726,3),2)</f>
      </c>
      <c s="36" t="s">
        <v>154</v>
      </c>
      <c>
        <f>(M726*21)/100</f>
      </c>
      <c t="s">
        <v>28</v>
      </c>
    </row>
    <row r="727" spans="1:5" ht="12.75">
      <c r="A727" s="35" t="s">
        <v>56</v>
      </c>
      <c r="E727" s="39" t="s">
        <v>3714</v>
      </c>
    </row>
    <row r="728" spans="1:5" ht="63.75">
      <c r="A728" s="35" t="s">
        <v>57</v>
      </c>
      <c r="E728" s="40" t="s">
        <v>3715</v>
      </c>
    </row>
    <row r="729" spans="1:5" ht="12.75">
      <c r="A729" t="s">
        <v>58</v>
      </c>
      <c r="E729" s="39" t="s">
        <v>5</v>
      </c>
    </row>
    <row r="730" spans="1:16" ht="12.75">
      <c r="A730" t="s">
        <v>50</v>
      </c>
      <c s="34" t="s">
        <v>1214</v>
      </c>
      <c s="34" t="s">
        <v>3716</v>
      </c>
      <c s="35" t="s">
        <v>5</v>
      </c>
      <c s="6" t="s">
        <v>3717</v>
      </c>
      <c s="36" t="s">
        <v>3613</v>
      </c>
      <c s="37">
        <v>3</v>
      </c>
      <c s="36">
        <v>0.03503</v>
      </c>
      <c s="36">
        <f>ROUND(G730*H730,6)</f>
      </c>
      <c r="L730" s="38">
        <v>0</v>
      </c>
      <c s="32">
        <f>ROUND(ROUND(L730,2)*ROUND(G730,3),2)</f>
      </c>
      <c s="36" t="s">
        <v>154</v>
      </c>
      <c>
        <f>(M730*21)/100</f>
      </c>
      <c t="s">
        <v>28</v>
      </c>
    </row>
    <row r="731" spans="1:5" ht="12.75">
      <c r="A731" s="35" t="s">
        <v>56</v>
      </c>
      <c r="E731" s="39" t="s">
        <v>3717</v>
      </c>
    </row>
    <row r="732" spans="1:5" ht="25.5">
      <c r="A732" s="35" t="s">
        <v>57</v>
      </c>
      <c r="E732" s="40" t="s">
        <v>3718</v>
      </c>
    </row>
    <row r="733" spans="1:5" ht="12.75">
      <c r="A733" t="s">
        <v>58</v>
      </c>
      <c r="E733" s="39" t="s">
        <v>5</v>
      </c>
    </row>
    <row r="734" spans="1:16" ht="12.75">
      <c r="A734" t="s">
        <v>50</v>
      </c>
      <c s="34" t="s">
        <v>1218</v>
      </c>
      <c s="34" t="s">
        <v>3719</v>
      </c>
      <c s="35" t="s">
        <v>5</v>
      </c>
      <c s="6" t="s">
        <v>3720</v>
      </c>
      <c s="36" t="s">
        <v>3613</v>
      </c>
      <c s="37">
        <v>1</v>
      </c>
      <c s="36">
        <v>0.03468</v>
      </c>
      <c s="36">
        <f>ROUND(G734*H734,6)</f>
      </c>
      <c r="L734" s="38">
        <v>0</v>
      </c>
      <c s="32">
        <f>ROUND(ROUND(L734,2)*ROUND(G734,3),2)</f>
      </c>
      <c s="36" t="s">
        <v>154</v>
      </c>
      <c>
        <f>(M734*21)/100</f>
      </c>
      <c t="s">
        <v>28</v>
      </c>
    </row>
    <row r="735" spans="1:5" ht="12.75">
      <c r="A735" s="35" t="s">
        <v>56</v>
      </c>
      <c r="E735" s="39" t="s">
        <v>3720</v>
      </c>
    </row>
    <row r="736" spans="1:5" ht="25.5">
      <c r="A736" s="35" t="s">
        <v>57</v>
      </c>
      <c r="E736" s="40" t="s">
        <v>3721</v>
      </c>
    </row>
    <row r="737" spans="1:5" ht="12.75">
      <c r="A737" t="s">
        <v>58</v>
      </c>
      <c r="E737" s="39" t="s">
        <v>5</v>
      </c>
    </row>
    <row r="738" spans="1:16" ht="25.5">
      <c r="A738" t="s">
        <v>50</v>
      </c>
      <c s="34" t="s">
        <v>1221</v>
      </c>
      <c s="34" t="s">
        <v>3722</v>
      </c>
      <c s="35" t="s">
        <v>5</v>
      </c>
      <c s="6" t="s">
        <v>3723</v>
      </c>
      <c s="36" t="s">
        <v>3613</v>
      </c>
      <c s="37">
        <v>3</v>
      </c>
      <c s="36">
        <v>0.02037</v>
      </c>
      <c s="36">
        <f>ROUND(G738*H738,6)</f>
      </c>
      <c r="L738" s="38">
        <v>0</v>
      </c>
      <c s="32">
        <f>ROUND(ROUND(L738,2)*ROUND(G738,3),2)</f>
      </c>
      <c s="36" t="s">
        <v>154</v>
      </c>
      <c>
        <f>(M738*21)/100</f>
      </c>
      <c t="s">
        <v>28</v>
      </c>
    </row>
    <row r="739" spans="1:5" ht="25.5">
      <c r="A739" s="35" t="s">
        <v>56</v>
      </c>
      <c r="E739" s="39" t="s">
        <v>3723</v>
      </c>
    </row>
    <row r="740" spans="1:5" ht="25.5">
      <c r="A740" s="35" t="s">
        <v>57</v>
      </c>
      <c r="E740" s="40" t="s">
        <v>3718</v>
      </c>
    </row>
    <row r="741" spans="1:5" ht="12.75">
      <c r="A741" t="s">
        <v>58</v>
      </c>
      <c r="E741" s="39" t="s">
        <v>5</v>
      </c>
    </row>
    <row r="742" spans="1:16" ht="38.25">
      <c r="A742" t="s">
        <v>50</v>
      </c>
      <c s="34" t="s">
        <v>1224</v>
      </c>
      <c s="34" t="s">
        <v>3724</v>
      </c>
      <c s="35" t="s">
        <v>5</v>
      </c>
      <c s="6" t="s">
        <v>3725</v>
      </c>
      <c s="36" t="s">
        <v>3613</v>
      </c>
      <c s="37">
        <v>1</v>
      </c>
      <c s="36">
        <v>0.03646</v>
      </c>
      <c s="36">
        <f>ROUND(G742*H742,6)</f>
      </c>
      <c r="L742" s="38">
        <v>0</v>
      </c>
      <c s="32">
        <f>ROUND(ROUND(L742,2)*ROUND(G742,3),2)</f>
      </c>
      <c s="36" t="s">
        <v>154</v>
      </c>
      <c>
        <f>(M742*21)/100</f>
      </c>
      <c t="s">
        <v>28</v>
      </c>
    </row>
    <row r="743" spans="1:5" ht="38.25">
      <c r="A743" s="35" t="s">
        <v>56</v>
      </c>
      <c r="E743" s="39" t="s">
        <v>3726</v>
      </c>
    </row>
    <row r="744" spans="1:5" ht="25.5">
      <c r="A744" s="35" t="s">
        <v>57</v>
      </c>
      <c r="E744" s="40" t="s">
        <v>3721</v>
      </c>
    </row>
    <row r="745" spans="1:5" ht="12.75">
      <c r="A745" t="s">
        <v>58</v>
      </c>
      <c r="E745" s="39" t="s">
        <v>5</v>
      </c>
    </row>
    <row r="746" spans="1:16" ht="12.75">
      <c r="A746" t="s">
        <v>50</v>
      </c>
      <c s="34" t="s">
        <v>1227</v>
      </c>
      <c s="34" t="s">
        <v>3727</v>
      </c>
      <c s="35" t="s">
        <v>5</v>
      </c>
      <c s="6" t="s">
        <v>3728</v>
      </c>
      <c s="36" t="s">
        <v>3613</v>
      </c>
      <c s="37">
        <v>2</v>
      </c>
      <c s="36">
        <v>0.00052</v>
      </c>
      <c s="36">
        <f>ROUND(G746*H746,6)</f>
      </c>
      <c r="L746" s="38">
        <v>0</v>
      </c>
      <c s="32">
        <f>ROUND(ROUND(L746,2)*ROUND(G746,3),2)</f>
      </c>
      <c s="36" t="s">
        <v>159</v>
      </c>
      <c>
        <f>(M746*21)/100</f>
      </c>
      <c t="s">
        <v>28</v>
      </c>
    </row>
    <row r="747" spans="1:5" ht="12.75">
      <c r="A747" s="35" t="s">
        <v>56</v>
      </c>
      <c r="E747" s="39" t="s">
        <v>3728</v>
      </c>
    </row>
    <row r="748" spans="1:5" ht="25.5">
      <c r="A748" s="35" t="s">
        <v>57</v>
      </c>
      <c r="E748" s="40" t="s">
        <v>2383</v>
      </c>
    </row>
    <row r="749" spans="1:5" ht="12.75">
      <c r="A749" t="s">
        <v>58</v>
      </c>
      <c r="E749" s="39" t="s">
        <v>5</v>
      </c>
    </row>
    <row r="750" spans="1:16" ht="12.75">
      <c r="A750" t="s">
        <v>50</v>
      </c>
      <c s="34" t="s">
        <v>1232</v>
      </c>
      <c s="34" t="s">
        <v>3729</v>
      </c>
      <c s="35" t="s">
        <v>5</v>
      </c>
      <c s="6" t="s">
        <v>3730</v>
      </c>
      <c s="36" t="s">
        <v>3613</v>
      </c>
      <c s="37">
        <v>2</v>
      </c>
      <c s="36">
        <v>0.00052</v>
      </c>
      <c s="36">
        <f>ROUND(G750*H750,6)</f>
      </c>
      <c r="L750" s="38">
        <v>0</v>
      </c>
      <c s="32">
        <f>ROUND(ROUND(L750,2)*ROUND(G750,3),2)</f>
      </c>
      <c s="36" t="s">
        <v>159</v>
      </c>
      <c>
        <f>(M750*21)/100</f>
      </c>
      <c t="s">
        <v>28</v>
      </c>
    </row>
    <row r="751" spans="1:5" ht="12.75">
      <c r="A751" s="35" t="s">
        <v>56</v>
      </c>
      <c r="E751" s="39" t="s">
        <v>3730</v>
      </c>
    </row>
    <row r="752" spans="1:5" ht="25.5">
      <c r="A752" s="35" t="s">
        <v>57</v>
      </c>
      <c r="E752" s="40" t="s">
        <v>2383</v>
      </c>
    </row>
    <row r="753" spans="1:5" ht="12.75">
      <c r="A753" t="s">
        <v>58</v>
      </c>
      <c r="E753" s="39" t="s">
        <v>5</v>
      </c>
    </row>
    <row r="754" spans="1:16" ht="12.75">
      <c r="A754" t="s">
        <v>50</v>
      </c>
      <c s="34" t="s">
        <v>1237</v>
      </c>
      <c s="34" t="s">
        <v>3731</v>
      </c>
      <c s="35" t="s">
        <v>5</v>
      </c>
      <c s="6" t="s">
        <v>3730</v>
      </c>
      <c s="36" t="s">
        <v>3613</v>
      </c>
      <c s="37">
        <v>1</v>
      </c>
      <c s="36">
        <v>0.00052</v>
      </c>
      <c s="36">
        <f>ROUND(G754*H754,6)</f>
      </c>
      <c r="L754" s="38">
        <v>0</v>
      </c>
      <c s="32">
        <f>ROUND(ROUND(L754,2)*ROUND(G754,3),2)</f>
      </c>
      <c s="36" t="s">
        <v>159</v>
      </c>
      <c>
        <f>(M754*21)/100</f>
      </c>
      <c t="s">
        <v>28</v>
      </c>
    </row>
    <row r="755" spans="1:5" ht="12.75">
      <c r="A755" s="35" t="s">
        <v>56</v>
      </c>
      <c r="E755" s="39" t="s">
        <v>3730</v>
      </c>
    </row>
    <row r="756" spans="1:5" ht="25.5">
      <c r="A756" s="35" t="s">
        <v>57</v>
      </c>
      <c r="E756" s="40" t="s">
        <v>155</v>
      </c>
    </row>
    <row r="757" spans="1:5" ht="12.75">
      <c r="A757" t="s">
        <v>58</v>
      </c>
      <c r="E757" s="39" t="s">
        <v>5</v>
      </c>
    </row>
    <row r="758" spans="1:16" ht="12.75">
      <c r="A758" t="s">
        <v>50</v>
      </c>
      <c s="34" t="s">
        <v>1242</v>
      </c>
      <c s="34" t="s">
        <v>3732</v>
      </c>
      <c s="35" t="s">
        <v>5</v>
      </c>
      <c s="6" t="s">
        <v>3733</v>
      </c>
      <c s="36" t="s">
        <v>3613</v>
      </c>
      <c s="37">
        <v>1</v>
      </c>
      <c s="36">
        <v>0.00052</v>
      </c>
      <c s="36">
        <f>ROUND(G758*H758,6)</f>
      </c>
      <c r="L758" s="38">
        <v>0</v>
      </c>
      <c s="32">
        <f>ROUND(ROUND(L758,2)*ROUND(G758,3),2)</f>
      </c>
      <c s="36" t="s">
        <v>159</v>
      </c>
      <c>
        <f>(M758*21)/100</f>
      </c>
      <c t="s">
        <v>28</v>
      </c>
    </row>
    <row r="759" spans="1:5" ht="12.75">
      <c r="A759" s="35" t="s">
        <v>56</v>
      </c>
      <c r="E759" s="39" t="s">
        <v>3733</v>
      </c>
    </row>
    <row r="760" spans="1:5" ht="25.5">
      <c r="A760" s="35" t="s">
        <v>57</v>
      </c>
      <c r="E760" s="40" t="s">
        <v>155</v>
      </c>
    </row>
    <row r="761" spans="1:5" ht="12.75">
      <c r="A761" t="s">
        <v>58</v>
      </c>
      <c r="E761" s="39" t="s">
        <v>5</v>
      </c>
    </row>
    <row r="762" spans="1:16" ht="12.75">
      <c r="A762" t="s">
        <v>50</v>
      </c>
      <c s="34" t="s">
        <v>1246</v>
      </c>
      <c s="34" t="s">
        <v>3734</v>
      </c>
      <c s="35" t="s">
        <v>5</v>
      </c>
      <c s="6" t="s">
        <v>3735</v>
      </c>
      <c s="36" t="s">
        <v>3613</v>
      </c>
      <c s="37">
        <v>1</v>
      </c>
      <c s="36">
        <v>0.00052</v>
      </c>
      <c s="36">
        <f>ROUND(G762*H762,6)</f>
      </c>
      <c r="L762" s="38">
        <v>0</v>
      </c>
      <c s="32">
        <f>ROUND(ROUND(L762,2)*ROUND(G762,3),2)</f>
      </c>
      <c s="36" t="s">
        <v>159</v>
      </c>
      <c>
        <f>(M762*21)/100</f>
      </c>
      <c t="s">
        <v>28</v>
      </c>
    </row>
    <row r="763" spans="1:5" ht="12.75">
      <c r="A763" s="35" t="s">
        <v>56</v>
      </c>
      <c r="E763" s="39" t="s">
        <v>3735</v>
      </c>
    </row>
    <row r="764" spans="1:5" ht="25.5">
      <c r="A764" s="35" t="s">
        <v>57</v>
      </c>
      <c r="E764" s="40" t="s">
        <v>3736</v>
      </c>
    </row>
    <row r="765" spans="1:5" ht="12.75">
      <c r="A765" t="s">
        <v>58</v>
      </c>
      <c r="E765" s="39" t="s">
        <v>5</v>
      </c>
    </row>
    <row r="766" spans="1:16" ht="25.5">
      <c r="A766" t="s">
        <v>50</v>
      </c>
      <c s="34" t="s">
        <v>1251</v>
      </c>
      <c s="34" t="s">
        <v>3737</v>
      </c>
      <c s="35" t="s">
        <v>5</v>
      </c>
      <c s="6" t="s">
        <v>3738</v>
      </c>
      <c s="36" t="s">
        <v>3613</v>
      </c>
      <c s="37">
        <v>1</v>
      </c>
      <c s="36">
        <v>0.00052</v>
      </c>
      <c s="36">
        <f>ROUND(G766*H766,6)</f>
      </c>
      <c r="L766" s="38">
        <v>0</v>
      </c>
      <c s="32">
        <f>ROUND(ROUND(L766,2)*ROUND(G766,3),2)</f>
      </c>
      <c s="36" t="s">
        <v>159</v>
      </c>
      <c>
        <f>(M766*21)/100</f>
      </c>
      <c t="s">
        <v>28</v>
      </c>
    </row>
    <row r="767" spans="1:5" ht="25.5">
      <c r="A767" s="35" t="s">
        <v>56</v>
      </c>
      <c r="E767" s="39" t="s">
        <v>3738</v>
      </c>
    </row>
    <row r="768" spans="1:5" ht="25.5">
      <c r="A768" s="35" t="s">
        <v>57</v>
      </c>
      <c r="E768" s="40" t="s">
        <v>3739</v>
      </c>
    </row>
    <row r="769" spans="1:5" ht="12.75">
      <c r="A769" t="s">
        <v>58</v>
      </c>
      <c r="E769" s="39" t="s">
        <v>5</v>
      </c>
    </row>
    <row r="770" spans="1:16" ht="25.5">
      <c r="A770" t="s">
        <v>50</v>
      </c>
      <c s="34" t="s">
        <v>1255</v>
      </c>
      <c s="34" t="s">
        <v>3740</v>
      </c>
      <c s="35" t="s">
        <v>5</v>
      </c>
      <c s="6" t="s">
        <v>3738</v>
      </c>
      <c s="36" t="s">
        <v>3613</v>
      </c>
      <c s="37">
        <v>1</v>
      </c>
      <c s="36">
        <v>0.00052</v>
      </c>
      <c s="36">
        <f>ROUND(G770*H770,6)</f>
      </c>
      <c r="L770" s="38">
        <v>0</v>
      </c>
      <c s="32">
        <f>ROUND(ROUND(L770,2)*ROUND(G770,3),2)</f>
      </c>
      <c s="36" t="s">
        <v>159</v>
      </c>
      <c>
        <f>(M770*21)/100</f>
      </c>
      <c t="s">
        <v>28</v>
      </c>
    </row>
    <row r="771" spans="1:5" ht="25.5">
      <c r="A771" s="35" t="s">
        <v>56</v>
      </c>
      <c r="E771" s="39" t="s">
        <v>3738</v>
      </c>
    </row>
    <row r="772" spans="1:5" ht="25.5">
      <c r="A772" s="35" t="s">
        <v>57</v>
      </c>
      <c r="E772" s="40" t="s">
        <v>3739</v>
      </c>
    </row>
    <row r="773" spans="1:5" ht="12.75">
      <c r="A773" t="s">
        <v>58</v>
      </c>
      <c r="E773" s="39" t="s">
        <v>5</v>
      </c>
    </row>
    <row r="774" spans="1:16" ht="25.5">
      <c r="A774" t="s">
        <v>50</v>
      </c>
      <c s="34" t="s">
        <v>1260</v>
      </c>
      <c s="34" t="s">
        <v>3741</v>
      </c>
      <c s="35" t="s">
        <v>5</v>
      </c>
      <c s="6" t="s">
        <v>3738</v>
      </c>
      <c s="36" t="s">
        <v>3613</v>
      </c>
      <c s="37">
        <v>4</v>
      </c>
      <c s="36">
        <v>0.00052</v>
      </c>
      <c s="36">
        <f>ROUND(G774*H774,6)</f>
      </c>
      <c r="L774" s="38">
        <v>0</v>
      </c>
      <c s="32">
        <f>ROUND(ROUND(L774,2)*ROUND(G774,3),2)</f>
      </c>
      <c s="36" t="s">
        <v>159</v>
      </c>
      <c>
        <f>(M774*21)/100</f>
      </c>
      <c t="s">
        <v>28</v>
      </c>
    </row>
    <row r="775" spans="1:5" ht="25.5">
      <c r="A775" s="35" t="s">
        <v>56</v>
      </c>
      <c r="E775" s="39" t="s">
        <v>3738</v>
      </c>
    </row>
    <row r="776" spans="1:5" ht="25.5">
      <c r="A776" s="35" t="s">
        <v>57</v>
      </c>
      <c r="E776" s="40" t="s">
        <v>3742</v>
      </c>
    </row>
    <row r="777" spans="1:5" ht="12.75">
      <c r="A777" t="s">
        <v>58</v>
      </c>
      <c r="E777" s="39" t="s">
        <v>5</v>
      </c>
    </row>
    <row r="778" spans="1:16" ht="12.75">
      <c r="A778" t="s">
        <v>50</v>
      </c>
      <c s="34" t="s">
        <v>1263</v>
      </c>
      <c s="34" t="s">
        <v>3743</v>
      </c>
      <c s="35" t="s">
        <v>5</v>
      </c>
      <c s="6" t="s">
        <v>3744</v>
      </c>
      <c s="36" t="s">
        <v>3613</v>
      </c>
      <c s="37">
        <v>6</v>
      </c>
      <c s="36">
        <v>0.00052</v>
      </c>
      <c s="36">
        <f>ROUND(G778*H778,6)</f>
      </c>
      <c r="L778" s="38">
        <v>0</v>
      </c>
      <c s="32">
        <f>ROUND(ROUND(L778,2)*ROUND(G778,3),2)</f>
      </c>
      <c s="36" t="s">
        <v>159</v>
      </c>
      <c>
        <f>(M778*21)/100</f>
      </c>
      <c t="s">
        <v>28</v>
      </c>
    </row>
    <row r="779" spans="1:5" ht="12.75">
      <c r="A779" s="35" t="s">
        <v>56</v>
      </c>
      <c r="E779" s="39" t="s">
        <v>3744</v>
      </c>
    </row>
    <row r="780" spans="1:5" ht="25.5">
      <c r="A780" s="35" t="s">
        <v>57</v>
      </c>
      <c r="E780" s="40" t="s">
        <v>2776</v>
      </c>
    </row>
    <row r="781" spans="1:5" ht="12.75">
      <c r="A781" t="s">
        <v>58</v>
      </c>
      <c r="E781" s="39" t="s">
        <v>5</v>
      </c>
    </row>
    <row r="782" spans="1:16" ht="12.75">
      <c r="A782" t="s">
        <v>50</v>
      </c>
      <c s="34" t="s">
        <v>1267</v>
      </c>
      <c s="34" t="s">
        <v>3745</v>
      </c>
      <c s="35" t="s">
        <v>5</v>
      </c>
      <c s="6" t="s">
        <v>3746</v>
      </c>
      <c s="36" t="s">
        <v>3613</v>
      </c>
      <c s="37">
        <v>5</v>
      </c>
      <c s="36">
        <v>0.00052</v>
      </c>
      <c s="36">
        <f>ROUND(G782*H782,6)</f>
      </c>
      <c r="L782" s="38">
        <v>0</v>
      </c>
      <c s="32">
        <f>ROUND(ROUND(L782,2)*ROUND(G782,3),2)</f>
      </c>
      <c s="36" t="s">
        <v>159</v>
      </c>
      <c>
        <f>(M782*21)/100</f>
      </c>
      <c t="s">
        <v>28</v>
      </c>
    </row>
    <row r="783" spans="1:5" ht="12.75">
      <c r="A783" s="35" t="s">
        <v>56</v>
      </c>
      <c r="E783" s="39" t="s">
        <v>3746</v>
      </c>
    </row>
    <row r="784" spans="1:5" ht="25.5">
      <c r="A784" s="35" t="s">
        <v>57</v>
      </c>
      <c r="E784" s="40" t="s">
        <v>3364</v>
      </c>
    </row>
    <row r="785" spans="1:5" ht="12.75">
      <c r="A785" t="s">
        <v>58</v>
      </c>
      <c r="E785" s="39" t="s">
        <v>5</v>
      </c>
    </row>
    <row r="786" spans="1:16" ht="12.75">
      <c r="A786" t="s">
        <v>50</v>
      </c>
      <c s="34" t="s">
        <v>1272</v>
      </c>
      <c s="34" t="s">
        <v>3747</v>
      </c>
      <c s="35" t="s">
        <v>5</v>
      </c>
      <c s="6" t="s">
        <v>3748</v>
      </c>
      <c s="36" t="s">
        <v>3613</v>
      </c>
      <c s="37">
        <v>1</v>
      </c>
      <c s="36">
        <v>0.00052</v>
      </c>
      <c s="36">
        <f>ROUND(G786*H786,6)</f>
      </c>
      <c r="L786" s="38">
        <v>0</v>
      </c>
      <c s="32">
        <f>ROUND(ROUND(L786,2)*ROUND(G786,3),2)</f>
      </c>
      <c s="36" t="s">
        <v>159</v>
      </c>
      <c>
        <f>(M786*21)/100</f>
      </c>
      <c t="s">
        <v>28</v>
      </c>
    </row>
    <row r="787" spans="1:5" ht="12.75">
      <c r="A787" s="35" t="s">
        <v>56</v>
      </c>
      <c r="E787" s="39" t="s">
        <v>3748</v>
      </c>
    </row>
    <row r="788" spans="1:5" ht="25.5">
      <c r="A788" s="35" t="s">
        <v>57</v>
      </c>
      <c r="E788" s="40" t="s">
        <v>3749</v>
      </c>
    </row>
    <row r="789" spans="1:5" ht="12.75">
      <c r="A789" t="s">
        <v>58</v>
      </c>
      <c r="E789" s="39" t="s">
        <v>5</v>
      </c>
    </row>
    <row r="790" spans="1:16" ht="12.75">
      <c r="A790" t="s">
        <v>50</v>
      </c>
      <c s="34" t="s">
        <v>1276</v>
      </c>
      <c s="34" t="s">
        <v>3750</v>
      </c>
      <c s="35" t="s">
        <v>5</v>
      </c>
      <c s="6" t="s">
        <v>3751</v>
      </c>
      <c s="36" t="s">
        <v>3613</v>
      </c>
      <c s="37">
        <v>1</v>
      </c>
      <c s="36">
        <v>0.00052</v>
      </c>
      <c s="36">
        <f>ROUND(G790*H790,6)</f>
      </c>
      <c r="L790" s="38">
        <v>0</v>
      </c>
      <c s="32">
        <f>ROUND(ROUND(L790,2)*ROUND(G790,3),2)</f>
      </c>
      <c s="36" t="s">
        <v>159</v>
      </c>
      <c>
        <f>(M790*21)/100</f>
      </c>
      <c t="s">
        <v>28</v>
      </c>
    </row>
    <row r="791" spans="1:5" ht="12.75">
      <c r="A791" s="35" t="s">
        <v>56</v>
      </c>
      <c r="E791" s="39" t="s">
        <v>3751</v>
      </c>
    </row>
    <row r="792" spans="1:5" ht="25.5">
      <c r="A792" s="35" t="s">
        <v>57</v>
      </c>
      <c r="E792" s="40" t="s">
        <v>3749</v>
      </c>
    </row>
    <row r="793" spans="1:5" ht="12.75">
      <c r="A793" t="s">
        <v>58</v>
      </c>
      <c r="E793" s="39" t="s">
        <v>5</v>
      </c>
    </row>
    <row r="794" spans="1:16" ht="12.75">
      <c r="A794" t="s">
        <v>50</v>
      </c>
      <c s="34" t="s">
        <v>1280</v>
      </c>
      <c s="34" t="s">
        <v>3752</v>
      </c>
      <c s="35" t="s">
        <v>5</v>
      </c>
      <c s="6" t="s">
        <v>3753</v>
      </c>
      <c s="36" t="s">
        <v>3613</v>
      </c>
      <c s="37">
        <v>1</v>
      </c>
      <c s="36">
        <v>0.00052</v>
      </c>
      <c s="36">
        <f>ROUND(G794*H794,6)</f>
      </c>
      <c r="L794" s="38">
        <v>0</v>
      </c>
      <c s="32">
        <f>ROUND(ROUND(L794,2)*ROUND(G794,3),2)</f>
      </c>
      <c s="36" t="s">
        <v>159</v>
      </c>
      <c>
        <f>(M794*21)/100</f>
      </c>
      <c t="s">
        <v>28</v>
      </c>
    </row>
    <row r="795" spans="1:5" ht="12.75">
      <c r="A795" s="35" t="s">
        <v>56</v>
      </c>
      <c r="E795" s="39" t="s">
        <v>3753</v>
      </c>
    </row>
    <row r="796" spans="1:5" ht="25.5">
      <c r="A796" s="35" t="s">
        <v>57</v>
      </c>
      <c r="E796" s="40" t="s">
        <v>3749</v>
      </c>
    </row>
    <row r="797" spans="1:5" ht="12.75">
      <c r="A797" t="s">
        <v>58</v>
      </c>
      <c r="E797" s="39" t="s">
        <v>5</v>
      </c>
    </row>
    <row r="798" spans="1:16" ht="12.75">
      <c r="A798" t="s">
        <v>50</v>
      </c>
      <c s="34" t="s">
        <v>1285</v>
      </c>
      <c s="34" t="s">
        <v>3754</v>
      </c>
      <c s="35" t="s">
        <v>5</v>
      </c>
      <c s="6" t="s">
        <v>3755</v>
      </c>
      <c s="36" t="s">
        <v>3613</v>
      </c>
      <c s="37">
        <v>1</v>
      </c>
      <c s="36">
        <v>0.00052</v>
      </c>
      <c s="36">
        <f>ROUND(G798*H798,6)</f>
      </c>
      <c r="L798" s="38">
        <v>0</v>
      </c>
      <c s="32">
        <f>ROUND(ROUND(L798,2)*ROUND(G798,3),2)</f>
      </c>
      <c s="36" t="s">
        <v>159</v>
      </c>
      <c>
        <f>(M798*21)/100</f>
      </c>
      <c t="s">
        <v>28</v>
      </c>
    </row>
    <row r="799" spans="1:5" ht="12.75">
      <c r="A799" s="35" t="s">
        <v>56</v>
      </c>
      <c r="E799" s="39" t="s">
        <v>3755</v>
      </c>
    </row>
    <row r="800" spans="1:5" ht="25.5">
      <c r="A800" s="35" t="s">
        <v>57</v>
      </c>
      <c r="E800" s="40" t="s">
        <v>3756</v>
      </c>
    </row>
    <row r="801" spans="1:5" ht="12.75">
      <c r="A801" t="s">
        <v>58</v>
      </c>
      <c r="E801" s="39" t="s">
        <v>5</v>
      </c>
    </row>
    <row r="802" spans="1:16" ht="25.5">
      <c r="A802" t="s">
        <v>50</v>
      </c>
      <c s="34" t="s">
        <v>1288</v>
      </c>
      <c s="34" t="s">
        <v>3757</v>
      </c>
      <c s="35" t="s">
        <v>5</v>
      </c>
      <c s="6" t="s">
        <v>3758</v>
      </c>
      <c s="36" t="s">
        <v>3613</v>
      </c>
      <c s="37">
        <v>4</v>
      </c>
      <c s="36">
        <v>0</v>
      </c>
      <c s="36">
        <f>ROUND(G802*H802,6)</f>
      </c>
      <c r="L802" s="38">
        <v>0</v>
      </c>
      <c s="32">
        <f>ROUND(ROUND(L802,2)*ROUND(G802,3),2)</f>
      </c>
      <c s="36" t="s">
        <v>154</v>
      </c>
      <c>
        <f>(M802*21)/100</f>
      </c>
      <c t="s">
        <v>28</v>
      </c>
    </row>
    <row r="803" spans="1:5" ht="25.5">
      <c r="A803" s="35" t="s">
        <v>56</v>
      </c>
      <c r="E803" s="39" t="s">
        <v>3758</v>
      </c>
    </row>
    <row r="804" spans="1:5" ht="25.5">
      <c r="A804" s="35" t="s">
        <v>57</v>
      </c>
      <c r="E804" s="40" t="s">
        <v>2419</v>
      </c>
    </row>
    <row r="805" spans="1:5" ht="12.75">
      <c r="A805" t="s">
        <v>58</v>
      </c>
      <c r="E805" s="39" t="s">
        <v>5</v>
      </c>
    </row>
    <row r="806" spans="1:16" ht="12.75">
      <c r="A806" t="s">
        <v>50</v>
      </c>
      <c s="34" t="s">
        <v>1292</v>
      </c>
      <c s="34" t="s">
        <v>3759</v>
      </c>
      <c s="35" t="s">
        <v>5</v>
      </c>
      <c s="6" t="s">
        <v>3760</v>
      </c>
      <c s="36" t="s">
        <v>3613</v>
      </c>
      <c s="37">
        <v>4</v>
      </c>
      <c s="36">
        <v>0.00043</v>
      </c>
      <c s="36">
        <f>ROUND(G806*H806,6)</f>
      </c>
      <c r="L806" s="38">
        <v>0</v>
      </c>
      <c s="32">
        <f>ROUND(ROUND(L806,2)*ROUND(G806,3),2)</f>
      </c>
      <c s="36" t="s">
        <v>154</v>
      </c>
      <c>
        <f>(M806*21)/100</f>
      </c>
      <c t="s">
        <v>28</v>
      </c>
    </row>
    <row r="807" spans="1:5" ht="12.75">
      <c r="A807" s="35" t="s">
        <v>56</v>
      </c>
      <c r="E807" s="39" t="s">
        <v>3760</v>
      </c>
    </row>
    <row r="808" spans="1:5" ht="38.25">
      <c r="A808" s="35" t="s">
        <v>57</v>
      </c>
      <c r="E808" s="40" t="s">
        <v>3761</v>
      </c>
    </row>
    <row r="809" spans="1:5" ht="12.75">
      <c r="A809" t="s">
        <v>58</v>
      </c>
      <c r="E809" s="39" t="s">
        <v>5</v>
      </c>
    </row>
    <row r="810" spans="1:16" ht="25.5">
      <c r="A810" t="s">
        <v>50</v>
      </c>
      <c s="34" t="s">
        <v>1295</v>
      </c>
      <c s="34" t="s">
        <v>3762</v>
      </c>
      <c s="35" t="s">
        <v>5</v>
      </c>
      <c s="6" t="s">
        <v>3763</v>
      </c>
      <c s="36" t="s">
        <v>3613</v>
      </c>
      <c s="37">
        <v>1</v>
      </c>
      <c s="36">
        <v>0.01475</v>
      </c>
      <c s="36">
        <f>ROUND(G810*H810,6)</f>
      </c>
      <c r="L810" s="38">
        <v>0</v>
      </c>
      <c s="32">
        <f>ROUND(ROUND(L810,2)*ROUND(G810,3),2)</f>
      </c>
      <c s="36" t="s">
        <v>154</v>
      </c>
      <c>
        <f>(M810*21)/100</f>
      </c>
      <c t="s">
        <v>28</v>
      </c>
    </row>
    <row r="811" spans="1:5" ht="25.5">
      <c r="A811" s="35" t="s">
        <v>56</v>
      </c>
      <c r="E811" s="39" t="s">
        <v>3763</v>
      </c>
    </row>
    <row r="812" spans="1:5" ht="25.5">
      <c r="A812" s="35" t="s">
        <v>57</v>
      </c>
      <c r="E812" s="40" t="s">
        <v>3764</v>
      </c>
    </row>
    <row r="813" spans="1:5" ht="12.75">
      <c r="A813" t="s">
        <v>58</v>
      </c>
      <c r="E813" s="39" t="s">
        <v>5</v>
      </c>
    </row>
    <row r="814" spans="1:16" ht="12.75">
      <c r="A814" t="s">
        <v>50</v>
      </c>
      <c s="34" t="s">
        <v>1299</v>
      </c>
      <c s="34" t="s">
        <v>3765</v>
      </c>
      <c s="35" t="s">
        <v>5</v>
      </c>
      <c s="6" t="s">
        <v>3766</v>
      </c>
      <c s="36" t="s">
        <v>3613</v>
      </c>
      <c s="37">
        <v>4</v>
      </c>
      <c s="36">
        <v>0</v>
      </c>
      <c s="36">
        <f>ROUND(G814*H814,6)</f>
      </c>
      <c r="L814" s="38">
        <v>0</v>
      </c>
      <c s="32">
        <f>ROUND(ROUND(L814,2)*ROUND(G814,3),2)</f>
      </c>
      <c s="36" t="s">
        <v>154</v>
      </c>
      <c>
        <f>(M814*21)/100</f>
      </c>
      <c t="s">
        <v>28</v>
      </c>
    </row>
    <row r="815" spans="1:5" ht="12.75">
      <c r="A815" s="35" t="s">
        <v>56</v>
      </c>
      <c r="E815" s="39" t="s">
        <v>3766</v>
      </c>
    </row>
    <row r="816" spans="1:5" ht="25.5">
      <c r="A816" s="35" t="s">
        <v>57</v>
      </c>
      <c r="E816" s="40" t="s">
        <v>2419</v>
      </c>
    </row>
    <row r="817" spans="1:5" ht="12.75">
      <c r="A817" t="s">
        <v>58</v>
      </c>
      <c r="E817" s="39" t="s">
        <v>5</v>
      </c>
    </row>
    <row r="818" spans="1:16" ht="12.75">
      <c r="A818" t="s">
        <v>50</v>
      </c>
      <c s="34" t="s">
        <v>1302</v>
      </c>
      <c s="34" t="s">
        <v>3767</v>
      </c>
      <c s="35" t="s">
        <v>5</v>
      </c>
      <c s="6" t="s">
        <v>3768</v>
      </c>
      <c s="36" t="s">
        <v>3613</v>
      </c>
      <c s="37">
        <v>2</v>
      </c>
      <c s="36">
        <v>0</v>
      </c>
      <c s="36">
        <f>ROUND(G818*H818,6)</f>
      </c>
      <c r="L818" s="38">
        <v>0</v>
      </c>
      <c s="32">
        <f>ROUND(ROUND(L818,2)*ROUND(G818,3),2)</f>
      </c>
      <c s="36" t="s">
        <v>154</v>
      </c>
      <c>
        <f>(M818*21)/100</f>
      </c>
      <c t="s">
        <v>28</v>
      </c>
    </row>
    <row r="819" spans="1:5" ht="12.75">
      <c r="A819" s="35" t="s">
        <v>56</v>
      </c>
      <c r="E819" s="39" t="s">
        <v>3768</v>
      </c>
    </row>
    <row r="820" spans="1:5" ht="12.75">
      <c r="A820" s="35" t="s">
        <v>57</v>
      </c>
      <c r="E820" s="40" t="s">
        <v>5</v>
      </c>
    </row>
    <row r="821" spans="1:5" ht="12.75">
      <c r="A821" t="s">
        <v>58</v>
      </c>
      <c r="E821" s="39" t="s">
        <v>5</v>
      </c>
    </row>
    <row r="822" spans="1:16" ht="25.5">
      <c r="A822" t="s">
        <v>50</v>
      </c>
      <c s="34" t="s">
        <v>1306</v>
      </c>
      <c s="34" t="s">
        <v>3769</v>
      </c>
      <c s="35" t="s">
        <v>5</v>
      </c>
      <c s="6" t="s">
        <v>3770</v>
      </c>
      <c s="36" t="s">
        <v>3613</v>
      </c>
      <c s="37">
        <v>3</v>
      </c>
      <c s="36">
        <v>0.05534</v>
      </c>
      <c s="36">
        <f>ROUND(G822*H822,6)</f>
      </c>
      <c r="L822" s="38">
        <v>0</v>
      </c>
      <c s="32">
        <f>ROUND(ROUND(L822,2)*ROUND(G822,3),2)</f>
      </c>
      <c s="36" t="s">
        <v>154</v>
      </c>
      <c>
        <f>(M822*21)/100</f>
      </c>
      <c t="s">
        <v>28</v>
      </c>
    </row>
    <row r="823" spans="1:5" ht="25.5">
      <c r="A823" s="35" t="s">
        <v>56</v>
      </c>
      <c r="E823" s="39" t="s">
        <v>3770</v>
      </c>
    </row>
    <row r="824" spans="1:5" ht="25.5">
      <c r="A824" s="35" t="s">
        <v>57</v>
      </c>
      <c r="E824" s="40" t="s">
        <v>3771</v>
      </c>
    </row>
    <row r="825" spans="1:5" ht="12.75">
      <c r="A825" t="s">
        <v>58</v>
      </c>
      <c r="E825" s="39" t="s">
        <v>5</v>
      </c>
    </row>
    <row r="826" spans="1:16" ht="25.5">
      <c r="A826" t="s">
        <v>50</v>
      </c>
      <c s="34" t="s">
        <v>1309</v>
      </c>
      <c s="34" t="s">
        <v>3772</v>
      </c>
      <c s="35" t="s">
        <v>5</v>
      </c>
      <c s="6" t="s">
        <v>3773</v>
      </c>
      <c s="36" t="s">
        <v>3613</v>
      </c>
      <c s="37">
        <v>1</v>
      </c>
      <c s="36">
        <v>0.05434</v>
      </c>
      <c s="36">
        <f>ROUND(G826*H826,6)</f>
      </c>
      <c r="L826" s="38">
        <v>0</v>
      </c>
      <c s="32">
        <f>ROUND(ROUND(L826,2)*ROUND(G826,3),2)</f>
      </c>
      <c s="36" t="s">
        <v>154</v>
      </c>
      <c>
        <f>(M826*21)/100</f>
      </c>
      <c t="s">
        <v>28</v>
      </c>
    </row>
    <row r="827" spans="1:5" ht="25.5">
      <c r="A827" s="35" t="s">
        <v>56</v>
      </c>
      <c r="E827" s="39" t="s">
        <v>3773</v>
      </c>
    </row>
    <row r="828" spans="1:5" ht="25.5">
      <c r="A828" s="35" t="s">
        <v>57</v>
      </c>
      <c r="E828" s="40" t="s">
        <v>3774</v>
      </c>
    </row>
    <row r="829" spans="1:5" ht="12.75">
      <c r="A829" t="s">
        <v>58</v>
      </c>
      <c r="E829" s="39" t="s">
        <v>5</v>
      </c>
    </row>
    <row r="830" spans="1:16" ht="25.5">
      <c r="A830" t="s">
        <v>50</v>
      </c>
      <c s="34" t="s">
        <v>1313</v>
      </c>
      <c s="34" t="s">
        <v>3775</v>
      </c>
      <c s="35" t="s">
        <v>5</v>
      </c>
      <c s="6" t="s">
        <v>3776</v>
      </c>
      <c s="36" t="s">
        <v>3613</v>
      </c>
      <c s="37">
        <v>2</v>
      </c>
      <c s="36">
        <v>0.00508</v>
      </c>
      <c s="36">
        <f>ROUND(G830*H830,6)</f>
      </c>
      <c r="L830" s="38">
        <v>0</v>
      </c>
      <c s="32">
        <f>ROUND(ROUND(L830,2)*ROUND(G830,3),2)</f>
      </c>
      <c s="36" t="s">
        <v>154</v>
      </c>
      <c>
        <f>(M830*21)/100</f>
      </c>
      <c t="s">
        <v>28</v>
      </c>
    </row>
    <row r="831" spans="1:5" ht="25.5">
      <c r="A831" s="35" t="s">
        <v>56</v>
      </c>
      <c r="E831" s="39" t="s">
        <v>3776</v>
      </c>
    </row>
    <row r="832" spans="1:5" ht="25.5">
      <c r="A832" s="35" t="s">
        <v>57</v>
      </c>
      <c r="E832" s="40" t="s">
        <v>3777</v>
      </c>
    </row>
    <row r="833" spans="1:5" ht="12.75">
      <c r="A833" t="s">
        <v>58</v>
      </c>
      <c r="E833" s="39" t="s">
        <v>5</v>
      </c>
    </row>
    <row r="834" spans="1:16" ht="25.5">
      <c r="A834" t="s">
        <v>50</v>
      </c>
      <c s="34" t="s">
        <v>1316</v>
      </c>
      <c s="34" t="s">
        <v>3778</v>
      </c>
      <c s="35" t="s">
        <v>5</v>
      </c>
      <c s="6" t="s">
        <v>3779</v>
      </c>
      <c s="36" t="s">
        <v>336</v>
      </c>
      <c s="37">
        <v>1.125</v>
      </c>
      <c s="36">
        <v>0</v>
      </c>
      <c s="36">
        <f>ROUND(G834*H834,6)</f>
      </c>
      <c r="L834" s="38">
        <v>0</v>
      </c>
      <c s="32">
        <f>ROUND(ROUND(L834,2)*ROUND(G834,3),2)</f>
      </c>
      <c s="36" t="s">
        <v>154</v>
      </c>
      <c>
        <f>(M834*21)/100</f>
      </c>
      <c t="s">
        <v>28</v>
      </c>
    </row>
    <row r="835" spans="1:5" ht="25.5">
      <c r="A835" s="35" t="s">
        <v>56</v>
      </c>
      <c r="E835" s="39" t="s">
        <v>3779</v>
      </c>
    </row>
    <row r="836" spans="1:5" ht="12.75">
      <c r="A836" s="35" t="s">
        <v>57</v>
      </c>
      <c r="E836" s="40" t="s">
        <v>5</v>
      </c>
    </row>
    <row r="837" spans="1:5" ht="12.75">
      <c r="A837" t="s">
        <v>58</v>
      </c>
      <c r="E837" s="39" t="s">
        <v>5</v>
      </c>
    </row>
    <row r="838" spans="1:16" ht="12.75">
      <c r="A838" t="s">
        <v>50</v>
      </c>
      <c s="34" t="s">
        <v>1321</v>
      </c>
      <c s="34" t="s">
        <v>3780</v>
      </c>
      <c s="35" t="s">
        <v>5</v>
      </c>
      <c s="6" t="s">
        <v>3781</v>
      </c>
      <c s="36" t="s">
        <v>3613</v>
      </c>
      <c s="37">
        <v>34</v>
      </c>
      <c s="36">
        <v>0.00024</v>
      </c>
      <c s="36">
        <f>ROUND(G838*H838,6)</f>
      </c>
      <c r="L838" s="38">
        <v>0</v>
      </c>
      <c s="32">
        <f>ROUND(ROUND(L838,2)*ROUND(G838,3),2)</f>
      </c>
      <c s="36" t="s">
        <v>154</v>
      </c>
      <c>
        <f>(M838*21)/100</f>
      </c>
      <c t="s">
        <v>28</v>
      </c>
    </row>
    <row r="839" spans="1:5" ht="12.75">
      <c r="A839" s="35" t="s">
        <v>56</v>
      </c>
      <c r="E839" s="39" t="s">
        <v>3781</v>
      </c>
    </row>
    <row r="840" spans="1:5" ht="76.5">
      <c r="A840" s="35" t="s">
        <v>57</v>
      </c>
      <c r="E840" s="40" t="s">
        <v>3782</v>
      </c>
    </row>
    <row r="841" spans="1:5" ht="12.75">
      <c r="A841" t="s">
        <v>58</v>
      </c>
      <c r="E841" s="39" t="s">
        <v>5</v>
      </c>
    </row>
    <row r="842" spans="1:16" ht="12.75">
      <c r="A842" t="s">
        <v>50</v>
      </c>
      <c s="34" t="s">
        <v>1325</v>
      </c>
      <c s="34" t="s">
        <v>3783</v>
      </c>
      <c s="35" t="s">
        <v>5</v>
      </c>
      <c s="6" t="s">
        <v>3784</v>
      </c>
      <c s="36" t="s">
        <v>54</v>
      </c>
      <c s="37">
        <v>8</v>
      </c>
      <c s="36">
        <v>0.00109</v>
      </c>
      <c s="36">
        <f>ROUND(G842*H842,6)</f>
      </c>
      <c r="L842" s="38">
        <v>0</v>
      </c>
      <c s="32">
        <f>ROUND(ROUND(L842,2)*ROUND(G842,3),2)</f>
      </c>
      <c s="36" t="s">
        <v>154</v>
      </c>
      <c>
        <f>(M842*21)/100</f>
      </c>
      <c t="s">
        <v>28</v>
      </c>
    </row>
    <row r="843" spans="1:5" ht="12.75">
      <c r="A843" s="35" t="s">
        <v>56</v>
      </c>
      <c r="E843" s="39" t="s">
        <v>3784</v>
      </c>
    </row>
    <row r="844" spans="1:5" ht="25.5">
      <c r="A844" s="35" t="s">
        <v>57</v>
      </c>
      <c r="E844" s="40" t="s">
        <v>3785</v>
      </c>
    </row>
    <row r="845" spans="1:5" ht="12.75">
      <c r="A845" t="s">
        <v>58</v>
      </c>
      <c r="E845" s="39" t="s">
        <v>5</v>
      </c>
    </row>
    <row r="846" spans="1:16" ht="12.75">
      <c r="A846" t="s">
        <v>50</v>
      </c>
      <c s="34" t="s">
        <v>1329</v>
      </c>
      <c s="34" t="s">
        <v>3786</v>
      </c>
      <c s="35" t="s">
        <v>5</v>
      </c>
      <c s="6" t="s">
        <v>3787</v>
      </c>
      <c s="36" t="s">
        <v>3613</v>
      </c>
      <c s="37">
        <v>10</v>
      </c>
      <c s="36">
        <v>9E-05</v>
      </c>
      <c s="36">
        <f>ROUND(G846*H846,6)</f>
      </c>
      <c r="L846" s="38">
        <v>0</v>
      </c>
      <c s="32">
        <f>ROUND(ROUND(L846,2)*ROUND(G846,3),2)</f>
      </c>
      <c s="36" t="s">
        <v>154</v>
      </c>
      <c>
        <f>(M846*21)/100</f>
      </c>
      <c t="s">
        <v>28</v>
      </c>
    </row>
    <row r="847" spans="1:5" ht="12.75">
      <c r="A847" s="35" t="s">
        <v>56</v>
      </c>
      <c r="E847" s="39" t="s">
        <v>3787</v>
      </c>
    </row>
    <row r="848" spans="1:5" ht="25.5">
      <c r="A848" s="35" t="s">
        <v>57</v>
      </c>
      <c r="E848" s="40" t="s">
        <v>3788</v>
      </c>
    </row>
    <row r="849" spans="1:5" ht="12.75">
      <c r="A849" t="s">
        <v>58</v>
      </c>
      <c r="E849" s="39" t="s">
        <v>5</v>
      </c>
    </row>
    <row r="850" spans="1:16" ht="12.75">
      <c r="A850" t="s">
        <v>50</v>
      </c>
      <c s="34" t="s">
        <v>1332</v>
      </c>
      <c s="34" t="s">
        <v>3789</v>
      </c>
      <c s="35" t="s">
        <v>5</v>
      </c>
      <c s="6" t="s">
        <v>3790</v>
      </c>
      <c s="36" t="s">
        <v>54</v>
      </c>
      <c s="37">
        <v>1</v>
      </c>
      <c s="36">
        <v>0.0002</v>
      </c>
      <c s="36">
        <f>ROUND(G850*H850,6)</f>
      </c>
      <c r="L850" s="38">
        <v>0</v>
      </c>
      <c s="32">
        <f>ROUND(ROUND(L850,2)*ROUND(G850,3),2)</f>
      </c>
      <c s="36" t="s">
        <v>159</v>
      </c>
      <c>
        <f>(M850*21)/100</f>
      </c>
      <c t="s">
        <v>28</v>
      </c>
    </row>
    <row r="851" spans="1:5" ht="12.75">
      <c r="A851" s="35" t="s">
        <v>56</v>
      </c>
      <c r="E851" s="39" t="s">
        <v>3790</v>
      </c>
    </row>
    <row r="852" spans="1:5" ht="25.5">
      <c r="A852" s="35" t="s">
        <v>57</v>
      </c>
      <c r="E852" s="40" t="s">
        <v>3791</v>
      </c>
    </row>
    <row r="853" spans="1:5" ht="12.75">
      <c r="A853" t="s">
        <v>58</v>
      </c>
      <c r="E853" s="39" t="s">
        <v>5</v>
      </c>
    </row>
    <row r="854" spans="1:16" ht="25.5">
      <c r="A854" t="s">
        <v>50</v>
      </c>
      <c s="34" t="s">
        <v>1336</v>
      </c>
      <c s="34" t="s">
        <v>3792</v>
      </c>
      <c s="35" t="s">
        <v>5</v>
      </c>
      <c s="6" t="s">
        <v>3793</v>
      </c>
      <c s="36" t="s">
        <v>3613</v>
      </c>
      <c s="37">
        <v>4</v>
      </c>
      <c s="36">
        <v>0.00196</v>
      </c>
      <c s="36">
        <f>ROUND(G854*H854,6)</f>
      </c>
      <c r="L854" s="38">
        <v>0</v>
      </c>
      <c s="32">
        <f>ROUND(ROUND(L854,2)*ROUND(G854,3),2)</f>
      </c>
      <c s="36" t="s">
        <v>154</v>
      </c>
      <c>
        <f>(M854*21)/100</f>
      </c>
      <c t="s">
        <v>28</v>
      </c>
    </row>
    <row r="855" spans="1:5" ht="25.5">
      <c r="A855" s="35" t="s">
        <v>56</v>
      </c>
      <c r="E855" s="39" t="s">
        <v>3793</v>
      </c>
    </row>
    <row r="856" spans="1:5" ht="25.5">
      <c r="A856" s="35" t="s">
        <v>57</v>
      </c>
      <c r="E856" s="40" t="s">
        <v>3794</v>
      </c>
    </row>
    <row r="857" spans="1:5" ht="12.75">
      <c r="A857" t="s">
        <v>58</v>
      </c>
      <c r="E857" s="39" t="s">
        <v>5</v>
      </c>
    </row>
    <row r="858" spans="1:16" ht="12.75">
      <c r="A858" t="s">
        <v>50</v>
      </c>
      <c s="34" t="s">
        <v>1340</v>
      </c>
      <c s="34" t="s">
        <v>3795</v>
      </c>
      <c s="35" t="s">
        <v>5</v>
      </c>
      <c s="6" t="s">
        <v>3796</v>
      </c>
      <c s="36" t="s">
        <v>3613</v>
      </c>
      <c s="37">
        <v>7</v>
      </c>
      <c s="36">
        <v>0.0018</v>
      </c>
      <c s="36">
        <f>ROUND(G858*H858,6)</f>
      </c>
      <c r="L858" s="38">
        <v>0</v>
      </c>
      <c s="32">
        <f>ROUND(ROUND(L858,2)*ROUND(G858,3),2)</f>
      </c>
      <c s="36" t="s">
        <v>154</v>
      </c>
      <c>
        <f>(M858*21)/100</f>
      </c>
      <c t="s">
        <v>28</v>
      </c>
    </row>
    <row r="859" spans="1:5" ht="12.75">
      <c r="A859" s="35" t="s">
        <v>56</v>
      </c>
      <c r="E859" s="39" t="s">
        <v>3796</v>
      </c>
    </row>
    <row r="860" spans="1:5" ht="25.5">
      <c r="A860" s="35" t="s">
        <v>57</v>
      </c>
      <c r="E860" s="40" t="s">
        <v>3797</v>
      </c>
    </row>
    <row r="861" spans="1:5" ht="12.75">
      <c r="A861" t="s">
        <v>58</v>
      </c>
      <c r="E861" s="39" t="s">
        <v>5</v>
      </c>
    </row>
    <row r="862" spans="1:16" ht="12.75">
      <c r="A862" t="s">
        <v>50</v>
      </c>
      <c s="34" t="s">
        <v>1344</v>
      </c>
      <c s="34" t="s">
        <v>3798</v>
      </c>
      <c s="35" t="s">
        <v>5</v>
      </c>
      <c s="6" t="s">
        <v>3799</v>
      </c>
      <c s="36" t="s">
        <v>54</v>
      </c>
      <c s="37">
        <v>4</v>
      </c>
      <c s="36">
        <v>0.00016</v>
      </c>
      <c s="36">
        <f>ROUND(G862*H862,6)</f>
      </c>
      <c r="L862" s="38">
        <v>0</v>
      </c>
      <c s="32">
        <f>ROUND(ROUND(L862,2)*ROUND(G862,3),2)</f>
      </c>
      <c s="36" t="s">
        <v>154</v>
      </c>
      <c>
        <f>(M862*21)/100</f>
      </c>
      <c t="s">
        <v>28</v>
      </c>
    </row>
    <row r="863" spans="1:5" ht="12.75">
      <c r="A863" s="35" t="s">
        <v>56</v>
      </c>
      <c r="E863" s="39" t="s">
        <v>3799</v>
      </c>
    </row>
    <row r="864" spans="1:5" ht="25.5">
      <c r="A864" s="35" t="s">
        <v>57</v>
      </c>
      <c r="E864" s="40" t="s">
        <v>3800</v>
      </c>
    </row>
    <row r="865" spans="1:5" ht="12.75">
      <c r="A865" t="s">
        <v>58</v>
      </c>
      <c r="E865" s="39" t="s">
        <v>5</v>
      </c>
    </row>
    <row r="866" spans="1:16" ht="12.75">
      <c r="A866" t="s">
        <v>50</v>
      </c>
      <c s="34" t="s">
        <v>1347</v>
      </c>
      <c s="34" t="s">
        <v>3801</v>
      </c>
      <c s="35" t="s">
        <v>5</v>
      </c>
      <c s="6" t="s">
        <v>3802</v>
      </c>
      <c s="36" t="s">
        <v>54</v>
      </c>
      <c s="37">
        <v>4</v>
      </c>
      <c s="36">
        <v>0.0022</v>
      </c>
      <c s="36">
        <f>ROUND(G866*H866,6)</f>
      </c>
      <c r="L866" s="38">
        <v>0</v>
      </c>
      <c s="32">
        <f>ROUND(ROUND(L866,2)*ROUND(G866,3),2)</f>
      </c>
      <c s="36" t="s">
        <v>159</v>
      </c>
      <c>
        <f>(M866*21)/100</f>
      </c>
      <c t="s">
        <v>28</v>
      </c>
    </row>
    <row r="867" spans="1:5" ht="12.75">
      <c r="A867" s="35" t="s">
        <v>56</v>
      </c>
      <c r="E867" s="39" t="s">
        <v>3802</v>
      </c>
    </row>
    <row r="868" spans="1:5" ht="25.5">
      <c r="A868" s="35" t="s">
        <v>57</v>
      </c>
      <c r="E868" s="40" t="s">
        <v>3800</v>
      </c>
    </row>
    <row r="869" spans="1:5" ht="12.75">
      <c r="A869" t="s">
        <v>58</v>
      </c>
      <c r="E869" s="39" t="s">
        <v>3802</v>
      </c>
    </row>
    <row r="870" spans="1:16" ht="12.75">
      <c r="A870" t="s">
        <v>50</v>
      </c>
      <c s="34" t="s">
        <v>1352</v>
      </c>
      <c s="34" t="s">
        <v>3803</v>
      </c>
      <c s="35" t="s">
        <v>5</v>
      </c>
      <c s="6" t="s">
        <v>3804</v>
      </c>
      <c s="36" t="s">
        <v>3613</v>
      </c>
      <c s="37">
        <v>1</v>
      </c>
      <c s="36">
        <v>0.00196</v>
      </c>
      <c s="36">
        <f>ROUND(G870*H870,6)</f>
      </c>
      <c r="L870" s="38">
        <v>0</v>
      </c>
      <c s="32">
        <f>ROUND(ROUND(L870,2)*ROUND(G870,3),2)</f>
      </c>
      <c s="36" t="s">
        <v>154</v>
      </c>
      <c>
        <f>(M870*21)/100</f>
      </c>
      <c t="s">
        <v>28</v>
      </c>
    </row>
    <row r="871" spans="1:5" ht="12.75">
      <c r="A871" s="35" t="s">
        <v>56</v>
      </c>
      <c r="E871" s="39" t="s">
        <v>3804</v>
      </c>
    </row>
    <row r="872" spans="1:5" ht="25.5">
      <c r="A872" s="35" t="s">
        <v>57</v>
      </c>
      <c r="E872" s="40" t="s">
        <v>3710</v>
      </c>
    </row>
    <row r="873" spans="1:5" ht="12.75">
      <c r="A873" t="s">
        <v>58</v>
      </c>
      <c r="E873" s="39" t="s">
        <v>5</v>
      </c>
    </row>
    <row r="874" spans="1:16" ht="12.75">
      <c r="A874" t="s">
        <v>50</v>
      </c>
      <c s="34" t="s">
        <v>1356</v>
      </c>
      <c s="34" t="s">
        <v>3805</v>
      </c>
      <c s="35" t="s">
        <v>5</v>
      </c>
      <c s="6" t="s">
        <v>3806</v>
      </c>
      <c s="36" t="s">
        <v>3613</v>
      </c>
      <c s="37">
        <v>6</v>
      </c>
      <c s="36">
        <v>0.00184</v>
      </c>
      <c s="36">
        <f>ROUND(G874*H874,6)</f>
      </c>
      <c r="L874" s="38">
        <v>0</v>
      </c>
      <c s="32">
        <f>ROUND(ROUND(L874,2)*ROUND(G874,3),2)</f>
      </c>
      <c s="36" t="s">
        <v>154</v>
      </c>
      <c>
        <f>(M874*21)/100</f>
      </c>
      <c t="s">
        <v>28</v>
      </c>
    </row>
    <row r="875" spans="1:5" ht="12.75">
      <c r="A875" s="35" t="s">
        <v>56</v>
      </c>
      <c r="E875" s="39" t="s">
        <v>3806</v>
      </c>
    </row>
    <row r="876" spans="1:5" ht="25.5">
      <c r="A876" s="35" t="s">
        <v>57</v>
      </c>
      <c r="E876" s="40" t="s">
        <v>3807</v>
      </c>
    </row>
    <row r="877" spans="1:5" ht="12.75">
      <c r="A877" t="s">
        <v>58</v>
      </c>
      <c r="E877" s="39" t="s">
        <v>5</v>
      </c>
    </row>
    <row r="878" spans="1:16" ht="12.75">
      <c r="A878" t="s">
        <v>50</v>
      </c>
      <c s="34" t="s">
        <v>1361</v>
      </c>
      <c s="34" t="s">
        <v>3808</v>
      </c>
      <c s="35" t="s">
        <v>5</v>
      </c>
      <c s="6" t="s">
        <v>3809</v>
      </c>
      <c s="36" t="s">
        <v>54</v>
      </c>
      <c s="37">
        <v>6</v>
      </c>
      <c s="36">
        <v>0.00013</v>
      </c>
      <c s="36">
        <f>ROUND(G878*H878,6)</f>
      </c>
      <c r="L878" s="38">
        <v>0</v>
      </c>
      <c s="32">
        <f>ROUND(ROUND(L878,2)*ROUND(G878,3),2)</f>
      </c>
      <c s="36" t="s">
        <v>154</v>
      </c>
      <c>
        <f>(M878*21)/100</f>
      </c>
      <c t="s">
        <v>28</v>
      </c>
    </row>
    <row r="879" spans="1:5" ht="12.75">
      <c r="A879" s="35" t="s">
        <v>56</v>
      </c>
      <c r="E879" s="39" t="s">
        <v>3809</v>
      </c>
    </row>
    <row r="880" spans="1:5" ht="25.5">
      <c r="A880" s="35" t="s">
        <v>57</v>
      </c>
      <c r="E880" s="40" t="s">
        <v>3807</v>
      </c>
    </row>
    <row r="881" spans="1:5" ht="12.75">
      <c r="A881" t="s">
        <v>58</v>
      </c>
      <c r="E881" s="39" t="s">
        <v>5</v>
      </c>
    </row>
    <row r="882" spans="1:16" ht="12.75">
      <c r="A882" t="s">
        <v>50</v>
      </c>
      <c s="34" t="s">
        <v>1365</v>
      </c>
      <c s="34" t="s">
        <v>3810</v>
      </c>
      <c s="35" t="s">
        <v>5</v>
      </c>
      <c s="6" t="s">
        <v>3811</v>
      </c>
      <c s="36" t="s">
        <v>54</v>
      </c>
      <c s="37">
        <v>6</v>
      </c>
      <c s="36">
        <v>0.0018</v>
      </c>
      <c s="36">
        <f>ROUND(G882*H882,6)</f>
      </c>
      <c r="L882" s="38">
        <v>0</v>
      </c>
      <c s="32">
        <f>ROUND(ROUND(L882,2)*ROUND(G882,3),2)</f>
      </c>
      <c s="36" t="s">
        <v>154</v>
      </c>
      <c>
        <f>(M882*21)/100</f>
      </c>
      <c t="s">
        <v>28</v>
      </c>
    </row>
    <row r="883" spans="1:5" ht="12.75">
      <c r="A883" s="35" t="s">
        <v>56</v>
      </c>
      <c r="E883" s="39" t="s">
        <v>3811</v>
      </c>
    </row>
    <row r="884" spans="1:5" ht="12.75">
      <c r="A884" s="35" t="s">
        <v>57</v>
      </c>
      <c r="E884" s="40" t="s">
        <v>5</v>
      </c>
    </row>
    <row r="885" spans="1:5" ht="12.75">
      <c r="A885" t="s">
        <v>58</v>
      </c>
      <c r="E885" s="39" t="s">
        <v>5</v>
      </c>
    </row>
    <row r="886" spans="1:16" ht="12.75">
      <c r="A886" t="s">
        <v>50</v>
      </c>
      <c s="34" t="s">
        <v>1369</v>
      </c>
      <c s="34" t="s">
        <v>3812</v>
      </c>
      <c s="35" t="s">
        <v>5</v>
      </c>
      <c s="6" t="s">
        <v>3813</v>
      </c>
      <c s="36" t="s">
        <v>54</v>
      </c>
      <c s="37">
        <v>6</v>
      </c>
      <c s="36">
        <v>0.00207</v>
      </c>
      <c s="36">
        <f>ROUND(G886*H886,6)</f>
      </c>
      <c r="L886" s="38">
        <v>0</v>
      </c>
      <c s="32">
        <f>ROUND(ROUND(L886,2)*ROUND(G886,3),2)</f>
      </c>
      <c s="36" t="s">
        <v>159</v>
      </c>
      <c>
        <f>(M886*21)/100</f>
      </c>
      <c t="s">
        <v>28</v>
      </c>
    </row>
    <row r="887" spans="1:5" ht="12.75">
      <c r="A887" s="35" t="s">
        <v>56</v>
      </c>
      <c r="E887" s="39" t="s">
        <v>3813</v>
      </c>
    </row>
    <row r="888" spans="1:5" ht="12.75">
      <c r="A888" s="35" t="s">
        <v>57</v>
      </c>
      <c r="E888" s="40" t="s">
        <v>5</v>
      </c>
    </row>
    <row r="889" spans="1:5" ht="12.75">
      <c r="A889" t="s">
        <v>58</v>
      </c>
      <c r="E889" s="39" t="s">
        <v>5</v>
      </c>
    </row>
    <row r="890" spans="1:16" ht="12.75">
      <c r="A890" t="s">
        <v>50</v>
      </c>
      <c s="34" t="s">
        <v>1374</v>
      </c>
      <c s="34" t="s">
        <v>3814</v>
      </c>
      <c s="35" t="s">
        <v>5</v>
      </c>
      <c s="6" t="s">
        <v>3815</v>
      </c>
      <c s="36" t="s">
        <v>54</v>
      </c>
      <c s="37">
        <v>7</v>
      </c>
      <c s="36">
        <v>0.00014</v>
      </c>
      <c s="36">
        <f>ROUND(G890*H890,6)</f>
      </c>
      <c r="L890" s="38">
        <v>0</v>
      </c>
      <c s="32">
        <f>ROUND(ROUND(L890,2)*ROUND(G890,3),2)</f>
      </c>
      <c s="36" t="s">
        <v>154</v>
      </c>
      <c>
        <f>(M890*21)/100</f>
      </c>
      <c t="s">
        <v>28</v>
      </c>
    </row>
    <row r="891" spans="1:5" ht="12.75">
      <c r="A891" s="35" t="s">
        <v>56</v>
      </c>
      <c r="E891" s="39" t="s">
        <v>3815</v>
      </c>
    </row>
    <row r="892" spans="1:5" ht="63.75">
      <c r="A892" s="35" t="s">
        <v>57</v>
      </c>
      <c r="E892" s="40" t="s">
        <v>3816</v>
      </c>
    </row>
    <row r="893" spans="1:5" ht="12.75">
      <c r="A893" t="s">
        <v>58</v>
      </c>
      <c r="E893" s="39" t="s">
        <v>5</v>
      </c>
    </row>
    <row r="894" spans="1:16" ht="12.75">
      <c r="A894" t="s">
        <v>50</v>
      </c>
      <c s="34" t="s">
        <v>1378</v>
      </c>
      <c s="34" t="s">
        <v>3817</v>
      </c>
      <c s="35" t="s">
        <v>5</v>
      </c>
      <c s="6" t="s">
        <v>3818</v>
      </c>
      <c s="36" t="s">
        <v>54</v>
      </c>
      <c s="37">
        <v>4</v>
      </c>
      <c s="36">
        <v>6E-05</v>
      </c>
      <c s="36">
        <f>ROUND(G894*H894,6)</f>
      </c>
      <c r="L894" s="38">
        <v>0</v>
      </c>
      <c s="32">
        <f>ROUND(ROUND(L894,2)*ROUND(G894,3),2)</f>
      </c>
      <c s="36" t="s">
        <v>154</v>
      </c>
      <c>
        <f>(M894*21)/100</f>
      </c>
      <c t="s">
        <v>28</v>
      </c>
    </row>
    <row r="895" spans="1:5" ht="12.75">
      <c r="A895" s="35" t="s">
        <v>56</v>
      </c>
      <c r="E895" s="39" t="s">
        <v>3818</v>
      </c>
    </row>
    <row r="896" spans="1:5" ht="38.25">
      <c r="A896" s="35" t="s">
        <v>57</v>
      </c>
      <c r="E896" s="40" t="s">
        <v>3761</v>
      </c>
    </row>
    <row r="897" spans="1:5" ht="12.75">
      <c r="A897" t="s">
        <v>58</v>
      </c>
      <c r="E897" s="39" t="s">
        <v>5</v>
      </c>
    </row>
    <row r="898" spans="1:16" ht="12.75">
      <c r="A898" t="s">
        <v>50</v>
      </c>
      <c s="34" t="s">
        <v>1383</v>
      </c>
      <c s="34" t="s">
        <v>3819</v>
      </c>
      <c s="35" t="s">
        <v>5</v>
      </c>
      <c s="6" t="s">
        <v>3820</v>
      </c>
      <c s="36" t="s">
        <v>54</v>
      </c>
      <c s="37">
        <v>6</v>
      </c>
      <c s="36">
        <v>0.00023</v>
      </c>
      <c s="36">
        <f>ROUND(G898*H898,6)</f>
      </c>
      <c r="L898" s="38">
        <v>0</v>
      </c>
      <c s="32">
        <f>ROUND(ROUND(L898,2)*ROUND(G898,3),2)</f>
      </c>
      <c s="36" t="s">
        <v>154</v>
      </c>
      <c>
        <f>(M898*21)/100</f>
      </c>
      <c t="s">
        <v>28</v>
      </c>
    </row>
    <row r="899" spans="1:5" ht="12.75">
      <c r="A899" s="35" t="s">
        <v>56</v>
      </c>
      <c r="E899" s="39" t="s">
        <v>3820</v>
      </c>
    </row>
    <row r="900" spans="1:5" ht="51">
      <c r="A900" s="35" t="s">
        <v>57</v>
      </c>
      <c r="E900" s="40" t="s">
        <v>3821</v>
      </c>
    </row>
    <row r="901" spans="1:5" ht="12.75">
      <c r="A901" t="s">
        <v>58</v>
      </c>
      <c r="E901" s="39" t="s">
        <v>5</v>
      </c>
    </row>
    <row r="902" spans="1:16" ht="12.75">
      <c r="A902" t="s">
        <v>50</v>
      </c>
      <c s="34" t="s">
        <v>1387</v>
      </c>
      <c s="34" t="s">
        <v>3822</v>
      </c>
      <c s="35" t="s">
        <v>5</v>
      </c>
      <c s="6" t="s">
        <v>3823</v>
      </c>
      <c s="36" t="s">
        <v>54</v>
      </c>
      <c s="37">
        <v>2</v>
      </c>
      <c s="36">
        <v>0.00028</v>
      </c>
      <c s="36">
        <f>ROUND(G902*H902,6)</f>
      </c>
      <c r="L902" s="38">
        <v>0</v>
      </c>
      <c s="32">
        <f>ROUND(ROUND(L902,2)*ROUND(G902,3),2)</f>
      </c>
      <c s="36" t="s">
        <v>154</v>
      </c>
      <c>
        <f>(M902*21)/100</f>
      </c>
      <c t="s">
        <v>28</v>
      </c>
    </row>
    <row r="903" spans="1:5" ht="12.75">
      <c r="A903" s="35" t="s">
        <v>56</v>
      </c>
      <c r="E903" s="39" t="s">
        <v>3823</v>
      </c>
    </row>
    <row r="904" spans="1:5" ht="25.5">
      <c r="A904" s="35" t="s">
        <v>57</v>
      </c>
      <c r="E904" s="40" t="s">
        <v>3824</v>
      </c>
    </row>
    <row r="905" spans="1:5" ht="12.75">
      <c r="A905" t="s">
        <v>58</v>
      </c>
      <c r="E905" s="39" t="s">
        <v>5</v>
      </c>
    </row>
    <row r="906" spans="1:16" ht="25.5">
      <c r="A906" t="s">
        <v>50</v>
      </c>
      <c s="34" t="s">
        <v>1392</v>
      </c>
      <c s="34" t="s">
        <v>3825</v>
      </c>
      <c s="35" t="s">
        <v>5</v>
      </c>
      <c s="6" t="s">
        <v>3826</v>
      </c>
      <c s="36" t="s">
        <v>54</v>
      </c>
      <c s="37">
        <v>2</v>
      </c>
      <c s="36">
        <v>0.00047</v>
      </c>
      <c s="36">
        <f>ROUND(G906*H906,6)</f>
      </c>
      <c r="L906" s="38">
        <v>0</v>
      </c>
      <c s="32">
        <f>ROUND(ROUND(L906,2)*ROUND(G906,3),2)</f>
      </c>
      <c s="36" t="s">
        <v>154</v>
      </c>
      <c>
        <f>(M906*21)/100</f>
      </c>
      <c t="s">
        <v>28</v>
      </c>
    </row>
    <row r="907" spans="1:5" ht="25.5">
      <c r="A907" s="35" t="s">
        <v>56</v>
      </c>
      <c r="E907" s="39" t="s">
        <v>3826</v>
      </c>
    </row>
    <row r="908" spans="1:5" ht="25.5">
      <c r="A908" s="35" t="s">
        <v>57</v>
      </c>
      <c r="E908" s="40" t="s">
        <v>3827</v>
      </c>
    </row>
    <row r="909" spans="1:5" ht="12.75">
      <c r="A909" t="s">
        <v>58</v>
      </c>
      <c r="E909" s="39" t="s">
        <v>5</v>
      </c>
    </row>
    <row r="910" spans="1:16" ht="25.5">
      <c r="A910" t="s">
        <v>50</v>
      </c>
      <c s="34" t="s">
        <v>1396</v>
      </c>
      <c s="34" t="s">
        <v>3828</v>
      </c>
      <c s="35" t="s">
        <v>5</v>
      </c>
      <c s="6" t="s">
        <v>3829</v>
      </c>
      <c s="36" t="s">
        <v>54</v>
      </c>
      <c s="37">
        <v>1</v>
      </c>
      <c s="36">
        <v>0.00101</v>
      </c>
      <c s="36">
        <f>ROUND(G910*H910,6)</f>
      </c>
      <c r="L910" s="38">
        <v>0</v>
      </c>
      <c s="32">
        <f>ROUND(ROUND(L910,2)*ROUND(G910,3),2)</f>
      </c>
      <c s="36" t="s">
        <v>154</v>
      </c>
      <c>
        <f>(M910*21)/100</f>
      </c>
      <c t="s">
        <v>28</v>
      </c>
    </row>
    <row r="911" spans="1:5" ht="25.5">
      <c r="A911" s="35" t="s">
        <v>56</v>
      </c>
      <c r="E911" s="39" t="s">
        <v>3829</v>
      </c>
    </row>
    <row r="912" spans="1:5" ht="25.5">
      <c r="A912" s="35" t="s">
        <v>57</v>
      </c>
      <c r="E912" s="40" t="s">
        <v>3710</v>
      </c>
    </row>
    <row r="913" spans="1:5" ht="12.75">
      <c r="A913" t="s">
        <v>58</v>
      </c>
      <c r="E913" s="39" t="s">
        <v>5</v>
      </c>
    </row>
    <row r="914" spans="1:16" ht="25.5">
      <c r="A914" t="s">
        <v>50</v>
      </c>
      <c s="34" t="s">
        <v>1400</v>
      </c>
      <c s="34" t="s">
        <v>3830</v>
      </c>
      <c s="35" t="s">
        <v>5</v>
      </c>
      <c s="6" t="s">
        <v>3831</v>
      </c>
      <c s="36" t="s">
        <v>54</v>
      </c>
      <c s="37">
        <v>6</v>
      </c>
      <c s="36">
        <v>0.00047</v>
      </c>
      <c s="36">
        <f>ROUND(G914*H914,6)</f>
      </c>
      <c r="L914" s="38">
        <v>0</v>
      </c>
      <c s="32">
        <f>ROUND(ROUND(L914,2)*ROUND(G914,3),2)</f>
      </c>
      <c s="36" t="s">
        <v>154</v>
      </c>
      <c>
        <f>(M914*21)/100</f>
      </c>
      <c t="s">
        <v>28</v>
      </c>
    </row>
    <row r="915" spans="1:5" ht="25.5">
      <c r="A915" s="35" t="s">
        <v>56</v>
      </c>
      <c r="E915" s="39" t="s">
        <v>3831</v>
      </c>
    </row>
    <row r="916" spans="1:5" ht="25.5">
      <c r="A916" s="35" t="s">
        <v>57</v>
      </c>
      <c r="E916" s="40" t="s">
        <v>3832</v>
      </c>
    </row>
    <row r="917" spans="1:5" ht="12.75">
      <c r="A917" t="s">
        <v>58</v>
      </c>
      <c r="E917" s="39" t="s">
        <v>5</v>
      </c>
    </row>
    <row r="918" spans="1:16" ht="25.5">
      <c r="A918" t="s">
        <v>50</v>
      </c>
      <c s="34" t="s">
        <v>1405</v>
      </c>
      <c s="34" t="s">
        <v>3833</v>
      </c>
      <c s="35" t="s">
        <v>5</v>
      </c>
      <c s="6" t="s">
        <v>3834</v>
      </c>
      <c s="36" t="s">
        <v>54</v>
      </c>
      <c s="37">
        <v>5</v>
      </c>
      <c s="36">
        <v>0.00014</v>
      </c>
      <c s="36">
        <f>ROUND(G918*H918,6)</f>
      </c>
      <c r="L918" s="38">
        <v>0</v>
      </c>
      <c s="32">
        <f>ROUND(ROUND(L918,2)*ROUND(G918,3),2)</f>
      </c>
      <c s="36" t="s">
        <v>154</v>
      </c>
      <c>
        <f>(M918*21)/100</f>
      </c>
      <c t="s">
        <v>28</v>
      </c>
    </row>
    <row r="919" spans="1:5" ht="25.5">
      <c r="A919" s="35" t="s">
        <v>56</v>
      </c>
      <c r="E919" s="39" t="s">
        <v>3834</v>
      </c>
    </row>
    <row r="920" spans="1:5" ht="38.25">
      <c r="A920" s="35" t="s">
        <v>57</v>
      </c>
      <c r="E920" s="40" t="s">
        <v>3835</v>
      </c>
    </row>
    <row r="921" spans="1:5" ht="12.75">
      <c r="A921" t="s">
        <v>58</v>
      </c>
      <c r="E921" s="39" t="s">
        <v>5</v>
      </c>
    </row>
    <row r="922" spans="1:16" ht="12.75">
      <c r="A922" t="s">
        <v>50</v>
      </c>
      <c s="34" t="s">
        <v>1408</v>
      </c>
      <c s="34" t="s">
        <v>3836</v>
      </c>
      <c s="35" t="s">
        <v>5</v>
      </c>
      <c s="6" t="s">
        <v>3837</v>
      </c>
      <c s="36" t="s">
        <v>54</v>
      </c>
      <c s="37">
        <v>5</v>
      </c>
      <c s="36">
        <v>0.0004</v>
      </c>
      <c s="36">
        <f>ROUND(G922*H922,6)</f>
      </c>
      <c r="L922" s="38">
        <v>0</v>
      </c>
      <c s="32">
        <f>ROUND(ROUND(L922,2)*ROUND(G922,3),2)</f>
      </c>
      <c s="36" t="s">
        <v>154</v>
      </c>
      <c>
        <f>(M922*21)/100</f>
      </c>
      <c t="s">
        <v>28</v>
      </c>
    </row>
    <row r="923" spans="1:5" ht="12.75">
      <c r="A923" s="35" t="s">
        <v>56</v>
      </c>
      <c r="E923" s="39" t="s">
        <v>3837</v>
      </c>
    </row>
    <row r="924" spans="1:5" ht="12.75">
      <c r="A924" s="35" t="s">
        <v>57</v>
      </c>
      <c r="E924" s="40" t="s">
        <v>5</v>
      </c>
    </row>
    <row r="925" spans="1:5" ht="12.75">
      <c r="A925" t="s">
        <v>58</v>
      </c>
      <c r="E925" s="39" t="s">
        <v>5</v>
      </c>
    </row>
    <row r="926" spans="1:16" ht="25.5">
      <c r="A926" t="s">
        <v>50</v>
      </c>
      <c s="34" t="s">
        <v>1411</v>
      </c>
      <c s="34" t="s">
        <v>3838</v>
      </c>
      <c s="35" t="s">
        <v>5</v>
      </c>
      <c s="6" t="s">
        <v>3839</v>
      </c>
      <c s="36" t="s">
        <v>54</v>
      </c>
      <c s="37">
        <v>6</v>
      </c>
      <c s="36">
        <v>0.00027</v>
      </c>
      <c s="36">
        <f>ROUND(G926*H926,6)</f>
      </c>
      <c r="L926" s="38">
        <v>0</v>
      </c>
      <c s="32">
        <f>ROUND(ROUND(L926,2)*ROUND(G926,3),2)</f>
      </c>
      <c s="36" t="s">
        <v>154</v>
      </c>
      <c>
        <f>(M926*21)/100</f>
      </c>
      <c t="s">
        <v>28</v>
      </c>
    </row>
    <row r="927" spans="1:5" ht="25.5">
      <c r="A927" s="35" t="s">
        <v>56</v>
      </c>
      <c r="E927" s="39" t="s">
        <v>3839</v>
      </c>
    </row>
    <row r="928" spans="1:5" ht="51">
      <c r="A928" s="35" t="s">
        <v>57</v>
      </c>
      <c r="E928" s="40" t="s">
        <v>3420</v>
      </c>
    </row>
    <row r="929" spans="1:5" ht="12.75">
      <c r="A929" t="s">
        <v>58</v>
      </c>
      <c r="E929" s="39" t="s">
        <v>5</v>
      </c>
    </row>
    <row r="930" spans="1:16" ht="12.75">
      <c r="A930" t="s">
        <v>50</v>
      </c>
      <c s="34" t="s">
        <v>1414</v>
      </c>
      <c s="34" t="s">
        <v>3840</v>
      </c>
      <c s="35" t="s">
        <v>5</v>
      </c>
      <c s="6" t="s">
        <v>3841</v>
      </c>
      <c s="36" t="s">
        <v>54</v>
      </c>
      <c s="37">
        <v>1</v>
      </c>
      <c s="36">
        <v>0.00033</v>
      </c>
      <c s="36">
        <f>ROUND(G930*H930,6)</f>
      </c>
      <c r="L930" s="38">
        <v>0</v>
      </c>
      <c s="32">
        <f>ROUND(ROUND(L930,2)*ROUND(G930,3),2)</f>
      </c>
      <c s="36" t="s">
        <v>154</v>
      </c>
      <c>
        <f>(M930*21)/100</f>
      </c>
      <c t="s">
        <v>28</v>
      </c>
    </row>
    <row r="931" spans="1:5" ht="12.75">
      <c r="A931" s="35" t="s">
        <v>56</v>
      </c>
      <c r="E931" s="39" t="s">
        <v>3841</v>
      </c>
    </row>
    <row r="932" spans="1:5" ht="25.5">
      <c r="A932" s="35" t="s">
        <v>57</v>
      </c>
      <c r="E932" s="40" t="s">
        <v>3842</v>
      </c>
    </row>
    <row r="933" spans="1:5" ht="12.75">
      <c r="A933" t="s">
        <v>58</v>
      </c>
      <c r="E933" s="39" t="s">
        <v>5</v>
      </c>
    </row>
    <row r="934" spans="1:16" ht="12.75">
      <c r="A934" t="s">
        <v>50</v>
      </c>
      <c s="34" t="s">
        <v>1417</v>
      </c>
      <c s="34" t="s">
        <v>3843</v>
      </c>
      <c s="35" t="s">
        <v>5</v>
      </c>
      <c s="6" t="s">
        <v>3844</v>
      </c>
      <c s="36" t="s">
        <v>54</v>
      </c>
      <c s="37">
        <v>5</v>
      </c>
      <c s="36">
        <v>0.00033</v>
      </c>
      <c s="36">
        <f>ROUND(G934*H934,6)</f>
      </c>
      <c r="L934" s="38">
        <v>0</v>
      </c>
      <c s="32">
        <f>ROUND(ROUND(L934,2)*ROUND(G934,3),2)</f>
      </c>
      <c s="36" t="s">
        <v>159</v>
      </c>
      <c>
        <f>(M934*21)/100</f>
      </c>
      <c t="s">
        <v>28</v>
      </c>
    </row>
    <row r="935" spans="1:5" ht="12.75">
      <c r="A935" s="35" t="s">
        <v>56</v>
      </c>
      <c r="E935" s="39" t="s">
        <v>3844</v>
      </c>
    </row>
    <row r="936" spans="1:5" ht="38.25">
      <c r="A936" s="35" t="s">
        <v>57</v>
      </c>
      <c r="E936" s="40" t="s">
        <v>3845</v>
      </c>
    </row>
    <row r="937" spans="1:5" ht="12.75">
      <c r="A937" t="s">
        <v>58</v>
      </c>
      <c r="E937" s="39" t="s">
        <v>5</v>
      </c>
    </row>
    <row r="938" spans="1:16" ht="12.75">
      <c r="A938" t="s">
        <v>50</v>
      </c>
      <c s="34" t="s">
        <v>1421</v>
      </c>
      <c s="34" t="s">
        <v>3846</v>
      </c>
      <c s="35" t="s">
        <v>5</v>
      </c>
      <c s="6" t="s">
        <v>3847</v>
      </c>
      <c s="36" t="s">
        <v>54</v>
      </c>
      <c s="37">
        <v>6</v>
      </c>
      <c s="36">
        <v>0.00031</v>
      </c>
      <c s="36">
        <f>ROUND(G938*H938,6)</f>
      </c>
      <c r="L938" s="38">
        <v>0</v>
      </c>
      <c s="32">
        <f>ROUND(ROUND(L938,2)*ROUND(G938,3),2)</f>
      </c>
      <c s="36" t="s">
        <v>159</v>
      </c>
      <c>
        <f>(M938*21)/100</f>
      </c>
      <c t="s">
        <v>28</v>
      </c>
    </row>
    <row r="939" spans="1:5" ht="12.75">
      <c r="A939" s="35" t="s">
        <v>56</v>
      </c>
      <c r="E939" s="39" t="s">
        <v>3847</v>
      </c>
    </row>
    <row r="940" spans="1:5" ht="38.25">
      <c r="A940" s="35" t="s">
        <v>57</v>
      </c>
      <c r="E940" s="40" t="s">
        <v>3848</v>
      </c>
    </row>
    <row r="941" spans="1:5" ht="12.75">
      <c r="A941" t="s">
        <v>58</v>
      </c>
      <c r="E941" s="39" t="s">
        <v>5</v>
      </c>
    </row>
    <row r="942" spans="1:16" ht="12.75">
      <c r="A942" t="s">
        <v>50</v>
      </c>
      <c s="34" t="s">
        <v>1425</v>
      </c>
      <c s="34" t="s">
        <v>3849</v>
      </c>
      <c s="35" t="s">
        <v>5</v>
      </c>
      <c s="6" t="s">
        <v>3850</v>
      </c>
      <c s="36" t="s">
        <v>54</v>
      </c>
      <c s="37">
        <v>2</v>
      </c>
      <c s="36">
        <v>0.00031</v>
      </c>
      <c s="36">
        <f>ROUND(G942*H942,6)</f>
      </c>
      <c r="L942" s="38">
        <v>0</v>
      </c>
      <c s="32">
        <f>ROUND(ROUND(L942,2)*ROUND(G942,3),2)</f>
      </c>
      <c s="36" t="s">
        <v>159</v>
      </c>
      <c>
        <f>(M942*21)/100</f>
      </c>
      <c t="s">
        <v>28</v>
      </c>
    </row>
    <row r="943" spans="1:5" ht="12.75">
      <c r="A943" s="35" t="s">
        <v>56</v>
      </c>
      <c r="E943" s="39" t="s">
        <v>3850</v>
      </c>
    </row>
    <row r="944" spans="1:5" ht="12.75">
      <c r="A944" s="35" t="s">
        <v>57</v>
      </c>
      <c r="E944" s="40" t="s">
        <v>5</v>
      </c>
    </row>
    <row r="945" spans="1:5" ht="12.75">
      <c r="A945" t="s">
        <v>58</v>
      </c>
      <c r="E945" s="39" t="s">
        <v>5</v>
      </c>
    </row>
    <row r="946" spans="1:16" ht="25.5">
      <c r="A946" t="s">
        <v>50</v>
      </c>
      <c s="34" t="s">
        <v>1429</v>
      </c>
      <c s="34" t="s">
        <v>3851</v>
      </c>
      <c s="35" t="s">
        <v>5</v>
      </c>
      <c s="6" t="s">
        <v>3852</v>
      </c>
      <c s="36" t="s">
        <v>336</v>
      </c>
      <c s="37">
        <v>1.089</v>
      </c>
      <c s="36">
        <v>0</v>
      </c>
      <c s="36">
        <f>ROUND(G946*H946,6)</f>
      </c>
      <c r="L946" s="38">
        <v>0</v>
      </c>
      <c s="32">
        <f>ROUND(ROUND(L946,2)*ROUND(G946,3),2)</f>
      </c>
      <c s="36" t="s">
        <v>154</v>
      </c>
      <c>
        <f>(M946*21)/100</f>
      </c>
      <c t="s">
        <v>28</v>
      </c>
    </row>
    <row r="947" spans="1:5" ht="25.5">
      <c r="A947" s="35" t="s">
        <v>56</v>
      </c>
      <c r="E947" s="39" t="s">
        <v>3852</v>
      </c>
    </row>
    <row r="948" spans="1:5" ht="12.75">
      <c r="A948" s="35" t="s">
        <v>57</v>
      </c>
      <c r="E948" s="40" t="s">
        <v>5</v>
      </c>
    </row>
    <row r="949" spans="1:5" ht="12.75">
      <c r="A949" t="s">
        <v>58</v>
      </c>
      <c r="E949" s="39" t="s">
        <v>5</v>
      </c>
    </row>
    <row r="950" spans="1:16" ht="38.25">
      <c r="A950" t="s">
        <v>50</v>
      </c>
      <c s="34" t="s">
        <v>1434</v>
      </c>
      <c s="34" t="s">
        <v>3853</v>
      </c>
      <c s="35" t="s">
        <v>5</v>
      </c>
      <c s="6" t="s">
        <v>3854</v>
      </c>
      <c s="36" t="s">
        <v>336</v>
      </c>
      <c s="37">
        <v>1.089</v>
      </c>
      <c s="36">
        <v>0</v>
      </c>
      <c s="36">
        <f>ROUND(G950*H950,6)</f>
      </c>
      <c r="L950" s="38">
        <v>0</v>
      </c>
      <c s="32">
        <f>ROUND(ROUND(L950,2)*ROUND(G950,3),2)</f>
      </c>
      <c s="36" t="s">
        <v>154</v>
      </c>
      <c>
        <f>(M950*21)/100</f>
      </c>
      <c t="s">
        <v>28</v>
      </c>
    </row>
    <row r="951" spans="1:5" ht="38.25">
      <c r="A951" s="35" t="s">
        <v>56</v>
      </c>
      <c r="E951" s="39" t="s">
        <v>3855</v>
      </c>
    </row>
    <row r="952" spans="1:5" ht="12.75">
      <c r="A952" s="35" t="s">
        <v>57</v>
      </c>
      <c r="E952" s="40" t="s">
        <v>5</v>
      </c>
    </row>
    <row r="953" spans="1:5" ht="12.75">
      <c r="A953" t="s">
        <v>58</v>
      </c>
      <c r="E953" s="39" t="s">
        <v>5</v>
      </c>
    </row>
    <row r="954" spans="1:13" ht="12.75">
      <c r="A954" t="s">
        <v>47</v>
      </c>
      <c r="C954" s="31" t="s">
        <v>3856</v>
      </c>
      <c r="E954" s="33" t="s">
        <v>3857</v>
      </c>
      <c r="J954" s="32">
        <f>0</f>
      </c>
      <c s="32">
        <f>0</f>
      </c>
      <c s="32">
        <f>0+L955+L959+L963+L967+L971+L975+L979+L983+L987+L991+L995+L999</f>
      </c>
      <c s="32">
        <f>0+M955+M959+M963+M967+M971+M975+M979+M983+M987+M991+M995+M999</f>
      </c>
    </row>
    <row r="955" spans="1:16" ht="12.75">
      <c r="A955" t="s">
        <v>50</v>
      </c>
      <c s="34" t="s">
        <v>1440</v>
      </c>
      <c s="34" t="s">
        <v>3858</v>
      </c>
      <c s="35" t="s">
        <v>5</v>
      </c>
      <c s="6" t="s">
        <v>3859</v>
      </c>
      <c s="36" t="s">
        <v>187</v>
      </c>
      <c s="37">
        <v>42</v>
      </c>
      <c s="36">
        <v>0</v>
      </c>
      <c s="36">
        <f>ROUND(G955*H955,6)</f>
      </c>
      <c r="L955" s="38">
        <v>0</v>
      </c>
      <c s="32">
        <f>ROUND(ROUND(L955,2)*ROUND(G955,3),2)</f>
      </c>
      <c s="36" t="s">
        <v>159</v>
      </c>
      <c>
        <f>(M955*21)/100</f>
      </c>
      <c t="s">
        <v>28</v>
      </c>
    </row>
    <row r="956" spans="1:5" ht="12.75">
      <c r="A956" s="35" t="s">
        <v>56</v>
      </c>
      <c r="E956" s="39" t="s">
        <v>3859</v>
      </c>
    </row>
    <row r="957" spans="1:5" ht="25.5">
      <c r="A957" s="35" t="s">
        <v>57</v>
      </c>
      <c r="E957" s="40" t="s">
        <v>3860</v>
      </c>
    </row>
    <row r="958" spans="1:5" ht="12.75">
      <c r="A958" t="s">
        <v>58</v>
      </c>
      <c r="E958" s="39" t="s">
        <v>5</v>
      </c>
    </row>
    <row r="959" spans="1:16" ht="12.75">
      <c r="A959" t="s">
        <v>50</v>
      </c>
      <c s="34" t="s">
        <v>1446</v>
      </c>
      <c s="34" t="s">
        <v>3861</v>
      </c>
      <c s="35" t="s">
        <v>5</v>
      </c>
      <c s="6" t="s">
        <v>3862</v>
      </c>
      <c s="36" t="s">
        <v>494</v>
      </c>
      <c s="37">
        <v>3</v>
      </c>
      <c s="36">
        <v>0</v>
      </c>
      <c s="36">
        <f>ROUND(G959*H959,6)</f>
      </c>
      <c r="L959" s="38">
        <v>0</v>
      </c>
      <c s="32">
        <f>ROUND(ROUND(L959,2)*ROUND(G959,3),2)</f>
      </c>
      <c s="36" t="s">
        <v>159</v>
      </c>
      <c>
        <f>(M959*21)/100</f>
      </c>
      <c t="s">
        <v>28</v>
      </c>
    </row>
    <row r="960" spans="1:5" ht="12.75">
      <c r="A960" s="35" t="s">
        <v>56</v>
      </c>
      <c r="E960" s="39" t="s">
        <v>3862</v>
      </c>
    </row>
    <row r="961" spans="1:5" ht="25.5">
      <c r="A961" s="35" t="s">
        <v>57</v>
      </c>
      <c r="E961" s="40" t="s">
        <v>439</v>
      </c>
    </row>
    <row r="962" spans="1:5" ht="12.75">
      <c r="A962" t="s">
        <v>58</v>
      </c>
      <c r="E962" s="39" t="s">
        <v>5</v>
      </c>
    </row>
    <row r="963" spans="1:16" ht="25.5">
      <c r="A963" t="s">
        <v>50</v>
      </c>
      <c s="34" t="s">
        <v>1450</v>
      </c>
      <c s="34" t="s">
        <v>3863</v>
      </c>
      <c s="35" t="s">
        <v>5</v>
      </c>
      <c s="6" t="s">
        <v>3864</v>
      </c>
      <c s="36" t="s">
        <v>3613</v>
      </c>
      <c s="37">
        <v>10</v>
      </c>
      <c s="36">
        <v>0</v>
      </c>
      <c s="36">
        <f>ROUND(G963*H963,6)</f>
      </c>
      <c r="L963" s="38">
        <v>0</v>
      </c>
      <c s="32">
        <f>ROUND(ROUND(L963,2)*ROUND(G963,3),2)</f>
      </c>
      <c s="36" t="s">
        <v>154</v>
      </c>
      <c>
        <f>(M963*21)/100</f>
      </c>
      <c t="s">
        <v>28</v>
      </c>
    </row>
    <row r="964" spans="1:5" ht="25.5">
      <c r="A964" s="35" t="s">
        <v>56</v>
      </c>
      <c r="E964" s="39" t="s">
        <v>3864</v>
      </c>
    </row>
    <row r="965" spans="1:5" ht="63.75">
      <c r="A965" s="35" t="s">
        <v>57</v>
      </c>
      <c r="E965" s="40" t="s">
        <v>3865</v>
      </c>
    </row>
    <row r="966" spans="1:5" ht="12.75">
      <c r="A966" t="s">
        <v>58</v>
      </c>
      <c r="E966" s="39" t="s">
        <v>5</v>
      </c>
    </row>
    <row r="967" spans="1:16" ht="25.5">
      <c r="A967" t="s">
        <v>50</v>
      </c>
      <c s="34" t="s">
        <v>1454</v>
      </c>
      <c s="34" t="s">
        <v>3866</v>
      </c>
      <c s="35" t="s">
        <v>5</v>
      </c>
      <c s="6" t="s">
        <v>3867</v>
      </c>
      <c s="36" t="s">
        <v>54</v>
      </c>
      <c s="37">
        <v>3</v>
      </c>
      <c s="36">
        <v>0.0087</v>
      </c>
      <c s="36">
        <f>ROUND(G967*H967,6)</f>
      </c>
      <c r="L967" s="38">
        <v>0</v>
      </c>
      <c s="32">
        <f>ROUND(ROUND(L967,2)*ROUND(G967,3),2)</f>
      </c>
      <c s="36" t="s">
        <v>154</v>
      </c>
      <c>
        <f>(M967*21)/100</f>
      </c>
      <c t="s">
        <v>28</v>
      </c>
    </row>
    <row r="968" spans="1:5" ht="25.5">
      <c r="A968" s="35" t="s">
        <v>56</v>
      </c>
      <c r="E968" s="39" t="s">
        <v>3867</v>
      </c>
    </row>
    <row r="969" spans="1:5" ht="25.5">
      <c r="A969" s="35" t="s">
        <v>57</v>
      </c>
      <c r="E969" s="40" t="s">
        <v>3868</v>
      </c>
    </row>
    <row r="970" spans="1:5" ht="12.75">
      <c r="A970" t="s">
        <v>58</v>
      </c>
      <c r="E970" s="39" t="s">
        <v>5</v>
      </c>
    </row>
    <row r="971" spans="1:16" ht="25.5">
      <c r="A971" t="s">
        <v>50</v>
      </c>
      <c s="34" t="s">
        <v>1458</v>
      </c>
      <c s="34" t="s">
        <v>3869</v>
      </c>
      <c s="35" t="s">
        <v>5</v>
      </c>
      <c s="6" t="s">
        <v>3870</v>
      </c>
      <c s="36" t="s">
        <v>54</v>
      </c>
      <c s="37">
        <v>1</v>
      </c>
      <c s="36">
        <v>0.016</v>
      </c>
      <c s="36">
        <f>ROUND(G971*H971,6)</f>
      </c>
      <c r="L971" s="38">
        <v>0</v>
      </c>
      <c s="32">
        <f>ROUND(ROUND(L971,2)*ROUND(G971,3),2)</f>
      </c>
      <c s="36" t="s">
        <v>154</v>
      </c>
      <c>
        <f>(M971*21)/100</f>
      </c>
      <c t="s">
        <v>28</v>
      </c>
    </row>
    <row r="972" spans="1:5" ht="25.5">
      <c r="A972" s="35" t="s">
        <v>56</v>
      </c>
      <c r="E972" s="39" t="s">
        <v>3870</v>
      </c>
    </row>
    <row r="973" spans="1:5" ht="25.5">
      <c r="A973" s="35" t="s">
        <v>57</v>
      </c>
      <c r="E973" s="40" t="s">
        <v>3674</v>
      </c>
    </row>
    <row r="974" spans="1:5" ht="12.75">
      <c r="A974" t="s">
        <v>58</v>
      </c>
      <c r="E974" s="39" t="s">
        <v>5</v>
      </c>
    </row>
    <row r="975" spans="1:16" ht="25.5">
      <c r="A975" t="s">
        <v>50</v>
      </c>
      <c s="34" t="s">
        <v>1461</v>
      </c>
      <c s="34" t="s">
        <v>3871</v>
      </c>
      <c s="35" t="s">
        <v>5</v>
      </c>
      <c s="6" t="s">
        <v>3872</v>
      </c>
      <c s="36" t="s">
        <v>54</v>
      </c>
      <c s="37">
        <v>6</v>
      </c>
      <c s="36">
        <v>0.0161</v>
      </c>
      <c s="36">
        <f>ROUND(G975*H975,6)</f>
      </c>
      <c r="L975" s="38">
        <v>0</v>
      </c>
      <c s="32">
        <f>ROUND(ROUND(L975,2)*ROUND(G975,3),2)</f>
      </c>
      <c s="36" t="s">
        <v>154</v>
      </c>
      <c>
        <f>(M975*21)/100</f>
      </c>
      <c t="s">
        <v>28</v>
      </c>
    </row>
    <row r="976" spans="1:5" ht="25.5">
      <c r="A976" s="35" t="s">
        <v>56</v>
      </c>
      <c r="E976" s="39" t="s">
        <v>3872</v>
      </c>
    </row>
    <row r="977" spans="1:5" ht="38.25">
      <c r="A977" s="35" t="s">
        <v>57</v>
      </c>
      <c r="E977" s="40" t="s">
        <v>3873</v>
      </c>
    </row>
    <row r="978" spans="1:5" ht="12.75">
      <c r="A978" t="s">
        <v>58</v>
      </c>
      <c r="E978" s="39" t="s">
        <v>5</v>
      </c>
    </row>
    <row r="979" spans="1:16" ht="12.75">
      <c r="A979" t="s">
        <v>50</v>
      </c>
      <c s="34" t="s">
        <v>1466</v>
      </c>
      <c s="34" t="s">
        <v>3874</v>
      </c>
      <c s="35" t="s">
        <v>5</v>
      </c>
      <c s="6" t="s">
        <v>3875</v>
      </c>
      <c s="36" t="s">
        <v>54</v>
      </c>
      <c s="37">
        <v>5</v>
      </c>
      <c s="36">
        <v>0.001</v>
      </c>
      <c s="36">
        <f>ROUND(G979*H979,6)</f>
      </c>
      <c r="L979" s="38">
        <v>0</v>
      </c>
      <c s="32">
        <f>ROUND(ROUND(L979,2)*ROUND(G979,3),2)</f>
      </c>
      <c s="36" t="s">
        <v>159</v>
      </c>
      <c>
        <f>(M979*21)/100</f>
      </c>
      <c t="s">
        <v>28</v>
      </c>
    </row>
    <row r="980" spans="1:5" ht="12.75">
      <c r="A980" s="35" t="s">
        <v>56</v>
      </c>
      <c r="E980" s="39" t="s">
        <v>3875</v>
      </c>
    </row>
    <row r="981" spans="1:5" ht="38.25">
      <c r="A981" s="35" t="s">
        <v>57</v>
      </c>
      <c r="E981" s="40" t="s">
        <v>3876</v>
      </c>
    </row>
    <row r="982" spans="1:5" ht="12.75">
      <c r="A982" t="s">
        <v>58</v>
      </c>
      <c r="E982" s="39" t="s">
        <v>5</v>
      </c>
    </row>
    <row r="983" spans="1:16" ht="12.75">
      <c r="A983" t="s">
        <v>50</v>
      </c>
      <c s="34" t="s">
        <v>1470</v>
      </c>
      <c s="34" t="s">
        <v>3877</v>
      </c>
      <c s="35" t="s">
        <v>5</v>
      </c>
      <c s="6" t="s">
        <v>3878</v>
      </c>
      <c s="36" t="s">
        <v>54</v>
      </c>
      <c s="37">
        <v>5</v>
      </c>
      <c s="36">
        <v>0.001</v>
      </c>
      <c s="36">
        <f>ROUND(G983*H983,6)</f>
      </c>
      <c r="L983" s="38">
        <v>0</v>
      </c>
      <c s="32">
        <f>ROUND(ROUND(L983,2)*ROUND(G983,3),2)</f>
      </c>
      <c s="36" t="s">
        <v>154</v>
      </c>
      <c>
        <f>(M983*21)/100</f>
      </c>
      <c t="s">
        <v>28</v>
      </c>
    </row>
    <row r="984" spans="1:5" ht="12.75">
      <c r="A984" s="35" t="s">
        <v>56</v>
      </c>
      <c r="E984" s="39" t="s">
        <v>3878</v>
      </c>
    </row>
    <row r="985" spans="1:5" ht="38.25">
      <c r="A985" s="35" t="s">
        <v>57</v>
      </c>
      <c r="E985" s="40" t="s">
        <v>3665</v>
      </c>
    </row>
    <row r="986" spans="1:5" ht="12.75">
      <c r="A986" t="s">
        <v>58</v>
      </c>
      <c r="E986" s="39" t="s">
        <v>5</v>
      </c>
    </row>
    <row r="987" spans="1:16" ht="12.75">
      <c r="A987" t="s">
        <v>50</v>
      </c>
      <c s="34" t="s">
        <v>1473</v>
      </c>
      <c s="34" t="s">
        <v>3879</v>
      </c>
      <c s="35" t="s">
        <v>5</v>
      </c>
      <c s="6" t="s">
        <v>3880</v>
      </c>
      <c s="36" t="s">
        <v>3613</v>
      </c>
      <c s="37">
        <v>10</v>
      </c>
      <c s="36">
        <v>0.00015</v>
      </c>
      <c s="36">
        <f>ROUND(G987*H987,6)</f>
      </c>
      <c r="L987" s="38">
        <v>0</v>
      </c>
      <c s="32">
        <f>ROUND(ROUND(L987,2)*ROUND(G987,3),2)</f>
      </c>
      <c s="36" t="s">
        <v>154</v>
      </c>
      <c>
        <f>(M987*21)/100</f>
      </c>
      <c t="s">
        <v>28</v>
      </c>
    </row>
    <row r="988" spans="1:5" ht="12.75">
      <c r="A988" s="35" t="s">
        <v>56</v>
      </c>
      <c r="E988" s="39" t="s">
        <v>3880</v>
      </c>
    </row>
    <row r="989" spans="1:5" ht="63.75">
      <c r="A989" s="35" t="s">
        <v>57</v>
      </c>
      <c r="E989" s="40" t="s">
        <v>3865</v>
      </c>
    </row>
    <row r="990" spans="1:5" ht="12.75">
      <c r="A990" t="s">
        <v>58</v>
      </c>
      <c r="E990" s="39" t="s">
        <v>5</v>
      </c>
    </row>
    <row r="991" spans="1:16" ht="12.75">
      <c r="A991" t="s">
        <v>50</v>
      </c>
      <c s="34" t="s">
        <v>1476</v>
      </c>
      <c s="34" t="s">
        <v>3881</v>
      </c>
      <c s="35" t="s">
        <v>5</v>
      </c>
      <c s="6" t="s">
        <v>3882</v>
      </c>
      <c s="36" t="s">
        <v>3613</v>
      </c>
      <c s="37">
        <v>10</v>
      </c>
      <c s="36">
        <v>0.0005</v>
      </c>
      <c s="36">
        <f>ROUND(G991*H991,6)</f>
      </c>
      <c r="L991" s="38">
        <v>0</v>
      </c>
      <c s="32">
        <f>ROUND(ROUND(L991,2)*ROUND(G991,3),2)</f>
      </c>
      <c s="36" t="s">
        <v>154</v>
      </c>
      <c>
        <f>(M991*21)/100</f>
      </c>
      <c t="s">
        <v>28</v>
      </c>
    </row>
    <row r="992" spans="1:5" ht="12.75">
      <c r="A992" s="35" t="s">
        <v>56</v>
      </c>
      <c r="E992" s="39" t="s">
        <v>3882</v>
      </c>
    </row>
    <row r="993" spans="1:5" ht="63.75">
      <c r="A993" s="35" t="s">
        <v>57</v>
      </c>
      <c r="E993" s="40" t="s">
        <v>3865</v>
      </c>
    </row>
    <row r="994" spans="1:5" ht="12.75">
      <c r="A994" t="s">
        <v>58</v>
      </c>
      <c r="E994" s="39" t="s">
        <v>5</v>
      </c>
    </row>
    <row r="995" spans="1:16" ht="25.5">
      <c r="A995" t="s">
        <v>50</v>
      </c>
      <c s="34" t="s">
        <v>1480</v>
      </c>
      <c s="34" t="s">
        <v>3883</v>
      </c>
      <c s="35" t="s">
        <v>5</v>
      </c>
      <c s="6" t="s">
        <v>3884</v>
      </c>
      <c s="36" t="s">
        <v>336</v>
      </c>
      <c s="37">
        <v>0.155</v>
      </c>
      <c s="36">
        <v>0</v>
      </c>
      <c s="36">
        <f>ROUND(G995*H995,6)</f>
      </c>
      <c r="L995" s="38">
        <v>0</v>
      </c>
      <c s="32">
        <f>ROUND(ROUND(L995,2)*ROUND(G995,3),2)</f>
      </c>
      <c s="36" t="s">
        <v>154</v>
      </c>
      <c>
        <f>(M995*21)/100</f>
      </c>
      <c t="s">
        <v>28</v>
      </c>
    </row>
    <row r="996" spans="1:5" ht="25.5">
      <c r="A996" s="35" t="s">
        <v>56</v>
      </c>
      <c r="E996" s="39" t="s">
        <v>3884</v>
      </c>
    </row>
    <row r="997" spans="1:5" ht="12.75">
      <c r="A997" s="35" t="s">
        <v>57</v>
      </c>
      <c r="E997" s="40" t="s">
        <v>5</v>
      </c>
    </row>
    <row r="998" spans="1:5" ht="12.75">
      <c r="A998" t="s">
        <v>58</v>
      </c>
      <c r="E998" s="39" t="s">
        <v>5</v>
      </c>
    </row>
    <row r="999" spans="1:16" ht="38.25">
      <c r="A999" t="s">
        <v>50</v>
      </c>
      <c s="34" t="s">
        <v>1481</v>
      </c>
      <c s="34" t="s">
        <v>3885</v>
      </c>
      <c s="35" t="s">
        <v>5</v>
      </c>
      <c s="6" t="s">
        <v>3886</v>
      </c>
      <c s="36" t="s">
        <v>336</v>
      </c>
      <c s="37">
        <v>0.155</v>
      </c>
      <c s="36">
        <v>0</v>
      </c>
      <c s="36">
        <f>ROUND(G999*H999,6)</f>
      </c>
      <c r="L999" s="38">
        <v>0</v>
      </c>
      <c s="32">
        <f>ROUND(ROUND(L999,2)*ROUND(G999,3),2)</f>
      </c>
      <c s="36" t="s">
        <v>154</v>
      </c>
      <c>
        <f>(M999*21)/100</f>
      </c>
      <c t="s">
        <v>28</v>
      </c>
    </row>
    <row r="1000" spans="1:5" ht="38.25">
      <c r="A1000" s="35" t="s">
        <v>56</v>
      </c>
      <c r="E1000" s="39" t="s">
        <v>3887</v>
      </c>
    </row>
    <row r="1001" spans="1:5" ht="12.75">
      <c r="A1001" s="35" t="s">
        <v>57</v>
      </c>
      <c r="E1001" s="40" t="s">
        <v>5</v>
      </c>
    </row>
    <row r="1002" spans="1:5" ht="12.75">
      <c r="A1002" t="s">
        <v>58</v>
      </c>
      <c r="E1002" s="39" t="s">
        <v>5</v>
      </c>
    </row>
    <row r="1003" spans="1:13" ht="12.75">
      <c r="A1003" t="s">
        <v>47</v>
      </c>
      <c r="C1003" s="31" t="s">
        <v>3888</v>
      </c>
      <c r="E1003" s="33" t="s">
        <v>3889</v>
      </c>
      <c r="J1003" s="32">
        <f>0</f>
      </c>
      <c s="32">
        <f>0</f>
      </c>
      <c s="32">
        <f>0+L1004+L1008+L1012+L1016+L1020+L1024+L1028+L1032+L1036+L1040+L1044+L1048+L1052+L1056+L1060+L1064+L1068+L1072+L1076</f>
      </c>
      <c s="32">
        <f>0+M1004+M1008+M1012+M1016+M1020+M1024+M1028+M1032+M1036+M1040+M1044+M1048+M1052+M1056+M1060+M1064+M1068+M1072+M1076</f>
      </c>
    </row>
    <row r="1004" spans="1:16" ht="25.5">
      <c r="A1004" t="s">
        <v>50</v>
      </c>
      <c s="34" t="s">
        <v>1486</v>
      </c>
      <c s="34" t="s">
        <v>3890</v>
      </c>
      <c s="35" t="s">
        <v>5</v>
      </c>
      <c s="6" t="s">
        <v>3891</v>
      </c>
      <c s="36" t="s">
        <v>54</v>
      </c>
      <c s="37">
        <v>2</v>
      </c>
      <c s="36">
        <v>0.00017</v>
      </c>
      <c s="36">
        <f>ROUND(G1004*H1004,6)</f>
      </c>
      <c r="L1004" s="38">
        <v>0</v>
      </c>
      <c s="32">
        <f>ROUND(ROUND(L1004,2)*ROUND(G1004,3),2)</f>
      </c>
      <c s="36" t="s">
        <v>154</v>
      </c>
      <c>
        <f>(M1004*21)/100</f>
      </c>
      <c t="s">
        <v>28</v>
      </c>
    </row>
    <row r="1005" spans="1:5" ht="25.5">
      <c r="A1005" s="35" t="s">
        <v>56</v>
      </c>
      <c r="E1005" s="39" t="s">
        <v>3891</v>
      </c>
    </row>
    <row r="1006" spans="1:5" ht="25.5">
      <c r="A1006" s="35" t="s">
        <v>57</v>
      </c>
      <c r="E1006" s="40" t="s">
        <v>2383</v>
      </c>
    </row>
    <row r="1007" spans="1:5" ht="12.75">
      <c r="A1007" t="s">
        <v>58</v>
      </c>
      <c r="E1007" s="39" t="s">
        <v>5</v>
      </c>
    </row>
    <row r="1008" spans="1:16" ht="25.5">
      <c r="A1008" t="s">
        <v>50</v>
      </c>
      <c s="34" t="s">
        <v>1490</v>
      </c>
      <c s="34" t="s">
        <v>3892</v>
      </c>
      <c s="35" t="s">
        <v>5</v>
      </c>
      <c s="6" t="s">
        <v>3893</v>
      </c>
      <c s="36" t="s">
        <v>3613</v>
      </c>
      <c s="37">
        <v>2</v>
      </c>
      <c s="36">
        <v>0.00255</v>
      </c>
      <c s="36">
        <f>ROUND(G1008*H1008,6)</f>
      </c>
      <c r="L1008" s="38">
        <v>0</v>
      </c>
      <c s="32">
        <f>ROUND(ROUND(L1008,2)*ROUND(G1008,3),2)</f>
      </c>
      <c s="36" t="s">
        <v>154</v>
      </c>
      <c>
        <f>(M1008*21)/100</f>
      </c>
      <c t="s">
        <v>28</v>
      </c>
    </row>
    <row r="1009" spans="1:5" ht="25.5">
      <c r="A1009" s="35" t="s">
        <v>56</v>
      </c>
      <c r="E1009" s="39" t="s">
        <v>3893</v>
      </c>
    </row>
    <row r="1010" spans="1:5" ht="12.75">
      <c r="A1010" s="35" t="s">
        <v>57</v>
      </c>
      <c r="E1010" s="40" t="s">
        <v>5</v>
      </c>
    </row>
    <row r="1011" spans="1:5" ht="12.75">
      <c r="A1011" t="s">
        <v>58</v>
      </c>
      <c r="E1011" s="39" t="s">
        <v>5</v>
      </c>
    </row>
    <row r="1012" spans="1:16" ht="25.5">
      <c r="A1012" t="s">
        <v>50</v>
      </c>
      <c s="34" t="s">
        <v>1493</v>
      </c>
      <c s="34" t="s">
        <v>3894</v>
      </c>
      <c s="35" t="s">
        <v>5</v>
      </c>
      <c s="6" t="s">
        <v>3895</v>
      </c>
      <c s="36" t="s">
        <v>54</v>
      </c>
      <c s="37">
        <v>2</v>
      </c>
      <c s="36">
        <v>0.141</v>
      </c>
      <c s="36">
        <f>ROUND(G1012*H1012,6)</f>
      </c>
      <c r="L1012" s="38">
        <v>0</v>
      </c>
      <c s="32">
        <f>ROUND(ROUND(L1012,2)*ROUND(G1012,3),2)</f>
      </c>
      <c s="36" t="s">
        <v>159</v>
      </c>
      <c>
        <f>(M1012*21)/100</f>
      </c>
      <c t="s">
        <v>28</v>
      </c>
    </row>
    <row r="1013" spans="1:5" ht="25.5">
      <c r="A1013" s="35" t="s">
        <v>56</v>
      </c>
      <c r="E1013" s="39" t="s">
        <v>3895</v>
      </c>
    </row>
    <row r="1014" spans="1:5" ht="12.75">
      <c r="A1014" s="35" t="s">
        <v>57</v>
      </c>
      <c r="E1014" s="40" t="s">
        <v>5</v>
      </c>
    </row>
    <row r="1015" spans="1:5" ht="12.75">
      <c r="A1015" t="s">
        <v>58</v>
      </c>
      <c r="E1015" s="39" t="s">
        <v>5</v>
      </c>
    </row>
    <row r="1016" spans="1:16" ht="25.5">
      <c r="A1016" t="s">
        <v>50</v>
      </c>
      <c s="34" t="s">
        <v>1496</v>
      </c>
      <c s="34" t="s">
        <v>3896</v>
      </c>
      <c s="35" t="s">
        <v>5</v>
      </c>
      <c s="6" t="s">
        <v>3897</v>
      </c>
      <c s="36" t="s">
        <v>3613</v>
      </c>
      <c s="37">
        <v>1</v>
      </c>
      <c s="36">
        <v>0.00255</v>
      </c>
      <c s="36">
        <f>ROUND(G1016*H1016,6)</f>
      </c>
      <c r="L1016" s="38">
        <v>0</v>
      </c>
      <c s="32">
        <f>ROUND(ROUND(L1016,2)*ROUND(G1016,3),2)</f>
      </c>
      <c s="36" t="s">
        <v>154</v>
      </c>
      <c>
        <f>(M1016*21)/100</f>
      </c>
      <c t="s">
        <v>28</v>
      </c>
    </row>
    <row r="1017" spans="1:5" ht="25.5">
      <c r="A1017" s="35" t="s">
        <v>56</v>
      </c>
      <c r="E1017" s="39" t="s">
        <v>3897</v>
      </c>
    </row>
    <row r="1018" spans="1:5" ht="12.75">
      <c r="A1018" s="35" t="s">
        <v>57</v>
      </c>
      <c r="E1018" s="40" t="s">
        <v>5</v>
      </c>
    </row>
    <row r="1019" spans="1:5" ht="12.75">
      <c r="A1019" t="s">
        <v>58</v>
      </c>
      <c r="E1019" s="39" t="s">
        <v>5</v>
      </c>
    </row>
    <row r="1020" spans="1:16" ht="12.75">
      <c r="A1020" t="s">
        <v>50</v>
      </c>
      <c s="34" t="s">
        <v>1500</v>
      </c>
      <c s="34" t="s">
        <v>3898</v>
      </c>
      <c s="35" t="s">
        <v>5</v>
      </c>
      <c s="6" t="s">
        <v>3899</v>
      </c>
      <c s="36" t="s">
        <v>54</v>
      </c>
      <c s="37">
        <v>1</v>
      </c>
      <c s="36">
        <v>0.182</v>
      </c>
      <c s="36">
        <f>ROUND(G1020*H1020,6)</f>
      </c>
      <c r="L1020" s="38">
        <v>0</v>
      </c>
      <c s="32">
        <f>ROUND(ROUND(L1020,2)*ROUND(G1020,3),2)</f>
      </c>
      <c s="36" t="s">
        <v>154</v>
      </c>
      <c>
        <f>(M1020*21)/100</f>
      </c>
      <c t="s">
        <v>28</v>
      </c>
    </row>
    <row r="1021" spans="1:5" ht="12.75">
      <c r="A1021" s="35" t="s">
        <v>56</v>
      </c>
      <c r="E1021" s="39" t="s">
        <v>3899</v>
      </c>
    </row>
    <row r="1022" spans="1:5" ht="12.75">
      <c r="A1022" s="35" t="s">
        <v>57</v>
      </c>
      <c r="E1022" s="40" t="s">
        <v>5</v>
      </c>
    </row>
    <row r="1023" spans="1:5" ht="12.75">
      <c r="A1023" t="s">
        <v>58</v>
      </c>
      <c r="E1023" s="39" t="s">
        <v>5</v>
      </c>
    </row>
    <row r="1024" spans="1:16" ht="12.75">
      <c r="A1024" t="s">
        <v>50</v>
      </c>
      <c s="34" t="s">
        <v>1504</v>
      </c>
      <c s="34" t="s">
        <v>3900</v>
      </c>
      <c s="35" t="s">
        <v>5</v>
      </c>
      <c s="6" t="s">
        <v>3901</v>
      </c>
      <c s="36" t="s">
        <v>65</v>
      </c>
      <c s="37">
        <v>4</v>
      </c>
      <c s="36">
        <v>0.00039</v>
      </c>
      <c s="36">
        <f>ROUND(G1024*H1024,6)</f>
      </c>
      <c r="L1024" s="38">
        <v>0</v>
      </c>
      <c s="32">
        <f>ROUND(ROUND(L1024,2)*ROUND(G1024,3),2)</f>
      </c>
      <c s="36" t="s">
        <v>154</v>
      </c>
      <c>
        <f>(M1024*21)/100</f>
      </c>
      <c t="s">
        <v>28</v>
      </c>
    </row>
    <row r="1025" spans="1:5" ht="12.75">
      <c r="A1025" s="35" t="s">
        <v>56</v>
      </c>
      <c r="E1025" s="39" t="s">
        <v>3901</v>
      </c>
    </row>
    <row r="1026" spans="1:5" ht="25.5">
      <c r="A1026" s="35" t="s">
        <v>57</v>
      </c>
      <c r="E1026" s="40" t="s">
        <v>3902</v>
      </c>
    </row>
    <row r="1027" spans="1:5" ht="12.75">
      <c r="A1027" t="s">
        <v>58</v>
      </c>
      <c r="E1027" s="39" t="s">
        <v>5</v>
      </c>
    </row>
    <row r="1028" spans="1:16" ht="12.75">
      <c r="A1028" t="s">
        <v>50</v>
      </c>
      <c s="34" t="s">
        <v>1507</v>
      </c>
      <c s="34" t="s">
        <v>3903</v>
      </c>
      <c s="35" t="s">
        <v>5</v>
      </c>
      <c s="6" t="s">
        <v>3904</v>
      </c>
      <c s="36" t="s">
        <v>54</v>
      </c>
      <c s="37">
        <v>2</v>
      </c>
      <c s="36">
        <v>0</v>
      </c>
      <c s="36">
        <f>ROUND(G1028*H1028,6)</f>
      </c>
      <c r="L1028" s="38">
        <v>0</v>
      </c>
      <c s="32">
        <f>ROUND(ROUND(L1028,2)*ROUND(G1028,3),2)</f>
      </c>
      <c s="36" t="s">
        <v>154</v>
      </c>
      <c>
        <f>(M1028*21)/100</f>
      </c>
      <c t="s">
        <v>28</v>
      </c>
    </row>
    <row r="1029" spans="1:5" ht="12.75">
      <c r="A1029" s="35" t="s">
        <v>56</v>
      </c>
      <c r="E1029" s="39" t="s">
        <v>3904</v>
      </c>
    </row>
    <row r="1030" spans="1:5" ht="12.75">
      <c r="A1030" s="35" t="s">
        <v>57</v>
      </c>
      <c r="E1030" s="40" t="s">
        <v>5</v>
      </c>
    </row>
    <row r="1031" spans="1:5" ht="12.75">
      <c r="A1031" t="s">
        <v>58</v>
      </c>
      <c r="E1031" s="39" t="s">
        <v>5</v>
      </c>
    </row>
    <row r="1032" spans="1:16" ht="12.75">
      <c r="A1032" t="s">
        <v>50</v>
      </c>
      <c s="34" t="s">
        <v>1511</v>
      </c>
      <c s="34" t="s">
        <v>3905</v>
      </c>
      <c s="35" t="s">
        <v>5</v>
      </c>
      <c s="6" t="s">
        <v>3906</v>
      </c>
      <c s="36" t="s">
        <v>494</v>
      </c>
      <c s="37">
        <v>37</v>
      </c>
      <c s="36">
        <v>0.00152</v>
      </c>
      <c s="36">
        <f>ROUND(G1032*H1032,6)</f>
      </c>
      <c r="L1032" s="38">
        <v>0</v>
      </c>
      <c s="32">
        <f>ROUND(ROUND(L1032,2)*ROUND(G1032,3),2)</f>
      </c>
      <c s="36" t="s">
        <v>159</v>
      </c>
      <c>
        <f>(M1032*21)/100</f>
      </c>
      <c t="s">
        <v>28</v>
      </c>
    </row>
    <row r="1033" spans="1:5" ht="12.75">
      <c r="A1033" s="35" t="s">
        <v>56</v>
      </c>
      <c r="E1033" s="39" t="s">
        <v>3906</v>
      </c>
    </row>
    <row r="1034" spans="1:5" ht="280.5">
      <c r="A1034" s="35" t="s">
        <v>57</v>
      </c>
      <c r="E1034" s="42" t="s">
        <v>3907</v>
      </c>
    </row>
    <row r="1035" spans="1:5" ht="12.75">
      <c r="A1035" t="s">
        <v>58</v>
      </c>
      <c r="E1035" s="39" t="s">
        <v>5</v>
      </c>
    </row>
    <row r="1036" spans="1:16" ht="12.75">
      <c r="A1036" t="s">
        <v>50</v>
      </c>
      <c s="34" t="s">
        <v>1517</v>
      </c>
      <c s="34" t="s">
        <v>3908</v>
      </c>
      <c s="35" t="s">
        <v>5</v>
      </c>
      <c s="6" t="s">
        <v>3909</v>
      </c>
      <c s="36" t="s">
        <v>54</v>
      </c>
      <c s="37">
        <v>3</v>
      </c>
      <c s="36">
        <v>0.01</v>
      </c>
      <c s="36">
        <f>ROUND(G1036*H1036,6)</f>
      </c>
      <c r="L1036" s="38">
        <v>0</v>
      </c>
      <c s="32">
        <f>ROUND(ROUND(L1036,2)*ROUND(G1036,3),2)</f>
      </c>
      <c s="36" t="s">
        <v>159</v>
      </c>
      <c>
        <f>(M1036*21)/100</f>
      </c>
      <c t="s">
        <v>28</v>
      </c>
    </row>
    <row r="1037" spans="1:5" ht="12.75">
      <c r="A1037" s="35" t="s">
        <v>56</v>
      </c>
      <c r="E1037" s="39" t="s">
        <v>3909</v>
      </c>
    </row>
    <row r="1038" spans="1:5" ht="12.75">
      <c r="A1038" s="35" t="s">
        <v>57</v>
      </c>
      <c r="E1038" s="40" t="s">
        <v>5</v>
      </c>
    </row>
    <row r="1039" spans="1:5" ht="12.75">
      <c r="A1039" t="s">
        <v>58</v>
      </c>
      <c r="E1039" s="39" t="s">
        <v>5</v>
      </c>
    </row>
    <row r="1040" spans="1:16" ht="12.75">
      <c r="A1040" t="s">
        <v>50</v>
      </c>
      <c s="34" t="s">
        <v>1523</v>
      </c>
      <c s="34" t="s">
        <v>3910</v>
      </c>
      <c s="35" t="s">
        <v>5</v>
      </c>
      <c s="6" t="s">
        <v>3911</v>
      </c>
      <c s="36" t="s">
        <v>54</v>
      </c>
      <c s="37">
        <v>3</v>
      </c>
      <c s="36">
        <v>0.01</v>
      </c>
      <c s="36">
        <f>ROUND(G1040*H1040,6)</f>
      </c>
      <c r="L1040" s="38">
        <v>0</v>
      </c>
      <c s="32">
        <f>ROUND(ROUND(L1040,2)*ROUND(G1040,3),2)</f>
      </c>
      <c s="36" t="s">
        <v>159</v>
      </c>
      <c>
        <f>(M1040*21)/100</f>
      </c>
      <c t="s">
        <v>28</v>
      </c>
    </row>
    <row r="1041" spans="1:5" ht="12.75">
      <c r="A1041" s="35" t="s">
        <v>56</v>
      </c>
      <c r="E1041" s="39" t="s">
        <v>3911</v>
      </c>
    </row>
    <row r="1042" spans="1:5" ht="12.75">
      <c r="A1042" s="35" t="s">
        <v>57</v>
      </c>
      <c r="E1042" s="40" t="s">
        <v>5</v>
      </c>
    </row>
    <row r="1043" spans="1:5" ht="12.75">
      <c r="A1043" t="s">
        <v>58</v>
      </c>
      <c r="E1043" s="39" t="s">
        <v>5</v>
      </c>
    </row>
    <row r="1044" spans="1:16" ht="12.75">
      <c r="A1044" t="s">
        <v>50</v>
      </c>
      <c s="34" t="s">
        <v>1526</v>
      </c>
      <c s="34" t="s">
        <v>3912</v>
      </c>
      <c s="35" t="s">
        <v>5</v>
      </c>
      <c s="6" t="s">
        <v>3913</v>
      </c>
      <c s="36" t="s">
        <v>54</v>
      </c>
      <c s="37">
        <v>3</v>
      </c>
      <c s="36">
        <v>0.01</v>
      </c>
      <c s="36">
        <f>ROUND(G1044*H1044,6)</f>
      </c>
      <c r="L1044" s="38">
        <v>0</v>
      </c>
      <c s="32">
        <f>ROUND(ROUND(L1044,2)*ROUND(G1044,3),2)</f>
      </c>
      <c s="36" t="s">
        <v>159</v>
      </c>
      <c>
        <f>(M1044*21)/100</f>
      </c>
      <c t="s">
        <v>28</v>
      </c>
    </row>
    <row r="1045" spans="1:5" ht="12.75">
      <c r="A1045" s="35" t="s">
        <v>56</v>
      </c>
      <c r="E1045" s="39" t="s">
        <v>3913</v>
      </c>
    </row>
    <row r="1046" spans="1:5" ht="12.75">
      <c r="A1046" s="35" t="s">
        <v>57</v>
      </c>
      <c r="E1046" s="40" t="s">
        <v>5</v>
      </c>
    </row>
    <row r="1047" spans="1:5" ht="12.75">
      <c r="A1047" t="s">
        <v>58</v>
      </c>
      <c r="E1047" s="39" t="s">
        <v>5</v>
      </c>
    </row>
    <row r="1048" spans="1:16" ht="12.75">
      <c r="A1048" t="s">
        <v>50</v>
      </c>
      <c s="34" t="s">
        <v>1529</v>
      </c>
      <c s="34" t="s">
        <v>3914</v>
      </c>
      <c s="35" t="s">
        <v>5</v>
      </c>
      <c s="6" t="s">
        <v>3915</v>
      </c>
      <c s="36" t="s">
        <v>54</v>
      </c>
      <c s="37">
        <v>4</v>
      </c>
      <c s="36">
        <v>0.01</v>
      </c>
      <c s="36">
        <f>ROUND(G1048*H1048,6)</f>
      </c>
      <c r="L1048" s="38">
        <v>0</v>
      </c>
      <c s="32">
        <f>ROUND(ROUND(L1048,2)*ROUND(G1048,3),2)</f>
      </c>
      <c s="36" t="s">
        <v>159</v>
      </c>
      <c>
        <f>(M1048*21)/100</f>
      </c>
      <c t="s">
        <v>28</v>
      </c>
    </row>
    <row r="1049" spans="1:5" ht="12.75">
      <c r="A1049" s="35" t="s">
        <v>56</v>
      </c>
      <c r="E1049" s="39" t="s">
        <v>3915</v>
      </c>
    </row>
    <row r="1050" spans="1:5" ht="12.75">
      <c r="A1050" s="35" t="s">
        <v>57</v>
      </c>
      <c r="E1050" s="40" t="s">
        <v>5</v>
      </c>
    </row>
    <row r="1051" spans="1:5" ht="12.75">
      <c r="A1051" t="s">
        <v>58</v>
      </c>
      <c r="E1051" s="39" t="s">
        <v>5</v>
      </c>
    </row>
    <row r="1052" spans="1:16" ht="12.75">
      <c r="A1052" t="s">
        <v>50</v>
      </c>
      <c s="34" t="s">
        <v>1535</v>
      </c>
      <c s="34" t="s">
        <v>3916</v>
      </c>
      <c s="35" t="s">
        <v>5</v>
      </c>
      <c s="6" t="s">
        <v>3917</v>
      </c>
      <c s="36" t="s">
        <v>54</v>
      </c>
      <c s="37">
        <v>19</v>
      </c>
      <c s="36">
        <v>0.01</v>
      </c>
      <c s="36">
        <f>ROUND(G1052*H1052,6)</f>
      </c>
      <c r="L1052" s="38">
        <v>0</v>
      </c>
      <c s="32">
        <f>ROUND(ROUND(L1052,2)*ROUND(G1052,3),2)</f>
      </c>
      <c s="36" t="s">
        <v>159</v>
      </c>
      <c>
        <f>(M1052*21)/100</f>
      </c>
      <c t="s">
        <v>28</v>
      </c>
    </row>
    <row r="1053" spans="1:5" ht="12.75">
      <c r="A1053" s="35" t="s">
        <v>56</v>
      </c>
      <c r="E1053" s="39" t="s">
        <v>3917</v>
      </c>
    </row>
    <row r="1054" spans="1:5" ht="51">
      <c r="A1054" s="35" t="s">
        <v>57</v>
      </c>
      <c r="E1054" s="40" t="s">
        <v>3918</v>
      </c>
    </row>
    <row r="1055" spans="1:5" ht="12.75">
      <c r="A1055" t="s">
        <v>58</v>
      </c>
      <c r="E1055" s="39" t="s">
        <v>5</v>
      </c>
    </row>
    <row r="1056" spans="1:16" ht="12.75">
      <c r="A1056" t="s">
        <v>50</v>
      </c>
      <c s="34" t="s">
        <v>1539</v>
      </c>
      <c s="34" t="s">
        <v>3919</v>
      </c>
      <c s="35" t="s">
        <v>5</v>
      </c>
      <c s="6" t="s">
        <v>3920</v>
      </c>
      <c s="36" t="s">
        <v>54</v>
      </c>
      <c s="37">
        <v>2</v>
      </c>
      <c s="36">
        <v>0.01</v>
      </c>
      <c s="36">
        <f>ROUND(G1056*H1056,6)</f>
      </c>
      <c r="L1056" s="38">
        <v>0</v>
      </c>
      <c s="32">
        <f>ROUND(ROUND(L1056,2)*ROUND(G1056,3),2)</f>
      </c>
      <c s="36" t="s">
        <v>159</v>
      </c>
      <c>
        <f>(M1056*21)/100</f>
      </c>
      <c t="s">
        <v>28</v>
      </c>
    </row>
    <row r="1057" spans="1:5" ht="12.75">
      <c r="A1057" s="35" t="s">
        <v>56</v>
      </c>
      <c r="E1057" s="39" t="s">
        <v>3920</v>
      </c>
    </row>
    <row r="1058" spans="1:5" ht="38.25">
      <c r="A1058" s="35" t="s">
        <v>57</v>
      </c>
      <c r="E1058" s="40" t="s">
        <v>3921</v>
      </c>
    </row>
    <row r="1059" spans="1:5" ht="12.75">
      <c r="A1059" t="s">
        <v>58</v>
      </c>
      <c r="E1059" s="39" t="s">
        <v>5</v>
      </c>
    </row>
    <row r="1060" spans="1:16" ht="12.75">
      <c r="A1060" t="s">
        <v>50</v>
      </c>
      <c s="34" t="s">
        <v>1543</v>
      </c>
      <c s="34" t="s">
        <v>3922</v>
      </c>
      <c s="35" t="s">
        <v>5</v>
      </c>
      <c s="6" t="s">
        <v>3923</v>
      </c>
      <c s="36" t="s">
        <v>54</v>
      </c>
      <c s="37">
        <v>3</v>
      </c>
      <c s="36">
        <v>0.01</v>
      </c>
      <c s="36">
        <f>ROUND(G1060*H1060,6)</f>
      </c>
      <c r="L1060" s="38">
        <v>0</v>
      </c>
      <c s="32">
        <f>ROUND(ROUND(L1060,2)*ROUND(G1060,3),2)</f>
      </c>
      <c s="36" t="s">
        <v>159</v>
      </c>
      <c>
        <f>(M1060*21)/100</f>
      </c>
      <c t="s">
        <v>28</v>
      </c>
    </row>
    <row r="1061" spans="1:5" ht="12.75">
      <c r="A1061" s="35" t="s">
        <v>56</v>
      </c>
      <c r="E1061" s="39" t="s">
        <v>3923</v>
      </c>
    </row>
    <row r="1062" spans="1:5" ht="12.75">
      <c r="A1062" s="35" t="s">
        <v>57</v>
      </c>
      <c r="E1062" s="40" t="s">
        <v>5</v>
      </c>
    </row>
    <row r="1063" spans="1:5" ht="12.75">
      <c r="A1063" t="s">
        <v>58</v>
      </c>
      <c r="E1063" s="39" t="s">
        <v>5</v>
      </c>
    </row>
    <row r="1064" spans="1:16" ht="25.5">
      <c r="A1064" t="s">
        <v>50</v>
      </c>
      <c s="34" t="s">
        <v>1547</v>
      </c>
      <c s="34" t="s">
        <v>3924</v>
      </c>
      <c s="35" t="s">
        <v>5</v>
      </c>
      <c s="6" t="s">
        <v>3925</v>
      </c>
      <c s="36" t="s">
        <v>336</v>
      </c>
      <c s="37">
        <v>0.613</v>
      </c>
      <c s="36">
        <v>0</v>
      </c>
      <c s="36">
        <f>ROUND(G1064*H1064,6)</f>
      </c>
      <c r="L1064" s="38">
        <v>0</v>
      </c>
      <c s="32">
        <f>ROUND(ROUND(L1064,2)*ROUND(G1064,3),2)</f>
      </c>
      <c s="36" t="s">
        <v>154</v>
      </c>
      <c>
        <f>(M1064*21)/100</f>
      </c>
      <c t="s">
        <v>28</v>
      </c>
    </row>
    <row r="1065" spans="1:5" ht="25.5">
      <c r="A1065" s="35" t="s">
        <v>56</v>
      </c>
      <c r="E1065" s="39" t="s">
        <v>3925</v>
      </c>
    </row>
    <row r="1066" spans="1:5" ht="12.75">
      <c r="A1066" s="35" t="s">
        <v>57</v>
      </c>
      <c r="E1066" s="40" t="s">
        <v>5</v>
      </c>
    </row>
    <row r="1067" spans="1:5" ht="12.75">
      <c r="A1067" t="s">
        <v>58</v>
      </c>
      <c r="E1067" s="39" t="s">
        <v>5</v>
      </c>
    </row>
    <row r="1068" spans="1:16" ht="25.5">
      <c r="A1068" t="s">
        <v>50</v>
      </c>
      <c s="34" t="s">
        <v>1551</v>
      </c>
      <c s="34" t="s">
        <v>3926</v>
      </c>
      <c s="35" t="s">
        <v>5</v>
      </c>
      <c s="6" t="s">
        <v>3927</v>
      </c>
      <c s="36" t="s">
        <v>336</v>
      </c>
      <c s="37">
        <v>0.9</v>
      </c>
      <c s="36">
        <v>0</v>
      </c>
      <c s="36">
        <f>ROUND(G1068*H1068,6)</f>
      </c>
      <c r="L1068" s="38">
        <v>0</v>
      </c>
      <c s="32">
        <f>ROUND(ROUND(L1068,2)*ROUND(G1068,3),2)</f>
      </c>
      <c s="36" t="s">
        <v>154</v>
      </c>
      <c>
        <f>(M1068*21)/100</f>
      </c>
      <c t="s">
        <v>28</v>
      </c>
    </row>
    <row r="1069" spans="1:5" ht="25.5">
      <c r="A1069" s="35" t="s">
        <v>56</v>
      </c>
      <c r="E1069" s="39" t="s">
        <v>3927</v>
      </c>
    </row>
    <row r="1070" spans="1:5" ht="12.75">
      <c r="A1070" s="35" t="s">
        <v>57</v>
      </c>
      <c r="E1070" s="40" t="s">
        <v>5</v>
      </c>
    </row>
    <row r="1071" spans="1:5" ht="12.75">
      <c r="A1071" t="s">
        <v>58</v>
      </c>
      <c r="E1071" s="39" t="s">
        <v>5</v>
      </c>
    </row>
    <row r="1072" spans="1:16" ht="25.5">
      <c r="A1072" t="s">
        <v>50</v>
      </c>
      <c s="34" t="s">
        <v>1554</v>
      </c>
      <c s="34" t="s">
        <v>3928</v>
      </c>
      <c s="35" t="s">
        <v>5</v>
      </c>
      <c s="6" t="s">
        <v>3929</v>
      </c>
      <c s="36" t="s">
        <v>336</v>
      </c>
      <c s="37">
        <v>0.9</v>
      </c>
      <c s="36">
        <v>0</v>
      </c>
      <c s="36">
        <f>ROUND(G1072*H1072,6)</f>
      </c>
      <c r="L1072" s="38">
        <v>0</v>
      </c>
      <c s="32">
        <f>ROUND(ROUND(L1072,2)*ROUND(G1072,3),2)</f>
      </c>
      <c s="36" t="s">
        <v>154</v>
      </c>
      <c>
        <f>(M1072*21)/100</f>
      </c>
      <c t="s">
        <v>28</v>
      </c>
    </row>
    <row r="1073" spans="1:5" ht="25.5">
      <c r="A1073" s="35" t="s">
        <v>56</v>
      </c>
      <c r="E1073" s="39" t="s">
        <v>3929</v>
      </c>
    </row>
    <row r="1074" spans="1:5" ht="12.75">
      <c r="A1074" s="35" t="s">
        <v>57</v>
      </c>
      <c r="E1074" s="40" t="s">
        <v>5</v>
      </c>
    </row>
    <row r="1075" spans="1:5" ht="12.75">
      <c r="A1075" t="s">
        <v>58</v>
      </c>
      <c r="E1075" s="39" t="s">
        <v>5</v>
      </c>
    </row>
    <row r="1076" spans="1:16" ht="25.5">
      <c r="A1076" t="s">
        <v>50</v>
      </c>
      <c s="34" t="s">
        <v>1558</v>
      </c>
      <c s="34" t="s">
        <v>3930</v>
      </c>
      <c s="35" t="s">
        <v>5</v>
      </c>
      <c s="6" t="s">
        <v>3931</v>
      </c>
      <c s="36" t="s">
        <v>336</v>
      </c>
      <c s="37">
        <v>0.9</v>
      </c>
      <c s="36">
        <v>0</v>
      </c>
      <c s="36">
        <f>ROUND(G1076*H1076,6)</f>
      </c>
      <c r="L1076" s="38">
        <v>0</v>
      </c>
      <c s="32">
        <f>ROUND(ROUND(L1076,2)*ROUND(G1076,3),2)</f>
      </c>
      <c s="36" t="s">
        <v>154</v>
      </c>
      <c>
        <f>(M1076*21)/100</f>
      </c>
      <c t="s">
        <v>28</v>
      </c>
    </row>
    <row r="1077" spans="1:5" ht="25.5">
      <c r="A1077" s="35" t="s">
        <v>56</v>
      </c>
      <c r="E1077" s="39" t="s">
        <v>3931</v>
      </c>
    </row>
    <row r="1078" spans="1:5" ht="12.75">
      <c r="A1078" s="35" t="s">
        <v>57</v>
      </c>
      <c r="E1078" s="40" t="s">
        <v>5</v>
      </c>
    </row>
    <row r="1079" spans="1:5" ht="12.75">
      <c r="A1079" t="s">
        <v>58</v>
      </c>
      <c r="E1079" s="39" t="s">
        <v>5</v>
      </c>
    </row>
    <row r="1080" spans="1:13" ht="12.75">
      <c r="A1080" t="s">
        <v>47</v>
      </c>
      <c r="C1080" s="31" t="s">
        <v>3932</v>
      </c>
      <c r="E1080" s="33" t="s">
        <v>3933</v>
      </c>
      <c r="J1080" s="32">
        <f>0</f>
      </c>
      <c s="32">
        <f>0</f>
      </c>
      <c s="32">
        <f>0+L1081+L1085+L1089+L1093+L1097+L1101+L1105+L1109</f>
      </c>
      <c s="32">
        <f>0+M1081+M1085+M1089+M1093+M1097+M1101+M1105+M1109</f>
      </c>
    </row>
    <row r="1081" spans="1:16" ht="12.75">
      <c r="A1081" t="s">
        <v>50</v>
      </c>
      <c s="34" t="s">
        <v>1563</v>
      </c>
      <c s="34" t="s">
        <v>3934</v>
      </c>
      <c s="35" t="s">
        <v>5</v>
      </c>
      <c s="6" t="s">
        <v>3935</v>
      </c>
      <c s="36" t="s">
        <v>65</v>
      </c>
      <c s="37">
        <v>2</v>
      </c>
      <c s="36">
        <v>0</v>
      </c>
      <c s="36">
        <f>ROUND(G1081*H1081,6)</f>
      </c>
      <c r="L1081" s="38">
        <v>0</v>
      </c>
      <c s="32">
        <f>ROUND(ROUND(L1081,2)*ROUND(G1081,3),2)</f>
      </c>
      <c s="36" t="s">
        <v>154</v>
      </c>
      <c>
        <f>(M1081*21)/100</f>
      </c>
      <c t="s">
        <v>28</v>
      </c>
    </row>
    <row r="1082" spans="1:5" ht="12.75">
      <c r="A1082" s="35" t="s">
        <v>56</v>
      </c>
      <c r="E1082" s="39" t="s">
        <v>3935</v>
      </c>
    </row>
    <row r="1083" spans="1:5" ht="12.75">
      <c r="A1083" s="35" t="s">
        <v>57</v>
      </c>
      <c r="E1083" s="40" t="s">
        <v>5</v>
      </c>
    </row>
    <row r="1084" spans="1:5" ht="12.75">
      <c r="A1084" t="s">
        <v>58</v>
      </c>
      <c r="E1084" s="39" t="s">
        <v>5</v>
      </c>
    </row>
    <row r="1085" spans="1:16" ht="25.5">
      <c r="A1085" t="s">
        <v>50</v>
      </c>
      <c s="34" t="s">
        <v>1567</v>
      </c>
      <c s="34" t="s">
        <v>3936</v>
      </c>
      <c s="35" t="s">
        <v>5</v>
      </c>
      <c s="6" t="s">
        <v>3937</v>
      </c>
      <c s="36" t="s">
        <v>54</v>
      </c>
      <c s="37">
        <v>1</v>
      </c>
      <c s="36">
        <v>0.01113</v>
      </c>
      <c s="36">
        <f>ROUND(G1085*H1085,6)</f>
      </c>
      <c r="L1085" s="38">
        <v>0</v>
      </c>
      <c s="32">
        <f>ROUND(ROUND(L1085,2)*ROUND(G1085,3),2)</f>
      </c>
      <c s="36" t="s">
        <v>154</v>
      </c>
      <c>
        <f>(M1085*21)/100</f>
      </c>
      <c t="s">
        <v>28</v>
      </c>
    </row>
    <row r="1086" spans="1:5" ht="25.5">
      <c r="A1086" s="35" t="s">
        <v>56</v>
      </c>
      <c r="E1086" s="39" t="s">
        <v>3937</v>
      </c>
    </row>
    <row r="1087" spans="1:5" ht="12.75">
      <c r="A1087" s="35" t="s">
        <v>57</v>
      </c>
      <c r="E1087" s="40" t="s">
        <v>5</v>
      </c>
    </row>
    <row r="1088" spans="1:5" ht="12.75">
      <c r="A1088" t="s">
        <v>58</v>
      </c>
      <c r="E1088" s="39" t="s">
        <v>5</v>
      </c>
    </row>
    <row r="1089" spans="1:16" ht="25.5">
      <c r="A1089" t="s">
        <v>50</v>
      </c>
      <c s="34" t="s">
        <v>1572</v>
      </c>
      <c s="34" t="s">
        <v>3938</v>
      </c>
      <c s="35" t="s">
        <v>5</v>
      </c>
      <c s="6" t="s">
        <v>3939</v>
      </c>
      <c s="36" t="s">
        <v>3613</v>
      </c>
      <c s="37">
        <v>1</v>
      </c>
      <c s="36">
        <v>0.00547</v>
      </c>
      <c s="36">
        <f>ROUND(G1089*H1089,6)</f>
      </c>
      <c r="L1089" s="38">
        <v>0</v>
      </c>
      <c s="32">
        <f>ROUND(ROUND(L1089,2)*ROUND(G1089,3),2)</f>
      </c>
      <c s="36" t="s">
        <v>154</v>
      </c>
      <c>
        <f>(M1089*21)/100</f>
      </c>
      <c t="s">
        <v>28</v>
      </c>
    </row>
    <row r="1090" spans="1:5" ht="25.5">
      <c r="A1090" s="35" t="s">
        <v>56</v>
      </c>
      <c r="E1090" s="39" t="s">
        <v>3939</v>
      </c>
    </row>
    <row r="1091" spans="1:5" ht="12.75">
      <c r="A1091" s="35" t="s">
        <v>57</v>
      </c>
      <c r="E1091" s="40" t="s">
        <v>5</v>
      </c>
    </row>
    <row r="1092" spans="1:5" ht="12.75">
      <c r="A1092" t="s">
        <v>58</v>
      </c>
      <c r="E1092" s="39" t="s">
        <v>5</v>
      </c>
    </row>
    <row r="1093" spans="1:16" ht="12.75">
      <c r="A1093" t="s">
        <v>50</v>
      </c>
      <c s="34" t="s">
        <v>1576</v>
      </c>
      <c s="34" t="s">
        <v>3940</v>
      </c>
      <c s="35" t="s">
        <v>5</v>
      </c>
      <c s="6" t="s">
        <v>3941</v>
      </c>
      <c s="36" t="s">
        <v>54</v>
      </c>
      <c s="37">
        <v>1</v>
      </c>
      <c s="36">
        <v>7E-05</v>
      </c>
      <c s="36">
        <f>ROUND(G1093*H1093,6)</f>
      </c>
      <c r="L1093" s="38">
        <v>0</v>
      </c>
      <c s="32">
        <f>ROUND(ROUND(L1093,2)*ROUND(G1093,3),2)</f>
      </c>
      <c s="36" t="s">
        <v>154</v>
      </c>
      <c>
        <f>(M1093*21)/100</f>
      </c>
      <c t="s">
        <v>28</v>
      </c>
    </row>
    <row r="1094" spans="1:5" ht="12.75">
      <c r="A1094" s="35" t="s">
        <v>56</v>
      </c>
      <c r="E1094" s="39" t="s">
        <v>3941</v>
      </c>
    </row>
    <row r="1095" spans="1:5" ht="12.75">
      <c r="A1095" s="35" t="s">
        <v>57</v>
      </c>
      <c r="E1095" s="40" t="s">
        <v>5</v>
      </c>
    </row>
    <row r="1096" spans="1:5" ht="12.75">
      <c r="A1096" t="s">
        <v>58</v>
      </c>
      <c r="E1096" s="39" t="s">
        <v>5</v>
      </c>
    </row>
    <row r="1097" spans="1:16" ht="38.25">
      <c r="A1097" t="s">
        <v>50</v>
      </c>
      <c s="34" t="s">
        <v>1580</v>
      </c>
      <c s="34" t="s">
        <v>3942</v>
      </c>
      <c s="35" t="s">
        <v>5</v>
      </c>
      <c s="6" t="s">
        <v>3943</v>
      </c>
      <c s="36" t="s">
        <v>3613</v>
      </c>
      <c s="37">
        <v>1</v>
      </c>
      <c s="36">
        <v>0.00329</v>
      </c>
      <c s="36">
        <f>ROUND(G1097*H1097,6)</f>
      </c>
      <c r="L1097" s="38">
        <v>0</v>
      </c>
      <c s="32">
        <f>ROUND(ROUND(L1097,2)*ROUND(G1097,3),2)</f>
      </c>
      <c s="36" t="s">
        <v>154</v>
      </c>
      <c>
        <f>(M1097*21)/100</f>
      </c>
      <c t="s">
        <v>28</v>
      </c>
    </row>
    <row r="1098" spans="1:5" ht="38.25">
      <c r="A1098" s="35" t="s">
        <v>56</v>
      </c>
      <c r="E1098" s="39" t="s">
        <v>3944</v>
      </c>
    </row>
    <row r="1099" spans="1:5" ht="12.75">
      <c r="A1099" s="35" t="s">
        <v>57</v>
      </c>
      <c r="E1099" s="40" t="s">
        <v>5</v>
      </c>
    </row>
    <row r="1100" spans="1:5" ht="12.75">
      <c r="A1100" t="s">
        <v>58</v>
      </c>
      <c r="E1100" s="39" t="s">
        <v>5</v>
      </c>
    </row>
    <row r="1101" spans="1:16" ht="25.5">
      <c r="A1101" t="s">
        <v>50</v>
      </c>
      <c s="34" t="s">
        <v>1585</v>
      </c>
      <c s="34" t="s">
        <v>3945</v>
      </c>
      <c s="35" t="s">
        <v>5</v>
      </c>
      <c s="6" t="s">
        <v>3946</v>
      </c>
      <c s="36" t="s">
        <v>336</v>
      </c>
      <c s="37">
        <v>0.176</v>
      </c>
      <c s="36">
        <v>0</v>
      </c>
      <c s="36">
        <f>ROUND(G1101*H1101,6)</f>
      </c>
      <c r="L1101" s="38">
        <v>0</v>
      </c>
      <c s="32">
        <f>ROUND(ROUND(L1101,2)*ROUND(G1101,3),2)</f>
      </c>
      <c s="36" t="s">
        <v>154</v>
      </c>
      <c>
        <f>(M1101*21)/100</f>
      </c>
      <c t="s">
        <v>28</v>
      </c>
    </row>
    <row r="1102" spans="1:5" ht="25.5">
      <c r="A1102" s="35" t="s">
        <v>56</v>
      </c>
      <c r="E1102" s="39" t="s">
        <v>3946</v>
      </c>
    </row>
    <row r="1103" spans="1:5" ht="12.75">
      <c r="A1103" s="35" t="s">
        <v>57</v>
      </c>
      <c r="E1103" s="40" t="s">
        <v>5</v>
      </c>
    </row>
    <row r="1104" spans="1:5" ht="12.75">
      <c r="A1104" t="s">
        <v>58</v>
      </c>
      <c r="E1104" s="39" t="s">
        <v>5</v>
      </c>
    </row>
    <row r="1105" spans="1:16" ht="25.5">
      <c r="A1105" t="s">
        <v>50</v>
      </c>
      <c s="34" t="s">
        <v>1591</v>
      </c>
      <c s="34" t="s">
        <v>3947</v>
      </c>
      <c s="35" t="s">
        <v>5</v>
      </c>
      <c s="6" t="s">
        <v>3948</v>
      </c>
      <c s="36" t="s">
        <v>336</v>
      </c>
      <c s="37">
        <v>0.02</v>
      </c>
      <c s="36">
        <v>0</v>
      </c>
      <c s="36">
        <f>ROUND(G1105*H1105,6)</f>
      </c>
      <c r="L1105" s="38">
        <v>0</v>
      </c>
      <c s="32">
        <f>ROUND(ROUND(L1105,2)*ROUND(G1105,3),2)</f>
      </c>
      <c s="36" t="s">
        <v>154</v>
      </c>
      <c>
        <f>(M1105*21)/100</f>
      </c>
      <c t="s">
        <v>28</v>
      </c>
    </row>
    <row r="1106" spans="1:5" ht="25.5">
      <c r="A1106" s="35" t="s">
        <v>56</v>
      </c>
      <c r="E1106" s="39" t="s">
        <v>3948</v>
      </c>
    </row>
    <row r="1107" spans="1:5" ht="12.75">
      <c r="A1107" s="35" t="s">
        <v>57</v>
      </c>
      <c r="E1107" s="40" t="s">
        <v>5</v>
      </c>
    </row>
    <row r="1108" spans="1:5" ht="12.75">
      <c r="A1108" t="s">
        <v>58</v>
      </c>
      <c r="E1108" s="39" t="s">
        <v>5</v>
      </c>
    </row>
    <row r="1109" spans="1:16" ht="25.5">
      <c r="A1109" t="s">
        <v>50</v>
      </c>
      <c s="34" t="s">
        <v>1595</v>
      </c>
      <c s="34" t="s">
        <v>3949</v>
      </c>
      <c s="35" t="s">
        <v>5</v>
      </c>
      <c s="6" t="s">
        <v>3950</v>
      </c>
      <c s="36" t="s">
        <v>336</v>
      </c>
      <c s="37">
        <v>0.02</v>
      </c>
      <c s="36">
        <v>0</v>
      </c>
      <c s="36">
        <f>ROUND(G1109*H1109,6)</f>
      </c>
      <c r="L1109" s="38">
        <v>0</v>
      </c>
      <c s="32">
        <f>ROUND(ROUND(L1109,2)*ROUND(G1109,3),2)</f>
      </c>
      <c s="36" t="s">
        <v>154</v>
      </c>
      <c>
        <f>(M1109*21)/100</f>
      </c>
      <c t="s">
        <v>28</v>
      </c>
    </row>
    <row r="1110" spans="1:5" ht="25.5">
      <c r="A1110" s="35" t="s">
        <v>56</v>
      </c>
      <c r="E1110" s="39" t="s">
        <v>3951</v>
      </c>
    </row>
    <row r="1111" spans="1:5" ht="12.75">
      <c r="A1111" s="35" t="s">
        <v>57</v>
      </c>
      <c r="E1111" s="40" t="s">
        <v>5</v>
      </c>
    </row>
    <row r="1112" spans="1:5" ht="12.75">
      <c r="A1112" t="s">
        <v>58</v>
      </c>
      <c r="E1112" s="39" t="s">
        <v>5</v>
      </c>
    </row>
    <row r="1113" spans="1:13" ht="12.75">
      <c r="A1113" t="s">
        <v>47</v>
      </c>
      <c r="C1113" s="31" t="s">
        <v>3952</v>
      </c>
      <c r="E1113" s="33" t="s">
        <v>3953</v>
      </c>
      <c r="J1113" s="32">
        <f>0</f>
      </c>
      <c s="32">
        <f>0</f>
      </c>
      <c s="32">
        <f>0+L1114+L1118+L1122+L1126+L1130+L1134+L1138+L1142+L1146+L1150+L1154+L1158+L1162+L1166+L1170+L1174+L1178</f>
      </c>
      <c s="32">
        <f>0+M1114+M1118+M1122+M1126+M1130+M1134+M1138+M1142+M1146+M1150+M1154+M1158+M1162+M1166+M1170+M1174+M1178</f>
      </c>
    </row>
    <row r="1114" spans="1:16" ht="12.75">
      <c r="A1114" t="s">
        <v>50</v>
      </c>
      <c s="34" t="s">
        <v>1599</v>
      </c>
      <c s="34" t="s">
        <v>3954</v>
      </c>
      <c s="35" t="s">
        <v>5</v>
      </c>
      <c s="6" t="s">
        <v>3955</v>
      </c>
      <c s="36" t="s">
        <v>65</v>
      </c>
      <c s="37">
        <v>435.54</v>
      </c>
      <c s="36">
        <v>2E-05</v>
      </c>
      <c s="36">
        <f>ROUND(G1114*H1114,6)</f>
      </c>
      <c r="L1114" s="38">
        <v>0</v>
      </c>
      <c s="32">
        <f>ROUND(ROUND(L1114,2)*ROUND(G1114,3),2)</f>
      </c>
      <c s="36" t="s">
        <v>154</v>
      </c>
      <c>
        <f>(M1114*21)/100</f>
      </c>
      <c t="s">
        <v>28</v>
      </c>
    </row>
    <row r="1115" spans="1:5" ht="12.75">
      <c r="A1115" s="35" t="s">
        <v>56</v>
      </c>
      <c r="E1115" s="39" t="s">
        <v>3955</v>
      </c>
    </row>
    <row r="1116" spans="1:5" ht="12.75">
      <c r="A1116" s="35" t="s">
        <v>57</v>
      </c>
      <c r="E1116" s="40" t="s">
        <v>3956</v>
      </c>
    </row>
    <row r="1117" spans="1:5" ht="12.75">
      <c r="A1117" t="s">
        <v>58</v>
      </c>
      <c r="E1117" s="39" t="s">
        <v>5</v>
      </c>
    </row>
    <row r="1118" spans="1:16" ht="12.75">
      <c r="A1118" t="s">
        <v>50</v>
      </c>
      <c s="34" t="s">
        <v>1603</v>
      </c>
      <c s="34" t="s">
        <v>3957</v>
      </c>
      <c s="35" t="s">
        <v>5</v>
      </c>
      <c s="6" t="s">
        <v>3958</v>
      </c>
      <c s="36" t="s">
        <v>65</v>
      </c>
      <c s="37">
        <v>150.57</v>
      </c>
      <c s="36">
        <v>2E-05</v>
      </c>
      <c s="36">
        <f>ROUND(G1118*H1118,6)</f>
      </c>
      <c r="L1118" s="38">
        <v>0</v>
      </c>
      <c s="32">
        <f>ROUND(ROUND(L1118,2)*ROUND(G1118,3),2)</f>
      </c>
      <c s="36" t="s">
        <v>154</v>
      </c>
      <c>
        <f>(M1118*21)/100</f>
      </c>
      <c t="s">
        <v>28</v>
      </c>
    </row>
    <row r="1119" spans="1:5" ht="12.75">
      <c r="A1119" s="35" t="s">
        <v>56</v>
      </c>
      <c r="E1119" s="39" t="s">
        <v>3958</v>
      </c>
    </row>
    <row r="1120" spans="1:5" ht="12.75">
      <c r="A1120" s="35" t="s">
        <v>57</v>
      </c>
      <c r="E1120" s="40" t="s">
        <v>3959</v>
      </c>
    </row>
    <row r="1121" spans="1:5" ht="12.75">
      <c r="A1121" t="s">
        <v>58</v>
      </c>
      <c r="E1121" s="39" t="s">
        <v>5</v>
      </c>
    </row>
    <row r="1122" spans="1:16" ht="25.5">
      <c r="A1122" t="s">
        <v>50</v>
      </c>
      <c s="34" t="s">
        <v>1607</v>
      </c>
      <c s="34" t="s">
        <v>3960</v>
      </c>
      <c s="35" t="s">
        <v>5</v>
      </c>
      <c s="6" t="s">
        <v>3961</v>
      </c>
      <c s="36" t="s">
        <v>54</v>
      </c>
      <c s="37">
        <v>20</v>
      </c>
      <c s="36">
        <v>2E-05</v>
      </c>
      <c s="36">
        <f>ROUND(G1122*H1122,6)</f>
      </c>
      <c r="L1122" s="38">
        <v>0</v>
      </c>
      <c s="32">
        <f>ROUND(ROUND(L1122,2)*ROUND(G1122,3),2)</f>
      </c>
      <c s="36" t="s">
        <v>154</v>
      </c>
      <c>
        <f>(M1122*21)/100</f>
      </c>
      <c t="s">
        <v>28</v>
      </c>
    </row>
    <row r="1123" spans="1:5" ht="25.5">
      <c r="A1123" s="35" t="s">
        <v>56</v>
      </c>
      <c r="E1123" s="39" t="s">
        <v>3961</v>
      </c>
    </row>
    <row r="1124" spans="1:5" ht="12.75">
      <c r="A1124" s="35" t="s">
        <v>57</v>
      </c>
      <c r="E1124" s="40" t="s">
        <v>3962</v>
      </c>
    </row>
    <row r="1125" spans="1:5" ht="12.75">
      <c r="A1125" t="s">
        <v>58</v>
      </c>
      <c r="E1125" s="39" t="s">
        <v>5</v>
      </c>
    </row>
    <row r="1126" spans="1:16" ht="12.75">
      <c r="A1126" t="s">
        <v>50</v>
      </c>
      <c s="34" t="s">
        <v>1611</v>
      </c>
      <c s="34" t="s">
        <v>3963</v>
      </c>
      <c s="35" t="s">
        <v>5</v>
      </c>
      <c s="6" t="s">
        <v>3964</v>
      </c>
      <c s="36" t="s">
        <v>65</v>
      </c>
      <c s="37">
        <v>174.76</v>
      </c>
      <c s="36">
        <v>0.00037</v>
      </c>
      <c s="36">
        <f>ROUND(G1126*H1126,6)</f>
      </c>
      <c r="L1126" s="38">
        <v>0</v>
      </c>
      <c s="32">
        <f>ROUND(ROUND(L1126,2)*ROUND(G1126,3),2)</f>
      </c>
      <c s="36" t="s">
        <v>154</v>
      </c>
      <c>
        <f>(M1126*21)/100</f>
      </c>
      <c t="s">
        <v>28</v>
      </c>
    </row>
    <row r="1127" spans="1:5" ht="12.75">
      <c r="A1127" s="35" t="s">
        <v>56</v>
      </c>
      <c r="E1127" s="39" t="s">
        <v>3964</v>
      </c>
    </row>
    <row r="1128" spans="1:5" ht="12.75">
      <c r="A1128" s="35" t="s">
        <v>57</v>
      </c>
      <c r="E1128" s="40" t="s">
        <v>5</v>
      </c>
    </row>
    <row r="1129" spans="1:5" ht="12.75">
      <c r="A1129" t="s">
        <v>58</v>
      </c>
      <c r="E1129" s="39" t="s">
        <v>5</v>
      </c>
    </row>
    <row r="1130" spans="1:16" ht="12.75">
      <c r="A1130" t="s">
        <v>50</v>
      </c>
      <c s="34" t="s">
        <v>1616</v>
      </c>
      <c s="34" t="s">
        <v>3965</v>
      </c>
      <c s="35" t="s">
        <v>5</v>
      </c>
      <c s="6" t="s">
        <v>3966</v>
      </c>
      <c s="36" t="s">
        <v>65</v>
      </c>
      <c s="37">
        <v>80.5</v>
      </c>
      <c s="36">
        <v>0.00046</v>
      </c>
      <c s="36">
        <f>ROUND(G1130*H1130,6)</f>
      </c>
      <c r="L1130" s="38">
        <v>0</v>
      </c>
      <c s="32">
        <f>ROUND(ROUND(L1130,2)*ROUND(G1130,3),2)</f>
      </c>
      <c s="36" t="s">
        <v>154</v>
      </c>
      <c>
        <f>(M1130*21)/100</f>
      </c>
      <c t="s">
        <v>28</v>
      </c>
    </row>
    <row r="1131" spans="1:5" ht="12.75">
      <c r="A1131" s="35" t="s">
        <v>56</v>
      </c>
      <c r="E1131" s="39" t="s">
        <v>3966</v>
      </c>
    </row>
    <row r="1132" spans="1:5" ht="114.75">
      <c r="A1132" s="35" t="s">
        <v>57</v>
      </c>
      <c r="E1132" s="40" t="s">
        <v>3967</v>
      </c>
    </row>
    <row r="1133" spans="1:5" ht="12.75">
      <c r="A1133" t="s">
        <v>58</v>
      </c>
      <c r="E1133" s="39" t="s">
        <v>5</v>
      </c>
    </row>
    <row r="1134" spans="1:16" ht="12.75">
      <c r="A1134" t="s">
        <v>50</v>
      </c>
      <c s="34" t="s">
        <v>1618</v>
      </c>
      <c s="34" t="s">
        <v>3968</v>
      </c>
      <c s="35" t="s">
        <v>5</v>
      </c>
      <c s="6" t="s">
        <v>3969</v>
      </c>
      <c s="36" t="s">
        <v>65</v>
      </c>
      <c s="37">
        <v>76</v>
      </c>
      <c s="36">
        <v>0.00057</v>
      </c>
      <c s="36">
        <f>ROUND(G1134*H1134,6)</f>
      </c>
      <c r="L1134" s="38">
        <v>0</v>
      </c>
      <c s="32">
        <f>ROUND(ROUND(L1134,2)*ROUND(G1134,3),2)</f>
      </c>
      <c s="36" t="s">
        <v>154</v>
      </c>
      <c>
        <f>(M1134*21)/100</f>
      </c>
      <c t="s">
        <v>28</v>
      </c>
    </row>
    <row r="1135" spans="1:5" ht="12.75">
      <c r="A1135" s="35" t="s">
        <v>56</v>
      </c>
      <c r="E1135" s="39" t="s">
        <v>3969</v>
      </c>
    </row>
    <row r="1136" spans="1:5" ht="63.75">
      <c r="A1136" s="35" t="s">
        <v>57</v>
      </c>
      <c r="E1136" s="40" t="s">
        <v>3970</v>
      </c>
    </row>
    <row r="1137" spans="1:5" ht="12.75">
      <c r="A1137" t="s">
        <v>58</v>
      </c>
      <c r="E1137" s="39" t="s">
        <v>5</v>
      </c>
    </row>
    <row r="1138" spans="1:16" ht="12.75">
      <c r="A1138" t="s">
        <v>50</v>
      </c>
      <c s="34" t="s">
        <v>1622</v>
      </c>
      <c s="34" t="s">
        <v>3971</v>
      </c>
      <c s="35" t="s">
        <v>5</v>
      </c>
      <c s="6" t="s">
        <v>3972</v>
      </c>
      <c s="36" t="s">
        <v>65</v>
      </c>
      <c s="37">
        <v>51.6</v>
      </c>
      <c s="36">
        <v>0.0007</v>
      </c>
      <c s="36">
        <f>ROUND(G1138*H1138,6)</f>
      </c>
      <c r="L1138" s="38">
        <v>0</v>
      </c>
      <c s="32">
        <f>ROUND(ROUND(L1138,2)*ROUND(G1138,3),2)</f>
      </c>
      <c s="36" t="s">
        <v>154</v>
      </c>
      <c>
        <f>(M1138*21)/100</f>
      </c>
      <c t="s">
        <v>28</v>
      </c>
    </row>
    <row r="1139" spans="1:5" ht="12.75">
      <c r="A1139" s="35" t="s">
        <v>56</v>
      </c>
      <c r="E1139" s="39" t="s">
        <v>3972</v>
      </c>
    </row>
    <row r="1140" spans="1:5" ht="51">
      <c r="A1140" s="35" t="s">
        <v>57</v>
      </c>
      <c r="E1140" s="40" t="s">
        <v>3973</v>
      </c>
    </row>
    <row r="1141" spans="1:5" ht="12.75">
      <c r="A1141" t="s">
        <v>58</v>
      </c>
      <c r="E1141" s="39" t="s">
        <v>5</v>
      </c>
    </row>
    <row r="1142" spans="1:16" ht="12.75">
      <c r="A1142" t="s">
        <v>50</v>
      </c>
      <c s="34" t="s">
        <v>1626</v>
      </c>
      <c s="34" t="s">
        <v>3974</v>
      </c>
      <c s="35" t="s">
        <v>5</v>
      </c>
      <c s="6" t="s">
        <v>3975</v>
      </c>
      <c s="36" t="s">
        <v>65</v>
      </c>
      <c s="37">
        <v>5.6</v>
      </c>
      <c s="36">
        <v>0.00127</v>
      </c>
      <c s="36">
        <f>ROUND(G1142*H1142,6)</f>
      </c>
      <c r="L1142" s="38">
        <v>0</v>
      </c>
      <c s="32">
        <f>ROUND(ROUND(L1142,2)*ROUND(G1142,3),2)</f>
      </c>
      <c s="36" t="s">
        <v>154</v>
      </c>
      <c>
        <f>(M1142*21)/100</f>
      </c>
      <c t="s">
        <v>28</v>
      </c>
    </row>
    <row r="1143" spans="1:5" ht="12.75">
      <c r="A1143" s="35" t="s">
        <v>56</v>
      </c>
      <c r="E1143" s="39" t="s">
        <v>3975</v>
      </c>
    </row>
    <row r="1144" spans="1:5" ht="25.5">
      <c r="A1144" s="35" t="s">
        <v>57</v>
      </c>
      <c r="E1144" s="40" t="s">
        <v>3976</v>
      </c>
    </row>
    <row r="1145" spans="1:5" ht="12.75">
      <c r="A1145" t="s">
        <v>58</v>
      </c>
      <c r="E1145" s="39" t="s">
        <v>5</v>
      </c>
    </row>
    <row r="1146" spans="1:16" ht="12.75">
      <c r="A1146" t="s">
        <v>50</v>
      </c>
      <c s="34" t="s">
        <v>1630</v>
      </c>
      <c s="34" t="s">
        <v>3977</v>
      </c>
      <c s="35" t="s">
        <v>5</v>
      </c>
      <c s="6" t="s">
        <v>3978</v>
      </c>
      <c s="36" t="s">
        <v>65</v>
      </c>
      <c s="37">
        <v>21</v>
      </c>
      <c s="36">
        <v>0.00159</v>
      </c>
      <c s="36">
        <f>ROUND(G1146*H1146,6)</f>
      </c>
      <c r="L1146" s="38">
        <v>0</v>
      </c>
      <c s="32">
        <f>ROUND(ROUND(L1146,2)*ROUND(G1146,3),2)</f>
      </c>
      <c s="36" t="s">
        <v>154</v>
      </c>
      <c>
        <f>(M1146*21)/100</f>
      </c>
      <c t="s">
        <v>28</v>
      </c>
    </row>
    <row r="1147" spans="1:5" ht="12.75">
      <c r="A1147" s="35" t="s">
        <v>56</v>
      </c>
      <c r="E1147" s="39" t="s">
        <v>3978</v>
      </c>
    </row>
    <row r="1148" spans="1:5" ht="38.25">
      <c r="A1148" s="35" t="s">
        <v>57</v>
      </c>
      <c r="E1148" s="40" t="s">
        <v>3979</v>
      </c>
    </row>
    <row r="1149" spans="1:5" ht="12.75">
      <c r="A1149" t="s">
        <v>58</v>
      </c>
      <c r="E1149" s="39" t="s">
        <v>5</v>
      </c>
    </row>
    <row r="1150" spans="1:16" ht="25.5">
      <c r="A1150" t="s">
        <v>50</v>
      </c>
      <c s="34" t="s">
        <v>1634</v>
      </c>
      <c s="34" t="s">
        <v>3980</v>
      </c>
      <c s="35" t="s">
        <v>5</v>
      </c>
      <c s="6" t="s">
        <v>3981</v>
      </c>
      <c s="36" t="s">
        <v>65</v>
      </c>
      <c s="37">
        <v>1.5</v>
      </c>
      <c s="36">
        <v>2E-05</v>
      </c>
      <c s="36">
        <f>ROUND(G1150*H1150,6)</f>
      </c>
      <c r="L1150" s="38">
        <v>0</v>
      </c>
      <c s="32">
        <f>ROUND(ROUND(L1150,2)*ROUND(G1150,3),2)</f>
      </c>
      <c s="36" t="s">
        <v>154</v>
      </c>
      <c>
        <f>(M1150*21)/100</f>
      </c>
      <c t="s">
        <v>28</v>
      </c>
    </row>
    <row r="1151" spans="1:5" ht="25.5">
      <c r="A1151" s="35" t="s">
        <v>56</v>
      </c>
      <c r="E1151" s="39" t="s">
        <v>3981</v>
      </c>
    </row>
    <row r="1152" spans="1:5" ht="25.5">
      <c r="A1152" s="35" t="s">
        <v>57</v>
      </c>
      <c r="E1152" s="40" t="s">
        <v>3982</v>
      </c>
    </row>
    <row r="1153" spans="1:5" ht="12.75">
      <c r="A1153" t="s">
        <v>58</v>
      </c>
      <c r="E1153" s="39" t="s">
        <v>5</v>
      </c>
    </row>
    <row r="1154" spans="1:16" ht="25.5">
      <c r="A1154" t="s">
        <v>50</v>
      </c>
      <c s="34" t="s">
        <v>1639</v>
      </c>
      <c s="34" t="s">
        <v>3983</v>
      </c>
      <c s="35" t="s">
        <v>5</v>
      </c>
      <c s="6" t="s">
        <v>3984</v>
      </c>
      <c s="36" t="s">
        <v>65</v>
      </c>
      <c s="37">
        <v>13</v>
      </c>
      <c s="36">
        <v>6E-05</v>
      </c>
      <c s="36">
        <f>ROUND(G1154*H1154,6)</f>
      </c>
      <c r="L1154" s="38">
        <v>0</v>
      </c>
      <c s="32">
        <f>ROUND(ROUND(L1154,2)*ROUND(G1154,3),2)</f>
      </c>
      <c s="36" t="s">
        <v>154</v>
      </c>
      <c>
        <f>(M1154*21)/100</f>
      </c>
      <c t="s">
        <v>28</v>
      </c>
    </row>
    <row r="1155" spans="1:5" ht="25.5">
      <c r="A1155" s="35" t="s">
        <v>56</v>
      </c>
      <c r="E1155" s="39" t="s">
        <v>3984</v>
      </c>
    </row>
    <row r="1156" spans="1:5" ht="25.5">
      <c r="A1156" s="35" t="s">
        <v>57</v>
      </c>
      <c r="E1156" s="40" t="s">
        <v>3985</v>
      </c>
    </row>
    <row r="1157" spans="1:5" ht="12.75">
      <c r="A1157" t="s">
        <v>58</v>
      </c>
      <c r="E1157" s="39" t="s">
        <v>5</v>
      </c>
    </row>
    <row r="1158" spans="1:16" ht="25.5">
      <c r="A1158" t="s">
        <v>50</v>
      </c>
      <c s="34" t="s">
        <v>1641</v>
      </c>
      <c s="34" t="s">
        <v>3986</v>
      </c>
      <c s="35" t="s">
        <v>5</v>
      </c>
      <c s="6" t="s">
        <v>3987</v>
      </c>
      <c s="36" t="s">
        <v>54</v>
      </c>
      <c s="37">
        <v>88</v>
      </c>
      <c s="36">
        <v>1E-05</v>
      </c>
      <c s="36">
        <f>ROUND(G1158*H1158,6)</f>
      </c>
      <c r="L1158" s="38">
        <v>0</v>
      </c>
      <c s="32">
        <f>ROUND(ROUND(L1158,2)*ROUND(G1158,3),2)</f>
      </c>
      <c s="36" t="s">
        <v>154</v>
      </c>
      <c>
        <f>(M1158*21)/100</f>
      </c>
      <c t="s">
        <v>28</v>
      </c>
    </row>
    <row r="1159" spans="1:5" ht="25.5">
      <c r="A1159" s="35" t="s">
        <v>56</v>
      </c>
      <c r="E1159" s="39" t="s">
        <v>3987</v>
      </c>
    </row>
    <row r="1160" spans="1:5" ht="25.5">
      <c r="A1160" s="35" t="s">
        <v>57</v>
      </c>
      <c r="E1160" s="40" t="s">
        <v>3988</v>
      </c>
    </row>
    <row r="1161" spans="1:5" ht="12.75">
      <c r="A1161" t="s">
        <v>58</v>
      </c>
      <c r="E1161" s="39" t="s">
        <v>5</v>
      </c>
    </row>
    <row r="1162" spans="1:16" ht="12.75">
      <c r="A1162" t="s">
        <v>50</v>
      </c>
      <c s="34" t="s">
        <v>1645</v>
      </c>
      <c s="34" t="s">
        <v>3989</v>
      </c>
      <c s="35" t="s">
        <v>5</v>
      </c>
      <c s="6" t="s">
        <v>3990</v>
      </c>
      <c s="36" t="s">
        <v>65</v>
      </c>
      <c s="37">
        <v>409.46</v>
      </c>
      <c s="36">
        <v>0</v>
      </c>
      <c s="36">
        <f>ROUND(G1162*H1162,6)</f>
      </c>
      <c r="L1162" s="38">
        <v>0</v>
      </c>
      <c s="32">
        <f>ROUND(ROUND(L1162,2)*ROUND(G1162,3),2)</f>
      </c>
      <c s="36" t="s">
        <v>154</v>
      </c>
      <c>
        <f>(M1162*21)/100</f>
      </c>
      <c t="s">
        <v>28</v>
      </c>
    </row>
    <row r="1163" spans="1:5" ht="12.75">
      <c r="A1163" s="35" t="s">
        <v>56</v>
      </c>
      <c r="E1163" s="39" t="s">
        <v>3990</v>
      </c>
    </row>
    <row r="1164" spans="1:5" ht="89.25">
      <c r="A1164" s="35" t="s">
        <v>57</v>
      </c>
      <c r="E1164" s="40" t="s">
        <v>3991</v>
      </c>
    </row>
    <row r="1165" spans="1:5" ht="12.75">
      <c r="A1165" t="s">
        <v>58</v>
      </c>
      <c r="E1165" s="39" t="s">
        <v>5</v>
      </c>
    </row>
    <row r="1166" spans="1:16" ht="25.5">
      <c r="A1166" t="s">
        <v>50</v>
      </c>
      <c s="34" t="s">
        <v>1649</v>
      </c>
      <c s="34" t="s">
        <v>3992</v>
      </c>
      <c s="35" t="s">
        <v>5</v>
      </c>
      <c s="6" t="s">
        <v>3993</v>
      </c>
      <c s="36" t="s">
        <v>65</v>
      </c>
      <c s="37">
        <v>14.2</v>
      </c>
      <c s="36">
        <v>7E-05</v>
      </c>
      <c s="36">
        <f>ROUND(G1166*H1166,6)</f>
      </c>
      <c r="L1166" s="38">
        <v>0</v>
      </c>
      <c s="32">
        <f>ROUND(ROUND(L1166,2)*ROUND(G1166,3),2)</f>
      </c>
      <c s="36" t="s">
        <v>154</v>
      </c>
      <c>
        <f>(M1166*21)/100</f>
      </c>
      <c t="s">
        <v>28</v>
      </c>
    </row>
    <row r="1167" spans="1:5" ht="38.25">
      <c r="A1167" s="35" t="s">
        <v>56</v>
      </c>
      <c r="E1167" s="39" t="s">
        <v>3994</v>
      </c>
    </row>
    <row r="1168" spans="1:5" ht="25.5">
      <c r="A1168" s="35" t="s">
        <v>57</v>
      </c>
      <c r="E1168" s="40" t="s">
        <v>3995</v>
      </c>
    </row>
    <row r="1169" spans="1:5" ht="12.75">
      <c r="A1169" t="s">
        <v>58</v>
      </c>
      <c r="E1169" s="39" t="s">
        <v>5</v>
      </c>
    </row>
    <row r="1170" spans="1:16" ht="25.5">
      <c r="A1170" t="s">
        <v>50</v>
      </c>
      <c s="34" t="s">
        <v>1653</v>
      </c>
      <c s="34" t="s">
        <v>3996</v>
      </c>
      <c s="35" t="s">
        <v>5</v>
      </c>
      <c s="6" t="s">
        <v>3997</v>
      </c>
      <c s="36" t="s">
        <v>65</v>
      </c>
      <c s="37">
        <v>210.86</v>
      </c>
      <c s="36">
        <v>0.00012</v>
      </c>
      <c s="36">
        <f>ROUND(G1170*H1170,6)</f>
      </c>
      <c r="L1170" s="38">
        <v>0</v>
      </c>
      <c s="32">
        <f>ROUND(ROUND(L1170,2)*ROUND(G1170,3),2)</f>
      </c>
      <c s="36" t="s">
        <v>154</v>
      </c>
      <c>
        <f>(M1170*21)/100</f>
      </c>
      <c t="s">
        <v>28</v>
      </c>
    </row>
    <row r="1171" spans="1:5" ht="38.25">
      <c r="A1171" s="35" t="s">
        <v>56</v>
      </c>
      <c r="E1171" s="39" t="s">
        <v>3998</v>
      </c>
    </row>
    <row r="1172" spans="1:5" ht="38.25">
      <c r="A1172" s="35" t="s">
        <v>57</v>
      </c>
      <c r="E1172" s="40" t="s">
        <v>3999</v>
      </c>
    </row>
    <row r="1173" spans="1:5" ht="12.75">
      <c r="A1173" t="s">
        <v>58</v>
      </c>
      <c r="E1173" s="39" t="s">
        <v>5</v>
      </c>
    </row>
    <row r="1174" spans="1:16" ht="25.5">
      <c r="A1174" t="s">
        <v>50</v>
      </c>
      <c s="34" t="s">
        <v>1657</v>
      </c>
      <c s="34" t="s">
        <v>4000</v>
      </c>
      <c s="35" t="s">
        <v>5</v>
      </c>
      <c s="6" t="s">
        <v>4001</v>
      </c>
      <c s="36" t="s">
        <v>336</v>
      </c>
      <c s="37">
        <v>0.262</v>
      </c>
      <c s="36">
        <v>0</v>
      </c>
      <c s="36">
        <f>ROUND(G1174*H1174,6)</f>
      </c>
      <c r="L1174" s="38">
        <v>0</v>
      </c>
      <c s="32">
        <f>ROUND(ROUND(L1174,2)*ROUND(G1174,3),2)</f>
      </c>
      <c s="36" t="s">
        <v>154</v>
      </c>
      <c>
        <f>(M1174*21)/100</f>
      </c>
      <c t="s">
        <v>28</v>
      </c>
    </row>
    <row r="1175" spans="1:5" ht="25.5">
      <c r="A1175" s="35" t="s">
        <v>56</v>
      </c>
      <c r="E1175" s="39" t="s">
        <v>4001</v>
      </c>
    </row>
    <row r="1176" spans="1:5" ht="12.75">
      <c r="A1176" s="35" t="s">
        <v>57</v>
      </c>
      <c r="E1176" s="40" t="s">
        <v>5</v>
      </c>
    </row>
    <row r="1177" spans="1:5" ht="12.75">
      <c r="A1177" t="s">
        <v>58</v>
      </c>
      <c r="E1177" s="39" t="s">
        <v>5</v>
      </c>
    </row>
    <row r="1178" spans="1:16" ht="38.25">
      <c r="A1178" t="s">
        <v>50</v>
      </c>
      <c s="34" t="s">
        <v>1661</v>
      </c>
      <c s="34" t="s">
        <v>4002</v>
      </c>
      <c s="35" t="s">
        <v>5</v>
      </c>
      <c s="6" t="s">
        <v>4003</v>
      </c>
      <c s="36" t="s">
        <v>336</v>
      </c>
      <c s="37">
        <v>0.262</v>
      </c>
      <c s="36">
        <v>0</v>
      </c>
      <c s="36">
        <f>ROUND(G1178*H1178,6)</f>
      </c>
      <c r="L1178" s="38">
        <v>0</v>
      </c>
      <c s="32">
        <f>ROUND(ROUND(L1178,2)*ROUND(G1178,3),2)</f>
      </c>
      <c s="36" t="s">
        <v>154</v>
      </c>
      <c>
        <f>(M1178*21)/100</f>
      </c>
      <c t="s">
        <v>28</v>
      </c>
    </row>
    <row r="1179" spans="1:5" ht="38.25">
      <c r="A1179" s="35" t="s">
        <v>56</v>
      </c>
      <c r="E1179" s="39" t="s">
        <v>4004</v>
      </c>
    </row>
    <row r="1180" spans="1:5" ht="12.75">
      <c r="A1180" s="35" t="s">
        <v>57</v>
      </c>
      <c r="E1180" s="40" t="s">
        <v>5</v>
      </c>
    </row>
    <row r="1181" spans="1:5" ht="12.75">
      <c r="A1181" t="s">
        <v>58</v>
      </c>
      <c r="E1181" s="39" t="s">
        <v>5</v>
      </c>
    </row>
    <row r="1182" spans="1:13" ht="12.75">
      <c r="A1182" t="s">
        <v>47</v>
      </c>
      <c r="C1182" s="31" t="s">
        <v>4005</v>
      </c>
      <c r="E1182" s="33" t="s">
        <v>4006</v>
      </c>
      <c r="J1182" s="32">
        <f>0</f>
      </c>
      <c s="32">
        <f>0</f>
      </c>
      <c s="32">
        <f>0+L1183+L1187+L1191+L1195+L1199+L1203+L1207+L1211+L1215+L1219+L1223+L1227+L1231+L1235+L1239+L1243+L1247</f>
      </c>
      <c s="32">
        <f>0+M1183+M1187+M1191+M1195+M1199+M1203+M1207+M1211+M1215+M1219+M1223+M1227+M1231+M1235+M1239+M1243+M1247</f>
      </c>
    </row>
    <row r="1183" spans="1:16" ht="12.75">
      <c r="A1183" t="s">
        <v>50</v>
      </c>
      <c s="34" t="s">
        <v>1665</v>
      </c>
      <c s="34" t="s">
        <v>4007</v>
      </c>
      <c s="35" t="s">
        <v>5</v>
      </c>
      <c s="6" t="s">
        <v>4008</v>
      </c>
      <c s="36" t="s">
        <v>54</v>
      </c>
      <c s="37">
        <v>1</v>
      </c>
      <c s="36">
        <v>0.00073</v>
      </c>
      <c s="36">
        <f>ROUND(G1183*H1183,6)</f>
      </c>
      <c r="L1183" s="38">
        <v>0</v>
      </c>
      <c s="32">
        <f>ROUND(ROUND(L1183,2)*ROUND(G1183,3),2)</f>
      </c>
      <c s="36" t="s">
        <v>154</v>
      </c>
      <c>
        <f>(M1183*21)/100</f>
      </c>
      <c t="s">
        <v>28</v>
      </c>
    </row>
    <row r="1184" spans="1:5" ht="12.75">
      <c r="A1184" s="35" t="s">
        <v>56</v>
      </c>
      <c r="E1184" s="39" t="s">
        <v>4008</v>
      </c>
    </row>
    <row r="1185" spans="1:5" ht="12.75">
      <c r="A1185" s="35" t="s">
        <v>57</v>
      </c>
      <c r="E1185" s="40" t="s">
        <v>5</v>
      </c>
    </row>
    <row r="1186" spans="1:5" ht="12.75">
      <c r="A1186" t="s">
        <v>58</v>
      </c>
      <c r="E1186" s="39" t="s">
        <v>5</v>
      </c>
    </row>
    <row r="1187" spans="1:16" ht="12.75">
      <c r="A1187" t="s">
        <v>50</v>
      </c>
      <c s="34" t="s">
        <v>1669</v>
      </c>
      <c s="34" t="s">
        <v>4009</v>
      </c>
      <c s="35" t="s">
        <v>5</v>
      </c>
      <c s="6" t="s">
        <v>4010</v>
      </c>
      <c s="36" t="s">
        <v>54</v>
      </c>
      <c s="37">
        <v>44</v>
      </c>
      <c s="36">
        <v>0.00024</v>
      </c>
      <c s="36">
        <f>ROUND(G1187*H1187,6)</f>
      </c>
      <c r="L1187" s="38">
        <v>0</v>
      </c>
      <c s="32">
        <f>ROUND(ROUND(L1187,2)*ROUND(G1187,3),2)</f>
      </c>
      <c s="36" t="s">
        <v>154</v>
      </c>
      <c>
        <f>(M1187*21)/100</f>
      </c>
      <c t="s">
        <v>28</v>
      </c>
    </row>
    <row r="1188" spans="1:5" ht="12.75">
      <c r="A1188" s="35" t="s">
        <v>56</v>
      </c>
      <c r="E1188" s="39" t="s">
        <v>4010</v>
      </c>
    </row>
    <row r="1189" spans="1:5" ht="25.5">
      <c r="A1189" s="35" t="s">
        <v>57</v>
      </c>
      <c r="E1189" s="40" t="s">
        <v>4011</v>
      </c>
    </row>
    <row r="1190" spans="1:5" ht="12.75">
      <c r="A1190" t="s">
        <v>58</v>
      </c>
      <c r="E1190" s="39" t="s">
        <v>5</v>
      </c>
    </row>
    <row r="1191" spans="1:16" ht="12.75">
      <c r="A1191" t="s">
        <v>50</v>
      </c>
      <c s="34" t="s">
        <v>1673</v>
      </c>
      <c s="34" t="s">
        <v>4012</v>
      </c>
      <c s="35" t="s">
        <v>5</v>
      </c>
      <c s="6" t="s">
        <v>4013</v>
      </c>
      <c s="36" t="s">
        <v>54</v>
      </c>
      <c s="37">
        <v>2</v>
      </c>
      <c s="36">
        <v>0.00018</v>
      </c>
      <c s="36">
        <f>ROUND(G1191*H1191,6)</f>
      </c>
      <c r="L1191" s="38">
        <v>0</v>
      </c>
      <c s="32">
        <f>ROUND(ROUND(L1191,2)*ROUND(G1191,3),2)</f>
      </c>
      <c s="36" t="s">
        <v>154</v>
      </c>
      <c>
        <f>(M1191*21)/100</f>
      </c>
      <c t="s">
        <v>28</v>
      </c>
    </row>
    <row r="1192" spans="1:5" ht="12.75">
      <c r="A1192" s="35" t="s">
        <v>56</v>
      </c>
      <c r="E1192" s="39" t="s">
        <v>4013</v>
      </c>
    </row>
    <row r="1193" spans="1:5" ht="25.5">
      <c r="A1193" s="35" t="s">
        <v>57</v>
      </c>
      <c r="E1193" s="40" t="s">
        <v>2383</v>
      </c>
    </row>
    <row r="1194" spans="1:5" ht="12.75">
      <c r="A1194" t="s">
        <v>58</v>
      </c>
      <c r="E1194" s="39" t="s">
        <v>5</v>
      </c>
    </row>
    <row r="1195" spans="1:16" ht="12.75">
      <c r="A1195" t="s">
        <v>50</v>
      </c>
      <c s="34" t="s">
        <v>1677</v>
      </c>
      <c s="34" t="s">
        <v>4014</v>
      </c>
      <c s="35" t="s">
        <v>5</v>
      </c>
      <c s="6" t="s">
        <v>4015</v>
      </c>
      <c s="36" t="s">
        <v>54</v>
      </c>
      <c s="37">
        <v>2</v>
      </c>
      <c s="36">
        <v>0.00033</v>
      </c>
      <c s="36">
        <f>ROUND(G1195*H1195,6)</f>
      </c>
      <c r="L1195" s="38">
        <v>0</v>
      </c>
      <c s="32">
        <f>ROUND(ROUND(L1195,2)*ROUND(G1195,3),2)</f>
      </c>
      <c s="36" t="s">
        <v>154</v>
      </c>
      <c>
        <f>(M1195*21)/100</f>
      </c>
      <c t="s">
        <v>28</v>
      </c>
    </row>
    <row r="1196" spans="1:5" ht="12.75">
      <c r="A1196" s="35" t="s">
        <v>56</v>
      </c>
      <c r="E1196" s="39" t="s">
        <v>4015</v>
      </c>
    </row>
    <row r="1197" spans="1:5" ht="25.5">
      <c r="A1197" s="35" t="s">
        <v>57</v>
      </c>
      <c r="E1197" s="40" t="s">
        <v>4016</v>
      </c>
    </row>
    <row r="1198" spans="1:5" ht="12.75">
      <c r="A1198" t="s">
        <v>58</v>
      </c>
      <c r="E1198" s="39" t="s">
        <v>5</v>
      </c>
    </row>
    <row r="1199" spans="1:16" ht="12.75">
      <c r="A1199" t="s">
        <v>50</v>
      </c>
      <c s="34" t="s">
        <v>1681</v>
      </c>
      <c s="34" t="s">
        <v>4017</v>
      </c>
      <c s="35" t="s">
        <v>5</v>
      </c>
      <c s="6" t="s">
        <v>4018</v>
      </c>
      <c s="36" t="s">
        <v>54</v>
      </c>
      <c s="37">
        <v>1</v>
      </c>
      <c s="36">
        <v>0.00057</v>
      </c>
      <c s="36">
        <f>ROUND(G1199*H1199,6)</f>
      </c>
      <c r="L1199" s="38">
        <v>0</v>
      </c>
      <c s="32">
        <f>ROUND(ROUND(L1199,2)*ROUND(G1199,3),2)</f>
      </c>
      <c s="36" t="s">
        <v>154</v>
      </c>
      <c>
        <f>(M1199*21)/100</f>
      </c>
      <c t="s">
        <v>28</v>
      </c>
    </row>
    <row r="1200" spans="1:5" ht="12.75">
      <c r="A1200" s="35" t="s">
        <v>56</v>
      </c>
      <c r="E1200" s="39" t="s">
        <v>4018</v>
      </c>
    </row>
    <row r="1201" spans="1:5" ht="12.75">
      <c r="A1201" s="35" t="s">
        <v>57</v>
      </c>
      <c r="E1201" s="40" t="s">
        <v>4019</v>
      </c>
    </row>
    <row r="1202" spans="1:5" ht="12.75">
      <c r="A1202" t="s">
        <v>58</v>
      </c>
      <c r="E1202" s="39" t="s">
        <v>5</v>
      </c>
    </row>
    <row r="1203" spans="1:16" ht="12.75">
      <c r="A1203" t="s">
        <v>50</v>
      </c>
      <c s="34" t="s">
        <v>1685</v>
      </c>
      <c s="34" t="s">
        <v>4020</v>
      </c>
      <c s="35" t="s">
        <v>5</v>
      </c>
      <c s="6" t="s">
        <v>4021</v>
      </c>
      <c s="36" t="s">
        <v>54</v>
      </c>
      <c s="37">
        <v>1</v>
      </c>
      <c s="36">
        <v>0.00124</v>
      </c>
      <c s="36">
        <f>ROUND(G1203*H1203,6)</f>
      </c>
      <c r="L1203" s="38">
        <v>0</v>
      </c>
      <c s="32">
        <f>ROUND(ROUND(L1203,2)*ROUND(G1203,3),2)</f>
      </c>
      <c s="36" t="s">
        <v>154</v>
      </c>
      <c>
        <f>(M1203*21)/100</f>
      </c>
      <c t="s">
        <v>28</v>
      </c>
    </row>
    <row r="1204" spans="1:5" ht="12.75">
      <c r="A1204" s="35" t="s">
        <v>56</v>
      </c>
      <c r="E1204" s="39" t="s">
        <v>4021</v>
      </c>
    </row>
    <row r="1205" spans="1:5" ht="25.5">
      <c r="A1205" s="35" t="s">
        <v>57</v>
      </c>
      <c r="E1205" s="40" t="s">
        <v>4022</v>
      </c>
    </row>
    <row r="1206" spans="1:5" ht="12.75">
      <c r="A1206" t="s">
        <v>58</v>
      </c>
      <c r="E1206" s="39" t="s">
        <v>5</v>
      </c>
    </row>
    <row r="1207" spans="1:16" ht="12.75">
      <c r="A1207" t="s">
        <v>50</v>
      </c>
      <c s="34" t="s">
        <v>1689</v>
      </c>
      <c s="34" t="s">
        <v>4023</v>
      </c>
      <c s="35" t="s">
        <v>5</v>
      </c>
      <c s="6" t="s">
        <v>4024</v>
      </c>
      <c s="36" t="s">
        <v>54</v>
      </c>
      <c s="37">
        <v>1</v>
      </c>
      <c s="36">
        <v>0.00017</v>
      </c>
      <c s="36">
        <f>ROUND(G1207*H1207,6)</f>
      </c>
      <c r="L1207" s="38">
        <v>0</v>
      </c>
      <c s="32">
        <f>ROUND(ROUND(L1207,2)*ROUND(G1207,3),2)</f>
      </c>
      <c s="36" t="s">
        <v>154</v>
      </c>
      <c>
        <f>(M1207*21)/100</f>
      </c>
      <c t="s">
        <v>28</v>
      </c>
    </row>
    <row r="1208" spans="1:5" ht="12.75">
      <c r="A1208" s="35" t="s">
        <v>56</v>
      </c>
      <c r="E1208" s="39" t="s">
        <v>4024</v>
      </c>
    </row>
    <row r="1209" spans="1:5" ht="25.5">
      <c r="A1209" s="35" t="s">
        <v>57</v>
      </c>
      <c r="E1209" s="40" t="s">
        <v>4025</v>
      </c>
    </row>
    <row r="1210" spans="1:5" ht="12.75">
      <c r="A1210" t="s">
        <v>58</v>
      </c>
      <c r="E1210" s="39" t="s">
        <v>5</v>
      </c>
    </row>
    <row r="1211" spans="1:16" ht="12.75">
      <c r="A1211" t="s">
        <v>50</v>
      </c>
      <c s="34" t="s">
        <v>1693</v>
      </c>
      <c s="34" t="s">
        <v>4026</v>
      </c>
      <c s="35" t="s">
        <v>5</v>
      </c>
      <c s="6" t="s">
        <v>4027</v>
      </c>
      <c s="36" t="s">
        <v>54</v>
      </c>
      <c s="37">
        <v>1</v>
      </c>
      <c s="36">
        <v>0.00022</v>
      </c>
      <c s="36">
        <f>ROUND(G1211*H1211,6)</f>
      </c>
      <c r="L1211" s="38">
        <v>0</v>
      </c>
      <c s="32">
        <f>ROUND(ROUND(L1211,2)*ROUND(G1211,3),2)</f>
      </c>
      <c s="36" t="s">
        <v>154</v>
      </c>
      <c>
        <f>(M1211*21)/100</f>
      </c>
      <c t="s">
        <v>28</v>
      </c>
    </row>
    <row r="1212" spans="1:5" ht="12.75">
      <c r="A1212" s="35" t="s">
        <v>56</v>
      </c>
      <c r="E1212" s="39" t="s">
        <v>4027</v>
      </c>
    </row>
    <row r="1213" spans="1:5" ht="25.5">
      <c r="A1213" s="35" t="s">
        <v>57</v>
      </c>
      <c r="E1213" s="40" t="s">
        <v>4028</v>
      </c>
    </row>
    <row r="1214" spans="1:5" ht="12.75">
      <c r="A1214" t="s">
        <v>58</v>
      </c>
      <c r="E1214" s="39" t="s">
        <v>5</v>
      </c>
    </row>
    <row r="1215" spans="1:16" ht="12.75">
      <c r="A1215" t="s">
        <v>50</v>
      </c>
      <c s="34" t="s">
        <v>1697</v>
      </c>
      <c s="34" t="s">
        <v>4029</v>
      </c>
      <c s="35" t="s">
        <v>5</v>
      </c>
      <c s="6" t="s">
        <v>4030</v>
      </c>
      <c s="36" t="s">
        <v>54</v>
      </c>
      <c s="37">
        <v>6</v>
      </c>
      <c s="36">
        <v>0.00037</v>
      </c>
      <c s="36">
        <f>ROUND(G1215*H1215,6)</f>
      </c>
      <c r="L1215" s="38">
        <v>0</v>
      </c>
      <c s="32">
        <f>ROUND(ROUND(L1215,2)*ROUND(G1215,3),2)</f>
      </c>
      <c s="36" t="s">
        <v>154</v>
      </c>
      <c>
        <f>(M1215*21)/100</f>
      </c>
      <c t="s">
        <v>28</v>
      </c>
    </row>
    <row r="1216" spans="1:5" ht="12.75">
      <c r="A1216" s="35" t="s">
        <v>56</v>
      </c>
      <c r="E1216" s="39" t="s">
        <v>4030</v>
      </c>
    </row>
    <row r="1217" spans="1:5" ht="25.5">
      <c r="A1217" s="35" t="s">
        <v>57</v>
      </c>
      <c r="E1217" s="40" t="s">
        <v>4031</v>
      </c>
    </row>
    <row r="1218" spans="1:5" ht="12.75">
      <c r="A1218" t="s">
        <v>58</v>
      </c>
      <c r="E1218" s="39" t="s">
        <v>5</v>
      </c>
    </row>
    <row r="1219" spans="1:16" ht="12.75">
      <c r="A1219" t="s">
        <v>50</v>
      </c>
      <c s="34" t="s">
        <v>1700</v>
      </c>
      <c s="34" t="s">
        <v>4032</v>
      </c>
      <c s="35" t="s">
        <v>5</v>
      </c>
      <c s="6" t="s">
        <v>4033</v>
      </c>
      <c s="36" t="s">
        <v>54</v>
      </c>
      <c s="37">
        <v>3</v>
      </c>
      <c s="36">
        <v>0.00055</v>
      </c>
      <c s="36">
        <f>ROUND(G1219*H1219,6)</f>
      </c>
      <c r="L1219" s="38">
        <v>0</v>
      </c>
      <c s="32">
        <f>ROUND(ROUND(L1219,2)*ROUND(G1219,3),2)</f>
      </c>
      <c s="36" t="s">
        <v>154</v>
      </c>
      <c>
        <f>(M1219*21)/100</f>
      </c>
      <c t="s">
        <v>28</v>
      </c>
    </row>
    <row r="1220" spans="1:5" ht="12.75">
      <c r="A1220" s="35" t="s">
        <v>56</v>
      </c>
      <c r="E1220" s="39" t="s">
        <v>4033</v>
      </c>
    </row>
    <row r="1221" spans="1:5" ht="25.5">
      <c r="A1221" s="35" t="s">
        <v>57</v>
      </c>
      <c r="E1221" s="40" t="s">
        <v>4034</v>
      </c>
    </row>
    <row r="1222" spans="1:5" ht="12.75">
      <c r="A1222" t="s">
        <v>58</v>
      </c>
      <c r="E1222" s="39" t="s">
        <v>5</v>
      </c>
    </row>
    <row r="1223" spans="1:16" ht="12.75">
      <c r="A1223" t="s">
        <v>50</v>
      </c>
      <c s="34" t="s">
        <v>1704</v>
      </c>
      <c s="34" t="s">
        <v>4035</v>
      </c>
      <c s="35" t="s">
        <v>5</v>
      </c>
      <c s="6" t="s">
        <v>4036</v>
      </c>
      <c s="36" t="s">
        <v>54</v>
      </c>
      <c s="37">
        <v>3</v>
      </c>
      <c s="36">
        <v>0.00079</v>
      </c>
      <c s="36">
        <f>ROUND(G1223*H1223,6)</f>
      </c>
      <c r="L1223" s="38">
        <v>0</v>
      </c>
      <c s="32">
        <f>ROUND(ROUND(L1223,2)*ROUND(G1223,3),2)</f>
      </c>
      <c s="36" t="s">
        <v>154</v>
      </c>
      <c>
        <f>(M1223*21)/100</f>
      </c>
      <c t="s">
        <v>28</v>
      </c>
    </row>
    <row r="1224" spans="1:5" ht="12.75">
      <c r="A1224" s="35" t="s">
        <v>56</v>
      </c>
      <c r="E1224" s="39" t="s">
        <v>4036</v>
      </c>
    </row>
    <row r="1225" spans="1:5" ht="25.5">
      <c r="A1225" s="35" t="s">
        <v>57</v>
      </c>
      <c r="E1225" s="40" t="s">
        <v>4037</v>
      </c>
    </row>
    <row r="1226" spans="1:5" ht="12.75">
      <c r="A1226" t="s">
        <v>58</v>
      </c>
      <c r="E1226" s="39" t="s">
        <v>5</v>
      </c>
    </row>
    <row r="1227" spans="1:16" ht="25.5">
      <c r="A1227" t="s">
        <v>50</v>
      </c>
      <c s="34" t="s">
        <v>1708</v>
      </c>
      <c s="34" t="s">
        <v>4038</v>
      </c>
      <c s="35" t="s">
        <v>5</v>
      </c>
      <c s="6" t="s">
        <v>4039</v>
      </c>
      <c s="36" t="s">
        <v>54</v>
      </c>
      <c s="37">
        <v>4</v>
      </c>
      <c s="36">
        <v>0.00057</v>
      </c>
      <c s="36">
        <f>ROUND(G1227*H1227,6)</f>
      </c>
      <c r="L1227" s="38">
        <v>0</v>
      </c>
      <c s="32">
        <f>ROUND(ROUND(L1227,2)*ROUND(G1227,3),2)</f>
      </c>
      <c s="36" t="s">
        <v>154</v>
      </c>
      <c>
        <f>(M1227*21)/100</f>
      </c>
      <c t="s">
        <v>28</v>
      </c>
    </row>
    <row r="1228" spans="1:5" ht="25.5">
      <c r="A1228" s="35" t="s">
        <v>56</v>
      </c>
      <c r="E1228" s="39" t="s">
        <v>4039</v>
      </c>
    </row>
    <row r="1229" spans="1:5" ht="25.5">
      <c r="A1229" s="35" t="s">
        <v>57</v>
      </c>
      <c r="E1229" s="40" t="s">
        <v>2419</v>
      </c>
    </row>
    <row r="1230" spans="1:5" ht="12.75">
      <c r="A1230" t="s">
        <v>58</v>
      </c>
      <c r="E1230" s="39" t="s">
        <v>5</v>
      </c>
    </row>
    <row r="1231" spans="1:16" ht="12.75">
      <c r="A1231" t="s">
        <v>50</v>
      </c>
      <c s="34" t="s">
        <v>1712</v>
      </c>
      <c s="34" t="s">
        <v>4040</v>
      </c>
      <c s="35" t="s">
        <v>5</v>
      </c>
      <c s="6" t="s">
        <v>4041</v>
      </c>
      <c s="36" t="s">
        <v>54</v>
      </c>
      <c s="37">
        <v>6</v>
      </c>
      <c s="36">
        <v>0.00312</v>
      </c>
      <c s="36">
        <f>ROUND(G1231*H1231,6)</f>
      </c>
      <c r="L1231" s="38">
        <v>0</v>
      </c>
      <c s="32">
        <f>ROUND(ROUND(L1231,2)*ROUND(G1231,3),2)</f>
      </c>
      <c s="36" t="s">
        <v>154</v>
      </c>
      <c>
        <f>(M1231*21)/100</f>
      </c>
      <c t="s">
        <v>28</v>
      </c>
    </row>
    <row r="1232" spans="1:5" ht="12.75">
      <c r="A1232" s="35" t="s">
        <v>56</v>
      </c>
      <c r="E1232" s="39" t="s">
        <v>4041</v>
      </c>
    </row>
    <row r="1233" spans="1:5" ht="25.5">
      <c r="A1233" s="35" t="s">
        <v>57</v>
      </c>
      <c r="E1233" s="40" t="s">
        <v>2776</v>
      </c>
    </row>
    <row r="1234" spans="1:5" ht="12.75">
      <c r="A1234" t="s">
        <v>58</v>
      </c>
      <c r="E1234" s="39" t="s">
        <v>5</v>
      </c>
    </row>
    <row r="1235" spans="1:16" ht="12.75">
      <c r="A1235" t="s">
        <v>50</v>
      </c>
      <c s="34" t="s">
        <v>1716</v>
      </c>
      <c s="34" t="s">
        <v>4042</v>
      </c>
      <c s="35" t="s">
        <v>5</v>
      </c>
      <c s="6" t="s">
        <v>4043</v>
      </c>
      <c s="36" t="s">
        <v>54</v>
      </c>
      <c s="37">
        <v>4</v>
      </c>
      <c s="36">
        <v>0.002</v>
      </c>
      <c s="36">
        <f>ROUND(G1235*H1235,6)</f>
      </c>
      <c r="L1235" s="38">
        <v>0</v>
      </c>
      <c s="32">
        <f>ROUND(ROUND(L1235,2)*ROUND(G1235,3),2)</f>
      </c>
      <c s="36" t="s">
        <v>154</v>
      </c>
      <c>
        <f>(M1235*21)/100</f>
      </c>
      <c t="s">
        <v>28</v>
      </c>
    </row>
    <row r="1236" spans="1:5" ht="12.75">
      <c r="A1236" s="35" t="s">
        <v>56</v>
      </c>
      <c r="E1236" s="39" t="s">
        <v>4043</v>
      </c>
    </row>
    <row r="1237" spans="1:5" ht="12.75">
      <c r="A1237" s="35" t="s">
        <v>57</v>
      </c>
      <c r="E1237" s="40" t="s">
        <v>5</v>
      </c>
    </row>
    <row r="1238" spans="1:5" ht="12.75">
      <c r="A1238" t="s">
        <v>58</v>
      </c>
      <c r="E1238" s="39" t="s">
        <v>4044</v>
      </c>
    </row>
    <row r="1239" spans="1:16" ht="25.5">
      <c r="A1239" t="s">
        <v>50</v>
      </c>
      <c s="34" t="s">
        <v>1720</v>
      </c>
      <c s="34" t="s">
        <v>4045</v>
      </c>
      <c s="35" t="s">
        <v>5</v>
      </c>
      <c s="6" t="s">
        <v>4046</v>
      </c>
      <c s="36" t="s">
        <v>54</v>
      </c>
      <c s="37">
        <v>2</v>
      </c>
      <c s="36">
        <v>0.00147</v>
      </c>
      <c s="36">
        <f>ROUND(G1239*H1239,6)</f>
      </c>
      <c r="L1239" s="38">
        <v>0</v>
      </c>
      <c s="32">
        <f>ROUND(ROUND(L1239,2)*ROUND(G1239,3),2)</f>
      </c>
      <c s="36" t="s">
        <v>154</v>
      </c>
      <c>
        <f>(M1239*21)/100</f>
      </c>
      <c t="s">
        <v>28</v>
      </c>
    </row>
    <row r="1240" spans="1:5" ht="25.5">
      <c r="A1240" s="35" t="s">
        <v>56</v>
      </c>
      <c r="E1240" s="39" t="s">
        <v>4046</v>
      </c>
    </row>
    <row r="1241" spans="1:5" ht="12.75">
      <c r="A1241" s="35" t="s">
        <v>57</v>
      </c>
      <c r="E1241" s="40" t="s">
        <v>5</v>
      </c>
    </row>
    <row r="1242" spans="1:5" ht="12.75">
      <c r="A1242" t="s">
        <v>58</v>
      </c>
      <c r="E1242" s="39" t="s">
        <v>5</v>
      </c>
    </row>
    <row r="1243" spans="1:16" ht="25.5">
      <c r="A1243" t="s">
        <v>50</v>
      </c>
      <c s="34" t="s">
        <v>1724</v>
      </c>
      <c s="34" t="s">
        <v>4047</v>
      </c>
      <c s="35" t="s">
        <v>5</v>
      </c>
      <c s="6" t="s">
        <v>4048</v>
      </c>
      <c s="36" t="s">
        <v>336</v>
      </c>
      <c s="37">
        <v>0.053</v>
      </c>
      <c s="36">
        <v>0</v>
      </c>
      <c s="36">
        <f>ROUND(G1243*H1243,6)</f>
      </c>
      <c r="L1243" s="38">
        <v>0</v>
      </c>
      <c s="32">
        <f>ROUND(ROUND(L1243,2)*ROUND(G1243,3),2)</f>
      </c>
      <c s="36" t="s">
        <v>154</v>
      </c>
      <c>
        <f>(M1243*21)/100</f>
      </c>
      <c t="s">
        <v>28</v>
      </c>
    </row>
    <row r="1244" spans="1:5" ht="25.5">
      <c r="A1244" s="35" t="s">
        <v>56</v>
      </c>
      <c r="E1244" s="39" t="s">
        <v>4048</v>
      </c>
    </row>
    <row r="1245" spans="1:5" ht="12.75">
      <c r="A1245" s="35" t="s">
        <v>57</v>
      </c>
      <c r="E1245" s="40" t="s">
        <v>5</v>
      </c>
    </row>
    <row r="1246" spans="1:5" ht="12.75">
      <c r="A1246" t="s">
        <v>58</v>
      </c>
      <c r="E1246" s="39" t="s">
        <v>5</v>
      </c>
    </row>
    <row r="1247" spans="1:16" ht="25.5">
      <c r="A1247" t="s">
        <v>50</v>
      </c>
      <c s="34" t="s">
        <v>1730</v>
      </c>
      <c s="34" t="s">
        <v>4049</v>
      </c>
      <c s="35" t="s">
        <v>5</v>
      </c>
      <c s="6" t="s">
        <v>4050</v>
      </c>
      <c s="36" t="s">
        <v>336</v>
      </c>
      <c s="37">
        <v>0.053</v>
      </c>
      <c s="36">
        <v>0</v>
      </c>
      <c s="36">
        <f>ROUND(G1247*H1247,6)</f>
      </c>
      <c r="L1247" s="38">
        <v>0</v>
      </c>
      <c s="32">
        <f>ROUND(ROUND(L1247,2)*ROUND(G1247,3),2)</f>
      </c>
      <c s="36" t="s">
        <v>154</v>
      </c>
      <c>
        <f>(M1247*21)/100</f>
      </c>
      <c t="s">
        <v>28</v>
      </c>
    </row>
    <row r="1248" spans="1:5" ht="25.5">
      <c r="A1248" s="35" t="s">
        <v>56</v>
      </c>
      <c r="E1248" s="39" t="s">
        <v>4051</v>
      </c>
    </row>
    <row r="1249" spans="1:5" ht="12.75">
      <c r="A1249" s="35" t="s">
        <v>57</v>
      </c>
      <c r="E1249" s="40" t="s">
        <v>5</v>
      </c>
    </row>
    <row r="1250" spans="1:5" ht="12.75">
      <c r="A1250" t="s">
        <v>58</v>
      </c>
      <c r="E1250" s="39" t="s">
        <v>5</v>
      </c>
    </row>
    <row r="1251" spans="1:13" ht="12.75">
      <c r="A1251" t="s">
        <v>47</v>
      </c>
      <c r="C1251" s="31" t="s">
        <v>4052</v>
      </c>
      <c r="E1251" s="33" t="s">
        <v>4053</v>
      </c>
      <c r="J1251" s="32">
        <f>0</f>
      </c>
      <c s="32">
        <f>0</f>
      </c>
      <c s="32">
        <f>0+L1252+L1256+L1260+L1264+L1268+L1272+L1276+L1280+L1284+L1288+L1292+L1296+L1300+L1304+L1308+L1312+L1316+L1320+L1324+L1328+L1332+L1336+L1340+L1344+L1348+L1352+L1356+L1360+L1364+L1368</f>
      </c>
      <c s="32">
        <f>0+M1252+M1256+M1260+M1264+M1268+M1272+M1276+M1280+M1284+M1288+M1292+M1296+M1300+M1304+M1308+M1312+M1316+M1320+M1324+M1328+M1332+M1336+M1340+M1344+M1348+M1352+M1356+M1360+M1364+M1368</f>
      </c>
    </row>
    <row r="1252" spans="1:16" ht="25.5">
      <c r="A1252" t="s">
        <v>50</v>
      </c>
      <c s="34" t="s">
        <v>1736</v>
      </c>
      <c s="34" t="s">
        <v>4054</v>
      </c>
      <c s="35" t="s">
        <v>5</v>
      </c>
      <c s="6" t="s">
        <v>4055</v>
      </c>
      <c s="36" t="s">
        <v>54</v>
      </c>
      <c s="37">
        <v>4</v>
      </c>
      <c s="36">
        <v>0.0072</v>
      </c>
      <c s="36">
        <f>ROUND(G1252*H1252,6)</f>
      </c>
      <c r="L1252" s="38">
        <v>0</v>
      </c>
      <c s="32">
        <f>ROUND(ROUND(L1252,2)*ROUND(G1252,3),2)</f>
      </c>
      <c s="36" t="s">
        <v>154</v>
      </c>
      <c>
        <f>(M1252*21)/100</f>
      </c>
      <c t="s">
        <v>28</v>
      </c>
    </row>
    <row r="1253" spans="1:5" ht="25.5">
      <c r="A1253" s="35" t="s">
        <v>56</v>
      </c>
      <c r="E1253" s="39" t="s">
        <v>4055</v>
      </c>
    </row>
    <row r="1254" spans="1:5" ht="12.75">
      <c r="A1254" s="35" t="s">
        <v>57</v>
      </c>
      <c r="E1254" s="40" t="s">
        <v>5</v>
      </c>
    </row>
    <row r="1255" spans="1:5" ht="12.75">
      <c r="A1255" t="s">
        <v>58</v>
      </c>
      <c r="E1255" s="39" t="s">
        <v>5</v>
      </c>
    </row>
    <row r="1256" spans="1:16" ht="25.5">
      <c r="A1256" t="s">
        <v>50</v>
      </c>
      <c s="34" t="s">
        <v>1740</v>
      </c>
      <c s="34" t="s">
        <v>4056</v>
      </c>
      <c s="35" t="s">
        <v>5</v>
      </c>
      <c s="6" t="s">
        <v>4057</v>
      </c>
      <c s="36" t="s">
        <v>54</v>
      </c>
      <c s="37">
        <v>1</v>
      </c>
      <c s="36">
        <v>0.0084</v>
      </c>
      <c s="36">
        <f>ROUND(G1256*H1256,6)</f>
      </c>
      <c r="L1256" s="38">
        <v>0</v>
      </c>
      <c s="32">
        <f>ROUND(ROUND(L1256,2)*ROUND(G1256,3),2)</f>
      </c>
      <c s="36" t="s">
        <v>154</v>
      </c>
      <c>
        <f>(M1256*21)/100</f>
      </c>
      <c t="s">
        <v>28</v>
      </c>
    </row>
    <row r="1257" spans="1:5" ht="25.5">
      <c r="A1257" s="35" t="s">
        <v>56</v>
      </c>
      <c r="E1257" s="39" t="s">
        <v>4057</v>
      </c>
    </row>
    <row r="1258" spans="1:5" ht="12.75">
      <c r="A1258" s="35" t="s">
        <v>57</v>
      </c>
      <c r="E1258" s="40" t="s">
        <v>5</v>
      </c>
    </row>
    <row r="1259" spans="1:5" ht="12.75">
      <c r="A1259" t="s">
        <v>58</v>
      </c>
      <c r="E1259" s="39" t="s">
        <v>5</v>
      </c>
    </row>
    <row r="1260" spans="1:16" ht="25.5">
      <c r="A1260" t="s">
        <v>50</v>
      </c>
      <c s="34" t="s">
        <v>1744</v>
      </c>
      <c s="34" t="s">
        <v>4058</v>
      </c>
      <c s="35" t="s">
        <v>5</v>
      </c>
      <c s="6" t="s">
        <v>4059</v>
      </c>
      <c s="36" t="s">
        <v>54</v>
      </c>
      <c s="37">
        <v>3</v>
      </c>
      <c s="36">
        <v>0.00964</v>
      </c>
      <c s="36">
        <f>ROUND(G1260*H1260,6)</f>
      </c>
      <c r="L1260" s="38">
        <v>0</v>
      </c>
      <c s="32">
        <f>ROUND(ROUND(L1260,2)*ROUND(G1260,3),2)</f>
      </c>
      <c s="36" t="s">
        <v>154</v>
      </c>
      <c>
        <f>(M1260*21)/100</f>
      </c>
      <c t="s">
        <v>28</v>
      </c>
    </row>
    <row r="1261" spans="1:5" ht="25.5">
      <c r="A1261" s="35" t="s">
        <v>56</v>
      </c>
      <c r="E1261" s="39" t="s">
        <v>4059</v>
      </c>
    </row>
    <row r="1262" spans="1:5" ht="12.75">
      <c r="A1262" s="35" t="s">
        <v>57</v>
      </c>
      <c r="E1262" s="40" t="s">
        <v>5</v>
      </c>
    </row>
    <row r="1263" spans="1:5" ht="12.75">
      <c r="A1263" t="s">
        <v>58</v>
      </c>
      <c r="E1263" s="39" t="s">
        <v>5</v>
      </c>
    </row>
    <row r="1264" spans="1:16" ht="25.5">
      <c r="A1264" t="s">
        <v>50</v>
      </c>
      <c s="34" t="s">
        <v>1748</v>
      </c>
      <c s="34" t="s">
        <v>4060</v>
      </c>
      <c s="35" t="s">
        <v>5</v>
      </c>
      <c s="6" t="s">
        <v>4061</v>
      </c>
      <c s="36" t="s">
        <v>54</v>
      </c>
      <c s="37">
        <v>2</v>
      </c>
      <c s="36">
        <v>0.01708</v>
      </c>
      <c s="36">
        <f>ROUND(G1264*H1264,6)</f>
      </c>
      <c r="L1264" s="38">
        <v>0</v>
      </c>
      <c s="32">
        <f>ROUND(ROUND(L1264,2)*ROUND(G1264,3),2)</f>
      </c>
      <c s="36" t="s">
        <v>154</v>
      </c>
      <c>
        <f>(M1264*21)/100</f>
      </c>
      <c t="s">
        <v>28</v>
      </c>
    </row>
    <row r="1265" spans="1:5" ht="25.5">
      <c r="A1265" s="35" t="s">
        <v>56</v>
      </c>
      <c r="E1265" s="39" t="s">
        <v>4061</v>
      </c>
    </row>
    <row r="1266" spans="1:5" ht="12.75">
      <c r="A1266" s="35" t="s">
        <v>57</v>
      </c>
      <c r="E1266" s="40" t="s">
        <v>5</v>
      </c>
    </row>
    <row r="1267" spans="1:5" ht="12.75">
      <c r="A1267" t="s">
        <v>58</v>
      </c>
      <c r="E1267" s="39" t="s">
        <v>5</v>
      </c>
    </row>
    <row r="1268" spans="1:16" ht="25.5">
      <c r="A1268" t="s">
        <v>50</v>
      </c>
      <c s="34" t="s">
        <v>1753</v>
      </c>
      <c s="34" t="s">
        <v>4062</v>
      </c>
      <c s="35" t="s">
        <v>5</v>
      </c>
      <c s="6" t="s">
        <v>4063</v>
      </c>
      <c s="36" t="s">
        <v>54</v>
      </c>
      <c s="37">
        <v>3</v>
      </c>
      <c s="36">
        <v>0.01956</v>
      </c>
      <c s="36">
        <f>ROUND(G1268*H1268,6)</f>
      </c>
      <c r="L1268" s="38">
        <v>0</v>
      </c>
      <c s="32">
        <f>ROUND(ROUND(L1268,2)*ROUND(G1268,3),2)</f>
      </c>
      <c s="36" t="s">
        <v>154</v>
      </c>
      <c>
        <f>(M1268*21)/100</f>
      </c>
      <c t="s">
        <v>28</v>
      </c>
    </row>
    <row r="1269" spans="1:5" ht="25.5">
      <c r="A1269" s="35" t="s">
        <v>56</v>
      </c>
      <c r="E1269" s="39" t="s">
        <v>4063</v>
      </c>
    </row>
    <row r="1270" spans="1:5" ht="12.75">
      <c r="A1270" s="35" t="s">
        <v>57</v>
      </c>
      <c r="E1270" s="40" t="s">
        <v>5</v>
      </c>
    </row>
    <row r="1271" spans="1:5" ht="12.75">
      <c r="A1271" t="s">
        <v>58</v>
      </c>
      <c r="E1271" s="39" t="s">
        <v>5</v>
      </c>
    </row>
    <row r="1272" spans="1:16" ht="38.25">
      <c r="A1272" t="s">
        <v>50</v>
      </c>
      <c s="34" t="s">
        <v>1757</v>
      </c>
      <c s="34" t="s">
        <v>4064</v>
      </c>
      <c s="35" t="s">
        <v>5</v>
      </c>
      <c s="6" t="s">
        <v>4065</v>
      </c>
      <c s="36" t="s">
        <v>54</v>
      </c>
      <c s="37">
        <v>1</v>
      </c>
      <c s="36">
        <v>0.0145</v>
      </c>
      <c s="36">
        <f>ROUND(G1272*H1272,6)</f>
      </c>
      <c r="L1272" s="38">
        <v>0</v>
      </c>
      <c s="32">
        <f>ROUND(ROUND(L1272,2)*ROUND(G1272,3),2)</f>
      </c>
      <c s="36" t="s">
        <v>154</v>
      </c>
      <c>
        <f>(M1272*21)/100</f>
      </c>
      <c t="s">
        <v>28</v>
      </c>
    </row>
    <row r="1273" spans="1:5" ht="38.25">
      <c r="A1273" s="35" t="s">
        <v>56</v>
      </c>
      <c r="E1273" s="39" t="s">
        <v>4065</v>
      </c>
    </row>
    <row r="1274" spans="1:5" ht="12.75">
      <c r="A1274" s="35" t="s">
        <v>57</v>
      </c>
      <c r="E1274" s="40" t="s">
        <v>5</v>
      </c>
    </row>
    <row r="1275" spans="1:5" ht="12.75">
      <c r="A1275" t="s">
        <v>58</v>
      </c>
      <c r="E1275" s="39" t="s">
        <v>5</v>
      </c>
    </row>
    <row r="1276" spans="1:16" ht="38.25">
      <c r="A1276" t="s">
        <v>50</v>
      </c>
      <c s="34" t="s">
        <v>1761</v>
      </c>
      <c s="34" t="s">
        <v>4066</v>
      </c>
      <c s="35" t="s">
        <v>5</v>
      </c>
      <c s="6" t="s">
        <v>4067</v>
      </c>
      <c s="36" t="s">
        <v>54</v>
      </c>
      <c s="37">
        <v>4</v>
      </c>
      <c s="36">
        <v>0.0268</v>
      </c>
      <c s="36">
        <f>ROUND(G1276*H1276,6)</f>
      </c>
      <c r="L1276" s="38">
        <v>0</v>
      </c>
      <c s="32">
        <f>ROUND(ROUND(L1276,2)*ROUND(G1276,3),2)</f>
      </c>
      <c s="36" t="s">
        <v>154</v>
      </c>
      <c>
        <f>(M1276*21)/100</f>
      </c>
      <c t="s">
        <v>28</v>
      </c>
    </row>
    <row r="1277" spans="1:5" ht="38.25">
      <c r="A1277" s="35" t="s">
        <v>56</v>
      </c>
      <c r="E1277" s="39" t="s">
        <v>4067</v>
      </c>
    </row>
    <row r="1278" spans="1:5" ht="12.75">
      <c r="A1278" s="35" t="s">
        <v>57</v>
      </c>
      <c r="E1278" s="40" t="s">
        <v>5</v>
      </c>
    </row>
    <row r="1279" spans="1:5" ht="12.75">
      <c r="A1279" t="s">
        <v>58</v>
      </c>
      <c r="E1279" s="39" t="s">
        <v>5</v>
      </c>
    </row>
    <row r="1280" spans="1:16" ht="38.25">
      <c r="A1280" t="s">
        <v>50</v>
      </c>
      <c s="34" t="s">
        <v>1767</v>
      </c>
      <c s="34" t="s">
        <v>4068</v>
      </c>
      <c s="35" t="s">
        <v>5</v>
      </c>
      <c s="6" t="s">
        <v>4069</v>
      </c>
      <c s="36" t="s">
        <v>54</v>
      </c>
      <c s="37">
        <v>1</v>
      </c>
      <c s="36">
        <v>0.01246</v>
      </c>
      <c s="36">
        <f>ROUND(G1280*H1280,6)</f>
      </c>
      <c r="L1280" s="38">
        <v>0</v>
      </c>
      <c s="32">
        <f>ROUND(ROUND(L1280,2)*ROUND(G1280,3),2)</f>
      </c>
      <c s="36" t="s">
        <v>154</v>
      </c>
      <c>
        <f>(M1280*21)/100</f>
      </c>
      <c t="s">
        <v>28</v>
      </c>
    </row>
    <row r="1281" spans="1:5" ht="38.25">
      <c r="A1281" s="35" t="s">
        <v>56</v>
      </c>
      <c r="E1281" s="39" t="s">
        <v>4069</v>
      </c>
    </row>
    <row r="1282" spans="1:5" ht="12.75">
      <c r="A1282" s="35" t="s">
        <v>57</v>
      </c>
      <c r="E1282" s="40" t="s">
        <v>5</v>
      </c>
    </row>
    <row r="1283" spans="1:5" ht="12.75">
      <c r="A1283" t="s">
        <v>58</v>
      </c>
      <c r="E1283" s="39" t="s">
        <v>5</v>
      </c>
    </row>
    <row r="1284" spans="1:16" ht="38.25">
      <c r="A1284" t="s">
        <v>50</v>
      </c>
      <c s="34" t="s">
        <v>1772</v>
      </c>
      <c s="34" t="s">
        <v>4070</v>
      </c>
      <c s="35" t="s">
        <v>5</v>
      </c>
      <c s="6" t="s">
        <v>4071</v>
      </c>
      <c s="36" t="s">
        <v>54</v>
      </c>
      <c s="37">
        <v>1</v>
      </c>
      <c s="36">
        <v>0.0193</v>
      </c>
      <c s="36">
        <f>ROUND(G1284*H1284,6)</f>
      </c>
      <c r="L1284" s="38">
        <v>0</v>
      </c>
      <c s="32">
        <f>ROUND(ROUND(L1284,2)*ROUND(G1284,3),2)</f>
      </c>
      <c s="36" t="s">
        <v>154</v>
      </c>
      <c>
        <f>(M1284*21)/100</f>
      </c>
      <c t="s">
        <v>28</v>
      </c>
    </row>
    <row r="1285" spans="1:5" ht="38.25">
      <c r="A1285" s="35" t="s">
        <v>56</v>
      </c>
      <c r="E1285" s="39" t="s">
        <v>4071</v>
      </c>
    </row>
    <row r="1286" spans="1:5" ht="12.75">
      <c r="A1286" s="35" t="s">
        <v>57</v>
      </c>
      <c r="E1286" s="40" t="s">
        <v>5</v>
      </c>
    </row>
    <row r="1287" spans="1:5" ht="12.75">
      <c r="A1287" t="s">
        <v>58</v>
      </c>
      <c r="E1287" s="39" t="s">
        <v>5</v>
      </c>
    </row>
    <row r="1288" spans="1:16" ht="25.5">
      <c r="A1288" t="s">
        <v>50</v>
      </c>
      <c s="34" t="s">
        <v>1775</v>
      </c>
      <c s="34" t="s">
        <v>4072</v>
      </c>
      <c s="35" t="s">
        <v>5</v>
      </c>
      <c s="6" t="s">
        <v>4073</v>
      </c>
      <c s="36" t="s">
        <v>54</v>
      </c>
      <c s="37">
        <v>1</v>
      </c>
      <c s="36">
        <v>0.03196</v>
      </c>
      <c s="36">
        <f>ROUND(G1288*H1288,6)</f>
      </c>
      <c r="L1288" s="38">
        <v>0</v>
      </c>
      <c s="32">
        <f>ROUND(ROUND(L1288,2)*ROUND(G1288,3),2)</f>
      </c>
      <c s="36" t="s">
        <v>154</v>
      </c>
      <c>
        <f>(M1288*21)/100</f>
      </c>
      <c t="s">
        <v>28</v>
      </c>
    </row>
    <row r="1289" spans="1:5" ht="25.5">
      <c r="A1289" s="35" t="s">
        <v>56</v>
      </c>
      <c r="E1289" s="39" t="s">
        <v>4073</v>
      </c>
    </row>
    <row r="1290" spans="1:5" ht="12.75">
      <c r="A1290" s="35" t="s">
        <v>57</v>
      </c>
      <c r="E1290" s="40" t="s">
        <v>5</v>
      </c>
    </row>
    <row r="1291" spans="1:5" ht="12.75">
      <c r="A1291" t="s">
        <v>58</v>
      </c>
      <c r="E1291" s="39" t="s">
        <v>5</v>
      </c>
    </row>
    <row r="1292" spans="1:16" ht="38.25">
      <c r="A1292" t="s">
        <v>50</v>
      </c>
      <c s="34" t="s">
        <v>1781</v>
      </c>
      <c s="34" t="s">
        <v>4074</v>
      </c>
      <c s="35" t="s">
        <v>5</v>
      </c>
      <c s="6" t="s">
        <v>4075</v>
      </c>
      <c s="36" t="s">
        <v>54</v>
      </c>
      <c s="37">
        <v>1</v>
      </c>
      <c s="36">
        <v>0.03088</v>
      </c>
      <c s="36">
        <f>ROUND(G1292*H1292,6)</f>
      </c>
      <c r="L1292" s="38">
        <v>0</v>
      </c>
      <c s="32">
        <f>ROUND(ROUND(L1292,2)*ROUND(G1292,3),2)</f>
      </c>
      <c s="36" t="s">
        <v>154</v>
      </c>
      <c>
        <f>(M1292*21)/100</f>
      </c>
      <c t="s">
        <v>28</v>
      </c>
    </row>
    <row r="1293" spans="1:5" ht="38.25">
      <c r="A1293" s="35" t="s">
        <v>56</v>
      </c>
      <c r="E1293" s="39" t="s">
        <v>4075</v>
      </c>
    </row>
    <row r="1294" spans="1:5" ht="12.75">
      <c r="A1294" s="35" t="s">
        <v>57</v>
      </c>
      <c r="E1294" s="40" t="s">
        <v>5</v>
      </c>
    </row>
    <row r="1295" spans="1:5" ht="12.75">
      <c r="A1295" t="s">
        <v>58</v>
      </c>
      <c r="E1295" s="39" t="s">
        <v>5</v>
      </c>
    </row>
    <row r="1296" spans="1:16" ht="38.25">
      <c r="A1296" t="s">
        <v>50</v>
      </c>
      <c s="34" t="s">
        <v>1787</v>
      </c>
      <c s="34" t="s">
        <v>4076</v>
      </c>
      <c s="35" t="s">
        <v>5</v>
      </c>
      <c s="6" t="s">
        <v>4077</v>
      </c>
      <c s="36" t="s">
        <v>54</v>
      </c>
      <c s="37">
        <v>1</v>
      </c>
      <c s="36">
        <v>0.01942</v>
      </c>
      <c s="36">
        <f>ROUND(G1296*H1296,6)</f>
      </c>
      <c r="L1296" s="38">
        <v>0</v>
      </c>
      <c s="32">
        <f>ROUND(ROUND(L1296,2)*ROUND(G1296,3),2)</f>
      </c>
      <c s="36" t="s">
        <v>154</v>
      </c>
      <c>
        <f>(M1296*21)/100</f>
      </c>
      <c t="s">
        <v>28</v>
      </c>
    </row>
    <row r="1297" spans="1:5" ht="38.25">
      <c r="A1297" s="35" t="s">
        <v>56</v>
      </c>
      <c r="E1297" s="39" t="s">
        <v>4077</v>
      </c>
    </row>
    <row r="1298" spans="1:5" ht="12.75">
      <c r="A1298" s="35" t="s">
        <v>57</v>
      </c>
      <c r="E1298" s="40" t="s">
        <v>5</v>
      </c>
    </row>
    <row r="1299" spans="1:5" ht="12.75">
      <c r="A1299" t="s">
        <v>58</v>
      </c>
      <c r="E1299" s="39" t="s">
        <v>5</v>
      </c>
    </row>
    <row r="1300" spans="1:16" ht="38.25">
      <c r="A1300" t="s">
        <v>50</v>
      </c>
      <c s="34" t="s">
        <v>1792</v>
      </c>
      <c s="34" t="s">
        <v>4078</v>
      </c>
      <c s="35" t="s">
        <v>5</v>
      </c>
      <c s="6" t="s">
        <v>4079</v>
      </c>
      <c s="36" t="s">
        <v>54</v>
      </c>
      <c s="37">
        <v>2</v>
      </c>
      <c s="36">
        <v>0.0309</v>
      </c>
      <c s="36">
        <f>ROUND(G1300*H1300,6)</f>
      </c>
      <c r="L1300" s="38">
        <v>0</v>
      </c>
      <c s="32">
        <f>ROUND(ROUND(L1300,2)*ROUND(G1300,3),2)</f>
      </c>
      <c s="36" t="s">
        <v>154</v>
      </c>
      <c>
        <f>(M1300*21)/100</f>
      </c>
      <c t="s">
        <v>28</v>
      </c>
    </row>
    <row r="1301" spans="1:5" ht="38.25">
      <c r="A1301" s="35" t="s">
        <v>56</v>
      </c>
      <c r="E1301" s="39" t="s">
        <v>4079</v>
      </c>
    </row>
    <row r="1302" spans="1:5" ht="12.75">
      <c r="A1302" s="35" t="s">
        <v>57</v>
      </c>
      <c r="E1302" s="40" t="s">
        <v>5</v>
      </c>
    </row>
    <row r="1303" spans="1:5" ht="12.75">
      <c r="A1303" t="s">
        <v>58</v>
      </c>
      <c r="E1303" s="39" t="s">
        <v>5</v>
      </c>
    </row>
    <row r="1304" spans="1:16" ht="38.25">
      <c r="A1304" t="s">
        <v>50</v>
      </c>
      <c s="34" t="s">
        <v>1798</v>
      </c>
      <c s="34" t="s">
        <v>4080</v>
      </c>
      <c s="35" t="s">
        <v>5</v>
      </c>
      <c s="6" t="s">
        <v>4081</v>
      </c>
      <c s="36" t="s">
        <v>54</v>
      </c>
      <c s="37">
        <v>5</v>
      </c>
      <c s="36">
        <v>0.03664</v>
      </c>
      <c s="36">
        <f>ROUND(G1304*H1304,6)</f>
      </c>
      <c r="L1304" s="38">
        <v>0</v>
      </c>
      <c s="32">
        <f>ROUND(ROUND(L1304,2)*ROUND(G1304,3),2)</f>
      </c>
      <c s="36" t="s">
        <v>154</v>
      </c>
      <c>
        <f>(M1304*21)/100</f>
      </c>
      <c t="s">
        <v>28</v>
      </c>
    </row>
    <row r="1305" spans="1:5" ht="38.25">
      <c r="A1305" s="35" t="s">
        <v>56</v>
      </c>
      <c r="E1305" s="39" t="s">
        <v>4081</v>
      </c>
    </row>
    <row r="1306" spans="1:5" ht="12.75">
      <c r="A1306" s="35" t="s">
        <v>57</v>
      </c>
      <c r="E1306" s="40" t="s">
        <v>5</v>
      </c>
    </row>
    <row r="1307" spans="1:5" ht="12.75">
      <c r="A1307" t="s">
        <v>58</v>
      </c>
      <c r="E1307" s="39" t="s">
        <v>5</v>
      </c>
    </row>
    <row r="1308" spans="1:16" ht="38.25">
      <c r="A1308" t="s">
        <v>50</v>
      </c>
      <c s="34" t="s">
        <v>1801</v>
      </c>
      <c s="34" t="s">
        <v>4082</v>
      </c>
      <c s="35" t="s">
        <v>5</v>
      </c>
      <c s="6" t="s">
        <v>4083</v>
      </c>
      <c s="36" t="s">
        <v>54</v>
      </c>
      <c s="37">
        <v>1</v>
      </c>
      <c s="36">
        <v>0.02176</v>
      </c>
      <c s="36">
        <f>ROUND(G1308*H1308,6)</f>
      </c>
      <c r="L1308" s="38">
        <v>0</v>
      </c>
      <c s="32">
        <f>ROUND(ROUND(L1308,2)*ROUND(G1308,3),2)</f>
      </c>
      <c s="36" t="s">
        <v>154</v>
      </c>
      <c>
        <f>(M1308*21)/100</f>
      </c>
      <c t="s">
        <v>28</v>
      </c>
    </row>
    <row r="1309" spans="1:5" ht="38.25">
      <c r="A1309" s="35" t="s">
        <v>56</v>
      </c>
      <c r="E1309" s="39" t="s">
        <v>4084</v>
      </c>
    </row>
    <row r="1310" spans="1:5" ht="12.75">
      <c r="A1310" s="35" t="s">
        <v>57</v>
      </c>
      <c r="E1310" s="40" t="s">
        <v>5</v>
      </c>
    </row>
    <row r="1311" spans="1:5" ht="12.75">
      <c r="A1311" t="s">
        <v>58</v>
      </c>
      <c r="E1311" s="39" t="s">
        <v>5</v>
      </c>
    </row>
    <row r="1312" spans="1:16" ht="38.25">
      <c r="A1312" t="s">
        <v>50</v>
      </c>
      <c s="34" t="s">
        <v>1804</v>
      </c>
      <c s="34" t="s">
        <v>4085</v>
      </c>
      <c s="35" t="s">
        <v>5</v>
      </c>
      <c s="6" t="s">
        <v>4086</v>
      </c>
      <c s="36" t="s">
        <v>54</v>
      </c>
      <c s="37">
        <v>1</v>
      </c>
      <c s="36">
        <v>0.03154</v>
      </c>
      <c s="36">
        <f>ROUND(G1312*H1312,6)</f>
      </c>
      <c r="L1312" s="38">
        <v>0</v>
      </c>
      <c s="32">
        <f>ROUND(ROUND(L1312,2)*ROUND(G1312,3),2)</f>
      </c>
      <c s="36" t="s">
        <v>154</v>
      </c>
      <c>
        <f>(M1312*21)/100</f>
      </c>
      <c t="s">
        <v>28</v>
      </c>
    </row>
    <row r="1313" spans="1:5" ht="38.25">
      <c r="A1313" s="35" t="s">
        <v>56</v>
      </c>
      <c r="E1313" s="39" t="s">
        <v>4087</v>
      </c>
    </row>
    <row r="1314" spans="1:5" ht="12.75">
      <c r="A1314" s="35" t="s">
        <v>57</v>
      </c>
      <c r="E1314" s="40" t="s">
        <v>5</v>
      </c>
    </row>
    <row r="1315" spans="1:5" ht="12.75">
      <c r="A1315" t="s">
        <v>58</v>
      </c>
      <c r="E1315" s="39" t="s">
        <v>5</v>
      </c>
    </row>
    <row r="1316" spans="1:16" ht="38.25">
      <c r="A1316" t="s">
        <v>50</v>
      </c>
      <c s="34" t="s">
        <v>1807</v>
      </c>
      <c s="34" t="s">
        <v>4088</v>
      </c>
      <c s="35" t="s">
        <v>5</v>
      </c>
      <c s="6" t="s">
        <v>4089</v>
      </c>
      <c s="36" t="s">
        <v>54</v>
      </c>
      <c s="37">
        <v>2</v>
      </c>
      <c s="36">
        <v>0.04132</v>
      </c>
      <c s="36">
        <f>ROUND(G1316*H1316,6)</f>
      </c>
      <c r="L1316" s="38">
        <v>0</v>
      </c>
      <c s="32">
        <f>ROUND(ROUND(L1316,2)*ROUND(G1316,3),2)</f>
      </c>
      <c s="36" t="s">
        <v>154</v>
      </c>
      <c>
        <f>(M1316*21)/100</f>
      </c>
      <c t="s">
        <v>28</v>
      </c>
    </row>
    <row r="1317" spans="1:5" ht="38.25">
      <c r="A1317" s="35" t="s">
        <v>56</v>
      </c>
      <c r="E1317" s="39" t="s">
        <v>4090</v>
      </c>
    </row>
    <row r="1318" spans="1:5" ht="12.75">
      <c r="A1318" s="35" t="s">
        <v>57</v>
      </c>
      <c r="E1318" s="40" t="s">
        <v>5</v>
      </c>
    </row>
    <row r="1319" spans="1:5" ht="12.75">
      <c r="A1319" t="s">
        <v>58</v>
      </c>
      <c r="E1319" s="39" t="s">
        <v>5</v>
      </c>
    </row>
    <row r="1320" spans="1:16" ht="25.5">
      <c r="A1320" t="s">
        <v>50</v>
      </c>
      <c s="34" t="s">
        <v>1811</v>
      </c>
      <c s="34" t="s">
        <v>4091</v>
      </c>
      <c s="35" t="s">
        <v>5</v>
      </c>
      <c s="6" t="s">
        <v>4092</v>
      </c>
      <c s="36" t="s">
        <v>54</v>
      </c>
      <c s="37">
        <v>1</v>
      </c>
      <c s="36">
        <v>0.0622</v>
      </c>
      <c s="36">
        <f>ROUND(G1320*H1320,6)</f>
      </c>
      <c r="L1320" s="38">
        <v>0</v>
      </c>
      <c s="32">
        <f>ROUND(ROUND(L1320,2)*ROUND(G1320,3),2)</f>
      </c>
      <c s="36" t="s">
        <v>154</v>
      </c>
      <c>
        <f>(M1320*21)/100</f>
      </c>
      <c t="s">
        <v>28</v>
      </c>
    </row>
    <row r="1321" spans="1:5" ht="38.25">
      <c r="A1321" s="35" t="s">
        <v>56</v>
      </c>
      <c r="E1321" s="39" t="s">
        <v>4093</v>
      </c>
    </row>
    <row r="1322" spans="1:5" ht="12.75">
      <c r="A1322" s="35" t="s">
        <v>57</v>
      </c>
      <c r="E1322" s="40" t="s">
        <v>5</v>
      </c>
    </row>
    <row r="1323" spans="1:5" ht="12.75">
      <c r="A1323" t="s">
        <v>58</v>
      </c>
      <c r="E1323" s="39" t="s">
        <v>5</v>
      </c>
    </row>
    <row r="1324" spans="1:16" ht="25.5">
      <c r="A1324" t="s">
        <v>50</v>
      </c>
      <c s="34" t="s">
        <v>1816</v>
      </c>
      <c s="34" t="s">
        <v>4094</v>
      </c>
      <c s="35" t="s">
        <v>5</v>
      </c>
      <c s="6" t="s">
        <v>4095</v>
      </c>
      <c s="36" t="s">
        <v>54</v>
      </c>
      <c s="37">
        <v>1</v>
      </c>
      <c s="36">
        <v>0.06916</v>
      </c>
      <c s="36">
        <f>ROUND(G1324*H1324,6)</f>
      </c>
      <c r="L1324" s="38">
        <v>0</v>
      </c>
      <c s="32">
        <f>ROUND(ROUND(L1324,2)*ROUND(G1324,3),2)</f>
      </c>
      <c s="36" t="s">
        <v>154</v>
      </c>
      <c>
        <f>(M1324*21)/100</f>
      </c>
      <c t="s">
        <v>28</v>
      </c>
    </row>
    <row r="1325" spans="1:5" ht="38.25">
      <c r="A1325" s="35" t="s">
        <v>56</v>
      </c>
      <c r="E1325" s="39" t="s">
        <v>4096</v>
      </c>
    </row>
    <row r="1326" spans="1:5" ht="12.75">
      <c r="A1326" s="35" t="s">
        <v>57</v>
      </c>
      <c r="E1326" s="40" t="s">
        <v>5</v>
      </c>
    </row>
    <row r="1327" spans="1:5" ht="12.75">
      <c r="A1327" t="s">
        <v>58</v>
      </c>
      <c r="E1327" s="39" t="s">
        <v>5</v>
      </c>
    </row>
    <row r="1328" spans="1:16" ht="25.5">
      <c r="A1328" t="s">
        <v>50</v>
      </c>
      <c s="34" t="s">
        <v>1820</v>
      </c>
      <c s="34" t="s">
        <v>4097</v>
      </c>
      <c s="35" t="s">
        <v>5</v>
      </c>
      <c s="6" t="s">
        <v>4098</v>
      </c>
      <c s="36" t="s">
        <v>54</v>
      </c>
      <c s="37">
        <v>1</v>
      </c>
      <c s="36">
        <v>0.08032</v>
      </c>
      <c s="36">
        <f>ROUND(G1328*H1328,6)</f>
      </c>
      <c r="L1328" s="38">
        <v>0</v>
      </c>
      <c s="32">
        <f>ROUND(ROUND(L1328,2)*ROUND(G1328,3),2)</f>
      </c>
      <c s="36" t="s">
        <v>154</v>
      </c>
      <c>
        <f>(M1328*21)/100</f>
      </c>
      <c t="s">
        <v>28</v>
      </c>
    </row>
    <row r="1329" spans="1:5" ht="38.25">
      <c r="A1329" s="35" t="s">
        <v>56</v>
      </c>
      <c r="E1329" s="39" t="s">
        <v>4099</v>
      </c>
    </row>
    <row r="1330" spans="1:5" ht="12.75">
      <c r="A1330" s="35" t="s">
        <v>57</v>
      </c>
      <c r="E1330" s="40" t="s">
        <v>5</v>
      </c>
    </row>
    <row r="1331" spans="1:5" ht="12.75">
      <c r="A1331" t="s">
        <v>58</v>
      </c>
      <c r="E1331" s="39" t="s">
        <v>5</v>
      </c>
    </row>
    <row r="1332" spans="1:16" ht="25.5">
      <c r="A1332" t="s">
        <v>50</v>
      </c>
      <c s="34" t="s">
        <v>1825</v>
      </c>
      <c s="34" t="s">
        <v>4100</v>
      </c>
      <c s="35" t="s">
        <v>5</v>
      </c>
      <c s="6" t="s">
        <v>4101</v>
      </c>
      <c s="36" t="s">
        <v>54</v>
      </c>
      <c s="37">
        <v>1</v>
      </c>
      <c s="36">
        <v>0.10374</v>
      </c>
      <c s="36">
        <f>ROUND(G1332*H1332,6)</f>
      </c>
      <c r="L1332" s="38">
        <v>0</v>
      </c>
      <c s="32">
        <f>ROUND(ROUND(L1332,2)*ROUND(G1332,3),2)</f>
      </c>
      <c s="36" t="s">
        <v>154</v>
      </c>
      <c>
        <f>(M1332*21)/100</f>
      </c>
      <c t="s">
        <v>28</v>
      </c>
    </row>
    <row r="1333" spans="1:5" ht="38.25">
      <c r="A1333" s="35" t="s">
        <v>56</v>
      </c>
      <c r="E1333" s="39" t="s">
        <v>4102</v>
      </c>
    </row>
    <row r="1334" spans="1:5" ht="12.75">
      <c r="A1334" s="35" t="s">
        <v>57</v>
      </c>
      <c r="E1334" s="40" t="s">
        <v>5</v>
      </c>
    </row>
    <row r="1335" spans="1:5" ht="12.75">
      <c r="A1335" t="s">
        <v>58</v>
      </c>
      <c r="E1335" s="39" t="s">
        <v>5</v>
      </c>
    </row>
    <row r="1336" spans="1:16" ht="38.25">
      <c r="A1336" t="s">
        <v>50</v>
      </c>
      <c s="34" t="s">
        <v>1829</v>
      </c>
      <c s="34" t="s">
        <v>4103</v>
      </c>
      <c s="35" t="s">
        <v>5</v>
      </c>
      <c s="6" t="s">
        <v>4104</v>
      </c>
      <c s="36" t="s">
        <v>54</v>
      </c>
      <c s="37">
        <v>1</v>
      </c>
      <c s="36">
        <v>0.0499</v>
      </c>
      <c s="36">
        <f>ROUND(G1336*H1336,6)</f>
      </c>
      <c r="L1336" s="38">
        <v>0</v>
      </c>
      <c s="32">
        <f>ROUND(ROUND(L1336,2)*ROUND(G1336,3),2)</f>
      </c>
      <c s="36" t="s">
        <v>154</v>
      </c>
      <c>
        <f>(M1336*21)/100</f>
      </c>
      <c t="s">
        <v>28</v>
      </c>
    </row>
    <row r="1337" spans="1:5" ht="38.25">
      <c r="A1337" s="35" t="s">
        <v>56</v>
      </c>
      <c r="E1337" s="39" t="s">
        <v>4104</v>
      </c>
    </row>
    <row r="1338" spans="1:5" ht="12.75">
      <c r="A1338" s="35" t="s">
        <v>57</v>
      </c>
      <c r="E1338" s="40" t="s">
        <v>5</v>
      </c>
    </row>
    <row r="1339" spans="1:5" ht="12.75">
      <c r="A1339" t="s">
        <v>58</v>
      </c>
      <c r="E1339" s="39" t="s">
        <v>5</v>
      </c>
    </row>
    <row r="1340" spans="1:16" ht="12.75">
      <c r="A1340" t="s">
        <v>50</v>
      </c>
      <c s="34" t="s">
        <v>1833</v>
      </c>
      <c s="34" t="s">
        <v>4105</v>
      </c>
      <c s="35" t="s">
        <v>5</v>
      </c>
      <c s="6" t="s">
        <v>4106</v>
      </c>
      <c s="36" t="s">
        <v>54</v>
      </c>
      <c s="37">
        <v>3</v>
      </c>
      <c s="36">
        <v>0</v>
      </c>
      <c s="36">
        <f>ROUND(G1340*H1340,6)</f>
      </c>
      <c r="L1340" s="38">
        <v>0</v>
      </c>
      <c s="32">
        <f>ROUND(ROUND(L1340,2)*ROUND(G1340,3),2)</f>
      </c>
      <c s="36" t="s">
        <v>154</v>
      </c>
      <c>
        <f>(M1340*21)/100</f>
      </c>
      <c t="s">
        <v>28</v>
      </c>
    </row>
    <row r="1341" spans="1:5" ht="12.75">
      <c r="A1341" s="35" t="s">
        <v>56</v>
      </c>
      <c r="E1341" s="39" t="s">
        <v>4106</v>
      </c>
    </row>
    <row r="1342" spans="1:5" ht="25.5">
      <c r="A1342" s="35" t="s">
        <v>57</v>
      </c>
      <c r="E1342" s="40" t="s">
        <v>4107</v>
      </c>
    </row>
    <row r="1343" spans="1:5" ht="12.75">
      <c r="A1343" t="s">
        <v>58</v>
      </c>
      <c r="E1343" s="39" t="s">
        <v>5</v>
      </c>
    </row>
    <row r="1344" spans="1:16" ht="12.75">
      <c r="A1344" t="s">
        <v>50</v>
      </c>
      <c s="34" t="s">
        <v>1837</v>
      </c>
      <c s="34" t="s">
        <v>4108</v>
      </c>
      <c s="35" t="s">
        <v>5</v>
      </c>
      <c s="6" t="s">
        <v>4109</v>
      </c>
      <c s="36" t="s">
        <v>54</v>
      </c>
      <c s="37">
        <v>1</v>
      </c>
      <c s="36">
        <v>0.0307</v>
      </c>
      <c s="36">
        <f>ROUND(G1344*H1344,6)</f>
      </c>
      <c r="L1344" s="38">
        <v>0</v>
      </c>
      <c s="32">
        <f>ROUND(ROUND(L1344,2)*ROUND(G1344,3),2)</f>
      </c>
      <c s="36" t="s">
        <v>159</v>
      </c>
      <c>
        <f>(M1344*21)/100</f>
      </c>
      <c t="s">
        <v>28</v>
      </c>
    </row>
    <row r="1345" spans="1:5" ht="12.75">
      <c r="A1345" s="35" t="s">
        <v>56</v>
      </c>
      <c r="E1345" s="39" t="s">
        <v>4109</v>
      </c>
    </row>
    <row r="1346" spans="1:5" ht="12.75">
      <c r="A1346" s="35" t="s">
        <v>57</v>
      </c>
      <c r="E1346" s="40" t="s">
        <v>4110</v>
      </c>
    </row>
    <row r="1347" spans="1:5" ht="12.75">
      <c r="A1347" t="s">
        <v>58</v>
      </c>
      <c r="E1347" s="39" t="s">
        <v>5</v>
      </c>
    </row>
    <row r="1348" spans="1:16" ht="12.75">
      <c r="A1348" t="s">
        <v>50</v>
      </c>
      <c s="34" t="s">
        <v>1842</v>
      </c>
      <c s="34" t="s">
        <v>4111</v>
      </c>
      <c s="35" t="s">
        <v>5</v>
      </c>
      <c s="6" t="s">
        <v>4112</v>
      </c>
      <c s="36" t="s">
        <v>54</v>
      </c>
      <c s="37">
        <v>1</v>
      </c>
      <c s="36">
        <v>0.0228</v>
      </c>
      <c s="36">
        <f>ROUND(G1348*H1348,6)</f>
      </c>
      <c r="L1348" s="38">
        <v>0</v>
      </c>
      <c s="32">
        <f>ROUND(ROUND(L1348,2)*ROUND(G1348,3),2)</f>
      </c>
      <c s="36" t="s">
        <v>159</v>
      </c>
      <c>
        <f>(M1348*21)/100</f>
      </c>
      <c t="s">
        <v>28</v>
      </c>
    </row>
    <row r="1349" spans="1:5" ht="12.75">
      <c r="A1349" s="35" t="s">
        <v>56</v>
      </c>
      <c r="E1349" s="39" t="s">
        <v>4112</v>
      </c>
    </row>
    <row r="1350" spans="1:5" ht="25.5">
      <c r="A1350" s="35" t="s">
        <v>57</v>
      </c>
      <c r="E1350" s="40" t="s">
        <v>4113</v>
      </c>
    </row>
    <row r="1351" spans="1:5" ht="12.75">
      <c r="A1351" t="s">
        <v>58</v>
      </c>
      <c r="E1351" s="39" t="s">
        <v>5</v>
      </c>
    </row>
    <row r="1352" spans="1:16" ht="12.75">
      <c r="A1352" t="s">
        <v>50</v>
      </c>
      <c s="34" t="s">
        <v>1848</v>
      </c>
      <c s="34" t="s">
        <v>4114</v>
      </c>
      <c s="35" t="s">
        <v>5</v>
      </c>
      <c s="6" t="s">
        <v>4115</v>
      </c>
      <c s="36" t="s">
        <v>54</v>
      </c>
      <c s="37">
        <v>1</v>
      </c>
      <c s="36">
        <v>0.0228</v>
      </c>
      <c s="36">
        <f>ROUND(G1352*H1352,6)</f>
      </c>
      <c r="L1352" s="38">
        <v>0</v>
      </c>
      <c s="32">
        <f>ROUND(ROUND(L1352,2)*ROUND(G1352,3),2)</f>
      </c>
      <c s="36" t="s">
        <v>154</v>
      </c>
      <c>
        <f>(M1352*21)/100</f>
      </c>
      <c t="s">
        <v>28</v>
      </c>
    </row>
    <row r="1353" spans="1:5" ht="12.75">
      <c r="A1353" s="35" t="s">
        <v>56</v>
      </c>
      <c r="E1353" s="39" t="s">
        <v>4115</v>
      </c>
    </row>
    <row r="1354" spans="1:5" ht="25.5">
      <c r="A1354" s="35" t="s">
        <v>57</v>
      </c>
      <c r="E1354" s="40" t="s">
        <v>4116</v>
      </c>
    </row>
    <row r="1355" spans="1:5" ht="12.75">
      <c r="A1355" t="s">
        <v>58</v>
      </c>
      <c r="E1355" s="39" t="s">
        <v>5</v>
      </c>
    </row>
    <row r="1356" spans="1:16" ht="25.5">
      <c r="A1356" t="s">
        <v>50</v>
      </c>
      <c s="34" t="s">
        <v>1852</v>
      </c>
      <c s="34" t="s">
        <v>4117</v>
      </c>
      <c s="35" t="s">
        <v>5</v>
      </c>
      <c s="6" t="s">
        <v>4118</v>
      </c>
      <c s="36" t="s">
        <v>54</v>
      </c>
      <c s="37">
        <v>1</v>
      </c>
      <c s="36">
        <v>0</v>
      </c>
      <c s="36">
        <f>ROUND(G1356*H1356,6)</f>
      </c>
      <c r="L1356" s="38">
        <v>0</v>
      </c>
      <c s="32">
        <f>ROUND(ROUND(L1356,2)*ROUND(G1356,3),2)</f>
      </c>
      <c s="36" t="s">
        <v>154</v>
      </c>
      <c>
        <f>(M1356*21)/100</f>
      </c>
      <c t="s">
        <v>28</v>
      </c>
    </row>
    <row r="1357" spans="1:5" ht="25.5">
      <c r="A1357" s="35" t="s">
        <v>56</v>
      </c>
      <c r="E1357" s="39" t="s">
        <v>4118</v>
      </c>
    </row>
    <row r="1358" spans="1:5" ht="25.5">
      <c r="A1358" s="35" t="s">
        <v>57</v>
      </c>
      <c r="E1358" s="40" t="s">
        <v>4119</v>
      </c>
    </row>
    <row r="1359" spans="1:5" ht="12.75">
      <c r="A1359" t="s">
        <v>58</v>
      </c>
      <c r="E1359" s="39" t="s">
        <v>5</v>
      </c>
    </row>
    <row r="1360" spans="1:16" ht="12.75">
      <c r="A1360" t="s">
        <v>50</v>
      </c>
      <c s="34" t="s">
        <v>1856</v>
      </c>
      <c s="34" t="s">
        <v>4120</v>
      </c>
      <c s="35" t="s">
        <v>5</v>
      </c>
      <c s="6" t="s">
        <v>4121</v>
      </c>
      <c s="36" t="s">
        <v>54</v>
      </c>
      <c s="37">
        <v>1</v>
      </c>
      <c s="36">
        <v>0.0307</v>
      </c>
      <c s="36">
        <f>ROUND(G1360*H1360,6)</f>
      </c>
      <c r="L1360" s="38">
        <v>0</v>
      </c>
      <c s="32">
        <f>ROUND(ROUND(L1360,2)*ROUND(G1360,3),2)</f>
      </c>
      <c s="36" t="s">
        <v>159</v>
      </c>
      <c>
        <f>(M1360*21)/100</f>
      </c>
      <c t="s">
        <v>28</v>
      </c>
    </row>
    <row r="1361" spans="1:5" ht="12.75">
      <c r="A1361" s="35" t="s">
        <v>56</v>
      </c>
      <c r="E1361" s="39" t="s">
        <v>4121</v>
      </c>
    </row>
    <row r="1362" spans="1:5" ht="25.5">
      <c r="A1362" s="35" t="s">
        <v>57</v>
      </c>
      <c r="E1362" s="40" t="s">
        <v>4122</v>
      </c>
    </row>
    <row r="1363" spans="1:5" ht="12.75">
      <c r="A1363" t="s">
        <v>58</v>
      </c>
      <c r="E1363" s="39" t="s">
        <v>5</v>
      </c>
    </row>
    <row r="1364" spans="1:16" ht="25.5">
      <c r="A1364" t="s">
        <v>50</v>
      </c>
      <c s="34" t="s">
        <v>1860</v>
      </c>
      <c s="34" t="s">
        <v>4123</v>
      </c>
      <c s="35" t="s">
        <v>5</v>
      </c>
      <c s="6" t="s">
        <v>4124</v>
      </c>
      <c s="36" t="s">
        <v>336</v>
      </c>
      <c s="37">
        <v>1.248</v>
      </c>
      <c s="36">
        <v>0</v>
      </c>
      <c s="36">
        <f>ROUND(G1364*H1364,6)</f>
      </c>
      <c r="L1364" s="38">
        <v>0</v>
      </c>
      <c s="32">
        <f>ROUND(ROUND(L1364,2)*ROUND(G1364,3),2)</f>
      </c>
      <c s="36" t="s">
        <v>154</v>
      </c>
      <c>
        <f>(M1364*21)/100</f>
      </c>
      <c t="s">
        <v>28</v>
      </c>
    </row>
    <row r="1365" spans="1:5" ht="25.5">
      <c r="A1365" s="35" t="s">
        <v>56</v>
      </c>
      <c r="E1365" s="39" t="s">
        <v>4124</v>
      </c>
    </row>
    <row r="1366" spans="1:5" ht="12.75">
      <c r="A1366" s="35" t="s">
        <v>57</v>
      </c>
      <c r="E1366" s="40" t="s">
        <v>5</v>
      </c>
    </row>
    <row r="1367" spans="1:5" ht="12.75">
      <c r="A1367" t="s">
        <v>58</v>
      </c>
      <c r="E1367" s="39" t="s">
        <v>5</v>
      </c>
    </row>
    <row r="1368" spans="1:16" ht="38.25">
      <c r="A1368" t="s">
        <v>50</v>
      </c>
      <c s="34" t="s">
        <v>1864</v>
      </c>
      <c s="34" t="s">
        <v>4125</v>
      </c>
      <c s="35" t="s">
        <v>5</v>
      </c>
      <c s="6" t="s">
        <v>4126</v>
      </c>
      <c s="36" t="s">
        <v>336</v>
      </c>
      <c s="37">
        <v>1.248</v>
      </c>
      <c s="36">
        <v>0</v>
      </c>
      <c s="36">
        <f>ROUND(G1368*H1368,6)</f>
      </c>
      <c r="L1368" s="38">
        <v>0</v>
      </c>
      <c s="32">
        <f>ROUND(ROUND(L1368,2)*ROUND(G1368,3),2)</f>
      </c>
      <c s="36" t="s">
        <v>154</v>
      </c>
      <c>
        <f>(M1368*21)/100</f>
      </c>
      <c t="s">
        <v>28</v>
      </c>
    </row>
    <row r="1369" spans="1:5" ht="38.25">
      <c r="A1369" s="35" t="s">
        <v>56</v>
      </c>
      <c r="E1369" s="39" t="s">
        <v>4127</v>
      </c>
    </row>
    <row r="1370" spans="1:5" ht="12.75">
      <c r="A1370" s="35" t="s">
        <v>57</v>
      </c>
      <c r="E1370" s="40" t="s">
        <v>5</v>
      </c>
    </row>
    <row r="1371" spans="1:5" ht="12.75">
      <c r="A1371" t="s">
        <v>58</v>
      </c>
      <c r="E1371" s="39" t="s">
        <v>5</v>
      </c>
    </row>
    <row r="1372" spans="1:13" ht="12.75">
      <c r="A1372" t="s">
        <v>47</v>
      </c>
      <c r="C1372" s="31" t="s">
        <v>4128</v>
      </c>
      <c r="E1372" s="33" t="s">
        <v>4129</v>
      </c>
      <c r="J1372" s="32">
        <f>0</f>
      </c>
      <c s="32">
        <f>0</f>
      </c>
      <c s="32">
        <f>0+L1373+L1377+L1381+L1385+L1389+L1393+L1397</f>
      </c>
      <c s="32">
        <f>0+M1373+M1377+M1381+M1385+M1389+M1393+M1397</f>
      </c>
    </row>
    <row r="1373" spans="1:16" ht="25.5">
      <c r="A1373" t="s">
        <v>50</v>
      </c>
      <c s="34" t="s">
        <v>1868</v>
      </c>
      <c s="34" t="s">
        <v>4130</v>
      </c>
      <c s="35" t="s">
        <v>5</v>
      </c>
      <c s="6" t="s">
        <v>4131</v>
      </c>
      <c s="36" t="s">
        <v>65</v>
      </c>
      <c s="37">
        <v>24.8</v>
      </c>
      <c s="36">
        <v>0</v>
      </c>
      <c s="36">
        <f>ROUND(G1373*H1373,6)</f>
      </c>
      <c r="L1373" s="38">
        <v>0</v>
      </c>
      <c s="32">
        <f>ROUND(ROUND(L1373,2)*ROUND(G1373,3),2)</f>
      </c>
      <c s="36" t="s">
        <v>154</v>
      </c>
      <c>
        <f>(M1373*21)/100</f>
      </c>
      <c t="s">
        <v>28</v>
      </c>
    </row>
    <row r="1374" spans="1:5" ht="25.5">
      <c r="A1374" s="35" t="s">
        <v>56</v>
      </c>
      <c r="E1374" s="39" t="s">
        <v>4131</v>
      </c>
    </row>
    <row r="1375" spans="1:5" ht="63.75">
      <c r="A1375" s="35" t="s">
        <v>57</v>
      </c>
      <c r="E1375" s="42" t="s">
        <v>4132</v>
      </c>
    </row>
    <row r="1376" spans="1:5" ht="12.75">
      <c r="A1376" t="s">
        <v>58</v>
      </c>
      <c r="E1376" s="39" t="s">
        <v>5</v>
      </c>
    </row>
    <row r="1377" spans="1:16" ht="12.75">
      <c r="A1377" t="s">
        <v>50</v>
      </c>
      <c s="34" t="s">
        <v>1872</v>
      </c>
      <c s="34" t="s">
        <v>4133</v>
      </c>
      <c s="35" t="s">
        <v>5</v>
      </c>
      <c s="6" t="s">
        <v>4134</v>
      </c>
      <c s="36" t="s">
        <v>65</v>
      </c>
      <c s="37">
        <v>24.8</v>
      </c>
      <c s="36">
        <v>0.00011</v>
      </c>
      <c s="36">
        <f>ROUND(G1377*H1377,6)</f>
      </c>
      <c r="L1377" s="38">
        <v>0</v>
      </c>
      <c s="32">
        <f>ROUND(ROUND(L1377,2)*ROUND(G1377,3),2)</f>
      </c>
      <c s="36" t="s">
        <v>154</v>
      </c>
      <c>
        <f>(M1377*21)/100</f>
      </c>
      <c t="s">
        <v>28</v>
      </c>
    </row>
    <row r="1378" spans="1:5" ht="12.75">
      <c r="A1378" s="35" t="s">
        <v>56</v>
      </c>
      <c r="E1378" s="39" t="s">
        <v>4134</v>
      </c>
    </row>
    <row r="1379" spans="1:5" ht="12.75">
      <c r="A1379" s="35" t="s">
        <v>57</v>
      </c>
      <c r="E1379" s="40" t="s">
        <v>5</v>
      </c>
    </row>
    <row r="1380" spans="1:5" ht="12.75">
      <c r="A1380" t="s">
        <v>58</v>
      </c>
      <c r="E1380" s="39" t="s">
        <v>4135</v>
      </c>
    </row>
    <row r="1381" spans="1:16" ht="25.5">
      <c r="A1381" t="s">
        <v>50</v>
      </c>
      <c s="34" t="s">
        <v>1876</v>
      </c>
      <c s="34" t="s">
        <v>4136</v>
      </c>
      <c s="35" t="s">
        <v>5</v>
      </c>
      <c s="6" t="s">
        <v>4137</v>
      </c>
      <c s="36" t="s">
        <v>65</v>
      </c>
      <c s="37">
        <v>30.5</v>
      </c>
      <c s="36">
        <v>0</v>
      </c>
      <c s="36">
        <f>ROUND(G1381*H1381,6)</f>
      </c>
      <c r="L1381" s="38">
        <v>0</v>
      </c>
      <c s="32">
        <f>ROUND(ROUND(L1381,2)*ROUND(G1381,3),2)</f>
      </c>
      <c s="36" t="s">
        <v>154</v>
      </c>
      <c>
        <f>(M1381*21)/100</f>
      </c>
      <c t="s">
        <v>28</v>
      </c>
    </row>
    <row r="1382" spans="1:5" ht="25.5">
      <c r="A1382" s="35" t="s">
        <v>56</v>
      </c>
      <c r="E1382" s="39" t="s">
        <v>4137</v>
      </c>
    </row>
    <row r="1383" spans="1:5" ht="63.75">
      <c r="A1383" s="35" t="s">
        <v>57</v>
      </c>
      <c r="E1383" s="42" t="s">
        <v>4138</v>
      </c>
    </row>
    <row r="1384" spans="1:5" ht="12.75">
      <c r="A1384" t="s">
        <v>58</v>
      </c>
      <c r="E1384" s="39" t="s">
        <v>5</v>
      </c>
    </row>
    <row r="1385" spans="1:16" ht="12.75">
      <c r="A1385" t="s">
        <v>50</v>
      </c>
      <c s="34" t="s">
        <v>1880</v>
      </c>
      <c s="34" t="s">
        <v>4139</v>
      </c>
      <c s="35" t="s">
        <v>5</v>
      </c>
      <c s="6" t="s">
        <v>4140</v>
      </c>
      <c s="36" t="s">
        <v>65</v>
      </c>
      <c s="37">
        <v>30.5</v>
      </c>
      <c s="36">
        <v>5E-05</v>
      </c>
      <c s="36">
        <f>ROUND(G1385*H1385,6)</f>
      </c>
      <c r="L1385" s="38">
        <v>0</v>
      </c>
      <c s="32">
        <f>ROUND(ROUND(L1385,2)*ROUND(G1385,3),2)</f>
      </c>
      <c s="36" t="s">
        <v>154</v>
      </c>
      <c>
        <f>(M1385*21)/100</f>
      </c>
      <c t="s">
        <v>28</v>
      </c>
    </row>
    <row r="1386" spans="1:5" ht="12.75">
      <c r="A1386" s="35" t="s">
        <v>56</v>
      </c>
      <c r="E1386" s="39" t="s">
        <v>4140</v>
      </c>
    </row>
    <row r="1387" spans="1:5" ht="51">
      <c r="A1387" s="35" t="s">
        <v>57</v>
      </c>
      <c r="E1387" s="40" t="s">
        <v>4141</v>
      </c>
    </row>
    <row r="1388" spans="1:5" ht="12.75">
      <c r="A1388" t="s">
        <v>58</v>
      </c>
      <c r="E1388" s="39" t="s">
        <v>5</v>
      </c>
    </row>
    <row r="1389" spans="1:16" ht="25.5">
      <c r="A1389" t="s">
        <v>50</v>
      </c>
      <c s="34" t="s">
        <v>1883</v>
      </c>
      <c s="34" t="s">
        <v>4142</v>
      </c>
      <c s="35" t="s">
        <v>5</v>
      </c>
      <c s="6" t="s">
        <v>4143</v>
      </c>
      <c s="36" t="s">
        <v>54</v>
      </c>
      <c s="37">
        <v>12</v>
      </c>
      <c s="36">
        <v>0</v>
      </c>
      <c s="36">
        <f>ROUND(G1389*H1389,6)</f>
      </c>
      <c r="L1389" s="38">
        <v>0</v>
      </c>
      <c s="32">
        <f>ROUND(ROUND(L1389,2)*ROUND(G1389,3),2)</f>
      </c>
      <c s="36" t="s">
        <v>154</v>
      </c>
      <c>
        <f>(M1389*21)/100</f>
      </c>
      <c t="s">
        <v>28</v>
      </c>
    </row>
    <row r="1390" spans="1:5" ht="25.5">
      <c r="A1390" s="35" t="s">
        <v>56</v>
      </c>
      <c r="E1390" s="39" t="s">
        <v>4143</v>
      </c>
    </row>
    <row r="1391" spans="1:5" ht="12.75">
      <c r="A1391" s="35" t="s">
        <v>57</v>
      </c>
      <c r="E1391" s="40" t="s">
        <v>4144</v>
      </c>
    </row>
    <row r="1392" spans="1:5" ht="12.75">
      <c r="A1392" t="s">
        <v>58</v>
      </c>
      <c r="E1392" s="39" t="s">
        <v>5</v>
      </c>
    </row>
    <row r="1393" spans="1:16" ht="25.5">
      <c r="A1393" t="s">
        <v>50</v>
      </c>
      <c s="34" t="s">
        <v>1887</v>
      </c>
      <c s="34" t="s">
        <v>4145</v>
      </c>
      <c s="35" t="s">
        <v>5</v>
      </c>
      <c s="6" t="s">
        <v>4146</v>
      </c>
      <c s="36" t="s">
        <v>336</v>
      </c>
      <c s="37">
        <v>0.004</v>
      </c>
      <c s="36">
        <v>0</v>
      </c>
      <c s="36">
        <f>ROUND(G1393*H1393,6)</f>
      </c>
      <c r="L1393" s="38">
        <v>0</v>
      </c>
      <c s="32">
        <f>ROUND(ROUND(L1393,2)*ROUND(G1393,3),2)</f>
      </c>
      <c s="36" t="s">
        <v>154</v>
      </c>
      <c>
        <f>(M1393*21)/100</f>
      </c>
      <c t="s">
        <v>28</v>
      </c>
    </row>
    <row r="1394" spans="1:5" ht="25.5">
      <c r="A1394" s="35" t="s">
        <v>56</v>
      </c>
      <c r="E1394" s="39" t="s">
        <v>4146</v>
      </c>
    </row>
    <row r="1395" spans="1:5" ht="12.75">
      <c r="A1395" s="35" t="s">
        <v>57</v>
      </c>
      <c r="E1395" s="40" t="s">
        <v>5</v>
      </c>
    </row>
    <row r="1396" spans="1:5" ht="12.75">
      <c r="A1396" t="s">
        <v>58</v>
      </c>
      <c r="E1396" s="39" t="s">
        <v>5</v>
      </c>
    </row>
    <row r="1397" spans="1:16" ht="38.25">
      <c r="A1397" t="s">
        <v>50</v>
      </c>
      <c s="34" t="s">
        <v>1892</v>
      </c>
      <c s="34" t="s">
        <v>4147</v>
      </c>
      <c s="35" t="s">
        <v>5</v>
      </c>
      <c s="6" t="s">
        <v>4148</v>
      </c>
      <c s="36" t="s">
        <v>336</v>
      </c>
      <c s="37">
        <v>0.004</v>
      </c>
      <c s="36">
        <v>0</v>
      </c>
      <c s="36">
        <f>ROUND(G1397*H1397,6)</f>
      </c>
      <c r="L1397" s="38">
        <v>0</v>
      </c>
      <c s="32">
        <f>ROUND(ROUND(L1397,2)*ROUND(G1397,3),2)</f>
      </c>
      <c s="36" t="s">
        <v>154</v>
      </c>
      <c>
        <f>(M1397*21)/100</f>
      </c>
      <c t="s">
        <v>28</v>
      </c>
    </row>
    <row r="1398" spans="1:5" ht="38.25">
      <c r="A1398" s="35" t="s">
        <v>56</v>
      </c>
      <c r="E1398" s="39" t="s">
        <v>4149</v>
      </c>
    </row>
    <row r="1399" spans="1:5" ht="12.75">
      <c r="A1399" s="35" t="s">
        <v>57</v>
      </c>
      <c r="E1399" s="40" t="s">
        <v>5</v>
      </c>
    </row>
    <row r="1400" spans="1:5" ht="12.75">
      <c r="A1400" t="s">
        <v>58</v>
      </c>
      <c r="E1400" s="39" t="s">
        <v>5</v>
      </c>
    </row>
    <row r="1401" spans="1:13" ht="12.75">
      <c r="A1401" t="s">
        <v>47</v>
      </c>
      <c r="C1401" s="31" t="s">
        <v>4150</v>
      </c>
      <c r="E1401" s="33" t="s">
        <v>4151</v>
      </c>
      <c r="J1401" s="32">
        <f>0</f>
      </c>
      <c s="32">
        <f>0</f>
      </c>
      <c s="32">
        <f>0+L1402+L1406+L1410+L1414+L1418+L1422</f>
      </c>
      <c s="32">
        <f>0+M1402+M1406+M1410+M1414+M1418+M1422</f>
      </c>
    </row>
    <row r="1402" spans="1:16" ht="25.5">
      <c r="A1402" t="s">
        <v>50</v>
      </c>
      <c s="34" t="s">
        <v>1897</v>
      </c>
      <c s="34" t="s">
        <v>4152</v>
      </c>
      <c s="35" t="s">
        <v>5</v>
      </c>
      <c s="6" t="s">
        <v>4153</v>
      </c>
      <c s="36" t="s">
        <v>65</v>
      </c>
      <c s="37">
        <v>23.5</v>
      </c>
      <c s="36">
        <v>0</v>
      </c>
      <c s="36">
        <f>ROUND(G1402*H1402,6)</f>
      </c>
      <c r="L1402" s="38">
        <v>0</v>
      </c>
      <c s="32">
        <f>ROUND(ROUND(L1402,2)*ROUND(G1402,3),2)</f>
      </c>
      <c s="36" t="s">
        <v>154</v>
      </c>
      <c>
        <f>(M1402*21)/100</f>
      </c>
      <c t="s">
        <v>28</v>
      </c>
    </row>
    <row r="1403" spans="1:5" ht="25.5">
      <c r="A1403" s="35" t="s">
        <v>56</v>
      </c>
      <c r="E1403" s="39" t="s">
        <v>4153</v>
      </c>
    </row>
    <row r="1404" spans="1:5" ht="63.75">
      <c r="A1404" s="35" t="s">
        <v>57</v>
      </c>
      <c r="E1404" s="42" t="s">
        <v>4154</v>
      </c>
    </row>
    <row r="1405" spans="1:5" ht="12.75">
      <c r="A1405" t="s">
        <v>58</v>
      </c>
      <c r="E1405" s="39" t="s">
        <v>5</v>
      </c>
    </row>
    <row r="1406" spans="1:16" ht="12.75">
      <c r="A1406" t="s">
        <v>50</v>
      </c>
      <c s="34" t="s">
        <v>1902</v>
      </c>
      <c s="34" t="s">
        <v>4155</v>
      </c>
      <c s="35" t="s">
        <v>5</v>
      </c>
      <c s="6" t="s">
        <v>4156</v>
      </c>
      <c s="36" t="s">
        <v>65</v>
      </c>
      <c s="37">
        <v>23.5</v>
      </c>
      <c s="36">
        <v>4E-05</v>
      </c>
      <c s="36">
        <f>ROUND(G1406*H1406,6)</f>
      </c>
      <c r="L1406" s="38">
        <v>0</v>
      </c>
      <c s="32">
        <f>ROUND(ROUND(L1406,2)*ROUND(G1406,3),2)</f>
      </c>
      <c s="36" t="s">
        <v>154</v>
      </c>
      <c>
        <f>(M1406*21)/100</f>
      </c>
      <c t="s">
        <v>28</v>
      </c>
    </row>
    <row r="1407" spans="1:5" ht="12.75">
      <c r="A1407" s="35" t="s">
        <v>56</v>
      </c>
      <c r="E1407" s="39" t="s">
        <v>4156</v>
      </c>
    </row>
    <row r="1408" spans="1:5" ht="51">
      <c r="A1408" s="35" t="s">
        <v>57</v>
      </c>
      <c r="E1408" s="40" t="s">
        <v>4157</v>
      </c>
    </row>
    <row r="1409" spans="1:5" ht="12.75">
      <c r="A1409" t="s">
        <v>58</v>
      </c>
      <c r="E1409" s="39" t="s">
        <v>5</v>
      </c>
    </row>
    <row r="1410" spans="1:16" ht="25.5">
      <c r="A1410" t="s">
        <v>50</v>
      </c>
      <c s="34" t="s">
        <v>1906</v>
      </c>
      <c s="34" t="s">
        <v>4158</v>
      </c>
      <c s="35" t="s">
        <v>5</v>
      </c>
      <c s="6" t="s">
        <v>4159</v>
      </c>
      <c s="36" t="s">
        <v>65</v>
      </c>
      <c s="37">
        <v>7.29</v>
      </c>
      <c s="36">
        <v>0</v>
      </c>
      <c s="36">
        <f>ROUND(G1410*H1410,6)</f>
      </c>
      <c r="L1410" s="38">
        <v>0</v>
      </c>
      <c s="32">
        <f>ROUND(ROUND(L1410,2)*ROUND(G1410,3),2)</f>
      </c>
      <c s="36" t="s">
        <v>154</v>
      </c>
      <c>
        <f>(M1410*21)/100</f>
      </c>
      <c t="s">
        <v>28</v>
      </c>
    </row>
    <row r="1411" spans="1:5" ht="25.5">
      <c r="A1411" s="35" t="s">
        <v>56</v>
      </c>
      <c r="E1411" s="39" t="s">
        <v>4159</v>
      </c>
    </row>
    <row r="1412" spans="1:5" ht="51">
      <c r="A1412" s="35" t="s">
        <v>57</v>
      </c>
      <c r="E1412" s="42" t="s">
        <v>4160</v>
      </c>
    </row>
    <row r="1413" spans="1:5" ht="12.75">
      <c r="A1413" t="s">
        <v>58</v>
      </c>
      <c r="E1413" s="39" t="s">
        <v>5</v>
      </c>
    </row>
    <row r="1414" spans="1:16" ht="12.75">
      <c r="A1414" t="s">
        <v>50</v>
      </c>
      <c s="34" t="s">
        <v>1910</v>
      </c>
      <c s="34" t="s">
        <v>4161</v>
      </c>
      <c s="35" t="s">
        <v>5</v>
      </c>
      <c s="6" t="s">
        <v>4162</v>
      </c>
      <c s="36" t="s">
        <v>65</v>
      </c>
      <c s="37">
        <v>7.29</v>
      </c>
      <c s="36">
        <v>0.00014</v>
      </c>
      <c s="36">
        <f>ROUND(G1414*H1414,6)</f>
      </c>
      <c r="L1414" s="38">
        <v>0</v>
      </c>
      <c s="32">
        <f>ROUND(ROUND(L1414,2)*ROUND(G1414,3),2)</f>
      </c>
      <c s="36" t="s">
        <v>154</v>
      </c>
      <c>
        <f>(M1414*21)/100</f>
      </c>
      <c t="s">
        <v>28</v>
      </c>
    </row>
    <row r="1415" spans="1:5" ht="12.75">
      <c r="A1415" s="35" t="s">
        <v>56</v>
      </c>
      <c r="E1415" s="39" t="s">
        <v>4162</v>
      </c>
    </row>
    <row r="1416" spans="1:5" ht="12.75">
      <c r="A1416" s="35" t="s">
        <v>57</v>
      </c>
      <c r="E1416" s="40" t="s">
        <v>5</v>
      </c>
    </row>
    <row r="1417" spans="1:5" ht="12.75">
      <c r="A1417" t="s">
        <v>58</v>
      </c>
      <c r="E1417" s="39" t="s">
        <v>5</v>
      </c>
    </row>
    <row r="1418" spans="1:16" ht="25.5">
      <c r="A1418" t="s">
        <v>50</v>
      </c>
      <c s="34" t="s">
        <v>1914</v>
      </c>
      <c s="34" t="s">
        <v>4163</v>
      </c>
      <c s="35" t="s">
        <v>5</v>
      </c>
      <c s="6" t="s">
        <v>4164</v>
      </c>
      <c s="36" t="s">
        <v>336</v>
      </c>
      <c s="37">
        <v>0.002</v>
      </c>
      <c s="36">
        <v>0</v>
      </c>
      <c s="36">
        <f>ROUND(G1418*H1418,6)</f>
      </c>
      <c r="L1418" s="38">
        <v>0</v>
      </c>
      <c s="32">
        <f>ROUND(ROUND(L1418,2)*ROUND(G1418,3),2)</f>
      </c>
      <c s="36" t="s">
        <v>154</v>
      </c>
      <c>
        <f>(M1418*21)/100</f>
      </c>
      <c t="s">
        <v>28</v>
      </c>
    </row>
    <row r="1419" spans="1:5" ht="25.5">
      <c r="A1419" s="35" t="s">
        <v>56</v>
      </c>
      <c r="E1419" s="39" t="s">
        <v>4164</v>
      </c>
    </row>
    <row r="1420" spans="1:5" ht="12.75">
      <c r="A1420" s="35" t="s">
        <v>57</v>
      </c>
      <c r="E1420" s="40" t="s">
        <v>5</v>
      </c>
    </row>
    <row r="1421" spans="1:5" ht="12.75">
      <c r="A1421" t="s">
        <v>58</v>
      </c>
      <c r="E1421" s="39" t="s">
        <v>5</v>
      </c>
    </row>
    <row r="1422" spans="1:16" ht="38.25">
      <c r="A1422" t="s">
        <v>50</v>
      </c>
      <c s="34" t="s">
        <v>1919</v>
      </c>
      <c s="34" t="s">
        <v>4165</v>
      </c>
      <c s="35" t="s">
        <v>5</v>
      </c>
      <c s="6" t="s">
        <v>4166</v>
      </c>
      <c s="36" t="s">
        <v>336</v>
      </c>
      <c s="37">
        <v>0.002</v>
      </c>
      <c s="36">
        <v>0</v>
      </c>
      <c s="36">
        <f>ROUND(G1422*H1422,6)</f>
      </c>
      <c r="L1422" s="38">
        <v>0</v>
      </c>
      <c s="32">
        <f>ROUND(ROUND(L1422,2)*ROUND(G1422,3),2)</f>
      </c>
      <c s="36" t="s">
        <v>154</v>
      </c>
      <c>
        <f>(M1422*21)/100</f>
      </c>
      <c t="s">
        <v>28</v>
      </c>
    </row>
    <row r="1423" spans="1:5" ht="38.25">
      <c r="A1423" s="35" t="s">
        <v>56</v>
      </c>
      <c r="E1423" s="39" t="s">
        <v>4167</v>
      </c>
    </row>
    <row r="1424" spans="1:5" ht="12.75">
      <c r="A1424" s="35" t="s">
        <v>57</v>
      </c>
      <c r="E1424" s="40" t="s">
        <v>5</v>
      </c>
    </row>
    <row r="1425" spans="1:5" ht="12.75">
      <c r="A1425" t="s">
        <v>58</v>
      </c>
      <c r="E1425" s="39" t="s">
        <v>5</v>
      </c>
    </row>
    <row r="1426" spans="1:13" ht="12.75">
      <c r="A1426" t="s">
        <v>47</v>
      </c>
      <c r="C1426" s="31" t="s">
        <v>2631</v>
      </c>
      <c r="E1426" s="33" t="s">
        <v>2632</v>
      </c>
      <c r="J1426" s="32">
        <f>0</f>
      </c>
      <c s="32">
        <f>0</f>
      </c>
      <c s="32">
        <f>0+L1427+L1431+L1435+L1439</f>
      </c>
      <c s="32">
        <f>0+M1427+M1431+M1435+M1439</f>
      </c>
    </row>
    <row r="1427" spans="1:16" ht="25.5">
      <c r="A1427" t="s">
        <v>50</v>
      </c>
      <c s="34" t="s">
        <v>1923</v>
      </c>
      <c s="34" t="s">
        <v>4168</v>
      </c>
      <c s="35" t="s">
        <v>5</v>
      </c>
      <c s="6" t="s">
        <v>4169</v>
      </c>
      <c s="36" t="s">
        <v>65</v>
      </c>
      <c s="37">
        <v>25.78</v>
      </c>
      <c s="36">
        <v>1E-05</v>
      </c>
      <c s="36">
        <f>ROUND(G1427*H1427,6)</f>
      </c>
      <c r="L1427" s="38">
        <v>0</v>
      </c>
      <c s="32">
        <f>ROUND(ROUND(L1427,2)*ROUND(G1427,3),2)</f>
      </c>
      <c s="36" t="s">
        <v>154</v>
      </c>
      <c>
        <f>(M1427*21)/100</f>
      </c>
      <c t="s">
        <v>28</v>
      </c>
    </row>
    <row r="1428" spans="1:5" ht="25.5">
      <c r="A1428" s="35" t="s">
        <v>56</v>
      </c>
      <c r="E1428" s="39" t="s">
        <v>4169</v>
      </c>
    </row>
    <row r="1429" spans="1:5" ht="51">
      <c r="A1429" s="35" t="s">
        <v>57</v>
      </c>
      <c r="E1429" s="40" t="s">
        <v>4170</v>
      </c>
    </row>
    <row r="1430" spans="1:5" ht="12.75">
      <c r="A1430" t="s">
        <v>58</v>
      </c>
      <c r="E1430" s="39" t="s">
        <v>5</v>
      </c>
    </row>
    <row r="1431" spans="1:16" ht="25.5">
      <c r="A1431" t="s">
        <v>50</v>
      </c>
      <c s="34" t="s">
        <v>1927</v>
      </c>
      <c s="34" t="s">
        <v>4171</v>
      </c>
      <c s="35" t="s">
        <v>5</v>
      </c>
      <c s="6" t="s">
        <v>4172</v>
      </c>
      <c s="36" t="s">
        <v>65</v>
      </c>
      <c s="37">
        <v>25.78</v>
      </c>
      <c s="36">
        <v>2E-05</v>
      </c>
      <c s="36">
        <f>ROUND(G1431*H1431,6)</f>
      </c>
      <c r="L1431" s="38">
        <v>0</v>
      </c>
      <c s="32">
        <f>ROUND(ROUND(L1431,2)*ROUND(G1431,3),2)</f>
      </c>
      <c s="36" t="s">
        <v>154</v>
      </c>
      <c>
        <f>(M1431*21)/100</f>
      </c>
      <c t="s">
        <v>28</v>
      </c>
    </row>
    <row r="1432" spans="1:5" ht="25.5">
      <c r="A1432" s="35" t="s">
        <v>56</v>
      </c>
      <c r="E1432" s="39" t="s">
        <v>4172</v>
      </c>
    </row>
    <row r="1433" spans="1:5" ht="51">
      <c r="A1433" s="35" t="s">
        <v>57</v>
      </c>
      <c r="E1433" s="40" t="s">
        <v>4170</v>
      </c>
    </row>
    <row r="1434" spans="1:5" ht="12.75">
      <c r="A1434" t="s">
        <v>58</v>
      </c>
      <c r="E1434" s="39" t="s">
        <v>5</v>
      </c>
    </row>
    <row r="1435" spans="1:16" ht="12.75">
      <c r="A1435" t="s">
        <v>50</v>
      </c>
      <c s="34" t="s">
        <v>1931</v>
      </c>
      <c s="34" t="s">
        <v>4173</v>
      </c>
      <c s="35" t="s">
        <v>5</v>
      </c>
      <c s="6" t="s">
        <v>4174</v>
      </c>
      <c s="36" t="s">
        <v>65</v>
      </c>
      <c s="37">
        <v>25.78</v>
      </c>
      <c s="36">
        <v>6E-05</v>
      </c>
      <c s="36">
        <f>ROUND(G1435*H1435,6)</f>
      </c>
      <c r="L1435" s="38">
        <v>0</v>
      </c>
      <c s="32">
        <f>ROUND(ROUND(L1435,2)*ROUND(G1435,3),2)</f>
      </c>
      <c s="36" t="s">
        <v>154</v>
      </c>
      <c>
        <f>(M1435*21)/100</f>
      </c>
      <c t="s">
        <v>28</v>
      </c>
    </row>
    <row r="1436" spans="1:5" ht="12.75">
      <c r="A1436" s="35" t="s">
        <v>56</v>
      </c>
      <c r="E1436" s="39" t="s">
        <v>4174</v>
      </c>
    </row>
    <row r="1437" spans="1:5" ht="51">
      <c r="A1437" s="35" t="s">
        <v>57</v>
      </c>
      <c r="E1437" s="40" t="s">
        <v>4170</v>
      </c>
    </row>
    <row r="1438" spans="1:5" ht="12.75">
      <c r="A1438" t="s">
        <v>58</v>
      </c>
      <c r="E1438" s="39" t="s">
        <v>5</v>
      </c>
    </row>
    <row r="1439" spans="1:16" ht="25.5">
      <c r="A1439" t="s">
        <v>50</v>
      </c>
      <c s="34" t="s">
        <v>1935</v>
      </c>
      <c s="34" t="s">
        <v>4175</v>
      </c>
      <c s="35" t="s">
        <v>5</v>
      </c>
      <c s="6" t="s">
        <v>4176</v>
      </c>
      <c s="36" t="s">
        <v>65</v>
      </c>
      <c s="37">
        <v>25.78</v>
      </c>
      <c s="36">
        <v>3E-05</v>
      </c>
      <c s="36">
        <f>ROUND(G1439*H1439,6)</f>
      </c>
      <c r="L1439" s="38">
        <v>0</v>
      </c>
      <c s="32">
        <f>ROUND(ROUND(L1439,2)*ROUND(G1439,3),2)</f>
      </c>
      <c s="36" t="s">
        <v>154</v>
      </c>
      <c>
        <f>(M1439*21)/100</f>
      </c>
      <c t="s">
        <v>28</v>
      </c>
    </row>
    <row r="1440" spans="1:5" ht="25.5">
      <c r="A1440" s="35" t="s">
        <v>56</v>
      </c>
      <c r="E1440" s="39" t="s">
        <v>4176</v>
      </c>
    </row>
    <row r="1441" spans="1:5" ht="51">
      <c r="A1441" s="35" t="s">
        <v>57</v>
      </c>
      <c r="E1441" s="40" t="s">
        <v>4170</v>
      </c>
    </row>
    <row r="1442" spans="1:5" ht="12.75">
      <c r="A1442" t="s">
        <v>58</v>
      </c>
      <c r="E1442" s="39" t="s">
        <v>5</v>
      </c>
    </row>
    <row r="1443" spans="1:13" ht="12.75">
      <c r="A1443" t="s">
        <v>47</v>
      </c>
      <c r="C1443" s="31" t="s">
        <v>59</v>
      </c>
      <c r="E1443" s="33" t="s">
        <v>4177</v>
      </c>
      <c r="J1443" s="32">
        <f>0</f>
      </c>
      <c s="32">
        <f>0</f>
      </c>
      <c s="32">
        <f>0+L1444+L1448+L1452+L1456+L1460+L1464+L1468+L1472+L1476+L1480+L1484+L1488+L1492+L1496+L1500+L1504+L1508+L1512+L1516+L1520+L1524+L1528+L1532+L1536+L1540+L1544+L1548+L1552+L1556+L1560</f>
      </c>
      <c s="32">
        <f>0+M1444+M1448+M1452+M1456+M1460+M1464+M1468+M1472+M1476+M1480+M1484+M1488+M1492+M1496+M1500+M1504+M1508+M1512+M1516+M1520+M1524+M1528+M1532+M1536+M1540+M1544+M1548+M1552+M1556+M1560</f>
      </c>
    </row>
    <row r="1444" spans="1:16" ht="25.5">
      <c r="A1444" t="s">
        <v>50</v>
      </c>
      <c s="34" t="s">
        <v>1939</v>
      </c>
      <c s="34" t="s">
        <v>4178</v>
      </c>
      <c s="35" t="s">
        <v>5</v>
      </c>
      <c s="6" t="s">
        <v>4179</v>
      </c>
      <c s="36" t="s">
        <v>65</v>
      </c>
      <c s="37">
        <v>48.5</v>
      </c>
      <c s="36">
        <v>0.00746</v>
      </c>
      <c s="36">
        <f>ROUND(G1444*H1444,6)</f>
      </c>
      <c r="L1444" s="38">
        <v>0</v>
      </c>
      <c s="32">
        <f>ROUND(ROUND(L1444,2)*ROUND(G1444,3),2)</f>
      </c>
      <c s="36" t="s">
        <v>154</v>
      </c>
      <c>
        <f>(M1444*21)/100</f>
      </c>
      <c t="s">
        <v>28</v>
      </c>
    </row>
    <row r="1445" spans="1:5" ht="25.5">
      <c r="A1445" s="35" t="s">
        <v>56</v>
      </c>
      <c r="E1445" s="39" t="s">
        <v>4179</v>
      </c>
    </row>
    <row r="1446" spans="1:5" ht="165.75">
      <c r="A1446" s="35" t="s">
        <v>57</v>
      </c>
      <c r="E1446" s="40" t="s">
        <v>4180</v>
      </c>
    </row>
    <row r="1447" spans="1:5" ht="12.75">
      <c r="A1447" t="s">
        <v>58</v>
      </c>
      <c r="E1447" s="39" t="s">
        <v>5</v>
      </c>
    </row>
    <row r="1448" spans="1:16" ht="25.5">
      <c r="A1448" t="s">
        <v>50</v>
      </c>
      <c s="34" t="s">
        <v>1943</v>
      </c>
      <c s="34" t="s">
        <v>4181</v>
      </c>
      <c s="35" t="s">
        <v>5</v>
      </c>
      <c s="6" t="s">
        <v>4182</v>
      </c>
      <c s="36" t="s">
        <v>65</v>
      </c>
      <c s="37">
        <v>91.8</v>
      </c>
      <c s="36">
        <v>0.01235</v>
      </c>
      <c s="36">
        <f>ROUND(G1448*H1448,6)</f>
      </c>
      <c r="L1448" s="38">
        <v>0</v>
      </c>
      <c s="32">
        <f>ROUND(ROUND(L1448,2)*ROUND(G1448,3),2)</f>
      </c>
      <c s="36" t="s">
        <v>154</v>
      </c>
      <c>
        <f>(M1448*21)/100</f>
      </c>
      <c t="s">
        <v>28</v>
      </c>
    </row>
    <row r="1449" spans="1:5" ht="25.5">
      <c r="A1449" s="35" t="s">
        <v>56</v>
      </c>
      <c r="E1449" s="39" t="s">
        <v>4182</v>
      </c>
    </row>
    <row r="1450" spans="1:5" ht="51">
      <c r="A1450" s="35" t="s">
        <v>57</v>
      </c>
      <c r="E1450" s="40" t="s">
        <v>4183</v>
      </c>
    </row>
    <row r="1451" spans="1:5" ht="12.75">
      <c r="A1451" t="s">
        <v>58</v>
      </c>
      <c r="E1451" s="39" t="s">
        <v>5</v>
      </c>
    </row>
    <row r="1452" spans="1:16" ht="25.5">
      <c r="A1452" t="s">
        <v>50</v>
      </c>
      <c s="34" t="s">
        <v>1948</v>
      </c>
      <c s="34" t="s">
        <v>4184</v>
      </c>
      <c s="35" t="s">
        <v>5</v>
      </c>
      <c s="6" t="s">
        <v>4185</v>
      </c>
      <c s="36" t="s">
        <v>65</v>
      </c>
      <c s="37">
        <v>2.2</v>
      </c>
      <c s="36">
        <v>0.01969</v>
      </c>
      <c s="36">
        <f>ROUND(G1452*H1452,6)</f>
      </c>
      <c r="L1452" s="38">
        <v>0</v>
      </c>
      <c s="32">
        <f>ROUND(ROUND(L1452,2)*ROUND(G1452,3),2)</f>
      </c>
      <c s="36" t="s">
        <v>154</v>
      </c>
      <c>
        <f>(M1452*21)/100</f>
      </c>
      <c t="s">
        <v>28</v>
      </c>
    </row>
    <row r="1453" spans="1:5" ht="25.5">
      <c r="A1453" s="35" t="s">
        <v>56</v>
      </c>
      <c r="E1453" s="39" t="s">
        <v>4185</v>
      </c>
    </row>
    <row r="1454" spans="1:5" ht="25.5">
      <c r="A1454" s="35" t="s">
        <v>57</v>
      </c>
      <c r="E1454" s="40" t="s">
        <v>4186</v>
      </c>
    </row>
    <row r="1455" spans="1:5" ht="12.75">
      <c r="A1455" t="s">
        <v>58</v>
      </c>
      <c r="E1455" s="39" t="s">
        <v>5</v>
      </c>
    </row>
    <row r="1456" spans="1:16" ht="25.5">
      <c r="A1456" t="s">
        <v>50</v>
      </c>
      <c s="34" t="s">
        <v>1953</v>
      </c>
      <c s="34" t="s">
        <v>4187</v>
      </c>
      <c s="35" t="s">
        <v>5</v>
      </c>
      <c s="6" t="s">
        <v>4188</v>
      </c>
      <c s="36" t="s">
        <v>54</v>
      </c>
      <c s="37">
        <v>8</v>
      </c>
      <c s="36">
        <v>0</v>
      </c>
      <c s="36">
        <f>ROUND(G1456*H1456,6)</f>
      </c>
      <c r="L1456" s="38">
        <v>0</v>
      </c>
      <c s="32">
        <f>ROUND(ROUND(L1456,2)*ROUND(G1456,3),2)</f>
      </c>
      <c s="36" t="s">
        <v>154</v>
      </c>
      <c>
        <f>(M1456*21)/100</f>
      </c>
      <c t="s">
        <v>28</v>
      </c>
    </row>
    <row r="1457" spans="1:5" ht="25.5">
      <c r="A1457" s="35" t="s">
        <v>56</v>
      </c>
      <c r="E1457" s="39" t="s">
        <v>4188</v>
      </c>
    </row>
    <row r="1458" spans="1:5" ht="114.75">
      <c r="A1458" s="35" t="s">
        <v>57</v>
      </c>
      <c r="E1458" s="40" t="s">
        <v>4189</v>
      </c>
    </row>
    <row r="1459" spans="1:5" ht="12.75">
      <c r="A1459" t="s">
        <v>58</v>
      </c>
      <c r="E1459" s="39" t="s">
        <v>5</v>
      </c>
    </row>
    <row r="1460" spans="1:16" ht="12.75">
      <c r="A1460" t="s">
        <v>50</v>
      </c>
      <c s="34" t="s">
        <v>1958</v>
      </c>
      <c s="34" t="s">
        <v>4190</v>
      </c>
      <c s="35" t="s">
        <v>5</v>
      </c>
      <c s="6" t="s">
        <v>4191</v>
      </c>
      <c s="36" t="s">
        <v>54</v>
      </c>
      <c s="37">
        <v>8</v>
      </c>
      <c s="36">
        <v>0.0255</v>
      </c>
      <c s="36">
        <f>ROUND(G1460*H1460,6)</f>
      </c>
      <c r="L1460" s="38">
        <v>0</v>
      </c>
      <c s="32">
        <f>ROUND(ROUND(L1460,2)*ROUND(G1460,3),2)</f>
      </c>
      <c s="36" t="s">
        <v>154</v>
      </c>
      <c>
        <f>(M1460*21)/100</f>
      </c>
      <c t="s">
        <v>28</v>
      </c>
    </row>
    <row r="1461" spans="1:5" ht="12.75">
      <c r="A1461" s="35" t="s">
        <v>56</v>
      </c>
      <c r="E1461" s="39" t="s">
        <v>4191</v>
      </c>
    </row>
    <row r="1462" spans="1:5" ht="12.75">
      <c r="A1462" s="35" t="s">
        <v>57</v>
      </c>
      <c r="E1462" s="40" t="s">
        <v>5</v>
      </c>
    </row>
    <row r="1463" spans="1:5" ht="12.75">
      <c r="A1463" t="s">
        <v>58</v>
      </c>
      <c r="E1463" s="39" t="s">
        <v>5</v>
      </c>
    </row>
    <row r="1464" spans="1:16" ht="25.5">
      <c r="A1464" t="s">
        <v>50</v>
      </c>
      <c s="34" t="s">
        <v>1962</v>
      </c>
      <c s="34" t="s">
        <v>4192</v>
      </c>
      <c s="35" t="s">
        <v>5</v>
      </c>
      <c s="6" t="s">
        <v>4193</v>
      </c>
      <c s="36" t="s">
        <v>54</v>
      </c>
      <c s="37">
        <v>29</v>
      </c>
      <c s="36">
        <v>0</v>
      </c>
      <c s="36">
        <f>ROUND(G1464*H1464,6)</f>
      </c>
      <c r="L1464" s="38">
        <v>0</v>
      </c>
      <c s="32">
        <f>ROUND(ROUND(L1464,2)*ROUND(G1464,3),2)</f>
      </c>
      <c s="36" t="s">
        <v>154</v>
      </c>
      <c>
        <f>(M1464*21)/100</f>
      </c>
      <c t="s">
        <v>28</v>
      </c>
    </row>
    <row r="1465" spans="1:5" ht="25.5">
      <c r="A1465" s="35" t="s">
        <v>56</v>
      </c>
      <c r="E1465" s="39" t="s">
        <v>4193</v>
      </c>
    </row>
    <row r="1466" spans="1:5" ht="191.25">
      <c r="A1466" s="35" t="s">
        <v>57</v>
      </c>
      <c r="E1466" s="42" t="s">
        <v>4194</v>
      </c>
    </row>
    <row r="1467" spans="1:5" ht="12.75">
      <c r="A1467" t="s">
        <v>58</v>
      </c>
      <c r="E1467" s="39" t="s">
        <v>5</v>
      </c>
    </row>
    <row r="1468" spans="1:16" ht="12.75">
      <c r="A1468" t="s">
        <v>50</v>
      </c>
      <c s="34" t="s">
        <v>1966</v>
      </c>
      <c s="34" t="s">
        <v>4195</v>
      </c>
      <c s="35" t="s">
        <v>5</v>
      </c>
      <c s="6" t="s">
        <v>4196</v>
      </c>
      <c s="36" t="s">
        <v>54</v>
      </c>
      <c s="37">
        <v>1</v>
      </c>
      <c s="36">
        <v>0.00034</v>
      </c>
      <c s="36">
        <f>ROUND(G1468*H1468,6)</f>
      </c>
      <c r="L1468" s="38">
        <v>0</v>
      </c>
      <c s="32">
        <f>ROUND(ROUND(L1468,2)*ROUND(G1468,3),2)</f>
      </c>
      <c s="36" t="s">
        <v>154</v>
      </c>
      <c>
        <f>(M1468*21)/100</f>
      </c>
      <c t="s">
        <v>28</v>
      </c>
    </row>
    <row r="1469" spans="1:5" ht="12.75">
      <c r="A1469" s="35" t="s">
        <v>56</v>
      </c>
      <c r="E1469" s="39" t="s">
        <v>4196</v>
      </c>
    </row>
    <row r="1470" spans="1:5" ht="25.5">
      <c r="A1470" s="35" t="s">
        <v>57</v>
      </c>
      <c r="E1470" s="40" t="s">
        <v>4197</v>
      </c>
    </row>
    <row r="1471" spans="1:5" ht="12.75">
      <c r="A1471" t="s">
        <v>58</v>
      </c>
      <c r="E1471" s="39" t="s">
        <v>5</v>
      </c>
    </row>
    <row r="1472" spans="1:16" ht="12.75">
      <c r="A1472" t="s">
        <v>50</v>
      </c>
      <c s="34" t="s">
        <v>1970</v>
      </c>
      <c s="34" t="s">
        <v>4198</v>
      </c>
      <c s="35" t="s">
        <v>5</v>
      </c>
      <c s="6" t="s">
        <v>4199</v>
      </c>
      <c s="36" t="s">
        <v>54</v>
      </c>
      <c s="37">
        <v>28</v>
      </c>
      <c s="36">
        <v>0.00035</v>
      </c>
      <c s="36">
        <f>ROUND(G1472*H1472,6)</f>
      </c>
      <c r="L1472" s="38">
        <v>0</v>
      </c>
      <c s="32">
        <f>ROUND(ROUND(L1472,2)*ROUND(G1472,3),2)</f>
      </c>
      <c s="36" t="s">
        <v>154</v>
      </c>
      <c>
        <f>(M1472*21)/100</f>
      </c>
      <c t="s">
        <v>28</v>
      </c>
    </row>
    <row r="1473" spans="1:5" ht="12.75">
      <c r="A1473" s="35" t="s">
        <v>56</v>
      </c>
      <c r="E1473" s="39" t="s">
        <v>4199</v>
      </c>
    </row>
    <row r="1474" spans="1:5" ht="153">
      <c r="A1474" s="35" t="s">
        <v>57</v>
      </c>
      <c r="E1474" s="40" t="s">
        <v>4200</v>
      </c>
    </row>
    <row r="1475" spans="1:5" ht="12.75">
      <c r="A1475" t="s">
        <v>58</v>
      </c>
      <c r="E1475" s="39" t="s">
        <v>5</v>
      </c>
    </row>
    <row r="1476" spans="1:16" ht="25.5">
      <c r="A1476" t="s">
        <v>50</v>
      </c>
      <c s="34" t="s">
        <v>1974</v>
      </c>
      <c s="34" t="s">
        <v>4201</v>
      </c>
      <c s="35" t="s">
        <v>5</v>
      </c>
      <c s="6" t="s">
        <v>4202</v>
      </c>
      <c s="36" t="s">
        <v>54</v>
      </c>
      <c s="37">
        <v>9</v>
      </c>
      <c s="36">
        <v>1E-05</v>
      </c>
      <c s="36">
        <f>ROUND(G1476*H1476,6)</f>
      </c>
      <c r="L1476" s="38">
        <v>0</v>
      </c>
      <c s="32">
        <f>ROUND(ROUND(L1476,2)*ROUND(G1476,3),2)</f>
      </c>
      <c s="36" t="s">
        <v>154</v>
      </c>
      <c>
        <f>(M1476*21)/100</f>
      </c>
      <c t="s">
        <v>28</v>
      </c>
    </row>
    <row r="1477" spans="1:5" ht="25.5">
      <c r="A1477" s="35" t="s">
        <v>56</v>
      </c>
      <c r="E1477" s="39" t="s">
        <v>4202</v>
      </c>
    </row>
    <row r="1478" spans="1:5" ht="140.25">
      <c r="A1478" s="35" t="s">
        <v>57</v>
      </c>
      <c r="E1478" s="42" t="s">
        <v>4203</v>
      </c>
    </row>
    <row r="1479" spans="1:5" ht="12.75">
      <c r="A1479" t="s">
        <v>58</v>
      </c>
      <c r="E1479" s="39" t="s">
        <v>5</v>
      </c>
    </row>
    <row r="1480" spans="1:16" ht="12.75">
      <c r="A1480" t="s">
        <v>50</v>
      </c>
      <c s="34" t="s">
        <v>1978</v>
      </c>
      <c s="34" t="s">
        <v>4204</v>
      </c>
      <c s="35" t="s">
        <v>5</v>
      </c>
      <c s="6" t="s">
        <v>4205</v>
      </c>
      <c s="36" t="s">
        <v>54</v>
      </c>
      <c s="37">
        <v>8</v>
      </c>
      <c s="36">
        <v>0.00143</v>
      </c>
      <c s="36">
        <f>ROUND(G1480*H1480,6)</f>
      </c>
      <c r="L1480" s="38">
        <v>0</v>
      </c>
      <c s="32">
        <f>ROUND(ROUND(L1480,2)*ROUND(G1480,3),2)</f>
      </c>
      <c s="36" t="s">
        <v>154</v>
      </c>
      <c>
        <f>(M1480*21)/100</f>
      </c>
      <c t="s">
        <v>28</v>
      </c>
    </row>
    <row r="1481" spans="1:5" ht="12.75">
      <c r="A1481" s="35" t="s">
        <v>56</v>
      </c>
      <c r="E1481" s="39" t="s">
        <v>4205</v>
      </c>
    </row>
    <row r="1482" spans="1:5" ht="25.5">
      <c r="A1482" s="35" t="s">
        <v>57</v>
      </c>
      <c r="E1482" s="40" t="s">
        <v>4206</v>
      </c>
    </row>
    <row r="1483" spans="1:5" ht="12.75">
      <c r="A1483" t="s">
        <v>58</v>
      </c>
      <c r="E1483" s="39" t="s">
        <v>5</v>
      </c>
    </row>
    <row r="1484" spans="1:16" ht="25.5">
      <c r="A1484" t="s">
        <v>50</v>
      </c>
      <c s="34" t="s">
        <v>1982</v>
      </c>
      <c s="34" t="s">
        <v>4207</v>
      </c>
      <c s="35" t="s">
        <v>5</v>
      </c>
      <c s="6" t="s">
        <v>4208</v>
      </c>
      <c s="36" t="s">
        <v>54</v>
      </c>
      <c s="37">
        <v>1</v>
      </c>
      <c s="36">
        <v>0</v>
      </c>
      <c s="36">
        <f>ROUND(G1484*H1484,6)</f>
      </c>
      <c r="L1484" s="38">
        <v>0</v>
      </c>
      <c s="32">
        <f>ROUND(ROUND(L1484,2)*ROUND(G1484,3),2)</f>
      </c>
      <c s="36" t="s">
        <v>154</v>
      </c>
      <c>
        <f>(M1484*21)/100</f>
      </c>
      <c t="s">
        <v>28</v>
      </c>
    </row>
    <row r="1485" spans="1:5" ht="25.5">
      <c r="A1485" s="35" t="s">
        <v>56</v>
      </c>
      <c r="E1485" s="39" t="s">
        <v>4208</v>
      </c>
    </row>
    <row r="1486" spans="1:5" ht="25.5">
      <c r="A1486" s="35" t="s">
        <v>57</v>
      </c>
      <c r="E1486" s="40" t="s">
        <v>4209</v>
      </c>
    </row>
    <row r="1487" spans="1:5" ht="12.75">
      <c r="A1487" t="s">
        <v>58</v>
      </c>
      <c r="E1487" s="39" t="s">
        <v>5</v>
      </c>
    </row>
    <row r="1488" spans="1:16" ht="25.5">
      <c r="A1488" t="s">
        <v>50</v>
      </c>
      <c s="34" t="s">
        <v>1986</v>
      </c>
      <c s="34" t="s">
        <v>4210</v>
      </c>
      <c s="35" t="s">
        <v>5</v>
      </c>
      <c s="6" t="s">
        <v>4211</v>
      </c>
      <c s="36" t="s">
        <v>54</v>
      </c>
      <c s="37">
        <v>1</v>
      </c>
      <c s="36">
        <v>0.00086</v>
      </c>
      <c s="36">
        <f>ROUND(G1488*H1488,6)</f>
      </c>
      <c r="L1488" s="38">
        <v>0</v>
      </c>
      <c s="32">
        <f>ROUND(ROUND(L1488,2)*ROUND(G1488,3),2)</f>
      </c>
      <c s="36" t="s">
        <v>154</v>
      </c>
      <c>
        <f>(M1488*21)/100</f>
      </c>
      <c t="s">
        <v>28</v>
      </c>
    </row>
    <row r="1489" spans="1:5" ht="25.5">
      <c r="A1489" s="35" t="s">
        <v>56</v>
      </c>
      <c r="E1489" s="39" t="s">
        <v>4211</v>
      </c>
    </row>
    <row r="1490" spans="1:5" ht="25.5">
      <c r="A1490" s="35" t="s">
        <v>57</v>
      </c>
      <c r="E1490" s="40" t="s">
        <v>4212</v>
      </c>
    </row>
    <row r="1491" spans="1:5" ht="12.75">
      <c r="A1491" t="s">
        <v>58</v>
      </c>
      <c r="E1491" s="39" t="s">
        <v>5</v>
      </c>
    </row>
    <row r="1492" spans="1:16" ht="12.75">
      <c r="A1492" t="s">
        <v>50</v>
      </c>
      <c s="34" t="s">
        <v>1992</v>
      </c>
      <c s="34" t="s">
        <v>4213</v>
      </c>
      <c s="35" t="s">
        <v>5</v>
      </c>
      <c s="6" t="s">
        <v>4214</v>
      </c>
      <c s="36" t="s">
        <v>54</v>
      </c>
      <c s="37">
        <v>1</v>
      </c>
      <c s="36">
        <v>0.0049</v>
      </c>
      <c s="36">
        <f>ROUND(G1492*H1492,6)</f>
      </c>
      <c r="L1492" s="38">
        <v>0</v>
      </c>
      <c s="32">
        <f>ROUND(ROUND(L1492,2)*ROUND(G1492,3),2)</f>
      </c>
      <c s="36" t="s">
        <v>154</v>
      </c>
      <c>
        <f>(M1492*21)/100</f>
      </c>
      <c t="s">
        <v>28</v>
      </c>
    </row>
    <row r="1493" spans="1:5" ht="12.75">
      <c r="A1493" s="35" t="s">
        <v>56</v>
      </c>
      <c r="E1493" s="39" t="s">
        <v>4214</v>
      </c>
    </row>
    <row r="1494" spans="1:5" ht="12.75">
      <c r="A1494" s="35" t="s">
        <v>57</v>
      </c>
      <c r="E1494" s="40" t="s">
        <v>5</v>
      </c>
    </row>
    <row r="1495" spans="1:5" ht="12.75">
      <c r="A1495" t="s">
        <v>58</v>
      </c>
      <c r="E1495" s="39" t="s">
        <v>5</v>
      </c>
    </row>
    <row r="1496" spans="1:16" ht="12.75">
      <c r="A1496" t="s">
        <v>50</v>
      </c>
      <c s="34" t="s">
        <v>1997</v>
      </c>
      <c s="34" t="s">
        <v>4215</v>
      </c>
      <c s="35" t="s">
        <v>5</v>
      </c>
      <c s="6" t="s">
        <v>4216</v>
      </c>
      <c s="36" t="s">
        <v>54</v>
      </c>
      <c s="37">
        <v>5</v>
      </c>
      <c s="36">
        <v>0.01019</v>
      </c>
      <c s="36">
        <f>ROUND(G1496*H1496,6)</f>
      </c>
      <c r="L1496" s="38">
        <v>0</v>
      </c>
      <c s="32">
        <f>ROUND(ROUND(L1496,2)*ROUND(G1496,3),2)</f>
      </c>
      <c s="36" t="s">
        <v>154</v>
      </c>
      <c>
        <f>(M1496*21)/100</f>
      </c>
      <c t="s">
        <v>28</v>
      </c>
    </row>
    <row r="1497" spans="1:5" ht="12.75">
      <c r="A1497" s="35" t="s">
        <v>56</v>
      </c>
      <c r="E1497" s="39" t="s">
        <v>4216</v>
      </c>
    </row>
    <row r="1498" spans="1:5" ht="63.75">
      <c r="A1498" s="35" t="s">
        <v>57</v>
      </c>
      <c r="E1498" s="42" t="s">
        <v>4217</v>
      </c>
    </row>
    <row r="1499" spans="1:5" ht="12.75">
      <c r="A1499" t="s">
        <v>58</v>
      </c>
      <c r="E1499" s="39" t="s">
        <v>5</v>
      </c>
    </row>
    <row r="1500" spans="1:16" ht="12.75">
      <c r="A1500" t="s">
        <v>50</v>
      </c>
      <c s="34" t="s">
        <v>2001</v>
      </c>
      <c s="34" t="s">
        <v>4218</v>
      </c>
      <c s="35" t="s">
        <v>5</v>
      </c>
      <c s="6" t="s">
        <v>4219</v>
      </c>
      <c s="36" t="s">
        <v>54</v>
      </c>
      <c s="37">
        <v>4</v>
      </c>
      <c s="36">
        <v>0.254</v>
      </c>
      <c s="36">
        <f>ROUND(G1500*H1500,6)</f>
      </c>
      <c r="L1500" s="38">
        <v>0</v>
      </c>
      <c s="32">
        <f>ROUND(ROUND(L1500,2)*ROUND(G1500,3),2)</f>
      </c>
      <c s="36" t="s">
        <v>154</v>
      </c>
      <c>
        <f>(M1500*21)/100</f>
      </c>
      <c t="s">
        <v>28</v>
      </c>
    </row>
    <row r="1501" spans="1:5" ht="12.75">
      <c r="A1501" s="35" t="s">
        <v>56</v>
      </c>
      <c r="E1501" s="39" t="s">
        <v>4219</v>
      </c>
    </row>
    <row r="1502" spans="1:5" ht="25.5">
      <c r="A1502" s="35" t="s">
        <v>57</v>
      </c>
      <c r="E1502" s="40" t="s">
        <v>4220</v>
      </c>
    </row>
    <row r="1503" spans="1:5" ht="12.75">
      <c r="A1503" t="s">
        <v>58</v>
      </c>
      <c r="E1503" s="39" t="s">
        <v>5</v>
      </c>
    </row>
    <row r="1504" spans="1:16" ht="12.75">
      <c r="A1504" t="s">
        <v>50</v>
      </c>
      <c s="34" t="s">
        <v>2006</v>
      </c>
      <c s="34" t="s">
        <v>4221</v>
      </c>
      <c s="35" t="s">
        <v>5</v>
      </c>
      <c s="6" t="s">
        <v>4222</v>
      </c>
      <c s="36" t="s">
        <v>54</v>
      </c>
      <c s="37">
        <v>1</v>
      </c>
      <c s="36">
        <v>0.506</v>
      </c>
      <c s="36">
        <f>ROUND(G1504*H1504,6)</f>
      </c>
      <c r="L1504" s="38">
        <v>0</v>
      </c>
      <c s="32">
        <f>ROUND(ROUND(L1504,2)*ROUND(G1504,3),2)</f>
      </c>
      <c s="36" t="s">
        <v>154</v>
      </c>
      <c>
        <f>(M1504*21)/100</f>
      </c>
      <c t="s">
        <v>28</v>
      </c>
    </row>
    <row r="1505" spans="1:5" ht="12.75">
      <c r="A1505" s="35" t="s">
        <v>56</v>
      </c>
      <c r="E1505" s="39" t="s">
        <v>4222</v>
      </c>
    </row>
    <row r="1506" spans="1:5" ht="25.5">
      <c r="A1506" s="35" t="s">
        <v>57</v>
      </c>
      <c r="E1506" s="40" t="s">
        <v>4223</v>
      </c>
    </row>
    <row r="1507" spans="1:5" ht="12.75">
      <c r="A1507" t="s">
        <v>58</v>
      </c>
      <c r="E1507" s="39" t="s">
        <v>5</v>
      </c>
    </row>
    <row r="1508" spans="1:16" ht="12.75">
      <c r="A1508" t="s">
        <v>50</v>
      </c>
      <c s="34" t="s">
        <v>2010</v>
      </c>
      <c s="34" t="s">
        <v>4224</v>
      </c>
      <c s="35" t="s">
        <v>5</v>
      </c>
      <c s="6" t="s">
        <v>4225</v>
      </c>
      <c s="36" t="s">
        <v>54</v>
      </c>
      <c s="37">
        <v>4</v>
      </c>
      <c s="36">
        <v>0.01248</v>
      </c>
      <c s="36">
        <f>ROUND(G1508*H1508,6)</f>
      </c>
      <c r="L1508" s="38">
        <v>0</v>
      </c>
      <c s="32">
        <f>ROUND(ROUND(L1508,2)*ROUND(G1508,3),2)</f>
      </c>
      <c s="36" t="s">
        <v>154</v>
      </c>
      <c>
        <f>(M1508*21)/100</f>
      </c>
      <c t="s">
        <v>28</v>
      </c>
    </row>
    <row r="1509" spans="1:5" ht="12.75">
      <c r="A1509" s="35" t="s">
        <v>56</v>
      </c>
      <c r="E1509" s="39" t="s">
        <v>4225</v>
      </c>
    </row>
    <row r="1510" spans="1:5" ht="25.5">
      <c r="A1510" s="35" t="s">
        <v>57</v>
      </c>
      <c r="E1510" s="40" t="s">
        <v>4220</v>
      </c>
    </row>
    <row r="1511" spans="1:5" ht="12.75">
      <c r="A1511" t="s">
        <v>58</v>
      </c>
      <c r="E1511" s="39" t="s">
        <v>5</v>
      </c>
    </row>
    <row r="1512" spans="1:16" ht="12.75">
      <c r="A1512" t="s">
        <v>50</v>
      </c>
      <c s="34" t="s">
        <v>2013</v>
      </c>
      <c s="34" t="s">
        <v>4226</v>
      </c>
      <c s="35" t="s">
        <v>5</v>
      </c>
      <c s="6" t="s">
        <v>4227</v>
      </c>
      <c s="36" t="s">
        <v>54</v>
      </c>
      <c s="37">
        <v>4</v>
      </c>
      <c s="36">
        <v>0.396</v>
      </c>
      <c s="36">
        <f>ROUND(G1512*H1512,6)</f>
      </c>
      <c r="L1512" s="38">
        <v>0</v>
      </c>
      <c s="32">
        <f>ROUND(ROUND(L1512,2)*ROUND(G1512,3),2)</f>
      </c>
      <c s="36" t="s">
        <v>154</v>
      </c>
      <c>
        <f>(M1512*21)/100</f>
      </c>
      <c t="s">
        <v>28</v>
      </c>
    </row>
    <row r="1513" spans="1:5" ht="12.75">
      <c r="A1513" s="35" t="s">
        <v>56</v>
      </c>
      <c r="E1513" s="39" t="s">
        <v>4227</v>
      </c>
    </row>
    <row r="1514" spans="1:5" ht="12.75">
      <c r="A1514" s="35" t="s">
        <v>57</v>
      </c>
      <c r="E1514" s="40" t="s">
        <v>5</v>
      </c>
    </row>
    <row r="1515" spans="1:5" ht="12.75">
      <c r="A1515" t="s">
        <v>58</v>
      </c>
      <c r="E1515" s="39" t="s">
        <v>5</v>
      </c>
    </row>
    <row r="1516" spans="1:16" ht="25.5">
      <c r="A1516" t="s">
        <v>50</v>
      </c>
      <c s="34" t="s">
        <v>2017</v>
      </c>
      <c s="34" t="s">
        <v>4228</v>
      </c>
      <c s="35" t="s">
        <v>5</v>
      </c>
      <c s="6" t="s">
        <v>4229</v>
      </c>
      <c s="36" t="s">
        <v>54</v>
      </c>
      <c s="37">
        <v>4</v>
      </c>
      <c s="36">
        <v>0.02854</v>
      </c>
      <c s="36">
        <f>ROUND(G1516*H1516,6)</f>
      </c>
      <c r="L1516" s="38">
        <v>0</v>
      </c>
      <c s="32">
        <f>ROUND(ROUND(L1516,2)*ROUND(G1516,3),2)</f>
      </c>
      <c s="36" t="s">
        <v>154</v>
      </c>
      <c>
        <f>(M1516*21)/100</f>
      </c>
      <c t="s">
        <v>28</v>
      </c>
    </row>
    <row r="1517" spans="1:5" ht="25.5">
      <c r="A1517" s="35" t="s">
        <v>56</v>
      </c>
      <c r="E1517" s="39" t="s">
        <v>4229</v>
      </c>
    </row>
    <row r="1518" spans="1:5" ht="25.5">
      <c r="A1518" s="35" t="s">
        <v>57</v>
      </c>
      <c r="E1518" s="40" t="s">
        <v>4220</v>
      </c>
    </row>
    <row r="1519" spans="1:5" ht="12.75">
      <c r="A1519" t="s">
        <v>58</v>
      </c>
      <c r="E1519" s="39" t="s">
        <v>5</v>
      </c>
    </row>
    <row r="1520" spans="1:16" ht="12.75">
      <c r="A1520" t="s">
        <v>50</v>
      </c>
      <c s="34" t="s">
        <v>2022</v>
      </c>
      <c s="34" t="s">
        <v>4230</v>
      </c>
      <c s="35" t="s">
        <v>5</v>
      </c>
      <c s="6" t="s">
        <v>4231</v>
      </c>
      <c s="36" t="s">
        <v>54</v>
      </c>
      <c s="37">
        <v>4</v>
      </c>
      <c s="36">
        <v>1.6</v>
      </c>
      <c s="36">
        <f>ROUND(G1520*H1520,6)</f>
      </c>
      <c r="L1520" s="38">
        <v>0</v>
      </c>
      <c s="32">
        <f>ROUND(ROUND(L1520,2)*ROUND(G1520,3),2)</f>
      </c>
      <c s="36" t="s">
        <v>154</v>
      </c>
      <c>
        <f>(M1520*21)/100</f>
      </c>
      <c t="s">
        <v>28</v>
      </c>
    </row>
    <row r="1521" spans="1:5" ht="12.75">
      <c r="A1521" s="35" t="s">
        <v>56</v>
      </c>
      <c r="E1521" s="39" t="s">
        <v>4231</v>
      </c>
    </row>
    <row r="1522" spans="1:5" ht="12.75">
      <c r="A1522" s="35" t="s">
        <v>57</v>
      </c>
      <c r="E1522" s="40" t="s">
        <v>5</v>
      </c>
    </row>
    <row r="1523" spans="1:5" ht="12.75">
      <c r="A1523" t="s">
        <v>58</v>
      </c>
      <c r="E1523" s="39" t="s">
        <v>5</v>
      </c>
    </row>
    <row r="1524" spans="1:16" ht="25.5">
      <c r="A1524" t="s">
        <v>50</v>
      </c>
      <c s="34" t="s">
        <v>2026</v>
      </c>
      <c s="34" t="s">
        <v>4232</v>
      </c>
      <c s="35" t="s">
        <v>5</v>
      </c>
      <c s="6" t="s">
        <v>4233</v>
      </c>
      <c s="36" t="s">
        <v>54</v>
      </c>
      <c s="37">
        <v>1</v>
      </c>
      <c s="36">
        <v>0.05803</v>
      </c>
      <c s="36">
        <f>ROUND(G1524*H1524,6)</f>
      </c>
      <c r="L1524" s="38">
        <v>0</v>
      </c>
      <c s="32">
        <f>ROUND(ROUND(L1524,2)*ROUND(G1524,3),2)</f>
      </c>
      <c s="36" t="s">
        <v>154</v>
      </c>
      <c>
        <f>(M1524*21)/100</f>
      </c>
      <c t="s">
        <v>28</v>
      </c>
    </row>
    <row r="1525" spans="1:5" ht="25.5">
      <c r="A1525" s="35" t="s">
        <v>56</v>
      </c>
      <c r="E1525" s="39" t="s">
        <v>4233</v>
      </c>
    </row>
    <row r="1526" spans="1:5" ht="25.5">
      <c r="A1526" s="35" t="s">
        <v>57</v>
      </c>
      <c r="E1526" s="40" t="s">
        <v>4234</v>
      </c>
    </row>
    <row r="1527" spans="1:5" ht="12.75">
      <c r="A1527" t="s">
        <v>58</v>
      </c>
      <c r="E1527" s="39" t="s">
        <v>5</v>
      </c>
    </row>
    <row r="1528" spans="1:16" ht="25.5">
      <c r="A1528" t="s">
        <v>50</v>
      </c>
      <c s="34" t="s">
        <v>2032</v>
      </c>
      <c s="34" t="s">
        <v>4235</v>
      </c>
      <c s="35" t="s">
        <v>5</v>
      </c>
      <c s="6" t="s">
        <v>4236</v>
      </c>
      <c s="36" t="s">
        <v>54</v>
      </c>
      <c s="37">
        <v>4</v>
      </c>
      <c s="36">
        <v>0.06896</v>
      </c>
      <c s="36">
        <f>ROUND(G1528*H1528,6)</f>
      </c>
      <c r="L1528" s="38">
        <v>0</v>
      </c>
      <c s="32">
        <f>ROUND(ROUND(L1528,2)*ROUND(G1528,3),2)</f>
      </c>
      <c s="36" t="s">
        <v>154</v>
      </c>
      <c>
        <f>(M1528*21)/100</f>
      </c>
      <c t="s">
        <v>28</v>
      </c>
    </row>
    <row r="1529" spans="1:5" ht="25.5">
      <c r="A1529" s="35" t="s">
        <v>56</v>
      </c>
      <c r="E1529" s="39" t="s">
        <v>4236</v>
      </c>
    </row>
    <row r="1530" spans="1:5" ht="25.5">
      <c r="A1530" s="35" t="s">
        <v>57</v>
      </c>
      <c r="E1530" s="40" t="s">
        <v>4237</v>
      </c>
    </row>
    <row r="1531" spans="1:5" ht="12.75">
      <c r="A1531" t="s">
        <v>58</v>
      </c>
      <c r="E1531" s="39" t="s">
        <v>5</v>
      </c>
    </row>
    <row r="1532" spans="1:16" ht="25.5">
      <c r="A1532" t="s">
        <v>50</v>
      </c>
      <c s="34" t="s">
        <v>2037</v>
      </c>
      <c s="34" t="s">
        <v>4238</v>
      </c>
      <c s="35" t="s">
        <v>5</v>
      </c>
      <c s="6" t="s">
        <v>4239</v>
      </c>
      <c s="36" t="s">
        <v>54</v>
      </c>
      <c s="37">
        <v>3</v>
      </c>
      <c s="36">
        <v>0.01818</v>
      </c>
      <c s="36">
        <f>ROUND(G1532*H1532,6)</f>
      </c>
      <c r="L1532" s="38">
        <v>0</v>
      </c>
      <c s="32">
        <f>ROUND(ROUND(L1532,2)*ROUND(G1532,3),2)</f>
      </c>
      <c s="36" t="s">
        <v>154</v>
      </c>
      <c>
        <f>(M1532*21)/100</f>
      </c>
      <c t="s">
        <v>28</v>
      </c>
    </row>
    <row r="1533" spans="1:5" ht="25.5">
      <c r="A1533" s="35" t="s">
        <v>56</v>
      </c>
      <c r="E1533" s="39" t="s">
        <v>4239</v>
      </c>
    </row>
    <row r="1534" spans="1:5" ht="25.5">
      <c r="A1534" s="35" t="s">
        <v>57</v>
      </c>
      <c r="E1534" s="40" t="s">
        <v>4240</v>
      </c>
    </row>
    <row r="1535" spans="1:5" ht="12.75">
      <c r="A1535" t="s">
        <v>58</v>
      </c>
      <c r="E1535" s="39" t="s">
        <v>5</v>
      </c>
    </row>
    <row r="1536" spans="1:16" ht="25.5">
      <c r="A1536" t="s">
        <v>50</v>
      </c>
      <c s="34" t="s">
        <v>2041</v>
      </c>
      <c s="34" t="s">
        <v>4241</v>
      </c>
      <c s="35" t="s">
        <v>5</v>
      </c>
      <c s="6" t="s">
        <v>4242</v>
      </c>
      <c s="36" t="s">
        <v>54</v>
      </c>
      <c s="37">
        <v>2</v>
      </c>
      <c s="36">
        <v>0.02672</v>
      </c>
      <c s="36">
        <f>ROUND(G1536*H1536,6)</f>
      </c>
      <c r="L1536" s="38">
        <v>0</v>
      </c>
      <c s="32">
        <f>ROUND(ROUND(L1536,2)*ROUND(G1536,3),2)</f>
      </c>
      <c s="36" t="s">
        <v>154</v>
      </c>
      <c>
        <f>(M1536*21)/100</f>
      </c>
      <c t="s">
        <v>28</v>
      </c>
    </row>
    <row r="1537" spans="1:5" ht="25.5">
      <c r="A1537" s="35" t="s">
        <v>56</v>
      </c>
      <c r="E1537" s="39" t="s">
        <v>4242</v>
      </c>
    </row>
    <row r="1538" spans="1:5" ht="25.5">
      <c r="A1538" s="35" t="s">
        <v>57</v>
      </c>
      <c r="E1538" s="40" t="s">
        <v>4243</v>
      </c>
    </row>
    <row r="1539" spans="1:5" ht="12.75">
      <c r="A1539" t="s">
        <v>58</v>
      </c>
      <c r="E1539" s="39" t="s">
        <v>5</v>
      </c>
    </row>
    <row r="1540" spans="1:16" ht="25.5">
      <c r="A1540" t="s">
        <v>50</v>
      </c>
      <c s="34" t="s">
        <v>2045</v>
      </c>
      <c s="34" t="s">
        <v>4244</v>
      </c>
      <c s="35" t="s">
        <v>5</v>
      </c>
      <c s="6" t="s">
        <v>4245</v>
      </c>
      <c s="36" t="s">
        <v>54</v>
      </c>
      <c s="37">
        <v>5</v>
      </c>
      <c s="36">
        <v>0</v>
      </c>
      <c s="36">
        <f>ROUND(G1540*H1540,6)</f>
      </c>
      <c r="L1540" s="38">
        <v>0</v>
      </c>
      <c s="32">
        <f>ROUND(ROUND(L1540,2)*ROUND(G1540,3),2)</f>
      </c>
      <c s="36" t="s">
        <v>154</v>
      </c>
      <c>
        <f>(M1540*21)/100</f>
      </c>
      <c t="s">
        <v>28</v>
      </c>
    </row>
    <row r="1541" spans="1:5" ht="25.5">
      <c r="A1541" s="35" t="s">
        <v>56</v>
      </c>
      <c r="E1541" s="39" t="s">
        <v>4245</v>
      </c>
    </row>
    <row r="1542" spans="1:5" ht="25.5">
      <c r="A1542" s="35" t="s">
        <v>57</v>
      </c>
      <c r="E1542" s="40" t="s">
        <v>4246</v>
      </c>
    </row>
    <row r="1543" spans="1:5" ht="12.75">
      <c r="A1543" t="s">
        <v>58</v>
      </c>
      <c r="E1543" s="39" t="s">
        <v>5</v>
      </c>
    </row>
    <row r="1544" spans="1:16" ht="25.5">
      <c r="A1544" t="s">
        <v>50</v>
      </c>
      <c s="34" t="s">
        <v>2050</v>
      </c>
      <c s="34" t="s">
        <v>4247</v>
      </c>
      <c s="35" t="s">
        <v>5</v>
      </c>
      <c s="6" t="s">
        <v>4248</v>
      </c>
      <c s="36" t="s">
        <v>54</v>
      </c>
      <c s="37">
        <v>5</v>
      </c>
      <c s="36">
        <v>0.05454</v>
      </c>
      <c s="36">
        <f>ROUND(G1544*H1544,6)</f>
      </c>
      <c r="L1544" s="38">
        <v>0</v>
      </c>
      <c s="32">
        <f>ROUND(ROUND(L1544,2)*ROUND(G1544,3),2)</f>
      </c>
      <c s="36" t="s">
        <v>154</v>
      </c>
      <c>
        <f>(M1544*21)/100</f>
      </c>
      <c t="s">
        <v>28</v>
      </c>
    </row>
    <row r="1545" spans="1:5" ht="25.5">
      <c r="A1545" s="35" t="s">
        <v>56</v>
      </c>
      <c r="E1545" s="39" t="s">
        <v>4248</v>
      </c>
    </row>
    <row r="1546" spans="1:5" ht="25.5">
      <c r="A1546" s="35" t="s">
        <v>57</v>
      </c>
      <c r="E1546" s="40" t="s">
        <v>4246</v>
      </c>
    </row>
    <row r="1547" spans="1:5" ht="12.75">
      <c r="A1547" t="s">
        <v>58</v>
      </c>
      <c r="E1547" s="39" t="s">
        <v>5</v>
      </c>
    </row>
    <row r="1548" spans="1:16" ht="25.5">
      <c r="A1548" t="s">
        <v>50</v>
      </c>
      <c s="34" t="s">
        <v>2055</v>
      </c>
      <c s="34" t="s">
        <v>4249</v>
      </c>
      <c s="35" t="s">
        <v>5</v>
      </c>
      <c s="6" t="s">
        <v>4250</v>
      </c>
      <c s="36" t="s">
        <v>3613</v>
      </c>
      <c s="37">
        <v>1</v>
      </c>
      <c s="36">
        <v>8.2104</v>
      </c>
      <c s="36">
        <f>ROUND(G1548*H1548,6)</f>
      </c>
      <c r="L1548" s="38">
        <v>0</v>
      </c>
      <c s="32">
        <f>ROUND(ROUND(L1548,2)*ROUND(G1548,3),2)</f>
      </c>
      <c s="36" t="s">
        <v>154</v>
      </c>
      <c>
        <f>(M1548*21)/100</f>
      </c>
      <c t="s">
        <v>28</v>
      </c>
    </row>
    <row r="1549" spans="1:5" ht="25.5">
      <c r="A1549" s="35" t="s">
        <v>56</v>
      </c>
      <c r="E1549" s="39" t="s">
        <v>4250</v>
      </c>
    </row>
    <row r="1550" spans="1:5" ht="12.75">
      <c r="A1550" s="35" t="s">
        <v>57</v>
      </c>
      <c r="E1550" s="40" t="s">
        <v>5</v>
      </c>
    </row>
    <row r="1551" spans="1:5" ht="12.75">
      <c r="A1551" t="s">
        <v>58</v>
      </c>
      <c r="E1551" s="39" t="s">
        <v>5</v>
      </c>
    </row>
    <row r="1552" spans="1:16" ht="12.75">
      <c r="A1552" t="s">
        <v>50</v>
      </c>
      <c s="34" t="s">
        <v>2059</v>
      </c>
      <c s="34" t="s">
        <v>4251</v>
      </c>
      <c s="35" t="s">
        <v>5</v>
      </c>
      <c s="6" t="s">
        <v>4252</v>
      </c>
      <c s="36" t="s">
        <v>54</v>
      </c>
      <c s="37">
        <v>2</v>
      </c>
      <c s="36">
        <v>0.0035</v>
      </c>
      <c s="36">
        <f>ROUND(G1552*H1552,6)</f>
      </c>
      <c r="L1552" s="38">
        <v>0</v>
      </c>
      <c s="32">
        <f>ROUND(ROUND(L1552,2)*ROUND(G1552,3),2)</f>
      </c>
      <c s="36" t="s">
        <v>154</v>
      </c>
      <c>
        <f>(M1552*21)/100</f>
      </c>
      <c t="s">
        <v>28</v>
      </c>
    </row>
    <row r="1553" spans="1:5" ht="12.75">
      <c r="A1553" s="35" t="s">
        <v>56</v>
      </c>
      <c r="E1553" s="39" t="s">
        <v>4252</v>
      </c>
    </row>
    <row r="1554" spans="1:5" ht="25.5">
      <c r="A1554" s="35" t="s">
        <v>57</v>
      </c>
      <c r="E1554" s="40" t="s">
        <v>4243</v>
      </c>
    </row>
    <row r="1555" spans="1:5" ht="12.75">
      <c r="A1555" t="s">
        <v>58</v>
      </c>
      <c r="E1555" s="39" t="s">
        <v>5</v>
      </c>
    </row>
    <row r="1556" spans="1:16" ht="12.75">
      <c r="A1556" t="s">
        <v>50</v>
      </c>
      <c s="34" t="s">
        <v>2063</v>
      </c>
      <c s="34" t="s">
        <v>4253</v>
      </c>
      <c s="35" t="s">
        <v>5</v>
      </c>
      <c s="6" t="s">
        <v>4254</v>
      </c>
      <c s="36" t="s">
        <v>54</v>
      </c>
      <c s="37">
        <v>4</v>
      </c>
      <c s="36">
        <v>0.21734</v>
      </c>
      <c s="36">
        <f>ROUND(G1556*H1556,6)</f>
      </c>
      <c r="L1556" s="38">
        <v>0</v>
      </c>
      <c s="32">
        <f>ROUND(ROUND(L1556,2)*ROUND(G1556,3),2)</f>
      </c>
      <c s="36" t="s">
        <v>154</v>
      </c>
      <c>
        <f>(M1556*21)/100</f>
      </c>
      <c t="s">
        <v>28</v>
      </c>
    </row>
    <row r="1557" spans="1:5" ht="12.75">
      <c r="A1557" s="35" t="s">
        <v>56</v>
      </c>
      <c r="E1557" s="39" t="s">
        <v>4254</v>
      </c>
    </row>
    <row r="1558" spans="1:5" ht="25.5">
      <c r="A1558" s="35" t="s">
        <v>57</v>
      </c>
      <c r="E1558" s="40" t="s">
        <v>4220</v>
      </c>
    </row>
    <row r="1559" spans="1:5" ht="12.75">
      <c r="A1559" t="s">
        <v>58</v>
      </c>
      <c r="E1559" s="39" t="s">
        <v>5</v>
      </c>
    </row>
    <row r="1560" spans="1:16" ht="12.75">
      <c r="A1560" t="s">
        <v>50</v>
      </c>
      <c s="34" t="s">
        <v>2067</v>
      </c>
      <c s="34" t="s">
        <v>4255</v>
      </c>
      <c s="35" t="s">
        <v>5</v>
      </c>
      <c s="6" t="s">
        <v>4256</v>
      </c>
      <c s="36" t="s">
        <v>54</v>
      </c>
      <c s="37">
        <v>4</v>
      </c>
      <c s="36">
        <v>0.0563</v>
      </c>
      <c s="36">
        <f>ROUND(G1560*H1560,6)</f>
      </c>
      <c r="L1560" s="38">
        <v>0</v>
      </c>
      <c s="32">
        <f>ROUND(ROUND(L1560,2)*ROUND(G1560,3),2)</f>
      </c>
      <c s="36" t="s">
        <v>154</v>
      </c>
      <c>
        <f>(M1560*21)/100</f>
      </c>
      <c t="s">
        <v>28</v>
      </c>
    </row>
    <row r="1561" spans="1:5" ht="12.75">
      <c r="A1561" s="35" t="s">
        <v>56</v>
      </c>
      <c r="E1561" s="39" t="s">
        <v>4256</v>
      </c>
    </row>
    <row r="1562" spans="1:5" ht="12.75">
      <c r="A1562" s="35" t="s">
        <v>57</v>
      </c>
      <c r="E1562" s="40" t="s">
        <v>5</v>
      </c>
    </row>
    <row r="1563" spans="1:5" ht="12.75">
      <c r="A1563" t="s">
        <v>58</v>
      </c>
      <c r="E1563" s="39" t="s">
        <v>5</v>
      </c>
    </row>
    <row r="1564" spans="1:13" ht="12.75">
      <c r="A1564" t="s">
        <v>47</v>
      </c>
      <c r="C1564" s="31" t="s">
        <v>62</v>
      </c>
      <c r="E1564" s="33" t="s">
        <v>134</v>
      </c>
      <c r="J1564" s="32">
        <f>0</f>
      </c>
      <c s="32">
        <f>0</f>
      </c>
      <c s="32">
        <f>0+L1565+L1569+L1573+L1577+L1581+L1585+L1589+L1593+L1597+L1601+L1605+L1609</f>
      </c>
      <c s="32">
        <f>0+M1565+M1569+M1573+M1577+M1581+M1585+M1589+M1593+M1597+M1601+M1605+M1609</f>
      </c>
    </row>
    <row r="1565" spans="1:16" ht="12.75">
      <c r="A1565" t="s">
        <v>50</v>
      </c>
      <c s="34" t="s">
        <v>2071</v>
      </c>
      <c s="34" t="s">
        <v>2802</v>
      </c>
      <c s="35" t="s">
        <v>5</v>
      </c>
      <c s="6" t="s">
        <v>2803</v>
      </c>
      <c s="36" t="s">
        <v>187</v>
      </c>
      <c s="37">
        <v>27.68</v>
      </c>
      <c s="36">
        <v>0</v>
      </c>
      <c s="36">
        <f>ROUND(G1565*H1565,6)</f>
      </c>
      <c r="L1565" s="38">
        <v>0</v>
      </c>
      <c s="32">
        <f>ROUND(ROUND(L1565,2)*ROUND(G1565,3),2)</f>
      </c>
      <c s="36" t="s">
        <v>154</v>
      </c>
      <c>
        <f>(M1565*21)/100</f>
      </c>
      <c t="s">
        <v>28</v>
      </c>
    </row>
    <row r="1566" spans="1:5" ht="12.75">
      <c r="A1566" s="35" t="s">
        <v>56</v>
      </c>
      <c r="E1566" s="39" t="s">
        <v>2803</v>
      </c>
    </row>
    <row r="1567" spans="1:5" ht="38.25">
      <c r="A1567" s="35" t="s">
        <v>57</v>
      </c>
      <c r="E1567" s="40" t="s">
        <v>4257</v>
      </c>
    </row>
    <row r="1568" spans="1:5" ht="12.75">
      <c r="A1568" t="s">
        <v>58</v>
      </c>
      <c r="E1568" s="39" t="s">
        <v>5</v>
      </c>
    </row>
    <row r="1569" spans="1:16" ht="25.5">
      <c r="A1569" t="s">
        <v>50</v>
      </c>
      <c s="34" t="s">
        <v>2075</v>
      </c>
      <c s="34" t="s">
        <v>2865</v>
      </c>
      <c s="35" t="s">
        <v>5</v>
      </c>
      <c s="6" t="s">
        <v>2866</v>
      </c>
      <c s="36" t="s">
        <v>187</v>
      </c>
      <c s="37">
        <v>1.512</v>
      </c>
      <c s="36">
        <v>0</v>
      </c>
      <c s="36">
        <f>ROUND(G1569*H1569,6)</f>
      </c>
      <c r="L1569" s="38">
        <v>0</v>
      </c>
      <c s="32">
        <f>ROUND(ROUND(L1569,2)*ROUND(G1569,3),2)</f>
      </c>
      <c s="36" t="s">
        <v>154</v>
      </c>
      <c>
        <f>(M1569*21)/100</f>
      </c>
      <c t="s">
        <v>28</v>
      </c>
    </row>
    <row r="1570" spans="1:5" ht="25.5">
      <c r="A1570" s="35" t="s">
        <v>56</v>
      </c>
      <c r="E1570" s="39" t="s">
        <v>2866</v>
      </c>
    </row>
    <row r="1571" spans="1:5" ht="25.5">
      <c r="A1571" s="35" t="s">
        <v>57</v>
      </c>
      <c r="E1571" s="40" t="s">
        <v>3320</v>
      </c>
    </row>
    <row r="1572" spans="1:5" ht="12.75">
      <c r="A1572" t="s">
        <v>58</v>
      </c>
      <c r="E1572" s="39" t="s">
        <v>5</v>
      </c>
    </row>
    <row r="1573" spans="1:16" ht="38.25">
      <c r="A1573" t="s">
        <v>50</v>
      </c>
      <c s="34" t="s">
        <v>2079</v>
      </c>
      <c s="34" t="s">
        <v>2932</v>
      </c>
      <c s="35" t="s">
        <v>5</v>
      </c>
      <c s="6" t="s">
        <v>2933</v>
      </c>
      <c s="36" t="s">
        <v>54</v>
      </c>
      <c s="37">
        <v>37</v>
      </c>
      <c s="36">
        <v>0</v>
      </c>
      <c s="36">
        <f>ROUND(G1573*H1573,6)</f>
      </c>
      <c r="L1573" s="38">
        <v>0</v>
      </c>
      <c s="32">
        <f>ROUND(ROUND(L1573,2)*ROUND(G1573,3),2)</f>
      </c>
      <c s="36" t="s">
        <v>154</v>
      </c>
      <c>
        <f>(M1573*21)/100</f>
      </c>
      <c t="s">
        <v>28</v>
      </c>
    </row>
    <row r="1574" spans="1:5" ht="38.25">
      <c r="A1574" s="35" t="s">
        <v>56</v>
      </c>
      <c r="E1574" s="39" t="s">
        <v>2934</v>
      </c>
    </row>
    <row r="1575" spans="1:5" ht="89.25">
      <c r="A1575" s="35" t="s">
        <v>57</v>
      </c>
      <c r="E1575" s="42" t="s">
        <v>3287</v>
      </c>
    </row>
    <row r="1576" spans="1:5" ht="12.75">
      <c r="A1576" t="s">
        <v>58</v>
      </c>
      <c r="E1576" s="39" t="s">
        <v>5</v>
      </c>
    </row>
    <row r="1577" spans="1:16" ht="38.25">
      <c r="A1577" t="s">
        <v>50</v>
      </c>
      <c s="34" t="s">
        <v>2083</v>
      </c>
      <c s="34" t="s">
        <v>4258</v>
      </c>
      <c s="35" t="s">
        <v>5</v>
      </c>
      <c s="6" t="s">
        <v>2933</v>
      </c>
      <c s="36" t="s">
        <v>54</v>
      </c>
      <c s="37">
        <v>11</v>
      </c>
      <c s="36">
        <v>0</v>
      </c>
      <c s="36">
        <f>ROUND(G1577*H1577,6)</f>
      </c>
      <c r="L1577" s="38">
        <v>0</v>
      </c>
      <c s="32">
        <f>ROUND(ROUND(L1577,2)*ROUND(G1577,3),2)</f>
      </c>
      <c s="36" t="s">
        <v>154</v>
      </c>
      <c>
        <f>(M1577*21)/100</f>
      </c>
      <c t="s">
        <v>28</v>
      </c>
    </row>
    <row r="1578" spans="1:5" ht="38.25">
      <c r="A1578" s="35" t="s">
        <v>56</v>
      </c>
      <c r="E1578" s="39" t="s">
        <v>4259</v>
      </c>
    </row>
    <row r="1579" spans="1:5" ht="114.75">
      <c r="A1579" s="35" t="s">
        <v>57</v>
      </c>
      <c r="E1579" s="42" t="s">
        <v>3281</v>
      </c>
    </row>
    <row r="1580" spans="1:5" ht="12.75">
      <c r="A1580" t="s">
        <v>58</v>
      </c>
      <c r="E1580" s="39" t="s">
        <v>5</v>
      </c>
    </row>
    <row r="1581" spans="1:16" ht="38.25">
      <c r="A1581" t="s">
        <v>50</v>
      </c>
      <c s="34" t="s">
        <v>2087</v>
      </c>
      <c s="34" t="s">
        <v>2937</v>
      </c>
      <c s="35" t="s">
        <v>5</v>
      </c>
      <c s="6" t="s">
        <v>2933</v>
      </c>
      <c s="36" t="s">
        <v>54</v>
      </c>
      <c s="37">
        <v>5</v>
      </c>
      <c s="36">
        <v>0</v>
      </c>
      <c s="36">
        <f>ROUND(G1581*H1581,6)</f>
      </c>
      <c r="L1581" s="38">
        <v>0</v>
      </c>
      <c s="32">
        <f>ROUND(ROUND(L1581,2)*ROUND(G1581,3),2)</f>
      </c>
      <c s="36" t="s">
        <v>154</v>
      </c>
      <c>
        <f>(M1581*21)/100</f>
      </c>
      <c t="s">
        <v>28</v>
      </c>
    </row>
    <row r="1582" spans="1:5" ht="38.25">
      <c r="A1582" s="35" t="s">
        <v>56</v>
      </c>
      <c r="E1582" s="39" t="s">
        <v>2938</v>
      </c>
    </row>
    <row r="1583" spans="1:5" ht="102">
      <c r="A1583" s="35" t="s">
        <v>57</v>
      </c>
      <c r="E1583" s="42" t="s">
        <v>3284</v>
      </c>
    </row>
    <row r="1584" spans="1:5" ht="12.75">
      <c r="A1584" t="s">
        <v>58</v>
      </c>
      <c r="E1584" s="39" t="s">
        <v>5</v>
      </c>
    </row>
    <row r="1585" spans="1:16" ht="25.5">
      <c r="A1585" t="s">
        <v>50</v>
      </c>
      <c s="34" t="s">
        <v>2091</v>
      </c>
      <c s="34" t="s">
        <v>2946</v>
      </c>
      <c s="35" t="s">
        <v>5</v>
      </c>
      <c s="6" t="s">
        <v>2947</v>
      </c>
      <c s="36" t="s">
        <v>54</v>
      </c>
      <c s="37">
        <v>14</v>
      </c>
      <c s="36">
        <v>0</v>
      </c>
      <c s="36">
        <f>ROUND(G1585*H1585,6)</f>
      </c>
      <c r="L1585" s="38">
        <v>0</v>
      </c>
      <c s="32">
        <f>ROUND(ROUND(L1585,2)*ROUND(G1585,3),2)</f>
      </c>
      <c s="36" t="s">
        <v>154</v>
      </c>
      <c>
        <f>(M1585*21)/100</f>
      </c>
      <c t="s">
        <v>28</v>
      </c>
    </row>
    <row r="1586" spans="1:5" ht="25.5">
      <c r="A1586" s="35" t="s">
        <v>56</v>
      </c>
      <c r="E1586" s="39" t="s">
        <v>2947</v>
      </c>
    </row>
    <row r="1587" spans="1:5" ht="38.25">
      <c r="A1587" s="35" t="s">
        <v>57</v>
      </c>
      <c r="E1587" s="40" t="s">
        <v>4260</v>
      </c>
    </row>
    <row r="1588" spans="1:5" ht="12.75">
      <c r="A1588" t="s">
        <v>58</v>
      </c>
      <c r="E1588" s="39" t="s">
        <v>5</v>
      </c>
    </row>
    <row r="1589" spans="1:16" ht="25.5">
      <c r="A1589" t="s">
        <v>50</v>
      </c>
      <c s="34" t="s">
        <v>2095</v>
      </c>
      <c s="34" t="s">
        <v>4261</v>
      </c>
      <c s="35" t="s">
        <v>5</v>
      </c>
      <c s="6" t="s">
        <v>4262</v>
      </c>
      <c s="36" t="s">
        <v>65</v>
      </c>
      <c s="37">
        <v>69.6</v>
      </c>
      <c s="36">
        <v>0</v>
      </c>
      <c s="36">
        <f>ROUND(G1589*H1589,6)</f>
      </c>
      <c r="L1589" s="38">
        <v>0</v>
      </c>
      <c s="32">
        <f>ROUND(ROUND(L1589,2)*ROUND(G1589,3),2)</f>
      </c>
      <c s="36" t="s">
        <v>154</v>
      </c>
      <c>
        <f>(M1589*21)/100</f>
      </c>
      <c t="s">
        <v>28</v>
      </c>
    </row>
    <row r="1590" spans="1:5" ht="25.5">
      <c r="A1590" s="35" t="s">
        <v>56</v>
      </c>
      <c r="E1590" s="39" t="s">
        <v>4262</v>
      </c>
    </row>
    <row r="1591" spans="1:5" ht="216.75">
      <c r="A1591" s="35" t="s">
        <v>57</v>
      </c>
      <c r="E1591" s="42" t="s">
        <v>4263</v>
      </c>
    </row>
    <row r="1592" spans="1:5" ht="12.75">
      <c r="A1592" t="s">
        <v>58</v>
      </c>
      <c r="E1592" s="39" t="s">
        <v>5</v>
      </c>
    </row>
    <row r="1593" spans="1:16" ht="25.5">
      <c r="A1593" t="s">
        <v>50</v>
      </c>
      <c s="34" t="s">
        <v>2099</v>
      </c>
      <c s="34" t="s">
        <v>4264</v>
      </c>
      <c s="35" t="s">
        <v>5</v>
      </c>
      <c s="6" t="s">
        <v>4265</v>
      </c>
      <c s="36" t="s">
        <v>65</v>
      </c>
      <c s="37">
        <v>37.2</v>
      </c>
      <c s="36">
        <v>0</v>
      </c>
      <c s="36">
        <f>ROUND(G1593*H1593,6)</f>
      </c>
      <c r="L1593" s="38">
        <v>0</v>
      </c>
      <c s="32">
        <f>ROUND(ROUND(L1593,2)*ROUND(G1593,3),2)</f>
      </c>
      <c s="36" t="s">
        <v>154</v>
      </c>
      <c>
        <f>(M1593*21)/100</f>
      </c>
      <c t="s">
        <v>28</v>
      </c>
    </row>
    <row r="1594" spans="1:5" ht="25.5">
      <c r="A1594" s="35" t="s">
        <v>56</v>
      </c>
      <c r="E1594" s="39" t="s">
        <v>4265</v>
      </c>
    </row>
    <row r="1595" spans="1:5" ht="306">
      <c r="A1595" s="35" t="s">
        <v>57</v>
      </c>
      <c r="E1595" s="42" t="s">
        <v>4266</v>
      </c>
    </row>
    <row r="1596" spans="1:5" ht="12.75">
      <c r="A1596" t="s">
        <v>58</v>
      </c>
      <c r="E1596" s="39" t="s">
        <v>5</v>
      </c>
    </row>
    <row r="1597" spans="1:16" ht="25.5">
      <c r="A1597" t="s">
        <v>50</v>
      </c>
      <c s="34" t="s">
        <v>2103</v>
      </c>
      <c s="34" t="s">
        <v>4267</v>
      </c>
      <c s="35" t="s">
        <v>5</v>
      </c>
      <c s="6" t="s">
        <v>4268</v>
      </c>
      <c s="36" t="s">
        <v>65</v>
      </c>
      <c s="37">
        <v>28.6</v>
      </c>
      <c s="36">
        <v>0</v>
      </c>
      <c s="36">
        <f>ROUND(G1597*H1597,6)</f>
      </c>
      <c r="L1597" s="38">
        <v>0</v>
      </c>
      <c s="32">
        <f>ROUND(ROUND(L1597,2)*ROUND(G1597,3),2)</f>
      </c>
      <c s="36" t="s">
        <v>154</v>
      </c>
      <c>
        <f>(M1597*21)/100</f>
      </c>
      <c t="s">
        <v>28</v>
      </c>
    </row>
    <row r="1598" spans="1:5" ht="25.5">
      <c r="A1598" s="35" t="s">
        <v>56</v>
      </c>
      <c r="E1598" s="39" t="s">
        <v>4268</v>
      </c>
    </row>
    <row r="1599" spans="1:5" ht="114.75">
      <c r="A1599" s="35" t="s">
        <v>57</v>
      </c>
      <c r="E1599" s="42" t="s">
        <v>4269</v>
      </c>
    </row>
    <row r="1600" spans="1:5" ht="12.75">
      <c r="A1600" t="s">
        <v>58</v>
      </c>
      <c r="E1600" s="39" t="s">
        <v>5</v>
      </c>
    </row>
    <row r="1601" spans="1:16" ht="25.5">
      <c r="A1601" t="s">
        <v>50</v>
      </c>
      <c s="34" t="s">
        <v>2107</v>
      </c>
      <c s="34" t="s">
        <v>4270</v>
      </c>
      <c s="35" t="s">
        <v>5</v>
      </c>
      <c s="6" t="s">
        <v>4271</v>
      </c>
      <c s="36" t="s">
        <v>65</v>
      </c>
      <c s="37">
        <v>72.4</v>
      </c>
      <c s="36">
        <v>0</v>
      </c>
      <c s="36">
        <f>ROUND(G1601*H1601,6)</f>
      </c>
      <c r="L1601" s="38">
        <v>0</v>
      </c>
      <c s="32">
        <f>ROUND(ROUND(L1601,2)*ROUND(G1601,3),2)</f>
      </c>
      <c s="36" t="s">
        <v>154</v>
      </c>
      <c>
        <f>(M1601*21)/100</f>
      </c>
      <c t="s">
        <v>28</v>
      </c>
    </row>
    <row r="1602" spans="1:5" ht="25.5">
      <c r="A1602" s="35" t="s">
        <v>56</v>
      </c>
      <c r="E1602" s="39" t="s">
        <v>4271</v>
      </c>
    </row>
    <row r="1603" spans="1:5" ht="216.75">
      <c r="A1603" s="35" t="s">
        <v>57</v>
      </c>
      <c r="E1603" s="42" t="s">
        <v>4272</v>
      </c>
    </row>
    <row r="1604" spans="1:5" ht="12.75">
      <c r="A1604" t="s">
        <v>58</v>
      </c>
      <c r="E1604" s="39" t="s">
        <v>5</v>
      </c>
    </row>
    <row r="1605" spans="1:16" ht="25.5">
      <c r="A1605" t="s">
        <v>50</v>
      </c>
      <c s="34" t="s">
        <v>2111</v>
      </c>
      <c s="34" t="s">
        <v>4273</v>
      </c>
      <c s="35" t="s">
        <v>5</v>
      </c>
      <c s="6" t="s">
        <v>4274</v>
      </c>
      <c s="36" t="s">
        <v>65</v>
      </c>
      <c s="37">
        <v>8.4</v>
      </c>
      <c s="36">
        <v>0</v>
      </c>
      <c s="36">
        <f>ROUND(G1605*H1605,6)</f>
      </c>
      <c r="L1605" s="38">
        <v>0</v>
      </c>
      <c s="32">
        <f>ROUND(ROUND(L1605,2)*ROUND(G1605,3),2)</f>
      </c>
      <c s="36" t="s">
        <v>154</v>
      </c>
      <c>
        <f>(M1605*21)/100</f>
      </c>
      <c t="s">
        <v>28</v>
      </c>
    </row>
    <row r="1606" spans="1:5" ht="25.5">
      <c r="A1606" s="35" t="s">
        <v>56</v>
      </c>
      <c r="E1606" s="39" t="s">
        <v>4274</v>
      </c>
    </row>
    <row r="1607" spans="1:5" ht="76.5">
      <c r="A1607" s="35" t="s">
        <v>57</v>
      </c>
      <c r="E1607" s="42" t="s">
        <v>4275</v>
      </c>
    </row>
    <row r="1608" spans="1:5" ht="12.75">
      <c r="A1608" t="s">
        <v>58</v>
      </c>
      <c r="E1608" s="39" t="s">
        <v>5</v>
      </c>
    </row>
    <row r="1609" spans="1:16" ht="12.75">
      <c r="A1609" t="s">
        <v>50</v>
      </c>
      <c s="34" t="s">
        <v>2115</v>
      </c>
      <c s="34" t="s">
        <v>4276</v>
      </c>
      <c s="35" t="s">
        <v>5</v>
      </c>
      <c s="6" t="s">
        <v>4277</v>
      </c>
      <c s="36" t="s">
        <v>65</v>
      </c>
      <c s="37">
        <v>2.2</v>
      </c>
      <c s="36">
        <v>1E-05</v>
      </c>
      <c s="36">
        <f>ROUND(G1609*H1609,6)</f>
      </c>
      <c r="L1609" s="38">
        <v>0</v>
      </c>
      <c s="32">
        <f>ROUND(ROUND(L1609,2)*ROUND(G1609,3),2)</f>
      </c>
      <c s="36" t="s">
        <v>154</v>
      </c>
      <c>
        <f>(M1609*21)/100</f>
      </c>
      <c t="s">
        <v>28</v>
      </c>
    </row>
    <row r="1610" spans="1:5" ht="12.75">
      <c r="A1610" s="35" t="s">
        <v>56</v>
      </c>
      <c r="E1610" s="39" t="s">
        <v>4277</v>
      </c>
    </row>
    <row r="1611" spans="1:5" ht="38.25">
      <c r="A1611" s="35" t="s">
        <v>57</v>
      </c>
      <c r="E1611" s="40" t="s">
        <v>4278</v>
      </c>
    </row>
    <row r="1612" spans="1:5" ht="12.75">
      <c r="A1612" t="s">
        <v>58</v>
      </c>
      <c r="E1612" s="39" t="s">
        <v>5</v>
      </c>
    </row>
    <row r="1613" spans="1:13" ht="12.75">
      <c r="A1613" t="s">
        <v>47</v>
      </c>
      <c r="C1613" s="31" t="s">
        <v>330</v>
      </c>
      <c r="E1613" s="33" t="s">
        <v>331</v>
      </c>
      <c r="J1613" s="32">
        <f>0</f>
      </c>
      <c s="32">
        <f>0</f>
      </c>
      <c s="32">
        <f>0+L1614+L1618+L1622+L1626+L1630</f>
      </c>
      <c s="32">
        <f>0+M1614+M1618+M1622+M1626+M1630</f>
      </c>
    </row>
    <row r="1614" spans="1:16" ht="25.5">
      <c r="A1614" t="s">
        <v>50</v>
      </c>
      <c s="34" t="s">
        <v>2119</v>
      </c>
      <c s="34" t="s">
        <v>4279</v>
      </c>
      <c s="35" t="s">
        <v>5</v>
      </c>
      <c s="6" t="s">
        <v>4280</v>
      </c>
      <c s="36" t="s">
        <v>336</v>
      </c>
      <c s="37">
        <v>68.244</v>
      </c>
      <c s="36">
        <v>0</v>
      </c>
      <c s="36">
        <f>ROUND(G1614*H1614,6)</f>
      </c>
      <c r="L1614" s="38">
        <v>0</v>
      </c>
      <c s="32">
        <f>ROUND(ROUND(L1614,2)*ROUND(G1614,3),2)</f>
      </c>
      <c s="36" t="s">
        <v>154</v>
      </c>
      <c>
        <f>(M1614*21)/100</f>
      </c>
      <c t="s">
        <v>28</v>
      </c>
    </row>
    <row r="1615" spans="1:5" ht="25.5">
      <c r="A1615" s="35" t="s">
        <v>56</v>
      </c>
      <c r="E1615" s="39" t="s">
        <v>4280</v>
      </c>
    </row>
    <row r="1616" spans="1:5" ht="12.75">
      <c r="A1616" s="35" t="s">
        <v>57</v>
      </c>
      <c r="E1616" s="40" t="s">
        <v>5</v>
      </c>
    </row>
    <row r="1617" spans="1:5" ht="12.75">
      <c r="A1617" t="s">
        <v>58</v>
      </c>
      <c r="E1617" s="39" t="s">
        <v>5</v>
      </c>
    </row>
    <row r="1618" spans="1:16" ht="25.5">
      <c r="A1618" t="s">
        <v>50</v>
      </c>
      <c s="34" t="s">
        <v>2123</v>
      </c>
      <c s="34" t="s">
        <v>3123</v>
      </c>
      <c s="35" t="s">
        <v>3124</v>
      </c>
      <c s="6" t="s">
        <v>3125</v>
      </c>
      <c s="36" t="s">
        <v>336</v>
      </c>
      <c s="37">
        <v>68.244</v>
      </c>
      <c s="36">
        <v>0</v>
      </c>
      <c s="36">
        <f>ROUND(G1618*H1618,6)</f>
      </c>
      <c r="L1618" s="38">
        <v>0</v>
      </c>
      <c s="32">
        <f>ROUND(ROUND(L1618,2)*ROUND(G1618,3),2)</f>
      </c>
      <c s="36" t="s">
        <v>159</v>
      </c>
      <c>
        <f>(M1618*21)/100</f>
      </c>
      <c t="s">
        <v>28</v>
      </c>
    </row>
    <row r="1619" spans="1:5" ht="25.5">
      <c r="A1619" s="35" t="s">
        <v>56</v>
      </c>
      <c r="E1619" s="39" t="s">
        <v>3125</v>
      </c>
    </row>
    <row r="1620" spans="1:5" ht="25.5">
      <c r="A1620" s="35" t="s">
        <v>57</v>
      </c>
      <c r="E1620" s="40" t="s">
        <v>4281</v>
      </c>
    </row>
    <row r="1621" spans="1:5" ht="191.25">
      <c r="A1621" t="s">
        <v>58</v>
      </c>
      <c r="E1621" s="39" t="s">
        <v>338</v>
      </c>
    </row>
    <row r="1622" spans="1:16" ht="25.5">
      <c r="A1622" t="s">
        <v>50</v>
      </c>
      <c s="34" t="s">
        <v>2127</v>
      </c>
      <c s="34" t="s">
        <v>340</v>
      </c>
      <c s="35" t="s">
        <v>341</v>
      </c>
      <c s="6" t="s">
        <v>342</v>
      </c>
      <c s="36" t="s">
        <v>336</v>
      </c>
      <c s="37">
        <v>1.26</v>
      </c>
      <c s="36">
        <v>0</v>
      </c>
      <c s="36">
        <f>ROUND(G1622*H1622,6)</f>
      </c>
      <c r="L1622" s="38">
        <v>0</v>
      </c>
      <c s="32">
        <f>ROUND(ROUND(L1622,2)*ROUND(G1622,3),2)</f>
      </c>
      <c s="36" t="s">
        <v>159</v>
      </c>
      <c>
        <f>(M1622*21)/100</f>
      </c>
      <c t="s">
        <v>28</v>
      </c>
    </row>
    <row r="1623" spans="1:5" ht="25.5">
      <c r="A1623" s="35" t="s">
        <v>56</v>
      </c>
      <c r="E1623" s="39" t="s">
        <v>342</v>
      </c>
    </row>
    <row r="1624" spans="1:5" ht="25.5">
      <c r="A1624" s="35" t="s">
        <v>57</v>
      </c>
      <c r="E1624" s="40" t="s">
        <v>4282</v>
      </c>
    </row>
    <row r="1625" spans="1:5" ht="191.25">
      <c r="A1625" t="s">
        <v>58</v>
      </c>
      <c r="E1625" s="39" t="s">
        <v>338</v>
      </c>
    </row>
    <row r="1626" spans="1:16" ht="25.5">
      <c r="A1626" t="s">
        <v>50</v>
      </c>
      <c s="34" t="s">
        <v>2132</v>
      </c>
      <c s="34" t="s">
        <v>345</v>
      </c>
      <c s="35" t="s">
        <v>346</v>
      </c>
      <c s="6" t="s">
        <v>347</v>
      </c>
      <c s="36" t="s">
        <v>336</v>
      </c>
      <c s="37">
        <v>222.991</v>
      </c>
      <c s="36">
        <v>0</v>
      </c>
      <c s="36">
        <f>ROUND(G1626*H1626,6)</f>
      </c>
      <c r="L1626" s="38">
        <v>0</v>
      </c>
      <c s="32">
        <f>ROUND(ROUND(L1626,2)*ROUND(G1626,3),2)</f>
      </c>
      <c s="36" t="s">
        <v>159</v>
      </c>
      <c>
        <f>(M1626*21)/100</f>
      </c>
      <c t="s">
        <v>28</v>
      </c>
    </row>
    <row r="1627" spans="1:5" ht="25.5">
      <c r="A1627" s="35" t="s">
        <v>56</v>
      </c>
      <c r="E1627" s="39" t="s">
        <v>347</v>
      </c>
    </row>
    <row r="1628" spans="1:5" ht="25.5">
      <c r="A1628" s="35" t="s">
        <v>57</v>
      </c>
      <c r="E1628" s="40" t="s">
        <v>4283</v>
      </c>
    </row>
    <row r="1629" spans="1:5" ht="191.25">
      <c r="A1629" t="s">
        <v>58</v>
      </c>
      <c r="E1629" s="39" t="s">
        <v>338</v>
      </c>
    </row>
    <row r="1630" spans="1:16" ht="25.5">
      <c r="A1630" t="s">
        <v>50</v>
      </c>
      <c s="34" t="s">
        <v>2137</v>
      </c>
      <c s="34" t="s">
        <v>3137</v>
      </c>
      <c s="35" t="s">
        <v>3138</v>
      </c>
      <c s="6" t="s">
        <v>3139</v>
      </c>
      <c s="36" t="s">
        <v>336</v>
      </c>
      <c s="37">
        <v>0.342</v>
      </c>
      <c s="36">
        <v>0</v>
      </c>
      <c s="36">
        <f>ROUND(G1630*H1630,6)</f>
      </c>
      <c r="L1630" s="38">
        <v>0</v>
      </c>
      <c s="32">
        <f>ROUND(ROUND(L1630,2)*ROUND(G1630,3),2)</f>
      </c>
      <c s="36" t="s">
        <v>159</v>
      </c>
      <c>
        <f>(M1630*21)/100</f>
      </c>
      <c t="s">
        <v>28</v>
      </c>
    </row>
    <row r="1631" spans="1:5" ht="25.5">
      <c r="A1631" s="35" t="s">
        <v>56</v>
      </c>
      <c r="E1631" s="39" t="s">
        <v>3139</v>
      </c>
    </row>
    <row r="1632" spans="1:5" ht="25.5">
      <c r="A1632" s="35" t="s">
        <v>57</v>
      </c>
      <c r="E1632" s="40" t="s">
        <v>4284</v>
      </c>
    </row>
    <row r="1633" spans="1:5" ht="191.25">
      <c r="A1633" t="s">
        <v>58</v>
      </c>
      <c r="E1633" s="39" t="s">
        <v>338</v>
      </c>
    </row>
    <row r="1634" spans="1:13" ht="12.75">
      <c r="A1634" t="s">
        <v>47</v>
      </c>
      <c r="C1634" s="31" t="s">
        <v>349</v>
      </c>
      <c r="E1634" s="33" t="s">
        <v>350</v>
      </c>
      <c r="J1634" s="32">
        <f>0</f>
      </c>
      <c s="32">
        <f>0</f>
      </c>
      <c s="32">
        <f>0+L1635+L1639</f>
      </c>
      <c s="32">
        <f>0+M1635+M1639</f>
      </c>
    </row>
    <row r="1635" spans="1:16" ht="38.25">
      <c r="A1635" t="s">
        <v>50</v>
      </c>
      <c s="34" t="s">
        <v>2142</v>
      </c>
      <c s="34" t="s">
        <v>4285</v>
      </c>
      <c s="35" t="s">
        <v>5</v>
      </c>
      <c s="6" t="s">
        <v>4286</v>
      </c>
      <c s="36" t="s">
        <v>336</v>
      </c>
      <c s="37">
        <v>149.723</v>
      </c>
      <c s="36">
        <v>0</v>
      </c>
      <c s="36">
        <f>ROUND(G1635*H1635,6)</f>
      </c>
      <c r="L1635" s="38">
        <v>0</v>
      </c>
      <c s="32">
        <f>ROUND(ROUND(L1635,2)*ROUND(G1635,3),2)</f>
      </c>
      <c s="36" t="s">
        <v>154</v>
      </c>
      <c>
        <f>(M1635*21)/100</f>
      </c>
      <c t="s">
        <v>28</v>
      </c>
    </row>
    <row r="1636" spans="1:5" ht="38.25">
      <c r="A1636" s="35" t="s">
        <v>56</v>
      </c>
      <c r="E1636" s="39" t="s">
        <v>4287</v>
      </c>
    </row>
    <row r="1637" spans="1:5" ht="12.75">
      <c r="A1637" s="35" t="s">
        <v>57</v>
      </c>
      <c r="E1637" s="40" t="s">
        <v>5</v>
      </c>
    </row>
    <row r="1638" spans="1:5" ht="12.75">
      <c r="A1638" t="s">
        <v>58</v>
      </c>
      <c r="E1638" s="39" t="s">
        <v>5</v>
      </c>
    </row>
    <row r="1639" spans="1:16" ht="38.25">
      <c r="A1639" t="s">
        <v>50</v>
      </c>
      <c s="34" t="s">
        <v>2146</v>
      </c>
      <c s="34" t="s">
        <v>4288</v>
      </c>
      <c s="35" t="s">
        <v>5</v>
      </c>
      <c s="6" t="s">
        <v>3143</v>
      </c>
      <c s="36" t="s">
        <v>336</v>
      </c>
      <c s="37">
        <v>149.723</v>
      </c>
      <c s="36">
        <v>0</v>
      </c>
      <c s="36">
        <f>ROUND(G1639*H1639,6)</f>
      </c>
      <c r="L1639" s="38">
        <v>0</v>
      </c>
      <c s="32">
        <f>ROUND(ROUND(L1639,2)*ROUND(G1639,3),2)</f>
      </c>
      <c s="36" t="s">
        <v>154</v>
      </c>
      <c>
        <f>(M1639*21)/100</f>
      </c>
      <c t="s">
        <v>28</v>
      </c>
    </row>
    <row r="1640" spans="1:5" ht="38.25">
      <c r="A1640" s="35" t="s">
        <v>56</v>
      </c>
      <c r="E1640" s="39" t="s">
        <v>4289</v>
      </c>
    </row>
    <row r="1641" spans="1:5" ht="12.75">
      <c r="A1641" s="35" t="s">
        <v>57</v>
      </c>
      <c r="E1641" s="40" t="s">
        <v>5</v>
      </c>
    </row>
    <row r="1642" spans="1:5" ht="12.75">
      <c r="A1642" t="s">
        <v>58</v>
      </c>
      <c r="E1642" s="39" t="s">
        <v>5</v>
      </c>
    </row>
    <row r="1643" spans="1:13" ht="12.75">
      <c r="A1643" t="s">
        <v>47</v>
      </c>
      <c r="C1643" s="31" t="s">
        <v>138</v>
      </c>
      <c r="E1643" s="33" t="s">
        <v>139</v>
      </c>
      <c r="J1643" s="32">
        <f>0</f>
      </c>
      <c s="32">
        <f>0</f>
      </c>
      <c s="32">
        <f>0+L1644</f>
      </c>
      <c s="32">
        <f>0+M1644</f>
      </c>
    </row>
    <row r="1644" spans="1:16" ht="25.5">
      <c r="A1644" t="s">
        <v>50</v>
      </c>
      <c s="34" t="s">
        <v>2150</v>
      </c>
      <c s="34" t="s">
        <v>4290</v>
      </c>
      <c s="35" t="s">
        <v>5</v>
      </c>
      <c s="6" t="s">
        <v>4291</v>
      </c>
      <c s="36" t="s">
        <v>143</v>
      </c>
      <c s="37">
        <v>24</v>
      </c>
      <c s="36">
        <v>0</v>
      </c>
      <c s="36">
        <f>ROUND(G1644*H1644,6)</f>
      </c>
      <c r="L1644" s="38">
        <v>0</v>
      </c>
      <c s="32">
        <f>ROUND(ROUND(L1644,2)*ROUND(G1644,3),2)</f>
      </c>
      <c s="36" t="s">
        <v>154</v>
      </c>
      <c>
        <f>(M1644*21)/100</f>
      </c>
      <c t="s">
        <v>28</v>
      </c>
    </row>
    <row r="1645" spans="1:5" ht="25.5">
      <c r="A1645" s="35" t="s">
        <v>56</v>
      </c>
      <c r="E1645" s="39" t="s">
        <v>4291</v>
      </c>
    </row>
    <row r="1646" spans="1:5" ht="12.75">
      <c r="A1646" s="35" t="s">
        <v>57</v>
      </c>
      <c r="E1646" s="40" t="s">
        <v>4292</v>
      </c>
    </row>
    <row r="1647" spans="1:5" ht="12.75">
      <c r="A1647" t="s">
        <v>58</v>
      </c>
      <c r="E1647" s="39" t="s">
        <v>5</v>
      </c>
    </row>
    <row r="1648" spans="1:13" ht="12.75">
      <c r="A1648" t="s">
        <v>47</v>
      </c>
      <c r="C1648" s="31" t="s">
        <v>3219</v>
      </c>
      <c r="E1648" s="33" t="s">
        <v>3220</v>
      </c>
      <c r="J1648" s="32">
        <f>0</f>
      </c>
      <c s="32">
        <f>0</f>
      </c>
      <c s="32">
        <f>0+L1649+L1653+L1657+L1661+L1665</f>
      </c>
      <c s="32">
        <f>0+M1649+M1653+M1657+M1661+M1665</f>
      </c>
    </row>
    <row r="1649" spans="1:16" ht="25.5">
      <c r="A1649" t="s">
        <v>50</v>
      </c>
      <c s="34" t="s">
        <v>2154</v>
      </c>
      <c s="34" t="s">
        <v>4293</v>
      </c>
      <c s="35" t="s">
        <v>5</v>
      </c>
      <c s="6" t="s">
        <v>4294</v>
      </c>
      <c s="36" t="s">
        <v>3613</v>
      </c>
      <c s="37">
        <v>4</v>
      </c>
      <c s="36">
        <v>0.00052</v>
      </c>
      <c s="36">
        <f>ROUND(G1649*H1649,6)</f>
      </c>
      <c r="L1649" s="38">
        <v>0</v>
      </c>
      <c s="32">
        <f>ROUND(ROUND(L1649,2)*ROUND(G1649,3),2)</f>
      </c>
      <c s="36" t="s">
        <v>159</v>
      </c>
      <c>
        <f>(M1649*21)/100</f>
      </c>
      <c t="s">
        <v>28</v>
      </c>
    </row>
    <row r="1650" spans="1:5" ht="25.5">
      <c r="A1650" s="35" t="s">
        <v>56</v>
      </c>
      <c r="E1650" s="39" t="s">
        <v>4294</v>
      </c>
    </row>
    <row r="1651" spans="1:5" ht="12.75">
      <c r="A1651" s="35" t="s">
        <v>57</v>
      </c>
      <c r="E1651" s="40" t="s">
        <v>4295</v>
      </c>
    </row>
    <row r="1652" spans="1:5" ht="12.75">
      <c r="A1652" t="s">
        <v>58</v>
      </c>
      <c r="E1652" s="39" t="s">
        <v>5</v>
      </c>
    </row>
    <row r="1653" spans="1:16" ht="12.75">
      <c r="A1653" t="s">
        <v>50</v>
      </c>
      <c s="34" t="s">
        <v>2158</v>
      </c>
      <c s="34" t="s">
        <v>4296</v>
      </c>
      <c s="35" t="s">
        <v>5</v>
      </c>
      <c s="6" t="s">
        <v>4297</v>
      </c>
      <c s="36" t="s">
        <v>3613</v>
      </c>
      <c s="37">
        <v>2</v>
      </c>
      <c s="36">
        <v>0.00052</v>
      </c>
      <c s="36">
        <f>ROUND(G1653*H1653,6)</f>
      </c>
      <c r="L1653" s="38">
        <v>0</v>
      </c>
      <c s="32">
        <f>ROUND(ROUND(L1653,2)*ROUND(G1653,3),2)</f>
      </c>
      <c s="36" t="s">
        <v>159</v>
      </c>
      <c>
        <f>(M1653*21)/100</f>
      </c>
      <c t="s">
        <v>28</v>
      </c>
    </row>
    <row r="1654" spans="1:5" ht="12.75">
      <c r="A1654" s="35" t="s">
        <v>56</v>
      </c>
      <c r="E1654" s="39" t="s">
        <v>4297</v>
      </c>
    </row>
    <row r="1655" spans="1:5" ht="12.75">
      <c r="A1655" s="35" t="s">
        <v>57</v>
      </c>
      <c r="E1655" s="40" t="s">
        <v>3224</v>
      </c>
    </row>
    <row r="1656" spans="1:5" ht="12.75">
      <c r="A1656" t="s">
        <v>58</v>
      </c>
      <c r="E1656" s="39" t="s">
        <v>5</v>
      </c>
    </row>
    <row r="1657" spans="1:16" ht="12.75">
      <c r="A1657" t="s">
        <v>50</v>
      </c>
      <c s="34" t="s">
        <v>2162</v>
      </c>
      <c s="34" t="s">
        <v>4298</v>
      </c>
      <c s="35" t="s">
        <v>5</v>
      </c>
      <c s="6" t="s">
        <v>4299</v>
      </c>
      <c s="36" t="s">
        <v>3613</v>
      </c>
      <c s="37">
        <v>1</v>
      </c>
      <c s="36">
        <v>0.00052</v>
      </c>
      <c s="36">
        <f>ROUND(G1657*H1657,6)</f>
      </c>
      <c r="L1657" s="38">
        <v>0</v>
      </c>
      <c s="32">
        <f>ROUND(ROUND(L1657,2)*ROUND(G1657,3),2)</f>
      </c>
      <c s="36" t="s">
        <v>159</v>
      </c>
      <c>
        <f>(M1657*21)/100</f>
      </c>
      <c t="s">
        <v>28</v>
      </c>
    </row>
    <row r="1658" spans="1:5" ht="12.75">
      <c r="A1658" s="35" t="s">
        <v>56</v>
      </c>
      <c r="E1658" s="39" t="s">
        <v>4299</v>
      </c>
    </row>
    <row r="1659" spans="1:5" ht="25.5">
      <c r="A1659" s="35" t="s">
        <v>57</v>
      </c>
      <c r="E1659" s="40" t="s">
        <v>4300</v>
      </c>
    </row>
    <row r="1660" spans="1:5" ht="12.75">
      <c r="A1660" t="s">
        <v>58</v>
      </c>
      <c r="E1660" s="39" t="s">
        <v>5</v>
      </c>
    </row>
    <row r="1661" spans="1:16" ht="25.5">
      <c r="A1661" t="s">
        <v>50</v>
      </c>
      <c s="34" t="s">
        <v>2166</v>
      </c>
      <c s="34" t="s">
        <v>4301</v>
      </c>
      <c s="35" t="s">
        <v>5</v>
      </c>
      <c s="6" t="s">
        <v>4302</v>
      </c>
      <c s="36" t="s">
        <v>3613</v>
      </c>
      <c s="37">
        <v>1</v>
      </c>
      <c s="36">
        <v>0.01921</v>
      </c>
      <c s="36">
        <f>ROUND(G1661*H1661,6)</f>
      </c>
      <c r="L1661" s="38">
        <v>0</v>
      </c>
      <c s="32">
        <f>ROUND(ROUND(L1661,2)*ROUND(G1661,3),2)</f>
      </c>
      <c s="36" t="s">
        <v>4303</v>
      </c>
      <c>
        <f>(M1661*21)/100</f>
      </c>
      <c t="s">
        <v>28</v>
      </c>
    </row>
    <row r="1662" spans="1:5" ht="25.5">
      <c r="A1662" s="35" t="s">
        <v>56</v>
      </c>
      <c r="E1662" s="39" t="s">
        <v>4302</v>
      </c>
    </row>
    <row r="1663" spans="1:5" ht="12.75">
      <c r="A1663" s="35" t="s">
        <v>57</v>
      </c>
      <c r="E1663" s="40" t="s">
        <v>4304</v>
      </c>
    </row>
    <row r="1664" spans="1:5" ht="102">
      <c r="A1664" t="s">
        <v>58</v>
      </c>
      <c r="E1664" s="39" t="s">
        <v>4305</v>
      </c>
    </row>
    <row r="1665" spans="1:16" ht="25.5">
      <c r="A1665" t="s">
        <v>50</v>
      </c>
      <c s="34" t="s">
        <v>2170</v>
      </c>
      <c s="34" t="s">
        <v>4306</v>
      </c>
      <c s="35" t="s">
        <v>5</v>
      </c>
      <c s="6" t="s">
        <v>4307</v>
      </c>
      <c s="36" t="s">
        <v>3613</v>
      </c>
      <c s="37">
        <v>1</v>
      </c>
      <c s="36">
        <v>0.00052</v>
      </c>
      <c s="36">
        <f>ROUND(G1665*H1665,6)</f>
      </c>
      <c r="L1665" s="38">
        <v>0</v>
      </c>
      <c s="32">
        <f>ROUND(ROUND(L1665,2)*ROUND(G1665,3),2)</f>
      </c>
      <c s="36" t="s">
        <v>159</v>
      </c>
      <c>
        <f>(M1665*21)/100</f>
      </c>
      <c t="s">
        <v>28</v>
      </c>
    </row>
    <row r="1666" spans="1:5" ht="25.5">
      <c r="A1666" s="35" t="s">
        <v>56</v>
      </c>
      <c r="E1666" s="39" t="s">
        <v>4307</v>
      </c>
    </row>
    <row r="1667" spans="1:5" ht="25.5">
      <c r="A1667" s="35" t="s">
        <v>57</v>
      </c>
      <c r="E1667" s="40" t="s">
        <v>4300</v>
      </c>
    </row>
    <row r="1668" spans="1:5" ht="12.75">
      <c r="A1668" t="s">
        <v>58</v>
      </c>
      <c r="E166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6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476</v>
      </c>
      <c s="41">
        <f>Rekapitulace!C16</f>
      </c>
      <c s="20" t="s">
        <v>0</v>
      </c>
      <c t="s">
        <v>23</v>
      </c>
      <c t="s">
        <v>28</v>
      </c>
    </row>
    <row r="4" spans="1:16" ht="32" customHeight="1">
      <c r="A4" s="24" t="s">
        <v>20</v>
      </c>
      <c s="25" t="s">
        <v>29</v>
      </c>
      <c s="27" t="s">
        <v>476</v>
      </c>
      <c r="E4" s="26" t="s">
        <v>477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COUNTIFS(L8:L597,"=0",A8:A597,"P")+COUNTIFS(L8:L597,"",A8:A597,"P")+SUM(Q8:Q597)</f>
      </c>
    </row>
    <row r="8" spans="1:13" ht="12.75">
      <c r="A8" t="s">
        <v>45</v>
      </c>
      <c r="C8" s="28" t="s">
        <v>4310</v>
      </c>
      <c r="E8" s="30" t="s">
        <v>4309</v>
      </c>
      <c r="J8" s="29">
        <f>0+J9+J150+J219+J476</f>
      </c>
      <c s="29">
        <f>0+K9+K150+K219+K476</f>
      </c>
      <c s="29">
        <f>0+L9+L150+L219+L476</f>
      </c>
      <c s="29">
        <f>0+M9+M150+M219+M476</f>
      </c>
    </row>
    <row r="9" spans="1:13" ht="12.75">
      <c r="A9" t="s">
        <v>47</v>
      </c>
      <c r="C9" s="31" t="s">
        <v>481</v>
      </c>
      <c r="E9" s="33" t="s">
        <v>4311</v>
      </c>
      <c r="J9" s="32">
        <f>0</f>
      </c>
      <c s="32">
        <f>0</f>
      </c>
      <c s="32">
        <f>0+L10+L14+L18+L22+L26+L30+L34+L38+L42+L46+L50+L54+L58+L62+L66+L70+L74+L78+L82+L86+L90+L94+L98+L102+L106+L110+L114+L118+L122+L126+L130+L134+L138+L142+L146</f>
      </c>
      <c s="32">
        <f>0+M10+M14+M18+M22+M26+M30+M34+M38+M42+M46+M50+M54+M58+M62+M66+M70+M74+M78+M82+M86+M90+M94+M98+M102+M106+M110+M114+M118+M122+M126+M130+M134+M138+M142+M146</f>
      </c>
    </row>
    <row r="10" spans="1:16" ht="12.75">
      <c r="A10" t="s">
        <v>50</v>
      </c>
      <c s="34" t="s">
        <v>118</v>
      </c>
      <c s="34" t="s">
        <v>483</v>
      </c>
      <c s="35" t="s">
        <v>5</v>
      </c>
      <c s="6" t="s">
        <v>4312</v>
      </c>
      <c s="36" t="s">
        <v>65</v>
      </c>
      <c s="37">
        <v>2750</v>
      </c>
      <c s="36">
        <v>0</v>
      </c>
      <c s="36">
        <f>ROUND(G10*H10,6)</f>
      </c>
      <c r="L10" s="38">
        <v>0</v>
      </c>
      <c s="32">
        <f>ROUND(ROUND(L10,2)*ROUND(G10,3),2)</f>
      </c>
      <c s="36" t="s">
        <v>485</v>
      </c>
      <c>
        <f>(M10*21)/100</f>
      </c>
      <c t="s">
        <v>28</v>
      </c>
    </row>
    <row r="11" spans="1:5" ht="12.75">
      <c r="A11" s="35" t="s">
        <v>56</v>
      </c>
      <c r="E11" s="39" t="s">
        <v>4312</v>
      </c>
    </row>
    <row r="12" spans="1:5" ht="12.75">
      <c r="A12" s="35" t="s">
        <v>57</v>
      </c>
      <c r="E12" s="40" t="s">
        <v>5</v>
      </c>
    </row>
    <row r="13" spans="1:5" ht="12.75">
      <c r="A13" t="s">
        <v>58</v>
      </c>
      <c r="E13" s="39" t="s">
        <v>5</v>
      </c>
    </row>
    <row r="14" spans="1:16" ht="12.75">
      <c r="A14" t="s">
        <v>50</v>
      </c>
      <c s="34" t="s">
        <v>28</v>
      </c>
      <c s="34" t="s">
        <v>486</v>
      </c>
      <c s="35" t="s">
        <v>5</v>
      </c>
      <c s="6" t="s">
        <v>4313</v>
      </c>
      <c s="36" t="s">
        <v>65</v>
      </c>
      <c s="37">
        <v>450</v>
      </c>
      <c s="36">
        <v>0</v>
      </c>
      <c s="36">
        <f>ROUND(G14*H14,6)</f>
      </c>
      <c r="L14" s="38">
        <v>0</v>
      </c>
      <c s="32">
        <f>ROUND(ROUND(L14,2)*ROUND(G14,3),2)</f>
      </c>
      <c s="36" t="s">
        <v>485</v>
      </c>
      <c>
        <f>(M14*21)/100</f>
      </c>
      <c t="s">
        <v>28</v>
      </c>
    </row>
    <row r="15" spans="1:5" ht="12.75">
      <c r="A15" s="35" t="s">
        <v>56</v>
      </c>
      <c r="E15" s="39" t="s">
        <v>4313</v>
      </c>
    </row>
    <row r="16" spans="1:5" ht="12.75">
      <c r="A16" s="35" t="s">
        <v>57</v>
      </c>
      <c r="E16" s="40" t="s">
        <v>5</v>
      </c>
    </row>
    <row r="17" spans="1:5" ht="12.75">
      <c r="A17" t="s">
        <v>58</v>
      </c>
      <c r="E17" s="39" t="s">
        <v>5</v>
      </c>
    </row>
    <row r="18" spans="1:16" ht="12.75">
      <c r="A18" t="s">
        <v>50</v>
      </c>
      <c s="34" t="s">
        <v>26</v>
      </c>
      <c s="34" t="s">
        <v>488</v>
      </c>
      <c s="35" t="s">
        <v>5</v>
      </c>
      <c s="6" t="s">
        <v>4314</v>
      </c>
      <c s="36" t="s">
        <v>65</v>
      </c>
      <c s="37">
        <v>240</v>
      </c>
      <c s="36">
        <v>0</v>
      </c>
      <c s="36">
        <f>ROUND(G18*H18,6)</f>
      </c>
      <c r="L18" s="38">
        <v>0</v>
      </c>
      <c s="32">
        <f>ROUND(ROUND(L18,2)*ROUND(G18,3),2)</f>
      </c>
      <c s="36" t="s">
        <v>485</v>
      </c>
      <c>
        <f>(M18*21)/100</f>
      </c>
      <c t="s">
        <v>28</v>
      </c>
    </row>
    <row r="19" spans="1:5" ht="12.75">
      <c r="A19" s="35" t="s">
        <v>56</v>
      </c>
      <c r="E19" s="39" t="s">
        <v>4314</v>
      </c>
    </row>
    <row r="20" spans="1:5" ht="12.75">
      <c r="A20" s="35" t="s">
        <v>57</v>
      </c>
      <c r="E20" s="40" t="s">
        <v>5</v>
      </c>
    </row>
    <row r="21" spans="1:5" ht="12.75">
      <c r="A21" t="s">
        <v>58</v>
      </c>
      <c r="E21" s="39" t="s">
        <v>5</v>
      </c>
    </row>
    <row r="22" spans="1:16" ht="12.75">
      <c r="A22" t="s">
        <v>50</v>
      </c>
      <c s="34" t="s">
        <v>125</v>
      </c>
      <c s="34" t="s">
        <v>490</v>
      </c>
      <c s="35" t="s">
        <v>5</v>
      </c>
      <c s="6" t="s">
        <v>4315</v>
      </c>
      <c s="36" t="s">
        <v>494</v>
      </c>
      <c s="37">
        <v>38</v>
      </c>
      <c s="36">
        <v>0</v>
      </c>
      <c s="36">
        <f>ROUND(G22*H22,6)</f>
      </c>
      <c r="L22" s="38">
        <v>0</v>
      </c>
      <c s="32">
        <f>ROUND(ROUND(L22,2)*ROUND(G22,3),2)</f>
      </c>
      <c s="36" t="s">
        <v>485</v>
      </c>
      <c>
        <f>(M22*21)/100</f>
      </c>
      <c t="s">
        <v>28</v>
      </c>
    </row>
    <row r="23" spans="1:5" ht="12.75">
      <c r="A23" s="35" t="s">
        <v>56</v>
      </c>
      <c r="E23" s="39" t="s">
        <v>4315</v>
      </c>
    </row>
    <row r="24" spans="1:5" ht="12.75">
      <c r="A24" s="35" t="s">
        <v>57</v>
      </c>
      <c r="E24" s="40" t="s">
        <v>5</v>
      </c>
    </row>
    <row r="25" spans="1:5" ht="12.75">
      <c r="A25" t="s">
        <v>58</v>
      </c>
      <c r="E25" s="39" t="s">
        <v>5</v>
      </c>
    </row>
    <row r="26" spans="1:16" ht="12.75">
      <c r="A26" t="s">
        <v>50</v>
      </c>
      <c s="34" t="s">
        <v>128</v>
      </c>
      <c s="34" t="s">
        <v>492</v>
      </c>
      <c s="35" t="s">
        <v>5</v>
      </c>
      <c s="6" t="s">
        <v>4316</v>
      </c>
      <c s="36" t="s">
        <v>494</v>
      </c>
      <c s="37">
        <v>2</v>
      </c>
      <c s="36">
        <v>0</v>
      </c>
      <c s="36">
        <f>ROUND(G26*H26,6)</f>
      </c>
      <c r="L26" s="38">
        <v>0</v>
      </c>
      <c s="32">
        <f>ROUND(ROUND(L26,2)*ROUND(G26,3),2)</f>
      </c>
      <c s="36" t="s">
        <v>485</v>
      </c>
      <c>
        <f>(M26*21)/100</f>
      </c>
      <c t="s">
        <v>28</v>
      </c>
    </row>
    <row r="27" spans="1:5" ht="12.75">
      <c r="A27" s="35" t="s">
        <v>56</v>
      </c>
      <c r="E27" s="39" t="s">
        <v>4316</v>
      </c>
    </row>
    <row r="28" spans="1:5" ht="12.75">
      <c r="A28" s="35" t="s">
        <v>57</v>
      </c>
      <c r="E28" s="40" t="s">
        <v>5</v>
      </c>
    </row>
    <row r="29" spans="1:5" ht="12.75">
      <c r="A29" t="s">
        <v>58</v>
      </c>
      <c r="E29" s="39" t="s">
        <v>5</v>
      </c>
    </row>
    <row r="30" spans="1:16" ht="12.75">
      <c r="A30" t="s">
        <v>50</v>
      </c>
      <c s="34" t="s">
        <v>27</v>
      </c>
      <c s="34" t="s">
        <v>495</v>
      </c>
      <c s="35" t="s">
        <v>5</v>
      </c>
      <c s="6" t="s">
        <v>4317</v>
      </c>
      <c s="36" t="s">
        <v>494</v>
      </c>
      <c s="37">
        <v>5</v>
      </c>
      <c s="36">
        <v>0</v>
      </c>
      <c s="36">
        <f>ROUND(G30*H30,6)</f>
      </c>
      <c r="L30" s="38">
        <v>0</v>
      </c>
      <c s="32">
        <f>ROUND(ROUND(L30,2)*ROUND(G30,3),2)</f>
      </c>
      <c s="36" t="s">
        <v>485</v>
      </c>
      <c>
        <f>(M30*21)/100</f>
      </c>
      <c t="s">
        <v>28</v>
      </c>
    </row>
    <row r="31" spans="1:5" ht="12.75">
      <c r="A31" s="35" t="s">
        <v>56</v>
      </c>
      <c r="E31" s="39" t="s">
        <v>4317</v>
      </c>
    </row>
    <row r="32" spans="1:5" ht="12.75">
      <c r="A32" s="35" t="s">
        <v>57</v>
      </c>
      <c r="E32" s="40" t="s">
        <v>5</v>
      </c>
    </row>
    <row r="33" spans="1:5" ht="12.75">
      <c r="A33" t="s">
        <v>58</v>
      </c>
      <c r="E33" s="39" t="s">
        <v>5</v>
      </c>
    </row>
    <row r="34" spans="1:16" ht="12.75">
      <c r="A34" t="s">
        <v>50</v>
      </c>
      <c s="34" t="s">
        <v>51</v>
      </c>
      <c s="34" t="s">
        <v>497</v>
      </c>
      <c s="35" t="s">
        <v>5</v>
      </c>
      <c s="6" t="s">
        <v>4318</v>
      </c>
      <c s="36" t="s">
        <v>494</v>
      </c>
      <c s="37">
        <v>24</v>
      </c>
      <c s="36">
        <v>0</v>
      </c>
      <c s="36">
        <f>ROUND(G34*H34,6)</f>
      </c>
      <c r="L34" s="38">
        <v>0</v>
      </c>
      <c s="32">
        <f>ROUND(ROUND(L34,2)*ROUND(G34,3),2)</f>
      </c>
      <c s="36" t="s">
        <v>485</v>
      </c>
      <c>
        <f>(M34*21)/100</f>
      </c>
      <c t="s">
        <v>28</v>
      </c>
    </row>
    <row r="35" spans="1:5" ht="12.75">
      <c r="A35" s="35" t="s">
        <v>56</v>
      </c>
      <c r="E35" s="39" t="s">
        <v>4318</v>
      </c>
    </row>
    <row r="36" spans="1:5" ht="12.75">
      <c r="A36" s="35" t="s">
        <v>57</v>
      </c>
      <c r="E36" s="40" t="s">
        <v>5</v>
      </c>
    </row>
    <row r="37" spans="1:5" ht="12.75">
      <c r="A37" t="s">
        <v>58</v>
      </c>
      <c r="E37" s="39" t="s">
        <v>5</v>
      </c>
    </row>
    <row r="38" spans="1:16" ht="12.75">
      <c r="A38" t="s">
        <v>50</v>
      </c>
      <c s="34" t="s">
        <v>59</v>
      </c>
      <c s="34" t="s">
        <v>499</v>
      </c>
      <c s="35" t="s">
        <v>5</v>
      </c>
      <c s="6" t="s">
        <v>4319</v>
      </c>
      <c s="36" t="s">
        <v>494</v>
      </c>
      <c s="37">
        <v>4</v>
      </c>
      <c s="36">
        <v>0</v>
      </c>
      <c s="36">
        <f>ROUND(G38*H38,6)</f>
      </c>
      <c r="L38" s="38">
        <v>0</v>
      </c>
      <c s="32">
        <f>ROUND(ROUND(L38,2)*ROUND(G38,3),2)</f>
      </c>
      <c s="36" t="s">
        <v>485</v>
      </c>
      <c>
        <f>(M38*21)/100</f>
      </c>
      <c t="s">
        <v>28</v>
      </c>
    </row>
    <row r="39" spans="1:5" ht="12.75">
      <c r="A39" s="35" t="s">
        <v>56</v>
      </c>
      <c r="E39" s="39" t="s">
        <v>4319</v>
      </c>
    </row>
    <row r="40" spans="1:5" ht="12.75">
      <c r="A40" s="35" t="s">
        <v>57</v>
      </c>
      <c r="E40" s="40" t="s">
        <v>5</v>
      </c>
    </row>
    <row r="41" spans="1:5" ht="12.75">
      <c r="A41" t="s">
        <v>58</v>
      </c>
      <c r="E41" s="39" t="s">
        <v>5</v>
      </c>
    </row>
    <row r="42" spans="1:16" ht="12.75">
      <c r="A42" t="s">
        <v>50</v>
      </c>
      <c s="34" t="s">
        <v>62</v>
      </c>
      <c s="34" t="s">
        <v>501</v>
      </c>
      <c s="35" t="s">
        <v>5</v>
      </c>
      <c s="6" t="s">
        <v>4320</v>
      </c>
      <c s="36" t="s">
        <v>494</v>
      </c>
      <c s="37">
        <v>67</v>
      </c>
      <c s="36">
        <v>0</v>
      </c>
      <c s="36">
        <f>ROUND(G42*H42,6)</f>
      </c>
      <c r="L42" s="38">
        <v>0</v>
      </c>
      <c s="32">
        <f>ROUND(ROUND(L42,2)*ROUND(G42,3),2)</f>
      </c>
      <c s="36" t="s">
        <v>485</v>
      </c>
      <c>
        <f>(M42*21)/100</f>
      </c>
      <c t="s">
        <v>28</v>
      </c>
    </row>
    <row r="43" spans="1:5" ht="12.75">
      <c r="A43" s="35" t="s">
        <v>56</v>
      </c>
      <c r="E43" s="39" t="s">
        <v>4320</v>
      </c>
    </row>
    <row r="44" spans="1:5" ht="12.75">
      <c r="A44" s="35" t="s">
        <v>57</v>
      </c>
      <c r="E44" s="40" t="s">
        <v>5</v>
      </c>
    </row>
    <row r="45" spans="1:5" ht="12.75">
      <c r="A45" t="s">
        <v>58</v>
      </c>
      <c r="E45" s="39" t="s">
        <v>5</v>
      </c>
    </row>
    <row r="46" spans="1:16" ht="12.75">
      <c r="A46" t="s">
        <v>50</v>
      </c>
      <c s="34" t="s">
        <v>66</v>
      </c>
      <c s="34" t="s">
        <v>503</v>
      </c>
      <c s="35" t="s">
        <v>5</v>
      </c>
      <c s="6" t="s">
        <v>4321</v>
      </c>
      <c s="36" t="s">
        <v>494</v>
      </c>
      <c s="37">
        <v>5</v>
      </c>
      <c s="36">
        <v>0</v>
      </c>
      <c s="36">
        <f>ROUND(G46*H46,6)</f>
      </c>
      <c r="L46" s="38">
        <v>0</v>
      </c>
      <c s="32">
        <f>ROUND(ROUND(L46,2)*ROUND(G46,3),2)</f>
      </c>
      <c s="36" t="s">
        <v>485</v>
      </c>
      <c>
        <f>(M46*21)/100</f>
      </c>
      <c t="s">
        <v>28</v>
      </c>
    </row>
    <row r="47" spans="1:5" ht="12.75">
      <c r="A47" s="35" t="s">
        <v>56</v>
      </c>
      <c r="E47" s="39" t="s">
        <v>4321</v>
      </c>
    </row>
    <row r="48" spans="1:5" ht="12.75">
      <c r="A48" s="35" t="s">
        <v>57</v>
      </c>
      <c r="E48" s="40" t="s">
        <v>5</v>
      </c>
    </row>
    <row r="49" spans="1:5" ht="12.75">
      <c r="A49" t="s">
        <v>58</v>
      </c>
      <c r="E49" s="39" t="s">
        <v>5</v>
      </c>
    </row>
    <row r="50" spans="1:16" ht="12.75">
      <c r="A50" t="s">
        <v>50</v>
      </c>
      <c s="34" t="s">
        <v>69</v>
      </c>
      <c s="34" t="s">
        <v>505</v>
      </c>
      <c s="35" t="s">
        <v>5</v>
      </c>
      <c s="6" t="s">
        <v>4322</v>
      </c>
      <c s="36" t="s">
        <v>494</v>
      </c>
      <c s="37">
        <v>58</v>
      </c>
      <c s="36">
        <v>0</v>
      </c>
      <c s="36">
        <f>ROUND(G50*H50,6)</f>
      </c>
      <c r="L50" s="38">
        <v>0</v>
      </c>
      <c s="32">
        <f>ROUND(ROUND(L50,2)*ROUND(G50,3),2)</f>
      </c>
      <c s="36" t="s">
        <v>485</v>
      </c>
      <c>
        <f>(M50*21)/100</f>
      </c>
      <c t="s">
        <v>28</v>
      </c>
    </row>
    <row r="51" spans="1:5" ht="12.75">
      <c r="A51" s="35" t="s">
        <v>56</v>
      </c>
      <c r="E51" s="39" t="s">
        <v>4322</v>
      </c>
    </row>
    <row r="52" spans="1:5" ht="12.75">
      <c r="A52" s="35" t="s">
        <v>57</v>
      </c>
      <c r="E52" s="40" t="s">
        <v>5</v>
      </c>
    </row>
    <row r="53" spans="1:5" ht="12.75">
      <c r="A53" t="s">
        <v>58</v>
      </c>
      <c r="E53" s="39" t="s">
        <v>5</v>
      </c>
    </row>
    <row r="54" spans="1:16" ht="12.75">
      <c r="A54" t="s">
        <v>50</v>
      </c>
      <c s="34" t="s">
        <v>73</v>
      </c>
      <c s="34" t="s">
        <v>507</v>
      </c>
      <c s="35" t="s">
        <v>5</v>
      </c>
      <c s="6" t="s">
        <v>4323</v>
      </c>
      <c s="36" t="s">
        <v>494</v>
      </c>
      <c s="37">
        <v>6</v>
      </c>
      <c s="36">
        <v>0</v>
      </c>
      <c s="36">
        <f>ROUND(G54*H54,6)</f>
      </c>
      <c r="L54" s="38">
        <v>0</v>
      </c>
      <c s="32">
        <f>ROUND(ROUND(L54,2)*ROUND(G54,3),2)</f>
      </c>
      <c s="36" t="s">
        <v>485</v>
      </c>
      <c>
        <f>(M54*21)/100</f>
      </c>
      <c t="s">
        <v>28</v>
      </c>
    </row>
    <row r="55" spans="1:5" ht="12.75">
      <c r="A55" s="35" t="s">
        <v>56</v>
      </c>
      <c r="E55" s="39" t="s">
        <v>4323</v>
      </c>
    </row>
    <row r="56" spans="1:5" ht="12.75">
      <c r="A56" s="35" t="s">
        <v>57</v>
      </c>
      <c r="E56" s="40" t="s">
        <v>5</v>
      </c>
    </row>
    <row r="57" spans="1:5" ht="12.75">
      <c r="A57" t="s">
        <v>58</v>
      </c>
      <c r="E57" s="39" t="s">
        <v>5</v>
      </c>
    </row>
    <row r="58" spans="1:16" ht="12.75">
      <c r="A58" t="s">
        <v>50</v>
      </c>
      <c s="34" t="s">
        <v>76</v>
      </c>
      <c s="34" t="s">
        <v>509</v>
      </c>
      <c s="35" t="s">
        <v>5</v>
      </c>
      <c s="6" t="s">
        <v>4324</v>
      </c>
      <c s="36" t="s">
        <v>494</v>
      </c>
      <c s="37">
        <v>1</v>
      </c>
      <c s="36">
        <v>0</v>
      </c>
      <c s="36">
        <f>ROUND(G58*H58,6)</f>
      </c>
      <c r="L58" s="38">
        <v>0</v>
      </c>
      <c s="32">
        <f>ROUND(ROUND(L58,2)*ROUND(G58,3),2)</f>
      </c>
      <c s="36" t="s">
        <v>485</v>
      </c>
      <c>
        <f>(M58*21)/100</f>
      </c>
      <c t="s">
        <v>28</v>
      </c>
    </row>
    <row r="59" spans="1:5" ht="12.75">
      <c r="A59" s="35" t="s">
        <v>56</v>
      </c>
      <c r="E59" s="39" t="s">
        <v>4324</v>
      </c>
    </row>
    <row r="60" spans="1:5" ht="12.75">
      <c r="A60" s="35" t="s">
        <v>57</v>
      </c>
      <c r="E60" s="40" t="s">
        <v>5</v>
      </c>
    </row>
    <row r="61" spans="1:5" ht="12.75">
      <c r="A61" t="s">
        <v>58</v>
      </c>
      <c r="E61" s="39" t="s">
        <v>5</v>
      </c>
    </row>
    <row r="62" spans="1:16" ht="12.75">
      <c r="A62" t="s">
        <v>50</v>
      </c>
      <c s="34" t="s">
        <v>79</v>
      </c>
      <c s="34" t="s">
        <v>511</v>
      </c>
      <c s="35" t="s">
        <v>5</v>
      </c>
      <c s="6" t="s">
        <v>4325</v>
      </c>
      <c s="36" t="s">
        <v>494</v>
      </c>
      <c s="37">
        <v>6</v>
      </c>
      <c s="36">
        <v>0</v>
      </c>
      <c s="36">
        <f>ROUND(G62*H62,6)</f>
      </c>
      <c r="L62" s="38">
        <v>0</v>
      </c>
      <c s="32">
        <f>ROUND(ROUND(L62,2)*ROUND(G62,3),2)</f>
      </c>
      <c s="36" t="s">
        <v>485</v>
      </c>
      <c>
        <f>(M62*21)/100</f>
      </c>
      <c t="s">
        <v>28</v>
      </c>
    </row>
    <row r="63" spans="1:5" ht="12.75">
      <c r="A63" s="35" t="s">
        <v>56</v>
      </c>
      <c r="E63" s="39" t="s">
        <v>4325</v>
      </c>
    </row>
    <row r="64" spans="1:5" ht="12.75">
      <c r="A64" s="35" t="s">
        <v>57</v>
      </c>
      <c r="E64" s="40" t="s">
        <v>5</v>
      </c>
    </row>
    <row r="65" spans="1:5" ht="12.75">
      <c r="A65" t="s">
        <v>58</v>
      </c>
      <c r="E65" s="39" t="s">
        <v>5</v>
      </c>
    </row>
    <row r="66" spans="1:16" ht="12.75">
      <c r="A66" t="s">
        <v>50</v>
      </c>
      <c s="34" t="s">
        <v>82</v>
      </c>
      <c s="34" t="s">
        <v>513</v>
      </c>
      <c s="35" t="s">
        <v>5</v>
      </c>
      <c s="6" t="s">
        <v>4326</v>
      </c>
      <c s="36" t="s">
        <v>494</v>
      </c>
      <c s="37">
        <v>6</v>
      </c>
      <c s="36">
        <v>0</v>
      </c>
      <c s="36">
        <f>ROUND(G66*H66,6)</f>
      </c>
      <c r="L66" s="38">
        <v>0</v>
      </c>
      <c s="32">
        <f>ROUND(ROUND(L66,2)*ROUND(G66,3),2)</f>
      </c>
      <c s="36" t="s">
        <v>485</v>
      </c>
      <c>
        <f>(M66*21)/100</f>
      </c>
      <c t="s">
        <v>28</v>
      </c>
    </row>
    <row r="67" spans="1:5" ht="12.75">
      <c r="A67" s="35" t="s">
        <v>56</v>
      </c>
      <c r="E67" s="39" t="s">
        <v>4326</v>
      </c>
    </row>
    <row r="68" spans="1:5" ht="12.75">
      <c r="A68" s="35" t="s">
        <v>57</v>
      </c>
      <c r="E68" s="40" t="s">
        <v>5</v>
      </c>
    </row>
    <row r="69" spans="1:5" ht="12.75">
      <c r="A69" t="s">
        <v>58</v>
      </c>
      <c r="E69" s="39" t="s">
        <v>5</v>
      </c>
    </row>
    <row r="70" spans="1:16" ht="12.75">
      <c r="A70" t="s">
        <v>50</v>
      </c>
      <c s="34" t="s">
        <v>85</v>
      </c>
      <c s="34" t="s">
        <v>515</v>
      </c>
      <c s="35" t="s">
        <v>5</v>
      </c>
      <c s="6" t="s">
        <v>4327</v>
      </c>
      <c s="36" t="s">
        <v>494</v>
      </c>
      <c s="37">
        <v>49</v>
      </c>
      <c s="36">
        <v>0</v>
      </c>
      <c s="36">
        <f>ROUND(G70*H70,6)</f>
      </c>
      <c r="L70" s="38">
        <v>0</v>
      </c>
      <c s="32">
        <f>ROUND(ROUND(L70,2)*ROUND(G70,3),2)</f>
      </c>
      <c s="36" t="s">
        <v>485</v>
      </c>
      <c>
        <f>(M70*21)/100</f>
      </c>
      <c t="s">
        <v>28</v>
      </c>
    </row>
    <row r="71" spans="1:5" ht="12.75">
      <c r="A71" s="35" t="s">
        <v>56</v>
      </c>
      <c r="E71" s="39" t="s">
        <v>4327</v>
      </c>
    </row>
    <row r="72" spans="1:5" ht="12.75">
      <c r="A72" s="35" t="s">
        <v>57</v>
      </c>
      <c r="E72" s="40" t="s">
        <v>5</v>
      </c>
    </row>
    <row r="73" spans="1:5" ht="12.75">
      <c r="A73" t="s">
        <v>58</v>
      </c>
      <c r="E73" s="39" t="s">
        <v>5</v>
      </c>
    </row>
    <row r="74" spans="1:16" ht="12.75">
      <c r="A74" t="s">
        <v>50</v>
      </c>
      <c s="34" t="s">
        <v>88</v>
      </c>
      <c s="34" t="s">
        <v>517</v>
      </c>
      <c s="35" t="s">
        <v>5</v>
      </c>
      <c s="6" t="s">
        <v>4328</v>
      </c>
      <c s="36" t="s">
        <v>494</v>
      </c>
      <c s="37">
        <v>24</v>
      </c>
      <c s="36">
        <v>0</v>
      </c>
      <c s="36">
        <f>ROUND(G74*H74,6)</f>
      </c>
      <c r="L74" s="38">
        <v>0</v>
      </c>
      <c s="32">
        <f>ROUND(ROUND(L74,2)*ROUND(G74,3),2)</f>
      </c>
      <c s="36" t="s">
        <v>485</v>
      </c>
      <c>
        <f>(M74*21)/100</f>
      </c>
      <c t="s">
        <v>28</v>
      </c>
    </row>
    <row r="75" spans="1:5" ht="12.75">
      <c r="A75" s="35" t="s">
        <v>56</v>
      </c>
      <c r="E75" s="39" t="s">
        <v>4328</v>
      </c>
    </row>
    <row r="76" spans="1:5" ht="12.75">
      <c r="A76" s="35" t="s">
        <v>57</v>
      </c>
      <c r="E76" s="40" t="s">
        <v>5</v>
      </c>
    </row>
    <row r="77" spans="1:5" ht="12.75">
      <c r="A77" t="s">
        <v>58</v>
      </c>
      <c r="E77" s="39" t="s">
        <v>5</v>
      </c>
    </row>
    <row r="78" spans="1:16" ht="25.5">
      <c r="A78" t="s">
        <v>50</v>
      </c>
      <c s="34" t="s">
        <v>91</v>
      </c>
      <c s="34" t="s">
        <v>519</v>
      </c>
      <c s="35" t="s">
        <v>5</v>
      </c>
      <c s="6" t="s">
        <v>4329</v>
      </c>
      <c s="36" t="s">
        <v>494</v>
      </c>
      <c s="37">
        <v>5</v>
      </c>
      <c s="36">
        <v>0</v>
      </c>
      <c s="36">
        <f>ROUND(G78*H78,6)</f>
      </c>
      <c r="L78" s="38">
        <v>0</v>
      </c>
      <c s="32">
        <f>ROUND(ROUND(L78,2)*ROUND(G78,3),2)</f>
      </c>
      <c s="36" t="s">
        <v>485</v>
      </c>
      <c>
        <f>(M78*21)/100</f>
      </c>
      <c t="s">
        <v>28</v>
      </c>
    </row>
    <row r="79" spans="1:5" ht="25.5">
      <c r="A79" s="35" t="s">
        <v>56</v>
      </c>
      <c r="E79" s="39" t="s">
        <v>4329</v>
      </c>
    </row>
    <row r="80" spans="1:5" ht="12.75">
      <c r="A80" s="35" t="s">
        <v>57</v>
      </c>
      <c r="E80" s="40" t="s">
        <v>5</v>
      </c>
    </row>
    <row r="81" spans="1:5" ht="12.75">
      <c r="A81" t="s">
        <v>58</v>
      </c>
      <c r="E81" s="39" t="s">
        <v>5</v>
      </c>
    </row>
    <row r="82" spans="1:16" ht="25.5">
      <c r="A82" t="s">
        <v>50</v>
      </c>
      <c s="34" t="s">
        <v>94</v>
      </c>
      <c s="34" t="s">
        <v>521</v>
      </c>
      <c s="35" t="s">
        <v>5</v>
      </c>
      <c s="6" t="s">
        <v>4330</v>
      </c>
      <c s="36" t="s">
        <v>494</v>
      </c>
      <c s="37">
        <v>27</v>
      </c>
      <c s="36">
        <v>0</v>
      </c>
      <c s="36">
        <f>ROUND(G82*H82,6)</f>
      </c>
      <c r="L82" s="38">
        <v>0</v>
      </c>
      <c s="32">
        <f>ROUND(ROUND(L82,2)*ROUND(G82,3),2)</f>
      </c>
      <c s="36" t="s">
        <v>485</v>
      </c>
      <c>
        <f>(M82*21)/100</f>
      </c>
      <c t="s">
        <v>28</v>
      </c>
    </row>
    <row r="83" spans="1:5" ht="25.5">
      <c r="A83" s="35" t="s">
        <v>56</v>
      </c>
      <c r="E83" s="39" t="s">
        <v>4330</v>
      </c>
    </row>
    <row r="84" spans="1:5" ht="12.75">
      <c r="A84" s="35" t="s">
        <v>57</v>
      </c>
      <c r="E84" s="40" t="s">
        <v>5</v>
      </c>
    </row>
    <row r="85" spans="1:5" ht="12.75">
      <c r="A85" t="s">
        <v>58</v>
      </c>
      <c r="E85" s="39" t="s">
        <v>5</v>
      </c>
    </row>
    <row r="86" spans="1:16" ht="25.5">
      <c r="A86" t="s">
        <v>50</v>
      </c>
      <c s="34" t="s">
        <v>98</v>
      </c>
      <c s="34" t="s">
        <v>523</v>
      </c>
      <c s="35" t="s">
        <v>5</v>
      </c>
      <c s="6" t="s">
        <v>4331</v>
      </c>
      <c s="36" t="s">
        <v>494</v>
      </c>
      <c s="37">
        <v>8</v>
      </c>
      <c s="36">
        <v>0</v>
      </c>
      <c s="36">
        <f>ROUND(G86*H86,6)</f>
      </c>
      <c r="L86" s="38">
        <v>0</v>
      </c>
      <c s="32">
        <f>ROUND(ROUND(L86,2)*ROUND(G86,3),2)</f>
      </c>
      <c s="36" t="s">
        <v>485</v>
      </c>
      <c>
        <f>(M86*21)/100</f>
      </c>
      <c t="s">
        <v>28</v>
      </c>
    </row>
    <row r="87" spans="1:5" ht="25.5">
      <c r="A87" s="35" t="s">
        <v>56</v>
      </c>
      <c r="E87" s="39" t="s">
        <v>4331</v>
      </c>
    </row>
    <row r="88" spans="1:5" ht="12.75">
      <c r="A88" s="35" t="s">
        <v>57</v>
      </c>
      <c r="E88" s="40" t="s">
        <v>5</v>
      </c>
    </row>
    <row r="89" spans="1:5" ht="12.75">
      <c r="A89" t="s">
        <v>58</v>
      </c>
      <c r="E89" s="39" t="s">
        <v>5</v>
      </c>
    </row>
    <row r="90" spans="1:16" ht="25.5">
      <c r="A90" t="s">
        <v>50</v>
      </c>
      <c s="34" t="s">
        <v>101</v>
      </c>
      <c s="34" t="s">
        <v>525</v>
      </c>
      <c s="35" t="s">
        <v>5</v>
      </c>
      <c s="6" t="s">
        <v>4332</v>
      </c>
      <c s="36" t="s">
        <v>494</v>
      </c>
      <c s="37">
        <v>18</v>
      </c>
      <c s="36">
        <v>0</v>
      </c>
      <c s="36">
        <f>ROUND(G90*H90,6)</f>
      </c>
      <c r="L90" s="38">
        <v>0</v>
      </c>
      <c s="32">
        <f>ROUND(ROUND(L90,2)*ROUND(G90,3),2)</f>
      </c>
      <c s="36" t="s">
        <v>485</v>
      </c>
      <c>
        <f>(M90*21)/100</f>
      </c>
      <c t="s">
        <v>28</v>
      </c>
    </row>
    <row r="91" spans="1:5" ht="25.5">
      <c r="A91" s="35" t="s">
        <v>56</v>
      </c>
      <c r="E91" s="39" t="s">
        <v>4332</v>
      </c>
    </row>
    <row r="92" spans="1:5" ht="12.75">
      <c r="A92" s="35" t="s">
        <v>57</v>
      </c>
      <c r="E92" s="40" t="s">
        <v>5</v>
      </c>
    </row>
    <row r="93" spans="1:5" ht="12.75">
      <c r="A93" t="s">
        <v>58</v>
      </c>
      <c r="E93" s="39" t="s">
        <v>5</v>
      </c>
    </row>
    <row r="94" spans="1:16" ht="25.5">
      <c r="A94" t="s">
        <v>50</v>
      </c>
      <c s="34" t="s">
        <v>104</v>
      </c>
      <c s="34" t="s">
        <v>527</v>
      </c>
      <c s="35" t="s">
        <v>5</v>
      </c>
      <c s="6" t="s">
        <v>4333</v>
      </c>
      <c s="36" t="s">
        <v>494</v>
      </c>
      <c s="37">
        <v>5</v>
      </c>
      <c s="36">
        <v>0</v>
      </c>
      <c s="36">
        <f>ROUND(G94*H94,6)</f>
      </c>
      <c r="L94" s="38">
        <v>0</v>
      </c>
      <c s="32">
        <f>ROUND(ROUND(L94,2)*ROUND(G94,3),2)</f>
      </c>
      <c s="36" t="s">
        <v>485</v>
      </c>
      <c>
        <f>(M94*21)/100</f>
      </c>
      <c t="s">
        <v>28</v>
      </c>
    </row>
    <row r="95" spans="1:5" ht="25.5">
      <c r="A95" s="35" t="s">
        <v>56</v>
      </c>
      <c r="E95" s="39" t="s">
        <v>4333</v>
      </c>
    </row>
    <row r="96" spans="1:5" ht="12.75">
      <c r="A96" s="35" t="s">
        <v>57</v>
      </c>
      <c r="E96" s="40" t="s">
        <v>5</v>
      </c>
    </row>
    <row r="97" spans="1:5" ht="12.75">
      <c r="A97" t="s">
        <v>58</v>
      </c>
      <c r="E97" s="39" t="s">
        <v>5</v>
      </c>
    </row>
    <row r="98" spans="1:16" ht="25.5">
      <c r="A98" t="s">
        <v>50</v>
      </c>
      <c s="34" t="s">
        <v>107</v>
      </c>
      <c s="34" t="s">
        <v>4334</v>
      </c>
      <c s="35" t="s">
        <v>5</v>
      </c>
      <c s="6" t="s">
        <v>4335</v>
      </c>
      <c s="36" t="s">
        <v>494</v>
      </c>
      <c s="37">
        <v>1</v>
      </c>
      <c s="36">
        <v>0</v>
      </c>
      <c s="36">
        <f>ROUND(G98*H98,6)</f>
      </c>
      <c r="L98" s="38">
        <v>0</v>
      </c>
      <c s="32">
        <f>ROUND(ROUND(L98,2)*ROUND(G98,3),2)</f>
      </c>
      <c s="36" t="s">
        <v>485</v>
      </c>
      <c>
        <f>(M98*21)/100</f>
      </c>
      <c t="s">
        <v>28</v>
      </c>
    </row>
    <row r="99" spans="1:5" ht="25.5">
      <c r="A99" s="35" t="s">
        <v>56</v>
      </c>
      <c r="E99" s="39" t="s">
        <v>4335</v>
      </c>
    </row>
    <row r="100" spans="1:5" ht="12.75">
      <c r="A100" s="35" t="s">
        <v>57</v>
      </c>
      <c r="E100" s="40" t="s">
        <v>5</v>
      </c>
    </row>
    <row r="101" spans="1:5" ht="12.75">
      <c r="A101" t="s">
        <v>58</v>
      </c>
      <c r="E101" s="39" t="s">
        <v>5</v>
      </c>
    </row>
    <row r="102" spans="1:16" ht="12.75">
      <c r="A102" t="s">
        <v>50</v>
      </c>
      <c s="34" t="s">
        <v>110</v>
      </c>
      <c s="34" t="s">
        <v>530</v>
      </c>
      <c s="35" t="s">
        <v>5</v>
      </c>
      <c s="6" t="s">
        <v>4336</v>
      </c>
      <c s="36" t="s">
        <v>494</v>
      </c>
      <c s="37">
        <v>8</v>
      </c>
      <c s="36">
        <v>0</v>
      </c>
      <c s="36">
        <f>ROUND(G102*H102,6)</f>
      </c>
      <c r="L102" s="38">
        <v>0</v>
      </c>
      <c s="32">
        <f>ROUND(ROUND(L102,2)*ROUND(G102,3),2)</f>
      </c>
      <c s="36" t="s">
        <v>485</v>
      </c>
      <c>
        <f>(M102*21)/100</f>
      </c>
      <c t="s">
        <v>28</v>
      </c>
    </row>
    <row r="103" spans="1:5" ht="12.75">
      <c r="A103" s="35" t="s">
        <v>56</v>
      </c>
      <c r="E103" s="39" t="s">
        <v>4336</v>
      </c>
    </row>
    <row r="104" spans="1:5" ht="12.75">
      <c r="A104" s="35" t="s">
        <v>57</v>
      </c>
      <c r="E104" s="40" t="s">
        <v>5</v>
      </c>
    </row>
    <row r="105" spans="1:5" ht="12.75">
      <c r="A105" t="s">
        <v>58</v>
      </c>
      <c r="E105" s="39" t="s">
        <v>5</v>
      </c>
    </row>
    <row r="106" spans="1:16" ht="12.75">
      <c r="A106" t="s">
        <v>50</v>
      </c>
      <c s="34" t="s">
        <v>113</v>
      </c>
      <c s="34" t="s">
        <v>4337</v>
      </c>
      <c s="35" t="s">
        <v>5</v>
      </c>
      <c s="6" t="s">
        <v>4338</v>
      </c>
      <c s="36" t="s">
        <v>494</v>
      </c>
      <c s="37">
        <v>17</v>
      </c>
      <c s="36">
        <v>0</v>
      </c>
      <c s="36">
        <f>ROUND(G106*H106,6)</f>
      </c>
      <c r="L106" s="38">
        <v>0</v>
      </c>
      <c s="32">
        <f>ROUND(ROUND(L106,2)*ROUND(G106,3),2)</f>
      </c>
      <c s="36" t="s">
        <v>485</v>
      </c>
      <c>
        <f>(M106*21)/100</f>
      </c>
      <c t="s">
        <v>28</v>
      </c>
    </row>
    <row r="107" spans="1:5" ht="12.75">
      <c r="A107" s="35" t="s">
        <v>56</v>
      </c>
      <c r="E107" s="39" t="s">
        <v>4338</v>
      </c>
    </row>
    <row r="108" spans="1:5" ht="12.75">
      <c r="A108" s="35" t="s">
        <v>57</v>
      </c>
      <c r="E108" s="40" t="s">
        <v>5</v>
      </c>
    </row>
    <row r="109" spans="1:5" ht="12.75">
      <c r="A109" t="s">
        <v>58</v>
      </c>
      <c r="E109" s="39" t="s">
        <v>5</v>
      </c>
    </row>
    <row r="110" spans="1:16" ht="12.75">
      <c r="A110" t="s">
        <v>50</v>
      </c>
      <c s="34" t="s">
        <v>135</v>
      </c>
      <c s="34" t="s">
        <v>4339</v>
      </c>
      <c s="35" t="s">
        <v>5</v>
      </c>
      <c s="6" t="s">
        <v>4340</v>
      </c>
      <c s="36" t="s">
        <v>494</v>
      </c>
      <c s="37">
        <v>1</v>
      </c>
      <c s="36">
        <v>0</v>
      </c>
      <c s="36">
        <f>ROUND(G110*H110,6)</f>
      </c>
      <c r="L110" s="38">
        <v>0</v>
      </c>
      <c s="32">
        <f>ROUND(ROUND(L110,2)*ROUND(G110,3),2)</f>
      </c>
      <c s="36" t="s">
        <v>485</v>
      </c>
      <c>
        <f>(M110*21)/100</f>
      </c>
      <c t="s">
        <v>28</v>
      </c>
    </row>
    <row r="111" spans="1:5" ht="12.75">
      <c r="A111" s="35" t="s">
        <v>56</v>
      </c>
      <c r="E111" s="39" t="s">
        <v>4340</v>
      </c>
    </row>
    <row r="112" spans="1:5" ht="12.75">
      <c r="A112" s="35" t="s">
        <v>57</v>
      </c>
      <c r="E112" s="40" t="s">
        <v>5</v>
      </c>
    </row>
    <row r="113" spans="1:5" ht="12.75">
      <c r="A113" t="s">
        <v>58</v>
      </c>
      <c r="E113" s="39" t="s">
        <v>5</v>
      </c>
    </row>
    <row r="114" spans="1:16" ht="12.75">
      <c r="A114" t="s">
        <v>50</v>
      </c>
      <c s="34" t="s">
        <v>140</v>
      </c>
      <c s="34" t="s">
        <v>4341</v>
      </c>
      <c s="35" t="s">
        <v>5</v>
      </c>
      <c s="6" t="s">
        <v>4342</v>
      </c>
      <c s="36" t="s">
        <v>494</v>
      </c>
      <c s="37">
        <v>9</v>
      </c>
      <c s="36">
        <v>0</v>
      </c>
      <c s="36">
        <f>ROUND(G114*H114,6)</f>
      </c>
      <c r="L114" s="38">
        <v>0</v>
      </c>
      <c s="32">
        <f>ROUND(ROUND(L114,2)*ROUND(G114,3),2)</f>
      </c>
      <c s="36" t="s">
        <v>485</v>
      </c>
      <c>
        <f>(M114*21)/100</f>
      </c>
      <c t="s">
        <v>28</v>
      </c>
    </row>
    <row r="115" spans="1:5" ht="12.75">
      <c r="A115" s="35" t="s">
        <v>56</v>
      </c>
      <c r="E115" s="39" t="s">
        <v>4342</v>
      </c>
    </row>
    <row r="116" spans="1:5" ht="12.75">
      <c r="A116" s="35" t="s">
        <v>57</v>
      </c>
      <c r="E116" s="40" t="s">
        <v>5</v>
      </c>
    </row>
    <row r="117" spans="1:5" ht="12.75">
      <c r="A117" t="s">
        <v>58</v>
      </c>
      <c r="E117" s="39" t="s">
        <v>5</v>
      </c>
    </row>
    <row r="118" spans="1:16" ht="12.75">
      <c r="A118" t="s">
        <v>50</v>
      </c>
      <c s="34" t="s">
        <v>278</v>
      </c>
      <c s="34" t="s">
        <v>4343</v>
      </c>
      <c s="35" t="s">
        <v>5</v>
      </c>
      <c s="6" t="s">
        <v>4344</v>
      </c>
      <c s="36" t="s">
        <v>494</v>
      </c>
      <c s="37">
        <v>2</v>
      </c>
      <c s="36">
        <v>0</v>
      </c>
      <c s="36">
        <f>ROUND(G118*H118,6)</f>
      </c>
      <c r="L118" s="38">
        <v>0</v>
      </c>
      <c s="32">
        <f>ROUND(ROUND(L118,2)*ROUND(G118,3),2)</f>
      </c>
      <c s="36" t="s">
        <v>485</v>
      </c>
      <c>
        <f>(M118*21)/100</f>
      </c>
      <c t="s">
        <v>28</v>
      </c>
    </row>
    <row r="119" spans="1:5" ht="12.75">
      <c r="A119" s="35" t="s">
        <v>56</v>
      </c>
      <c r="E119" s="39" t="s">
        <v>4344</v>
      </c>
    </row>
    <row r="120" spans="1:5" ht="12.75">
      <c r="A120" s="35" t="s">
        <v>57</v>
      </c>
      <c r="E120" s="40" t="s">
        <v>5</v>
      </c>
    </row>
    <row r="121" spans="1:5" ht="12.75">
      <c r="A121" t="s">
        <v>58</v>
      </c>
      <c r="E121" s="39" t="s">
        <v>5</v>
      </c>
    </row>
    <row r="122" spans="1:16" ht="12.75">
      <c r="A122" t="s">
        <v>50</v>
      </c>
      <c s="34" t="s">
        <v>282</v>
      </c>
      <c s="34" t="s">
        <v>4345</v>
      </c>
      <c s="35" t="s">
        <v>5</v>
      </c>
      <c s="6" t="s">
        <v>4346</v>
      </c>
      <c s="36" t="s">
        <v>65</v>
      </c>
      <c s="37">
        <v>370</v>
      </c>
      <c s="36">
        <v>0</v>
      </c>
      <c s="36">
        <f>ROUND(G122*H122,6)</f>
      </c>
      <c r="L122" s="38">
        <v>0</v>
      </c>
      <c s="32">
        <f>ROUND(ROUND(L122,2)*ROUND(G122,3),2)</f>
      </c>
      <c s="36" t="s">
        <v>485</v>
      </c>
      <c>
        <f>(M122*21)/100</f>
      </c>
      <c t="s">
        <v>28</v>
      </c>
    </row>
    <row r="123" spans="1:5" ht="12.75">
      <c r="A123" s="35" t="s">
        <v>56</v>
      </c>
      <c r="E123" s="39" t="s">
        <v>4346</v>
      </c>
    </row>
    <row r="124" spans="1:5" ht="12.75">
      <c r="A124" s="35" t="s">
        <v>57</v>
      </c>
      <c r="E124" s="40" t="s">
        <v>5</v>
      </c>
    </row>
    <row r="125" spans="1:5" ht="12.75">
      <c r="A125" t="s">
        <v>58</v>
      </c>
      <c r="E125" s="39" t="s">
        <v>5</v>
      </c>
    </row>
    <row r="126" spans="1:16" ht="12.75">
      <c r="A126" t="s">
        <v>50</v>
      </c>
      <c s="34" t="s">
        <v>285</v>
      </c>
      <c s="34" t="s">
        <v>4347</v>
      </c>
      <c s="35" t="s">
        <v>5</v>
      </c>
      <c s="6" t="s">
        <v>4348</v>
      </c>
      <c s="36" t="s">
        <v>65</v>
      </c>
      <c s="37">
        <v>370</v>
      </c>
      <c s="36">
        <v>0</v>
      </c>
      <c s="36">
        <f>ROUND(G126*H126,6)</f>
      </c>
      <c r="L126" s="38">
        <v>0</v>
      </c>
      <c s="32">
        <f>ROUND(ROUND(L126,2)*ROUND(G126,3),2)</f>
      </c>
      <c s="36" t="s">
        <v>485</v>
      </c>
      <c>
        <f>(M126*21)/100</f>
      </c>
      <c t="s">
        <v>28</v>
      </c>
    </row>
    <row r="127" spans="1:5" ht="12.75">
      <c r="A127" s="35" t="s">
        <v>56</v>
      </c>
      <c r="E127" s="39" t="s">
        <v>4348</v>
      </c>
    </row>
    <row r="128" spans="1:5" ht="12.75">
      <c r="A128" s="35" t="s">
        <v>57</v>
      </c>
      <c r="E128" s="40" t="s">
        <v>5</v>
      </c>
    </row>
    <row r="129" spans="1:5" ht="12.75">
      <c r="A129" t="s">
        <v>58</v>
      </c>
      <c r="E129" s="39" t="s">
        <v>5</v>
      </c>
    </row>
    <row r="130" spans="1:16" ht="12.75">
      <c r="A130" t="s">
        <v>50</v>
      </c>
      <c s="34" t="s">
        <v>289</v>
      </c>
      <c s="34" t="s">
        <v>4349</v>
      </c>
      <c s="35" t="s">
        <v>5</v>
      </c>
      <c s="6" t="s">
        <v>4350</v>
      </c>
      <c s="36" t="s">
        <v>494</v>
      </c>
      <c s="37">
        <v>15</v>
      </c>
      <c s="36">
        <v>0</v>
      </c>
      <c s="36">
        <f>ROUND(G130*H130,6)</f>
      </c>
      <c r="L130" s="38">
        <v>0</v>
      </c>
      <c s="32">
        <f>ROUND(ROUND(L130,2)*ROUND(G130,3),2)</f>
      </c>
      <c s="36" t="s">
        <v>485</v>
      </c>
      <c>
        <f>(M130*21)/100</f>
      </c>
      <c t="s">
        <v>28</v>
      </c>
    </row>
    <row r="131" spans="1:5" ht="12.75">
      <c r="A131" s="35" t="s">
        <v>56</v>
      </c>
      <c r="E131" s="39" t="s">
        <v>4350</v>
      </c>
    </row>
    <row r="132" spans="1:5" ht="12.75">
      <c r="A132" s="35" t="s">
        <v>57</v>
      </c>
      <c r="E132" s="40" t="s">
        <v>5</v>
      </c>
    </row>
    <row r="133" spans="1:5" ht="12.75">
      <c r="A133" t="s">
        <v>58</v>
      </c>
      <c r="E133" s="39" t="s">
        <v>5</v>
      </c>
    </row>
    <row r="134" spans="1:16" ht="12.75">
      <c r="A134" t="s">
        <v>50</v>
      </c>
      <c s="34" t="s">
        <v>294</v>
      </c>
      <c s="34" t="s">
        <v>4351</v>
      </c>
      <c s="35" t="s">
        <v>5</v>
      </c>
      <c s="6" t="s">
        <v>4352</v>
      </c>
      <c s="36" t="s">
        <v>494</v>
      </c>
      <c s="37">
        <v>10</v>
      </c>
      <c s="36">
        <v>0</v>
      </c>
      <c s="36">
        <f>ROUND(G134*H134,6)</f>
      </c>
      <c r="L134" s="38">
        <v>0</v>
      </c>
      <c s="32">
        <f>ROUND(ROUND(L134,2)*ROUND(G134,3),2)</f>
      </c>
      <c s="36" t="s">
        <v>485</v>
      </c>
      <c>
        <f>(M134*21)/100</f>
      </c>
      <c t="s">
        <v>28</v>
      </c>
    </row>
    <row r="135" spans="1:5" ht="12.75">
      <c r="A135" s="35" t="s">
        <v>56</v>
      </c>
      <c r="E135" s="39" t="s">
        <v>4352</v>
      </c>
    </row>
    <row r="136" spans="1:5" ht="12.75">
      <c r="A136" s="35" t="s">
        <v>57</v>
      </c>
      <c r="E136" s="40" t="s">
        <v>5</v>
      </c>
    </row>
    <row r="137" spans="1:5" ht="12.75">
      <c r="A137" t="s">
        <v>58</v>
      </c>
      <c r="E137" s="39" t="s">
        <v>5</v>
      </c>
    </row>
    <row r="138" spans="1:16" ht="12.75">
      <c r="A138" t="s">
        <v>50</v>
      </c>
      <c s="34" t="s">
        <v>297</v>
      </c>
      <c s="34" t="s">
        <v>4353</v>
      </c>
      <c s="35" t="s">
        <v>5</v>
      </c>
      <c s="6" t="s">
        <v>4354</v>
      </c>
      <c s="36" t="s">
        <v>529</v>
      </c>
      <c s="37">
        <v>1</v>
      </c>
      <c s="36">
        <v>0</v>
      </c>
      <c s="36">
        <f>ROUND(G138*H138,6)</f>
      </c>
      <c r="L138" s="38">
        <v>0</v>
      </c>
      <c s="32">
        <f>ROUND(ROUND(L138,2)*ROUND(G138,3),2)</f>
      </c>
      <c s="36" t="s">
        <v>485</v>
      </c>
      <c>
        <f>(M138*21)/100</f>
      </c>
      <c t="s">
        <v>28</v>
      </c>
    </row>
    <row r="139" spans="1:5" ht="12.75">
      <c r="A139" s="35" t="s">
        <v>56</v>
      </c>
      <c r="E139" s="39" t="s">
        <v>4354</v>
      </c>
    </row>
    <row r="140" spans="1:5" ht="12.75">
      <c r="A140" s="35" t="s">
        <v>57</v>
      </c>
      <c r="E140" s="40" t="s">
        <v>5</v>
      </c>
    </row>
    <row r="141" spans="1:5" ht="12.75">
      <c r="A141" t="s">
        <v>58</v>
      </c>
      <c r="E141" s="39" t="s">
        <v>5</v>
      </c>
    </row>
    <row r="142" spans="1:16" ht="12.75">
      <c r="A142" t="s">
        <v>50</v>
      </c>
      <c s="34" t="s">
        <v>303</v>
      </c>
      <c s="34" t="s">
        <v>4355</v>
      </c>
      <c s="35" t="s">
        <v>5</v>
      </c>
      <c s="6" t="s">
        <v>4356</v>
      </c>
      <c s="36" t="s">
        <v>153</v>
      </c>
      <c s="37">
        <v>1</v>
      </c>
      <c s="36">
        <v>0</v>
      </c>
      <c s="36">
        <f>ROUND(G142*H142,6)</f>
      </c>
      <c r="L142" s="38">
        <v>0</v>
      </c>
      <c s="32">
        <f>ROUND(ROUND(L142,2)*ROUND(G142,3),2)</f>
      </c>
      <c s="36" t="s">
        <v>485</v>
      </c>
      <c>
        <f>(M142*21)/100</f>
      </c>
      <c t="s">
        <v>28</v>
      </c>
    </row>
    <row r="143" spans="1:5" ht="12.75">
      <c r="A143" s="35" t="s">
        <v>56</v>
      </c>
      <c r="E143" s="39" t="s">
        <v>4356</v>
      </c>
    </row>
    <row r="144" spans="1:5" ht="12.75">
      <c r="A144" s="35" t="s">
        <v>57</v>
      </c>
      <c r="E144" s="40" t="s">
        <v>5</v>
      </c>
    </row>
    <row r="145" spans="1:5" ht="12.75">
      <c r="A145" t="s">
        <v>58</v>
      </c>
      <c r="E145" s="39" t="s">
        <v>5</v>
      </c>
    </row>
    <row r="146" spans="1:16" ht="25.5">
      <c r="A146" t="s">
        <v>50</v>
      </c>
      <c s="34" t="s">
        <v>309</v>
      </c>
      <c s="34" t="s">
        <v>4357</v>
      </c>
      <c s="35" t="s">
        <v>5</v>
      </c>
      <c s="6" t="s">
        <v>4358</v>
      </c>
      <c s="36" t="s">
        <v>153</v>
      </c>
      <c s="37">
        <v>1</v>
      </c>
      <c s="36">
        <v>0</v>
      </c>
      <c s="36">
        <f>ROUND(G146*H146,6)</f>
      </c>
      <c r="L146" s="38">
        <v>0</v>
      </c>
      <c s="32">
        <f>ROUND(ROUND(L146,2)*ROUND(G146,3),2)</f>
      </c>
      <c s="36" t="s">
        <v>485</v>
      </c>
      <c>
        <f>(M146*21)/100</f>
      </c>
      <c t="s">
        <v>28</v>
      </c>
    </row>
    <row r="147" spans="1:5" ht="25.5">
      <c r="A147" s="35" t="s">
        <v>56</v>
      </c>
      <c r="E147" s="39" t="s">
        <v>4358</v>
      </c>
    </row>
    <row r="148" spans="1:5" ht="12.75">
      <c r="A148" s="35" t="s">
        <v>57</v>
      </c>
      <c r="E148" s="40" t="s">
        <v>5</v>
      </c>
    </row>
    <row r="149" spans="1:5" ht="12.75">
      <c r="A149" t="s">
        <v>58</v>
      </c>
      <c r="E149" s="39" t="s">
        <v>5</v>
      </c>
    </row>
    <row r="150" spans="1:13" ht="12.75">
      <c r="A150" t="s">
        <v>47</v>
      </c>
      <c r="C150" s="31" t="s">
        <v>4359</v>
      </c>
      <c r="E150" s="33" t="s">
        <v>4360</v>
      </c>
      <c r="J150" s="32">
        <f>0</f>
      </c>
      <c s="32">
        <f>0</f>
      </c>
      <c s="32">
        <f>0+L151+L155+L159+L163+L167+L171+L175+L179+L183+L187+L191+L195+L199+L203+L207+L211+L215</f>
      </c>
      <c s="32">
        <f>0+M151+M155+M159+M163+M167+M171+M175+M179+M183+M187+M191+M195+M199+M203+M207+M211+M215</f>
      </c>
    </row>
    <row r="151" spans="1:16" ht="12.75">
      <c r="A151" t="s">
        <v>50</v>
      </c>
      <c s="34" t="s">
        <v>315</v>
      </c>
      <c s="34" t="s">
        <v>4361</v>
      </c>
      <c s="35" t="s">
        <v>5</v>
      </c>
      <c s="6" t="s">
        <v>4362</v>
      </c>
      <c s="36" t="s">
        <v>65</v>
      </c>
      <c s="37">
        <v>3180</v>
      </c>
      <c s="36">
        <v>0</v>
      </c>
      <c s="36">
        <f>ROUND(G151*H151,6)</f>
      </c>
      <c r="L151" s="38">
        <v>0</v>
      </c>
      <c s="32">
        <f>ROUND(ROUND(L151,2)*ROUND(G151,3),2)</f>
      </c>
      <c s="36" t="s">
        <v>485</v>
      </c>
      <c>
        <f>(M151*21)/100</f>
      </c>
      <c t="s">
        <v>28</v>
      </c>
    </row>
    <row r="152" spans="1:5" ht="12.75">
      <c r="A152" s="35" t="s">
        <v>56</v>
      </c>
      <c r="E152" s="39" t="s">
        <v>4362</v>
      </c>
    </row>
    <row r="153" spans="1:5" ht="12.75">
      <c r="A153" s="35" t="s">
        <v>57</v>
      </c>
      <c r="E153" s="40" t="s">
        <v>5</v>
      </c>
    </row>
    <row r="154" spans="1:5" ht="12.75">
      <c r="A154" t="s">
        <v>58</v>
      </c>
      <c r="E154" s="39" t="s">
        <v>5</v>
      </c>
    </row>
    <row r="155" spans="1:16" ht="12.75">
      <c r="A155" t="s">
        <v>50</v>
      </c>
      <c s="34" t="s">
        <v>321</v>
      </c>
      <c s="34" t="s">
        <v>4363</v>
      </c>
      <c s="35" t="s">
        <v>5</v>
      </c>
      <c s="6" t="s">
        <v>4364</v>
      </c>
      <c s="36" t="s">
        <v>65</v>
      </c>
      <c s="37">
        <v>120</v>
      </c>
      <c s="36">
        <v>0</v>
      </c>
      <c s="36">
        <f>ROUND(G155*H155,6)</f>
      </c>
      <c r="L155" s="38">
        <v>0</v>
      </c>
      <c s="32">
        <f>ROUND(ROUND(L155,2)*ROUND(G155,3),2)</f>
      </c>
      <c s="36" t="s">
        <v>485</v>
      </c>
      <c>
        <f>(M155*21)/100</f>
      </c>
      <c t="s">
        <v>28</v>
      </c>
    </row>
    <row r="156" spans="1:5" ht="12.75">
      <c r="A156" s="35" t="s">
        <v>56</v>
      </c>
      <c r="E156" s="39" t="s">
        <v>4364</v>
      </c>
    </row>
    <row r="157" spans="1:5" ht="12.75">
      <c r="A157" s="35" t="s">
        <v>57</v>
      </c>
      <c r="E157" s="40" t="s">
        <v>5</v>
      </c>
    </row>
    <row r="158" spans="1:5" ht="12.75">
      <c r="A158" t="s">
        <v>58</v>
      </c>
      <c r="E158" s="39" t="s">
        <v>5</v>
      </c>
    </row>
    <row r="159" spans="1:16" ht="12.75">
      <c r="A159" t="s">
        <v>50</v>
      </c>
      <c s="34" t="s">
        <v>325</v>
      </c>
      <c s="34" t="s">
        <v>4365</v>
      </c>
      <c s="35" t="s">
        <v>5</v>
      </c>
      <c s="6" t="s">
        <v>4366</v>
      </c>
      <c s="36" t="s">
        <v>494</v>
      </c>
      <c s="37">
        <v>30</v>
      </c>
      <c s="36">
        <v>0</v>
      </c>
      <c s="36">
        <f>ROUND(G159*H159,6)</f>
      </c>
      <c r="L159" s="38">
        <v>0</v>
      </c>
      <c s="32">
        <f>ROUND(ROUND(L159,2)*ROUND(G159,3),2)</f>
      </c>
      <c s="36" t="s">
        <v>485</v>
      </c>
      <c>
        <f>(M159*21)/100</f>
      </c>
      <c t="s">
        <v>28</v>
      </c>
    </row>
    <row r="160" spans="1:5" ht="12.75">
      <c r="A160" s="35" t="s">
        <v>56</v>
      </c>
      <c r="E160" s="39" t="s">
        <v>4366</v>
      </c>
    </row>
    <row r="161" spans="1:5" ht="12.75">
      <c r="A161" s="35" t="s">
        <v>57</v>
      </c>
      <c r="E161" s="40" t="s">
        <v>5</v>
      </c>
    </row>
    <row r="162" spans="1:5" ht="12.75">
      <c r="A162" t="s">
        <v>58</v>
      </c>
      <c r="E162" s="39" t="s">
        <v>5</v>
      </c>
    </row>
    <row r="163" spans="1:16" ht="12.75">
      <c r="A163" t="s">
        <v>50</v>
      </c>
      <c s="34" t="s">
        <v>332</v>
      </c>
      <c s="34" t="s">
        <v>4367</v>
      </c>
      <c s="35" t="s">
        <v>5</v>
      </c>
      <c s="6" t="s">
        <v>4368</v>
      </c>
      <c s="36" t="s">
        <v>494</v>
      </c>
      <c s="37">
        <v>87</v>
      </c>
      <c s="36">
        <v>0</v>
      </c>
      <c s="36">
        <f>ROUND(G163*H163,6)</f>
      </c>
      <c r="L163" s="38">
        <v>0</v>
      </c>
      <c s="32">
        <f>ROUND(ROUND(L163,2)*ROUND(G163,3),2)</f>
      </c>
      <c s="36" t="s">
        <v>485</v>
      </c>
      <c>
        <f>(M163*21)/100</f>
      </c>
      <c t="s">
        <v>28</v>
      </c>
    </row>
    <row r="164" spans="1:5" ht="12.75">
      <c r="A164" s="35" t="s">
        <v>56</v>
      </c>
      <c r="E164" s="39" t="s">
        <v>4368</v>
      </c>
    </row>
    <row r="165" spans="1:5" ht="12.75">
      <c r="A165" s="35" t="s">
        <v>57</v>
      </c>
      <c r="E165" s="40" t="s">
        <v>5</v>
      </c>
    </row>
    <row r="166" spans="1:5" ht="12.75">
      <c r="A166" t="s">
        <v>58</v>
      </c>
      <c r="E166" s="39" t="s">
        <v>5</v>
      </c>
    </row>
    <row r="167" spans="1:16" ht="12.75">
      <c r="A167" t="s">
        <v>50</v>
      </c>
      <c s="34" t="s">
        <v>339</v>
      </c>
      <c s="34" t="s">
        <v>4369</v>
      </c>
      <c s="35" t="s">
        <v>5</v>
      </c>
      <c s="6" t="s">
        <v>4322</v>
      </c>
      <c s="36" t="s">
        <v>494</v>
      </c>
      <c s="37">
        <v>14</v>
      </c>
      <c s="36">
        <v>0</v>
      </c>
      <c s="36">
        <f>ROUND(G167*H167,6)</f>
      </c>
      <c r="L167" s="38">
        <v>0</v>
      </c>
      <c s="32">
        <f>ROUND(ROUND(L167,2)*ROUND(G167,3),2)</f>
      </c>
      <c s="36" t="s">
        <v>485</v>
      </c>
      <c>
        <f>(M167*21)/100</f>
      </c>
      <c t="s">
        <v>28</v>
      </c>
    </row>
    <row r="168" spans="1:5" ht="12.75">
      <c r="A168" s="35" t="s">
        <v>56</v>
      </c>
      <c r="E168" s="39" t="s">
        <v>4322</v>
      </c>
    </row>
    <row r="169" spans="1:5" ht="12.75">
      <c r="A169" s="35" t="s">
        <v>57</v>
      </c>
      <c r="E169" s="40" t="s">
        <v>5</v>
      </c>
    </row>
    <row r="170" spans="1:5" ht="12.75">
      <c r="A170" t="s">
        <v>58</v>
      </c>
      <c r="E170" s="39" t="s">
        <v>5</v>
      </c>
    </row>
    <row r="171" spans="1:16" ht="12.75">
      <c r="A171" t="s">
        <v>50</v>
      </c>
      <c s="34" t="s">
        <v>344</v>
      </c>
      <c s="34" t="s">
        <v>4370</v>
      </c>
      <c s="35" t="s">
        <v>5</v>
      </c>
      <c s="6" t="s">
        <v>4323</v>
      </c>
      <c s="36" t="s">
        <v>494</v>
      </c>
      <c s="37">
        <v>10</v>
      </c>
      <c s="36">
        <v>0</v>
      </c>
      <c s="36">
        <f>ROUND(G171*H171,6)</f>
      </c>
      <c r="L171" s="38">
        <v>0</v>
      </c>
      <c s="32">
        <f>ROUND(ROUND(L171,2)*ROUND(G171,3),2)</f>
      </c>
      <c s="36" t="s">
        <v>485</v>
      </c>
      <c>
        <f>(M171*21)/100</f>
      </c>
      <c t="s">
        <v>28</v>
      </c>
    </row>
    <row r="172" spans="1:5" ht="12.75">
      <c r="A172" s="35" t="s">
        <v>56</v>
      </c>
      <c r="E172" s="39" t="s">
        <v>4323</v>
      </c>
    </row>
    <row r="173" spans="1:5" ht="12.75">
      <c r="A173" s="35" t="s">
        <v>57</v>
      </c>
      <c r="E173" s="40" t="s">
        <v>5</v>
      </c>
    </row>
    <row r="174" spans="1:5" ht="12.75">
      <c r="A174" t="s">
        <v>58</v>
      </c>
      <c r="E174" s="39" t="s">
        <v>5</v>
      </c>
    </row>
    <row r="175" spans="1:16" ht="12.75">
      <c r="A175" t="s">
        <v>50</v>
      </c>
      <c s="34" t="s">
        <v>351</v>
      </c>
      <c s="34" t="s">
        <v>4371</v>
      </c>
      <c s="35" t="s">
        <v>5</v>
      </c>
      <c s="6" t="s">
        <v>4324</v>
      </c>
      <c s="36" t="s">
        <v>494</v>
      </c>
      <c s="37">
        <v>2</v>
      </c>
      <c s="36">
        <v>0</v>
      </c>
      <c s="36">
        <f>ROUND(G175*H175,6)</f>
      </c>
      <c r="L175" s="38">
        <v>0</v>
      </c>
      <c s="32">
        <f>ROUND(ROUND(L175,2)*ROUND(G175,3),2)</f>
      </c>
      <c s="36" t="s">
        <v>485</v>
      </c>
      <c>
        <f>(M175*21)/100</f>
      </c>
      <c t="s">
        <v>28</v>
      </c>
    </row>
    <row r="176" spans="1:5" ht="12.75">
      <c r="A176" s="35" t="s">
        <v>56</v>
      </c>
      <c r="E176" s="39" t="s">
        <v>4324</v>
      </c>
    </row>
    <row r="177" spans="1:5" ht="12.75">
      <c r="A177" s="35" t="s">
        <v>57</v>
      </c>
      <c r="E177" s="40" t="s">
        <v>5</v>
      </c>
    </row>
    <row r="178" spans="1:5" ht="12.75">
      <c r="A178" t="s">
        <v>58</v>
      </c>
      <c r="E178" s="39" t="s">
        <v>5</v>
      </c>
    </row>
    <row r="179" spans="1:16" ht="12.75">
      <c r="A179" t="s">
        <v>50</v>
      </c>
      <c s="34" t="s">
        <v>355</v>
      </c>
      <c s="34" t="s">
        <v>4372</v>
      </c>
      <c s="35" t="s">
        <v>5</v>
      </c>
      <c s="6" t="s">
        <v>4327</v>
      </c>
      <c s="36" t="s">
        <v>494</v>
      </c>
      <c s="37">
        <v>75</v>
      </c>
      <c s="36">
        <v>0</v>
      </c>
      <c s="36">
        <f>ROUND(G179*H179,6)</f>
      </c>
      <c r="L179" s="38">
        <v>0</v>
      </c>
      <c s="32">
        <f>ROUND(ROUND(L179,2)*ROUND(G179,3),2)</f>
      </c>
      <c s="36" t="s">
        <v>485</v>
      </c>
      <c>
        <f>(M179*21)/100</f>
      </c>
      <c t="s">
        <v>28</v>
      </c>
    </row>
    <row r="180" spans="1:5" ht="12.75">
      <c r="A180" s="35" t="s">
        <v>56</v>
      </c>
      <c r="E180" s="39" t="s">
        <v>4327</v>
      </c>
    </row>
    <row r="181" spans="1:5" ht="12.75">
      <c r="A181" s="35" t="s">
        <v>57</v>
      </c>
      <c r="E181" s="40" t="s">
        <v>5</v>
      </c>
    </row>
    <row r="182" spans="1:5" ht="12.75">
      <c r="A182" t="s">
        <v>58</v>
      </c>
      <c r="E182" s="39" t="s">
        <v>5</v>
      </c>
    </row>
    <row r="183" spans="1:16" ht="12.75">
      <c r="A183" t="s">
        <v>50</v>
      </c>
      <c s="34" t="s">
        <v>359</v>
      </c>
      <c s="34" t="s">
        <v>4373</v>
      </c>
      <c s="35" t="s">
        <v>5</v>
      </c>
      <c s="6" t="s">
        <v>4328</v>
      </c>
      <c s="36" t="s">
        <v>494</v>
      </c>
      <c s="37">
        <v>42</v>
      </c>
      <c s="36">
        <v>0</v>
      </c>
      <c s="36">
        <f>ROUND(G183*H183,6)</f>
      </c>
      <c r="L183" s="38">
        <v>0</v>
      </c>
      <c s="32">
        <f>ROUND(ROUND(L183,2)*ROUND(G183,3),2)</f>
      </c>
      <c s="36" t="s">
        <v>485</v>
      </c>
      <c>
        <f>(M183*21)/100</f>
      </c>
      <c t="s">
        <v>28</v>
      </c>
    </row>
    <row r="184" spans="1:5" ht="12.75">
      <c r="A184" s="35" t="s">
        <v>56</v>
      </c>
      <c r="E184" s="39" t="s">
        <v>4328</v>
      </c>
    </row>
    <row r="185" spans="1:5" ht="12.75">
      <c r="A185" s="35" t="s">
        <v>57</v>
      </c>
      <c r="E185" s="40" t="s">
        <v>5</v>
      </c>
    </row>
    <row r="186" spans="1:5" ht="12.75">
      <c r="A186" t="s">
        <v>58</v>
      </c>
      <c r="E186" s="39" t="s">
        <v>5</v>
      </c>
    </row>
    <row r="187" spans="1:16" ht="12.75">
      <c r="A187" t="s">
        <v>50</v>
      </c>
      <c s="34" t="s">
        <v>365</v>
      </c>
      <c s="34" t="s">
        <v>4374</v>
      </c>
      <c s="35" t="s">
        <v>5</v>
      </c>
      <c s="6" t="s">
        <v>4375</v>
      </c>
      <c s="36" t="s">
        <v>494</v>
      </c>
      <c s="37">
        <v>11</v>
      </c>
      <c s="36">
        <v>0</v>
      </c>
      <c s="36">
        <f>ROUND(G187*H187,6)</f>
      </c>
      <c r="L187" s="38">
        <v>0</v>
      </c>
      <c s="32">
        <f>ROUND(ROUND(L187,2)*ROUND(G187,3),2)</f>
      </c>
      <c s="36" t="s">
        <v>485</v>
      </c>
      <c>
        <f>(M187*21)/100</f>
      </c>
      <c t="s">
        <v>28</v>
      </c>
    </row>
    <row r="188" spans="1:5" ht="12.75">
      <c r="A188" s="35" t="s">
        <v>56</v>
      </c>
      <c r="E188" s="39" t="s">
        <v>4375</v>
      </c>
    </row>
    <row r="189" spans="1:5" ht="12.75">
      <c r="A189" s="35" t="s">
        <v>57</v>
      </c>
      <c r="E189" s="40" t="s">
        <v>5</v>
      </c>
    </row>
    <row r="190" spans="1:5" ht="12.75">
      <c r="A190" t="s">
        <v>58</v>
      </c>
      <c r="E190" s="39" t="s">
        <v>5</v>
      </c>
    </row>
    <row r="191" spans="1:16" ht="12.75">
      <c r="A191" t="s">
        <v>50</v>
      </c>
      <c s="34" t="s">
        <v>369</v>
      </c>
      <c s="34" t="s">
        <v>4376</v>
      </c>
      <c s="35" t="s">
        <v>5</v>
      </c>
      <c s="6" t="s">
        <v>4377</v>
      </c>
      <c s="36" t="s">
        <v>494</v>
      </c>
      <c s="37">
        <v>1</v>
      </c>
      <c s="36">
        <v>0</v>
      </c>
      <c s="36">
        <f>ROUND(G191*H191,6)</f>
      </c>
      <c r="L191" s="38">
        <v>0</v>
      </c>
      <c s="32">
        <f>ROUND(ROUND(L191,2)*ROUND(G191,3),2)</f>
      </c>
      <c s="36" t="s">
        <v>485</v>
      </c>
      <c>
        <f>(M191*21)/100</f>
      </c>
      <c t="s">
        <v>28</v>
      </c>
    </row>
    <row r="192" spans="1:5" ht="12.75">
      <c r="A192" s="35" t="s">
        <v>56</v>
      </c>
      <c r="E192" s="39" t="s">
        <v>4377</v>
      </c>
    </row>
    <row r="193" spans="1:5" ht="12.75">
      <c r="A193" s="35" t="s">
        <v>57</v>
      </c>
      <c r="E193" s="40" t="s">
        <v>5</v>
      </c>
    </row>
    <row r="194" spans="1:5" ht="12.75">
      <c r="A194" t="s">
        <v>58</v>
      </c>
      <c r="E194" s="39" t="s">
        <v>5</v>
      </c>
    </row>
    <row r="195" spans="1:16" ht="12.75">
      <c r="A195" t="s">
        <v>50</v>
      </c>
      <c s="34" t="s">
        <v>375</v>
      </c>
      <c s="34" t="s">
        <v>4378</v>
      </c>
      <c s="35" t="s">
        <v>5</v>
      </c>
      <c s="6" t="s">
        <v>4346</v>
      </c>
      <c s="36" t="s">
        <v>65</v>
      </c>
      <c s="37">
        <v>450</v>
      </c>
      <c s="36">
        <v>0</v>
      </c>
      <c s="36">
        <f>ROUND(G195*H195,6)</f>
      </c>
      <c r="L195" s="38">
        <v>0</v>
      </c>
      <c s="32">
        <f>ROUND(ROUND(L195,2)*ROUND(G195,3),2)</f>
      </c>
      <c s="36" t="s">
        <v>485</v>
      </c>
      <c>
        <f>(M195*21)/100</f>
      </c>
      <c t="s">
        <v>28</v>
      </c>
    </row>
    <row r="196" spans="1:5" ht="12.75">
      <c r="A196" s="35" t="s">
        <v>56</v>
      </c>
      <c r="E196" s="39" t="s">
        <v>4346</v>
      </c>
    </row>
    <row r="197" spans="1:5" ht="12.75">
      <c r="A197" s="35" t="s">
        <v>57</v>
      </c>
      <c r="E197" s="40" t="s">
        <v>5</v>
      </c>
    </row>
    <row r="198" spans="1:5" ht="12.75">
      <c r="A198" t="s">
        <v>58</v>
      </c>
      <c r="E198" s="39" t="s">
        <v>5</v>
      </c>
    </row>
    <row r="199" spans="1:16" ht="12.75">
      <c r="A199" t="s">
        <v>50</v>
      </c>
      <c s="34" t="s">
        <v>378</v>
      </c>
      <c s="34" t="s">
        <v>4379</v>
      </c>
      <c s="35" t="s">
        <v>5</v>
      </c>
      <c s="6" t="s">
        <v>4348</v>
      </c>
      <c s="36" t="s">
        <v>65</v>
      </c>
      <c s="37">
        <v>450</v>
      </c>
      <c s="36">
        <v>0</v>
      </c>
      <c s="36">
        <f>ROUND(G199*H199,6)</f>
      </c>
      <c r="L199" s="38">
        <v>0</v>
      </c>
      <c s="32">
        <f>ROUND(ROUND(L199,2)*ROUND(G199,3),2)</f>
      </c>
      <c s="36" t="s">
        <v>485</v>
      </c>
      <c>
        <f>(M199*21)/100</f>
      </c>
      <c t="s">
        <v>28</v>
      </c>
    </row>
    <row r="200" spans="1:5" ht="12.75">
      <c r="A200" s="35" t="s">
        <v>56</v>
      </c>
      <c r="E200" s="39" t="s">
        <v>4348</v>
      </c>
    </row>
    <row r="201" spans="1:5" ht="12.75">
      <c r="A201" s="35" t="s">
        <v>57</v>
      </c>
      <c r="E201" s="40" t="s">
        <v>5</v>
      </c>
    </row>
    <row r="202" spans="1:5" ht="12.75">
      <c r="A202" t="s">
        <v>58</v>
      </c>
      <c r="E202" s="39" t="s">
        <v>5</v>
      </c>
    </row>
    <row r="203" spans="1:16" ht="12.75">
      <c r="A203" t="s">
        <v>50</v>
      </c>
      <c s="34" t="s">
        <v>383</v>
      </c>
      <c s="34" t="s">
        <v>4380</v>
      </c>
      <c s="35" t="s">
        <v>5</v>
      </c>
      <c s="6" t="s">
        <v>4350</v>
      </c>
      <c s="36" t="s">
        <v>494</v>
      </c>
      <c s="37">
        <v>19</v>
      </c>
      <c s="36">
        <v>0</v>
      </c>
      <c s="36">
        <f>ROUND(G203*H203,6)</f>
      </c>
      <c r="L203" s="38">
        <v>0</v>
      </c>
      <c s="32">
        <f>ROUND(ROUND(L203,2)*ROUND(G203,3),2)</f>
      </c>
      <c s="36" t="s">
        <v>485</v>
      </c>
      <c>
        <f>(M203*21)/100</f>
      </c>
      <c t="s">
        <v>28</v>
      </c>
    </row>
    <row r="204" spans="1:5" ht="12.75">
      <c r="A204" s="35" t="s">
        <v>56</v>
      </c>
      <c r="E204" s="39" t="s">
        <v>4350</v>
      </c>
    </row>
    <row r="205" spans="1:5" ht="12.75">
      <c r="A205" s="35" t="s">
        <v>57</v>
      </c>
      <c r="E205" s="40" t="s">
        <v>5</v>
      </c>
    </row>
    <row r="206" spans="1:5" ht="12.75">
      <c r="A206" t="s">
        <v>58</v>
      </c>
      <c r="E206" s="39" t="s">
        <v>5</v>
      </c>
    </row>
    <row r="207" spans="1:16" ht="12.75">
      <c r="A207" t="s">
        <v>50</v>
      </c>
      <c s="34" t="s">
        <v>387</v>
      </c>
      <c s="34" t="s">
        <v>4381</v>
      </c>
      <c s="35" t="s">
        <v>5</v>
      </c>
      <c s="6" t="s">
        <v>4352</v>
      </c>
      <c s="36" t="s">
        <v>494</v>
      </c>
      <c s="37">
        <v>15</v>
      </c>
      <c s="36">
        <v>0</v>
      </c>
      <c s="36">
        <f>ROUND(G207*H207,6)</f>
      </c>
      <c r="L207" s="38">
        <v>0</v>
      </c>
      <c s="32">
        <f>ROUND(ROUND(L207,2)*ROUND(G207,3),2)</f>
      </c>
      <c s="36" t="s">
        <v>485</v>
      </c>
      <c>
        <f>(M207*21)/100</f>
      </c>
      <c t="s">
        <v>28</v>
      </c>
    </row>
    <row r="208" spans="1:5" ht="12.75">
      <c r="A208" s="35" t="s">
        <v>56</v>
      </c>
      <c r="E208" s="39" t="s">
        <v>4352</v>
      </c>
    </row>
    <row r="209" spans="1:5" ht="12.75">
      <c r="A209" s="35" t="s">
        <v>57</v>
      </c>
      <c r="E209" s="40" t="s">
        <v>5</v>
      </c>
    </row>
    <row r="210" spans="1:5" ht="12.75">
      <c r="A210" t="s">
        <v>58</v>
      </c>
      <c r="E210" s="39" t="s">
        <v>5</v>
      </c>
    </row>
    <row r="211" spans="1:16" ht="12.75">
      <c r="A211" t="s">
        <v>50</v>
      </c>
      <c s="34" t="s">
        <v>392</v>
      </c>
      <c s="34" t="s">
        <v>4382</v>
      </c>
      <c s="35" t="s">
        <v>5</v>
      </c>
      <c s="6" t="s">
        <v>4356</v>
      </c>
      <c s="36" t="s">
        <v>153</v>
      </c>
      <c s="37">
        <v>1</v>
      </c>
      <c s="36">
        <v>0</v>
      </c>
      <c s="36">
        <f>ROUND(G211*H211,6)</f>
      </c>
      <c r="L211" s="38">
        <v>0</v>
      </c>
      <c s="32">
        <f>ROUND(ROUND(L211,2)*ROUND(G211,3),2)</f>
      </c>
      <c s="36" t="s">
        <v>485</v>
      </c>
      <c>
        <f>(M211*21)/100</f>
      </c>
      <c t="s">
        <v>28</v>
      </c>
    </row>
    <row r="212" spans="1:5" ht="12.75">
      <c r="A212" s="35" t="s">
        <v>56</v>
      </c>
      <c r="E212" s="39" t="s">
        <v>4356</v>
      </c>
    </row>
    <row r="213" spans="1:5" ht="12.75">
      <c r="A213" s="35" t="s">
        <v>57</v>
      </c>
      <c r="E213" s="40" t="s">
        <v>5</v>
      </c>
    </row>
    <row r="214" spans="1:5" ht="12.75">
      <c r="A214" t="s">
        <v>58</v>
      </c>
      <c r="E214" s="39" t="s">
        <v>5</v>
      </c>
    </row>
    <row r="215" spans="1:16" ht="25.5">
      <c r="A215" t="s">
        <v>50</v>
      </c>
      <c s="34" t="s">
        <v>396</v>
      </c>
      <c s="34" t="s">
        <v>4383</v>
      </c>
      <c s="35" t="s">
        <v>5</v>
      </c>
      <c s="6" t="s">
        <v>4358</v>
      </c>
      <c s="36" t="s">
        <v>153</v>
      </c>
      <c s="37">
        <v>1</v>
      </c>
      <c s="36">
        <v>0</v>
      </c>
      <c s="36">
        <f>ROUND(G215*H215,6)</f>
      </c>
      <c r="L215" s="38">
        <v>0</v>
      </c>
      <c s="32">
        <f>ROUND(ROUND(L215,2)*ROUND(G215,3),2)</f>
      </c>
      <c s="36" t="s">
        <v>485</v>
      </c>
      <c>
        <f>(M215*21)/100</f>
      </c>
      <c t="s">
        <v>28</v>
      </c>
    </row>
    <row r="216" spans="1:5" ht="25.5">
      <c r="A216" s="35" t="s">
        <v>56</v>
      </c>
      <c r="E216" s="39" t="s">
        <v>4358</v>
      </c>
    </row>
    <row r="217" spans="1:5" ht="12.75">
      <c r="A217" s="35" t="s">
        <v>57</v>
      </c>
      <c r="E217" s="40" t="s">
        <v>5</v>
      </c>
    </row>
    <row r="218" spans="1:5" ht="12.75">
      <c r="A218" t="s">
        <v>58</v>
      </c>
      <c r="E218" s="39" t="s">
        <v>5</v>
      </c>
    </row>
    <row r="219" spans="1:13" ht="12.75">
      <c r="A219" t="s">
        <v>47</v>
      </c>
      <c r="C219" s="31" t="s">
        <v>4384</v>
      </c>
      <c r="E219" s="33" t="s">
        <v>4385</v>
      </c>
      <c r="J219" s="32">
        <f>0</f>
      </c>
      <c s="32">
        <f>0</f>
      </c>
      <c s="32">
        <f>0+L220+L224+L228+L232+L236+L240+L244+L248+L252+L256+L260+L264+L268+L272+L276+L280+L284+L288+L292+L296+L300+L304+L308+L312+L316+L320+L324+L328+L332+L336+L340+L344+L348+L352+L356+L360+L364+L368+L372+L376+L380+L384+L388+L392+L396+L400+L404+L408+L412+L416+L420+L424+L428+L432+L436+L440+L444+L448+L452+L456+L460+L464+L468+L472</f>
      </c>
      <c s="32">
        <f>0+M220+M224+M228+M232+M236+M240+M244+M248+M252+M256+M260+M264+M268+M272+M276+M280+M284+M288+M292+M296+M300+M304+M308+M312+M316+M320+M324+M328+M332+M336+M340+M344+M348+M352+M356+M360+M364+M368+M372+M376+M380+M384+M388+M392+M396+M400+M404+M408+M412+M416+M420+M424+M428+M432+M436+M440+M444+M448+M452+M456+M460+M464+M468+M472</f>
      </c>
    </row>
    <row r="220" spans="1:16" ht="12.75">
      <c r="A220" t="s">
        <v>50</v>
      </c>
      <c s="34" t="s">
        <v>401</v>
      </c>
      <c s="34" t="s">
        <v>4386</v>
      </c>
      <c s="35" t="s">
        <v>5</v>
      </c>
      <c s="6" t="s">
        <v>4387</v>
      </c>
      <c s="36" t="s">
        <v>494</v>
      </c>
      <c s="37">
        <v>1</v>
      </c>
      <c s="36">
        <v>0</v>
      </c>
      <c s="36">
        <f>ROUND(G220*H220,6)</f>
      </c>
      <c r="L220" s="38">
        <v>0</v>
      </c>
      <c s="32">
        <f>ROUND(ROUND(L220,2)*ROUND(G220,3),2)</f>
      </c>
      <c s="36" t="s">
        <v>485</v>
      </c>
      <c>
        <f>(M220*21)/100</f>
      </c>
      <c t="s">
        <v>28</v>
      </c>
    </row>
    <row r="221" spans="1:5" ht="12.75">
      <c r="A221" s="35" t="s">
        <v>56</v>
      </c>
      <c r="E221" s="39" t="s">
        <v>4387</v>
      </c>
    </row>
    <row r="222" spans="1:5" ht="12.75">
      <c r="A222" s="35" t="s">
        <v>57</v>
      </c>
      <c r="E222" s="40" t="s">
        <v>5</v>
      </c>
    </row>
    <row r="223" spans="1:5" ht="12.75">
      <c r="A223" t="s">
        <v>58</v>
      </c>
      <c r="E223" s="39" t="s">
        <v>5</v>
      </c>
    </row>
    <row r="224" spans="1:16" ht="25.5">
      <c r="A224" t="s">
        <v>50</v>
      </c>
      <c s="34" t="s">
        <v>715</v>
      </c>
      <c s="34" t="s">
        <v>4388</v>
      </c>
      <c s="35" t="s">
        <v>5</v>
      </c>
      <c s="6" t="s">
        <v>4389</v>
      </c>
      <c s="36" t="s">
        <v>529</v>
      </c>
      <c s="37">
        <v>1</v>
      </c>
      <c s="36">
        <v>0</v>
      </c>
      <c s="36">
        <f>ROUND(G224*H224,6)</f>
      </c>
      <c r="L224" s="38">
        <v>0</v>
      </c>
      <c s="32">
        <f>ROUND(ROUND(L224,2)*ROUND(G224,3),2)</f>
      </c>
      <c s="36" t="s">
        <v>485</v>
      </c>
      <c>
        <f>(M224*21)/100</f>
      </c>
      <c t="s">
        <v>28</v>
      </c>
    </row>
    <row r="225" spans="1:5" ht="25.5">
      <c r="A225" s="35" t="s">
        <v>56</v>
      </c>
      <c r="E225" s="39" t="s">
        <v>4389</v>
      </c>
    </row>
    <row r="226" spans="1:5" ht="12.75">
      <c r="A226" s="35" t="s">
        <v>57</v>
      </c>
      <c r="E226" s="40" t="s">
        <v>5</v>
      </c>
    </row>
    <row r="227" spans="1:5" ht="12.75">
      <c r="A227" t="s">
        <v>58</v>
      </c>
      <c r="E227" s="39" t="s">
        <v>5</v>
      </c>
    </row>
    <row r="228" spans="1:16" ht="25.5">
      <c r="A228" t="s">
        <v>50</v>
      </c>
      <c s="34" t="s">
        <v>718</v>
      </c>
      <c s="34" t="s">
        <v>4390</v>
      </c>
      <c s="35" t="s">
        <v>5</v>
      </c>
      <c s="6" t="s">
        <v>4391</v>
      </c>
      <c s="36" t="s">
        <v>494</v>
      </c>
      <c s="37">
        <v>1</v>
      </c>
      <c s="36">
        <v>0</v>
      </c>
      <c s="36">
        <f>ROUND(G228*H228,6)</f>
      </c>
      <c r="L228" s="38">
        <v>0</v>
      </c>
      <c s="32">
        <f>ROUND(ROUND(L228,2)*ROUND(G228,3),2)</f>
      </c>
      <c s="36" t="s">
        <v>485</v>
      </c>
      <c>
        <f>(M228*21)/100</f>
      </c>
      <c t="s">
        <v>28</v>
      </c>
    </row>
    <row r="229" spans="1:5" ht="25.5">
      <c r="A229" s="35" t="s">
        <v>56</v>
      </c>
      <c r="E229" s="39" t="s">
        <v>4391</v>
      </c>
    </row>
    <row r="230" spans="1:5" ht="12.75">
      <c r="A230" s="35" t="s">
        <v>57</v>
      </c>
      <c r="E230" s="40" t="s">
        <v>5</v>
      </c>
    </row>
    <row r="231" spans="1:5" ht="12.75">
      <c r="A231" t="s">
        <v>58</v>
      </c>
      <c r="E231" s="39" t="s">
        <v>5</v>
      </c>
    </row>
    <row r="232" spans="1:16" ht="25.5">
      <c r="A232" t="s">
        <v>50</v>
      </c>
      <c s="34" t="s">
        <v>723</v>
      </c>
      <c s="34" t="s">
        <v>4392</v>
      </c>
      <c s="35" t="s">
        <v>5</v>
      </c>
      <c s="6" t="s">
        <v>4393</v>
      </c>
      <c s="36" t="s">
        <v>494</v>
      </c>
      <c s="37">
        <v>1</v>
      </c>
      <c s="36">
        <v>0</v>
      </c>
      <c s="36">
        <f>ROUND(G232*H232,6)</f>
      </c>
      <c r="L232" s="38">
        <v>0</v>
      </c>
      <c s="32">
        <f>ROUND(ROUND(L232,2)*ROUND(G232,3),2)</f>
      </c>
      <c s="36" t="s">
        <v>485</v>
      </c>
      <c>
        <f>(M232*21)/100</f>
      </c>
      <c t="s">
        <v>28</v>
      </c>
    </row>
    <row r="233" spans="1:5" ht="25.5">
      <c r="A233" s="35" t="s">
        <v>56</v>
      </c>
      <c r="E233" s="39" t="s">
        <v>4393</v>
      </c>
    </row>
    <row r="234" spans="1:5" ht="12.75">
      <c r="A234" s="35" t="s">
        <v>57</v>
      </c>
      <c r="E234" s="40" t="s">
        <v>5</v>
      </c>
    </row>
    <row r="235" spans="1:5" ht="12.75">
      <c r="A235" t="s">
        <v>58</v>
      </c>
      <c r="E235" s="39" t="s">
        <v>5</v>
      </c>
    </row>
    <row r="236" spans="1:16" ht="12.75">
      <c r="A236" t="s">
        <v>50</v>
      </c>
      <c s="34" t="s">
        <v>727</v>
      </c>
      <c s="34" t="s">
        <v>4394</v>
      </c>
      <c s="35" t="s">
        <v>5</v>
      </c>
      <c s="6" t="s">
        <v>4395</v>
      </c>
      <c s="36" t="s">
        <v>494</v>
      </c>
      <c s="37">
        <v>1</v>
      </c>
      <c s="36">
        <v>0</v>
      </c>
      <c s="36">
        <f>ROUND(G236*H236,6)</f>
      </c>
      <c r="L236" s="38">
        <v>0</v>
      </c>
      <c s="32">
        <f>ROUND(ROUND(L236,2)*ROUND(G236,3),2)</f>
      </c>
      <c s="36" t="s">
        <v>485</v>
      </c>
      <c>
        <f>(M236*21)/100</f>
      </c>
      <c t="s">
        <v>28</v>
      </c>
    </row>
    <row r="237" spans="1:5" ht="12.75">
      <c r="A237" s="35" t="s">
        <v>56</v>
      </c>
      <c r="E237" s="39" t="s">
        <v>4395</v>
      </c>
    </row>
    <row r="238" spans="1:5" ht="12.75">
      <c r="A238" s="35" t="s">
        <v>57</v>
      </c>
      <c r="E238" s="40" t="s">
        <v>5</v>
      </c>
    </row>
    <row r="239" spans="1:5" ht="12.75">
      <c r="A239" t="s">
        <v>58</v>
      </c>
      <c r="E239" s="39" t="s">
        <v>5</v>
      </c>
    </row>
    <row r="240" spans="1:16" ht="12.75">
      <c r="A240" t="s">
        <v>50</v>
      </c>
      <c s="34" t="s">
        <v>732</v>
      </c>
      <c s="34" t="s">
        <v>4396</v>
      </c>
      <c s="35" t="s">
        <v>5</v>
      </c>
      <c s="6" t="s">
        <v>4397</v>
      </c>
      <c s="36" t="s">
        <v>494</v>
      </c>
      <c s="37">
        <v>3</v>
      </c>
      <c s="36">
        <v>0</v>
      </c>
      <c s="36">
        <f>ROUND(G240*H240,6)</f>
      </c>
      <c r="L240" s="38">
        <v>0</v>
      </c>
      <c s="32">
        <f>ROUND(ROUND(L240,2)*ROUND(G240,3),2)</f>
      </c>
      <c s="36" t="s">
        <v>485</v>
      </c>
      <c>
        <f>(M240*21)/100</f>
      </c>
      <c t="s">
        <v>28</v>
      </c>
    </row>
    <row r="241" spans="1:5" ht="12.75">
      <c r="A241" s="35" t="s">
        <v>56</v>
      </c>
      <c r="E241" s="39" t="s">
        <v>4397</v>
      </c>
    </row>
    <row r="242" spans="1:5" ht="12.75">
      <c r="A242" s="35" t="s">
        <v>57</v>
      </c>
      <c r="E242" s="40" t="s">
        <v>5</v>
      </c>
    </row>
    <row r="243" spans="1:5" ht="12.75">
      <c r="A243" t="s">
        <v>58</v>
      </c>
      <c r="E243" s="39" t="s">
        <v>5</v>
      </c>
    </row>
    <row r="244" spans="1:16" ht="12.75">
      <c r="A244" t="s">
        <v>50</v>
      </c>
      <c s="34" t="s">
        <v>737</v>
      </c>
      <c s="34" t="s">
        <v>4398</v>
      </c>
      <c s="35" t="s">
        <v>5</v>
      </c>
      <c s="6" t="s">
        <v>4399</v>
      </c>
      <c s="36" t="s">
        <v>494</v>
      </c>
      <c s="37">
        <v>6</v>
      </c>
      <c s="36">
        <v>0</v>
      </c>
      <c s="36">
        <f>ROUND(G244*H244,6)</f>
      </c>
      <c r="L244" s="38">
        <v>0</v>
      </c>
      <c s="32">
        <f>ROUND(ROUND(L244,2)*ROUND(G244,3),2)</f>
      </c>
      <c s="36" t="s">
        <v>485</v>
      </c>
      <c>
        <f>(M244*21)/100</f>
      </c>
      <c t="s">
        <v>28</v>
      </c>
    </row>
    <row r="245" spans="1:5" ht="12.75">
      <c r="A245" s="35" t="s">
        <v>56</v>
      </c>
      <c r="E245" s="39" t="s">
        <v>4399</v>
      </c>
    </row>
    <row r="246" spans="1:5" ht="12.75">
      <c r="A246" s="35" t="s">
        <v>57</v>
      </c>
      <c r="E246" s="40" t="s">
        <v>5</v>
      </c>
    </row>
    <row r="247" spans="1:5" ht="12.75">
      <c r="A247" t="s">
        <v>58</v>
      </c>
      <c r="E247" s="39" t="s">
        <v>5</v>
      </c>
    </row>
    <row r="248" spans="1:16" ht="12.75">
      <c r="A248" t="s">
        <v>50</v>
      </c>
      <c s="34" t="s">
        <v>742</v>
      </c>
      <c s="34" t="s">
        <v>4400</v>
      </c>
      <c s="35" t="s">
        <v>5</v>
      </c>
      <c s="6" t="s">
        <v>4401</v>
      </c>
      <c s="36" t="s">
        <v>65</v>
      </c>
      <c s="37">
        <v>261</v>
      </c>
      <c s="36">
        <v>0</v>
      </c>
      <c s="36">
        <f>ROUND(G248*H248,6)</f>
      </c>
      <c r="L248" s="38">
        <v>0</v>
      </c>
      <c s="32">
        <f>ROUND(ROUND(L248,2)*ROUND(G248,3),2)</f>
      </c>
      <c s="36" t="s">
        <v>485</v>
      </c>
      <c>
        <f>(M248*21)/100</f>
      </c>
      <c t="s">
        <v>28</v>
      </c>
    </row>
    <row r="249" spans="1:5" ht="12.75">
      <c r="A249" s="35" t="s">
        <v>56</v>
      </c>
      <c r="E249" s="39" t="s">
        <v>4401</v>
      </c>
    </row>
    <row r="250" spans="1:5" ht="12.75">
      <c r="A250" s="35" t="s">
        <v>57</v>
      </c>
      <c r="E250" s="40" t="s">
        <v>5</v>
      </c>
    </row>
    <row r="251" spans="1:5" ht="12.75">
      <c r="A251" t="s">
        <v>58</v>
      </c>
      <c r="E251" s="39" t="s">
        <v>5</v>
      </c>
    </row>
    <row r="252" spans="1:16" ht="12.75">
      <c r="A252" t="s">
        <v>50</v>
      </c>
      <c s="34" t="s">
        <v>745</v>
      </c>
      <c s="34" t="s">
        <v>4402</v>
      </c>
      <c s="35" t="s">
        <v>5</v>
      </c>
      <c s="6" t="s">
        <v>4403</v>
      </c>
      <c s="36" t="s">
        <v>65</v>
      </c>
      <c s="37">
        <v>137</v>
      </c>
      <c s="36">
        <v>0</v>
      </c>
      <c s="36">
        <f>ROUND(G252*H252,6)</f>
      </c>
      <c r="L252" s="38">
        <v>0</v>
      </c>
      <c s="32">
        <f>ROUND(ROUND(L252,2)*ROUND(G252,3),2)</f>
      </c>
      <c s="36" t="s">
        <v>485</v>
      </c>
      <c>
        <f>(M252*21)/100</f>
      </c>
      <c t="s">
        <v>28</v>
      </c>
    </row>
    <row r="253" spans="1:5" ht="12.75">
      <c r="A253" s="35" t="s">
        <v>56</v>
      </c>
      <c r="E253" s="39" t="s">
        <v>4403</v>
      </c>
    </row>
    <row r="254" spans="1:5" ht="12.75">
      <c r="A254" s="35" t="s">
        <v>57</v>
      </c>
      <c r="E254" s="40" t="s">
        <v>5</v>
      </c>
    </row>
    <row r="255" spans="1:5" ht="12.75">
      <c r="A255" t="s">
        <v>58</v>
      </c>
      <c r="E255" s="39" t="s">
        <v>5</v>
      </c>
    </row>
    <row r="256" spans="1:16" ht="12.75">
      <c r="A256" t="s">
        <v>50</v>
      </c>
      <c s="34" t="s">
        <v>750</v>
      </c>
      <c s="34" t="s">
        <v>4404</v>
      </c>
      <c s="35" t="s">
        <v>5</v>
      </c>
      <c s="6" t="s">
        <v>4405</v>
      </c>
      <c s="36" t="s">
        <v>65</v>
      </c>
      <c s="37">
        <v>415</v>
      </c>
      <c s="36">
        <v>0</v>
      </c>
      <c s="36">
        <f>ROUND(G256*H256,6)</f>
      </c>
      <c r="L256" s="38">
        <v>0</v>
      </c>
      <c s="32">
        <f>ROUND(ROUND(L256,2)*ROUND(G256,3),2)</f>
      </c>
      <c s="36" t="s">
        <v>485</v>
      </c>
      <c>
        <f>(M256*21)/100</f>
      </c>
      <c t="s">
        <v>28</v>
      </c>
    </row>
    <row r="257" spans="1:5" ht="12.75">
      <c r="A257" s="35" t="s">
        <v>56</v>
      </c>
      <c r="E257" s="39" t="s">
        <v>4405</v>
      </c>
    </row>
    <row r="258" spans="1:5" ht="12.75">
      <c r="A258" s="35" t="s">
        <v>57</v>
      </c>
      <c r="E258" s="40" t="s">
        <v>5</v>
      </c>
    </row>
    <row r="259" spans="1:5" ht="12.75">
      <c r="A259" t="s">
        <v>58</v>
      </c>
      <c r="E259" s="39" t="s">
        <v>5</v>
      </c>
    </row>
    <row r="260" spans="1:16" ht="12.75">
      <c r="A260" t="s">
        <v>50</v>
      </c>
      <c s="34" t="s">
        <v>754</v>
      </c>
      <c s="34" t="s">
        <v>4406</v>
      </c>
      <c s="35" t="s">
        <v>5</v>
      </c>
      <c s="6" t="s">
        <v>4407</v>
      </c>
      <c s="36" t="s">
        <v>65</v>
      </c>
      <c s="37">
        <v>130</v>
      </c>
      <c s="36">
        <v>0</v>
      </c>
      <c s="36">
        <f>ROUND(G260*H260,6)</f>
      </c>
      <c r="L260" s="38">
        <v>0</v>
      </c>
      <c s="32">
        <f>ROUND(ROUND(L260,2)*ROUND(G260,3),2)</f>
      </c>
      <c s="36" t="s">
        <v>485</v>
      </c>
      <c>
        <f>(M260*21)/100</f>
      </c>
      <c t="s">
        <v>28</v>
      </c>
    </row>
    <row r="261" spans="1:5" ht="12.75">
      <c r="A261" s="35" t="s">
        <v>56</v>
      </c>
      <c r="E261" s="39" t="s">
        <v>4407</v>
      </c>
    </row>
    <row r="262" spans="1:5" ht="12.75">
      <c r="A262" s="35" t="s">
        <v>57</v>
      </c>
      <c r="E262" s="40" t="s">
        <v>5</v>
      </c>
    </row>
    <row r="263" spans="1:5" ht="12.75">
      <c r="A263" t="s">
        <v>58</v>
      </c>
      <c r="E263" s="39" t="s">
        <v>5</v>
      </c>
    </row>
    <row r="264" spans="1:16" ht="12.75">
      <c r="A264" t="s">
        <v>50</v>
      </c>
      <c s="34" t="s">
        <v>758</v>
      </c>
      <c s="34" t="s">
        <v>4408</v>
      </c>
      <c s="35" t="s">
        <v>5</v>
      </c>
      <c s="6" t="s">
        <v>4409</v>
      </c>
      <c s="36" t="s">
        <v>65</v>
      </c>
      <c s="37">
        <v>50</v>
      </c>
      <c s="36">
        <v>0</v>
      </c>
      <c s="36">
        <f>ROUND(G264*H264,6)</f>
      </c>
      <c r="L264" s="38">
        <v>0</v>
      </c>
      <c s="32">
        <f>ROUND(ROUND(L264,2)*ROUND(G264,3),2)</f>
      </c>
      <c s="36" t="s">
        <v>485</v>
      </c>
      <c>
        <f>(M264*21)/100</f>
      </c>
      <c t="s">
        <v>28</v>
      </c>
    </row>
    <row r="265" spans="1:5" ht="12.75">
      <c r="A265" s="35" t="s">
        <v>56</v>
      </c>
      <c r="E265" s="39" t="s">
        <v>4409</v>
      </c>
    </row>
    <row r="266" spans="1:5" ht="12.75">
      <c r="A266" s="35" t="s">
        <v>57</v>
      </c>
      <c r="E266" s="40" t="s">
        <v>5</v>
      </c>
    </row>
    <row r="267" spans="1:5" ht="12.75">
      <c r="A267" t="s">
        <v>58</v>
      </c>
      <c r="E267" s="39" t="s">
        <v>5</v>
      </c>
    </row>
    <row r="268" spans="1:16" ht="12.75">
      <c r="A268" t="s">
        <v>50</v>
      </c>
      <c s="34" t="s">
        <v>761</v>
      </c>
      <c s="34" t="s">
        <v>4410</v>
      </c>
      <c s="35" t="s">
        <v>5</v>
      </c>
      <c s="6" t="s">
        <v>4411</v>
      </c>
      <c s="36" t="s">
        <v>65</v>
      </c>
      <c s="37">
        <v>100</v>
      </c>
      <c s="36">
        <v>0</v>
      </c>
      <c s="36">
        <f>ROUND(G268*H268,6)</f>
      </c>
      <c r="L268" s="38">
        <v>0</v>
      </c>
      <c s="32">
        <f>ROUND(ROUND(L268,2)*ROUND(G268,3),2)</f>
      </c>
      <c s="36" t="s">
        <v>485</v>
      </c>
      <c>
        <f>(M268*21)/100</f>
      </c>
      <c t="s">
        <v>28</v>
      </c>
    </row>
    <row r="269" spans="1:5" ht="12.75">
      <c r="A269" s="35" t="s">
        <v>56</v>
      </c>
      <c r="E269" s="39" t="s">
        <v>4411</v>
      </c>
    </row>
    <row r="270" spans="1:5" ht="12.75">
      <c r="A270" s="35" t="s">
        <v>57</v>
      </c>
      <c r="E270" s="40" t="s">
        <v>5</v>
      </c>
    </row>
    <row r="271" spans="1:5" ht="12.75">
      <c r="A271" t="s">
        <v>58</v>
      </c>
      <c r="E271" s="39" t="s">
        <v>5</v>
      </c>
    </row>
    <row r="272" spans="1:16" ht="12.75">
      <c r="A272" t="s">
        <v>50</v>
      </c>
      <c s="34" t="s">
        <v>766</v>
      </c>
      <c s="34" t="s">
        <v>4412</v>
      </c>
      <c s="35" t="s">
        <v>5</v>
      </c>
      <c s="6" t="s">
        <v>4413</v>
      </c>
      <c s="36" t="s">
        <v>494</v>
      </c>
      <c s="37">
        <v>1</v>
      </c>
      <c s="36">
        <v>0</v>
      </c>
      <c s="36">
        <f>ROUND(G272*H272,6)</f>
      </c>
      <c r="L272" s="38">
        <v>0</v>
      </c>
      <c s="32">
        <f>ROUND(ROUND(L272,2)*ROUND(G272,3),2)</f>
      </c>
      <c s="36" t="s">
        <v>485</v>
      </c>
      <c>
        <f>(M272*21)/100</f>
      </c>
      <c t="s">
        <v>28</v>
      </c>
    </row>
    <row r="273" spans="1:5" ht="12.75">
      <c r="A273" s="35" t="s">
        <v>56</v>
      </c>
      <c r="E273" s="39" t="s">
        <v>4413</v>
      </c>
    </row>
    <row r="274" spans="1:5" ht="12.75">
      <c r="A274" s="35" t="s">
        <v>57</v>
      </c>
      <c r="E274" s="40" t="s">
        <v>5</v>
      </c>
    </row>
    <row r="275" spans="1:5" ht="12.75">
      <c r="A275" t="s">
        <v>58</v>
      </c>
      <c r="E275" s="39" t="s">
        <v>5</v>
      </c>
    </row>
    <row r="276" spans="1:16" ht="25.5">
      <c r="A276" t="s">
        <v>50</v>
      </c>
      <c s="34" t="s">
        <v>770</v>
      </c>
      <c s="34" t="s">
        <v>4414</v>
      </c>
      <c s="35" t="s">
        <v>5</v>
      </c>
      <c s="6" t="s">
        <v>4415</v>
      </c>
      <c s="36" t="s">
        <v>529</v>
      </c>
      <c s="37">
        <v>2</v>
      </c>
      <c s="36">
        <v>0</v>
      </c>
      <c s="36">
        <f>ROUND(G276*H276,6)</f>
      </c>
      <c r="L276" s="38">
        <v>0</v>
      </c>
      <c s="32">
        <f>ROUND(ROUND(L276,2)*ROUND(G276,3),2)</f>
      </c>
      <c s="36" t="s">
        <v>485</v>
      </c>
      <c>
        <f>(M276*21)/100</f>
      </c>
      <c t="s">
        <v>28</v>
      </c>
    </row>
    <row r="277" spans="1:5" ht="25.5">
      <c r="A277" s="35" t="s">
        <v>56</v>
      </c>
      <c r="E277" s="39" t="s">
        <v>4415</v>
      </c>
    </row>
    <row r="278" spans="1:5" ht="12.75">
      <c r="A278" s="35" t="s">
        <v>57</v>
      </c>
      <c r="E278" s="40" t="s">
        <v>5</v>
      </c>
    </row>
    <row r="279" spans="1:5" ht="12.75">
      <c r="A279" t="s">
        <v>58</v>
      </c>
      <c r="E279" s="39" t="s">
        <v>5</v>
      </c>
    </row>
    <row r="280" spans="1:16" ht="12.75">
      <c r="A280" t="s">
        <v>50</v>
      </c>
      <c s="34" t="s">
        <v>774</v>
      </c>
      <c s="34" t="s">
        <v>4416</v>
      </c>
      <c s="35" t="s">
        <v>5</v>
      </c>
      <c s="6" t="s">
        <v>4417</v>
      </c>
      <c s="36" t="s">
        <v>494</v>
      </c>
      <c s="37">
        <v>6</v>
      </c>
      <c s="36">
        <v>0</v>
      </c>
      <c s="36">
        <f>ROUND(G280*H280,6)</f>
      </c>
      <c r="L280" s="38">
        <v>0</v>
      </c>
      <c s="32">
        <f>ROUND(ROUND(L280,2)*ROUND(G280,3),2)</f>
      </c>
      <c s="36" t="s">
        <v>485</v>
      </c>
      <c>
        <f>(M280*21)/100</f>
      </c>
      <c t="s">
        <v>28</v>
      </c>
    </row>
    <row r="281" spans="1:5" ht="12.75">
      <c r="A281" s="35" t="s">
        <v>56</v>
      </c>
      <c r="E281" s="39" t="s">
        <v>4417</v>
      </c>
    </row>
    <row r="282" spans="1:5" ht="12.75">
      <c r="A282" s="35" t="s">
        <v>57</v>
      </c>
      <c r="E282" s="40" t="s">
        <v>5</v>
      </c>
    </row>
    <row r="283" spans="1:5" ht="12.75">
      <c r="A283" t="s">
        <v>58</v>
      </c>
      <c r="E283" s="39" t="s">
        <v>5</v>
      </c>
    </row>
    <row r="284" spans="1:16" ht="12.75">
      <c r="A284" t="s">
        <v>50</v>
      </c>
      <c s="34" t="s">
        <v>778</v>
      </c>
      <c s="34" t="s">
        <v>4418</v>
      </c>
      <c s="35" t="s">
        <v>5</v>
      </c>
      <c s="6" t="s">
        <v>4419</v>
      </c>
      <c s="36" t="s">
        <v>494</v>
      </c>
      <c s="37">
        <v>2</v>
      </c>
      <c s="36">
        <v>0</v>
      </c>
      <c s="36">
        <f>ROUND(G284*H284,6)</f>
      </c>
      <c r="L284" s="38">
        <v>0</v>
      </c>
      <c s="32">
        <f>ROUND(ROUND(L284,2)*ROUND(G284,3),2)</f>
      </c>
      <c s="36" t="s">
        <v>485</v>
      </c>
      <c>
        <f>(M284*21)/100</f>
      </c>
      <c t="s">
        <v>28</v>
      </c>
    </row>
    <row r="285" spans="1:5" ht="12.75">
      <c r="A285" s="35" t="s">
        <v>56</v>
      </c>
      <c r="E285" s="39" t="s">
        <v>4419</v>
      </c>
    </row>
    <row r="286" spans="1:5" ht="12.75">
      <c r="A286" s="35" t="s">
        <v>57</v>
      </c>
      <c r="E286" s="40" t="s">
        <v>5</v>
      </c>
    </row>
    <row r="287" spans="1:5" ht="12.75">
      <c r="A287" t="s">
        <v>58</v>
      </c>
      <c r="E287" s="39" t="s">
        <v>5</v>
      </c>
    </row>
    <row r="288" spans="1:16" ht="12.75">
      <c r="A288" t="s">
        <v>50</v>
      </c>
      <c s="34" t="s">
        <v>782</v>
      </c>
      <c s="34" t="s">
        <v>4420</v>
      </c>
      <c s="35" t="s">
        <v>5</v>
      </c>
      <c s="6" t="s">
        <v>4421</v>
      </c>
      <c s="36" t="s">
        <v>494</v>
      </c>
      <c s="37">
        <v>1</v>
      </c>
      <c s="36">
        <v>0</v>
      </c>
      <c s="36">
        <f>ROUND(G288*H288,6)</f>
      </c>
      <c r="L288" s="38">
        <v>0</v>
      </c>
      <c s="32">
        <f>ROUND(ROUND(L288,2)*ROUND(G288,3),2)</f>
      </c>
      <c s="36" t="s">
        <v>485</v>
      </c>
      <c>
        <f>(M288*21)/100</f>
      </c>
      <c t="s">
        <v>28</v>
      </c>
    </row>
    <row r="289" spans="1:5" ht="12.75">
      <c r="A289" s="35" t="s">
        <v>56</v>
      </c>
      <c r="E289" s="39" t="s">
        <v>4421</v>
      </c>
    </row>
    <row r="290" spans="1:5" ht="12.75">
      <c r="A290" s="35" t="s">
        <v>57</v>
      </c>
      <c r="E290" s="40" t="s">
        <v>5</v>
      </c>
    </row>
    <row r="291" spans="1:5" ht="12.75">
      <c r="A291" t="s">
        <v>58</v>
      </c>
      <c r="E291" s="39" t="s">
        <v>5</v>
      </c>
    </row>
    <row r="292" spans="1:16" ht="12.75">
      <c r="A292" t="s">
        <v>50</v>
      </c>
      <c s="34" t="s">
        <v>787</v>
      </c>
      <c s="34" t="s">
        <v>4422</v>
      </c>
      <c s="35" t="s">
        <v>5</v>
      </c>
      <c s="6" t="s">
        <v>4423</v>
      </c>
      <c s="36" t="s">
        <v>494</v>
      </c>
      <c s="37">
        <v>1</v>
      </c>
      <c s="36">
        <v>0</v>
      </c>
      <c s="36">
        <f>ROUND(G292*H292,6)</f>
      </c>
      <c r="L292" s="38">
        <v>0</v>
      </c>
      <c s="32">
        <f>ROUND(ROUND(L292,2)*ROUND(G292,3),2)</f>
      </c>
      <c s="36" t="s">
        <v>485</v>
      </c>
      <c>
        <f>(M292*21)/100</f>
      </c>
      <c t="s">
        <v>28</v>
      </c>
    </row>
    <row r="293" spans="1:5" ht="12.75">
      <c r="A293" s="35" t="s">
        <v>56</v>
      </c>
      <c r="E293" s="39" t="s">
        <v>4423</v>
      </c>
    </row>
    <row r="294" spans="1:5" ht="12.75">
      <c r="A294" s="35" t="s">
        <v>57</v>
      </c>
      <c r="E294" s="40" t="s">
        <v>5</v>
      </c>
    </row>
    <row r="295" spans="1:5" ht="12.75">
      <c r="A295" t="s">
        <v>58</v>
      </c>
      <c r="E295" s="39" t="s">
        <v>5</v>
      </c>
    </row>
    <row r="296" spans="1:16" ht="12.75">
      <c r="A296" t="s">
        <v>50</v>
      </c>
      <c s="34" t="s">
        <v>792</v>
      </c>
      <c s="34" t="s">
        <v>4424</v>
      </c>
      <c s="35" t="s">
        <v>5</v>
      </c>
      <c s="6" t="s">
        <v>4425</v>
      </c>
      <c s="36" t="s">
        <v>494</v>
      </c>
      <c s="37">
        <v>1</v>
      </c>
      <c s="36">
        <v>0</v>
      </c>
      <c s="36">
        <f>ROUND(G296*H296,6)</f>
      </c>
      <c r="L296" s="38">
        <v>0</v>
      </c>
      <c s="32">
        <f>ROUND(ROUND(L296,2)*ROUND(G296,3),2)</f>
      </c>
      <c s="36" t="s">
        <v>485</v>
      </c>
      <c>
        <f>(M296*21)/100</f>
      </c>
      <c t="s">
        <v>28</v>
      </c>
    </row>
    <row r="297" spans="1:5" ht="12.75">
      <c r="A297" s="35" t="s">
        <v>56</v>
      </c>
      <c r="E297" s="39" t="s">
        <v>4425</v>
      </c>
    </row>
    <row r="298" spans="1:5" ht="12.75">
      <c r="A298" s="35" t="s">
        <v>57</v>
      </c>
      <c r="E298" s="40" t="s">
        <v>5</v>
      </c>
    </row>
    <row r="299" spans="1:5" ht="12.75">
      <c r="A299" t="s">
        <v>58</v>
      </c>
      <c r="E299" s="39" t="s">
        <v>5</v>
      </c>
    </row>
    <row r="300" spans="1:16" ht="12.75">
      <c r="A300" t="s">
        <v>50</v>
      </c>
      <c s="34" t="s">
        <v>795</v>
      </c>
      <c s="34" t="s">
        <v>4426</v>
      </c>
      <c s="35" t="s">
        <v>5</v>
      </c>
      <c s="6" t="s">
        <v>4427</v>
      </c>
      <c s="36" t="s">
        <v>494</v>
      </c>
      <c s="37">
        <v>8</v>
      </c>
      <c s="36">
        <v>0</v>
      </c>
      <c s="36">
        <f>ROUND(G300*H300,6)</f>
      </c>
      <c r="L300" s="38">
        <v>0</v>
      </c>
      <c s="32">
        <f>ROUND(ROUND(L300,2)*ROUND(G300,3),2)</f>
      </c>
      <c s="36" t="s">
        <v>485</v>
      </c>
      <c>
        <f>(M300*21)/100</f>
      </c>
      <c t="s">
        <v>28</v>
      </c>
    </row>
    <row r="301" spans="1:5" ht="12.75">
      <c r="A301" s="35" t="s">
        <v>56</v>
      </c>
      <c r="E301" s="39" t="s">
        <v>4427</v>
      </c>
    </row>
    <row r="302" spans="1:5" ht="12.75">
      <c r="A302" s="35" t="s">
        <v>57</v>
      </c>
      <c r="E302" s="40" t="s">
        <v>5</v>
      </c>
    </row>
    <row r="303" spans="1:5" ht="12.75">
      <c r="A303" t="s">
        <v>58</v>
      </c>
      <c r="E303" s="39" t="s">
        <v>5</v>
      </c>
    </row>
    <row r="304" spans="1:16" ht="12.75">
      <c r="A304" t="s">
        <v>50</v>
      </c>
      <c s="34" t="s">
        <v>799</v>
      </c>
      <c s="34" t="s">
        <v>4428</v>
      </c>
      <c s="35" t="s">
        <v>5</v>
      </c>
      <c s="6" t="s">
        <v>4429</v>
      </c>
      <c s="36" t="s">
        <v>494</v>
      </c>
      <c s="37">
        <v>1</v>
      </c>
      <c s="36">
        <v>0</v>
      </c>
      <c s="36">
        <f>ROUND(G304*H304,6)</f>
      </c>
      <c r="L304" s="38">
        <v>0</v>
      </c>
      <c s="32">
        <f>ROUND(ROUND(L304,2)*ROUND(G304,3),2)</f>
      </c>
      <c s="36" t="s">
        <v>485</v>
      </c>
      <c>
        <f>(M304*21)/100</f>
      </c>
      <c t="s">
        <v>28</v>
      </c>
    </row>
    <row r="305" spans="1:5" ht="12.75">
      <c r="A305" s="35" t="s">
        <v>56</v>
      </c>
      <c r="E305" s="39" t="s">
        <v>4429</v>
      </c>
    </row>
    <row r="306" spans="1:5" ht="12.75">
      <c r="A306" s="35" t="s">
        <v>57</v>
      </c>
      <c r="E306" s="40" t="s">
        <v>5</v>
      </c>
    </row>
    <row r="307" spans="1:5" ht="12.75">
      <c r="A307" t="s">
        <v>58</v>
      </c>
      <c r="E307" s="39" t="s">
        <v>5</v>
      </c>
    </row>
    <row r="308" spans="1:16" ht="12.75">
      <c r="A308" t="s">
        <v>50</v>
      </c>
      <c s="34" t="s">
        <v>803</v>
      </c>
      <c s="34" t="s">
        <v>4430</v>
      </c>
      <c s="35" t="s">
        <v>5</v>
      </c>
      <c s="6" t="s">
        <v>4431</v>
      </c>
      <c s="36" t="s">
        <v>494</v>
      </c>
      <c s="37">
        <v>5</v>
      </c>
      <c s="36">
        <v>0</v>
      </c>
      <c s="36">
        <f>ROUND(G308*H308,6)</f>
      </c>
      <c r="L308" s="38">
        <v>0</v>
      </c>
      <c s="32">
        <f>ROUND(ROUND(L308,2)*ROUND(G308,3),2)</f>
      </c>
      <c s="36" t="s">
        <v>485</v>
      </c>
      <c>
        <f>(M308*21)/100</f>
      </c>
      <c t="s">
        <v>28</v>
      </c>
    </row>
    <row r="309" spans="1:5" ht="12.75">
      <c r="A309" s="35" t="s">
        <v>56</v>
      </c>
      <c r="E309" s="39" t="s">
        <v>4431</v>
      </c>
    </row>
    <row r="310" spans="1:5" ht="12.75">
      <c r="A310" s="35" t="s">
        <v>57</v>
      </c>
      <c r="E310" s="40" t="s">
        <v>5</v>
      </c>
    </row>
    <row r="311" spans="1:5" ht="12.75">
      <c r="A311" t="s">
        <v>58</v>
      </c>
      <c r="E311" s="39" t="s">
        <v>5</v>
      </c>
    </row>
    <row r="312" spans="1:16" ht="12.75">
      <c r="A312" t="s">
        <v>50</v>
      </c>
      <c s="34" t="s">
        <v>808</v>
      </c>
      <c s="34" t="s">
        <v>4432</v>
      </c>
      <c s="35" t="s">
        <v>5</v>
      </c>
      <c s="6" t="s">
        <v>4433</v>
      </c>
      <c s="36" t="s">
        <v>494</v>
      </c>
      <c s="37">
        <v>11</v>
      </c>
      <c s="36">
        <v>0</v>
      </c>
      <c s="36">
        <f>ROUND(G312*H312,6)</f>
      </c>
      <c r="L312" s="38">
        <v>0</v>
      </c>
      <c s="32">
        <f>ROUND(ROUND(L312,2)*ROUND(G312,3),2)</f>
      </c>
      <c s="36" t="s">
        <v>485</v>
      </c>
      <c>
        <f>(M312*21)/100</f>
      </c>
      <c t="s">
        <v>28</v>
      </c>
    </row>
    <row r="313" spans="1:5" ht="12.75">
      <c r="A313" s="35" t="s">
        <v>56</v>
      </c>
      <c r="E313" s="39" t="s">
        <v>4433</v>
      </c>
    </row>
    <row r="314" spans="1:5" ht="12.75">
      <c r="A314" s="35" t="s">
        <v>57</v>
      </c>
      <c r="E314" s="40" t="s">
        <v>5</v>
      </c>
    </row>
    <row r="315" spans="1:5" ht="12.75">
      <c r="A315" t="s">
        <v>58</v>
      </c>
      <c r="E315" s="39" t="s">
        <v>5</v>
      </c>
    </row>
    <row r="316" spans="1:16" ht="12.75">
      <c r="A316" t="s">
        <v>50</v>
      </c>
      <c s="34" t="s">
        <v>812</v>
      </c>
      <c s="34" t="s">
        <v>4434</v>
      </c>
      <c s="35" t="s">
        <v>5</v>
      </c>
      <c s="6" t="s">
        <v>4435</v>
      </c>
      <c s="36" t="s">
        <v>494</v>
      </c>
      <c s="37">
        <v>2</v>
      </c>
      <c s="36">
        <v>0</v>
      </c>
      <c s="36">
        <f>ROUND(G316*H316,6)</f>
      </c>
      <c r="L316" s="38">
        <v>0</v>
      </c>
      <c s="32">
        <f>ROUND(ROUND(L316,2)*ROUND(G316,3),2)</f>
      </c>
      <c s="36" t="s">
        <v>485</v>
      </c>
      <c>
        <f>(M316*21)/100</f>
      </c>
      <c t="s">
        <v>28</v>
      </c>
    </row>
    <row r="317" spans="1:5" ht="12.75">
      <c r="A317" s="35" t="s">
        <v>56</v>
      </c>
      <c r="E317" s="39" t="s">
        <v>4435</v>
      </c>
    </row>
    <row r="318" spans="1:5" ht="12.75">
      <c r="A318" s="35" t="s">
        <v>57</v>
      </c>
      <c r="E318" s="40" t="s">
        <v>5</v>
      </c>
    </row>
    <row r="319" spans="1:5" ht="12.75">
      <c r="A319" t="s">
        <v>58</v>
      </c>
      <c r="E319" s="39" t="s">
        <v>5</v>
      </c>
    </row>
    <row r="320" spans="1:16" ht="12.75">
      <c r="A320" t="s">
        <v>50</v>
      </c>
      <c s="34" t="s">
        <v>816</v>
      </c>
      <c s="34" t="s">
        <v>4436</v>
      </c>
      <c s="35" t="s">
        <v>5</v>
      </c>
      <c s="6" t="s">
        <v>4437</v>
      </c>
      <c s="36" t="s">
        <v>494</v>
      </c>
      <c s="37">
        <v>53</v>
      </c>
      <c s="36">
        <v>0</v>
      </c>
      <c s="36">
        <f>ROUND(G320*H320,6)</f>
      </c>
      <c r="L320" s="38">
        <v>0</v>
      </c>
      <c s="32">
        <f>ROUND(ROUND(L320,2)*ROUND(G320,3),2)</f>
      </c>
      <c s="36" t="s">
        <v>485</v>
      </c>
      <c>
        <f>(M320*21)/100</f>
      </c>
      <c t="s">
        <v>28</v>
      </c>
    </row>
    <row r="321" spans="1:5" ht="12.75">
      <c r="A321" s="35" t="s">
        <v>56</v>
      </c>
      <c r="E321" s="39" t="s">
        <v>4437</v>
      </c>
    </row>
    <row r="322" spans="1:5" ht="12.75">
      <c r="A322" s="35" t="s">
        <v>57</v>
      </c>
      <c r="E322" s="40" t="s">
        <v>5</v>
      </c>
    </row>
    <row r="323" spans="1:5" ht="12.75">
      <c r="A323" t="s">
        <v>58</v>
      </c>
      <c r="E323" s="39" t="s">
        <v>5</v>
      </c>
    </row>
    <row r="324" spans="1:16" ht="12.75">
      <c r="A324" t="s">
        <v>50</v>
      </c>
      <c s="34" t="s">
        <v>821</v>
      </c>
      <c s="34" t="s">
        <v>4438</v>
      </c>
      <c s="35" t="s">
        <v>5</v>
      </c>
      <c s="6" t="s">
        <v>4439</v>
      </c>
      <c s="36" t="s">
        <v>494</v>
      </c>
      <c s="37">
        <v>2</v>
      </c>
      <c s="36">
        <v>0</v>
      </c>
      <c s="36">
        <f>ROUND(G324*H324,6)</f>
      </c>
      <c r="L324" s="38">
        <v>0</v>
      </c>
      <c s="32">
        <f>ROUND(ROUND(L324,2)*ROUND(G324,3),2)</f>
      </c>
      <c s="36" t="s">
        <v>485</v>
      </c>
      <c>
        <f>(M324*21)/100</f>
      </c>
      <c t="s">
        <v>28</v>
      </c>
    </row>
    <row r="325" spans="1:5" ht="12.75">
      <c r="A325" s="35" t="s">
        <v>56</v>
      </c>
      <c r="E325" s="39" t="s">
        <v>4439</v>
      </c>
    </row>
    <row r="326" spans="1:5" ht="12.75">
      <c r="A326" s="35" t="s">
        <v>57</v>
      </c>
      <c r="E326" s="40" t="s">
        <v>5</v>
      </c>
    </row>
    <row r="327" spans="1:5" ht="12.75">
      <c r="A327" t="s">
        <v>58</v>
      </c>
      <c r="E327" s="39" t="s">
        <v>5</v>
      </c>
    </row>
    <row r="328" spans="1:16" ht="12.75">
      <c r="A328" t="s">
        <v>50</v>
      </c>
      <c s="34" t="s">
        <v>825</v>
      </c>
      <c s="34" t="s">
        <v>4440</v>
      </c>
      <c s="35" t="s">
        <v>5</v>
      </c>
      <c s="6" t="s">
        <v>4441</v>
      </c>
      <c s="36" t="s">
        <v>494</v>
      </c>
      <c s="37">
        <v>29</v>
      </c>
      <c s="36">
        <v>0</v>
      </c>
      <c s="36">
        <f>ROUND(G328*H328,6)</f>
      </c>
      <c r="L328" s="38">
        <v>0</v>
      </c>
      <c s="32">
        <f>ROUND(ROUND(L328,2)*ROUND(G328,3),2)</f>
      </c>
      <c s="36" t="s">
        <v>485</v>
      </c>
      <c>
        <f>(M328*21)/100</f>
      </c>
      <c t="s">
        <v>28</v>
      </c>
    </row>
    <row r="329" spans="1:5" ht="12.75">
      <c r="A329" s="35" t="s">
        <v>56</v>
      </c>
      <c r="E329" s="39" t="s">
        <v>4441</v>
      </c>
    </row>
    <row r="330" spans="1:5" ht="12.75">
      <c r="A330" s="35" t="s">
        <v>57</v>
      </c>
      <c r="E330" s="40" t="s">
        <v>5</v>
      </c>
    </row>
    <row r="331" spans="1:5" ht="12.75">
      <c r="A331" t="s">
        <v>58</v>
      </c>
      <c r="E331" s="39" t="s">
        <v>5</v>
      </c>
    </row>
    <row r="332" spans="1:16" ht="12.75">
      <c r="A332" t="s">
        <v>50</v>
      </c>
      <c s="34" t="s">
        <v>829</v>
      </c>
      <c s="34" t="s">
        <v>4442</v>
      </c>
      <c s="35" t="s">
        <v>5</v>
      </c>
      <c s="6" t="s">
        <v>4443</v>
      </c>
      <c s="36" t="s">
        <v>494</v>
      </c>
      <c s="37">
        <v>20</v>
      </c>
      <c s="36">
        <v>0</v>
      </c>
      <c s="36">
        <f>ROUND(G332*H332,6)</f>
      </c>
      <c r="L332" s="38">
        <v>0</v>
      </c>
      <c s="32">
        <f>ROUND(ROUND(L332,2)*ROUND(G332,3),2)</f>
      </c>
      <c s="36" t="s">
        <v>485</v>
      </c>
      <c>
        <f>(M332*21)/100</f>
      </c>
      <c t="s">
        <v>28</v>
      </c>
    </row>
    <row r="333" spans="1:5" ht="12.75">
      <c r="A333" s="35" t="s">
        <v>56</v>
      </c>
      <c r="E333" s="39" t="s">
        <v>4443</v>
      </c>
    </row>
    <row r="334" spans="1:5" ht="12.75">
      <c r="A334" s="35" t="s">
        <v>57</v>
      </c>
      <c r="E334" s="40" t="s">
        <v>5</v>
      </c>
    </row>
    <row r="335" spans="1:5" ht="12.75">
      <c r="A335" t="s">
        <v>58</v>
      </c>
      <c r="E335" s="39" t="s">
        <v>5</v>
      </c>
    </row>
    <row r="336" spans="1:16" ht="12.75">
      <c r="A336" t="s">
        <v>50</v>
      </c>
      <c s="34" t="s">
        <v>833</v>
      </c>
      <c s="34" t="s">
        <v>4444</v>
      </c>
      <c s="35" t="s">
        <v>5</v>
      </c>
      <c s="6" t="s">
        <v>4445</v>
      </c>
      <c s="36" t="s">
        <v>494</v>
      </c>
      <c s="37">
        <v>3</v>
      </c>
      <c s="36">
        <v>0</v>
      </c>
      <c s="36">
        <f>ROUND(G336*H336,6)</f>
      </c>
      <c r="L336" s="38">
        <v>0</v>
      </c>
      <c s="32">
        <f>ROUND(ROUND(L336,2)*ROUND(G336,3),2)</f>
      </c>
      <c s="36" t="s">
        <v>485</v>
      </c>
      <c>
        <f>(M336*21)/100</f>
      </c>
      <c t="s">
        <v>28</v>
      </c>
    </row>
    <row r="337" spans="1:5" ht="12.75">
      <c r="A337" s="35" t="s">
        <v>56</v>
      </c>
      <c r="E337" s="39" t="s">
        <v>4445</v>
      </c>
    </row>
    <row r="338" spans="1:5" ht="12.75">
      <c r="A338" s="35" t="s">
        <v>57</v>
      </c>
      <c r="E338" s="40" t="s">
        <v>5</v>
      </c>
    </row>
    <row r="339" spans="1:5" ht="12.75">
      <c r="A339" t="s">
        <v>58</v>
      </c>
      <c r="E339" s="39" t="s">
        <v>5</v>
      </c>
    </row>
    <row r="340" spans="1:16" ht="12.75">
      <c r="A340" t="s">
        <v>50</v>
      </c>
      <c s="34" t="s">
        <v>838</v>
      </c>
      <c s="34" t="s">
        <v>4446</v>
      </c>
      <c s="35" t="s">
        <v>5</v>
      </c>
      <c s="6" t="s">
        <v>4447</v>
      </c>
      <c s="36" t="s">
        <v>494</v>
      </c>
      <c s="37">
        <v>7</v>
      </c>
      <c s="36">
        <v>0</v>
      </c>
      <c s="36">
        <f>ROUND(G340*H340,6)</f>
      </c>
      <c r="L340" s="38">
        <v>0</v>
      </c>
      <c s="32">
        <f>ROUND(ROUND(L340,2)*ROUND(G340,3),2)</f>
      </c>
      <c s="36" t="s">
        <v>485</v>
      </c>
      <c>
        <f>(M340*21)/100</f>
      </c>
      <c t="s">
        <v>28</v>
      </c>
    </row>
    <row r="341" spans="1:5" ht="12.75">
      <c r="A341" s="35" t="s">
        <v>56</v>
      </c>
      <c r="E341" s="39" t="s">
        <v>4447</v>
      </c>
    </row>
    <row r="342" spans="1:5" ht="12.75">
      <c r="A342" s="35" t="s">
        <v>57</v>
      </c>
      <c r="E342" s="40" t="s">
        <v>5</v>
      </c>
    </row>
    <row r="343" spans="1:5" ht="12.75">
      <c r="A343" t="s">
        <v>58</v>
      </c>
      <c r="E343" s="39" t="s">
        <v>5</v>
      </c>
    </row>
    <row r="344" spans="1:16" ht="12.75">
      <c r="A344" t="s">
        <v>50</v>
      </c>
      <c s="34" t="s">
        <v>844</v>
      </c>
      <c s="34" t="s">
        <v>4448</v>
      </c>
      <c s="35" t="s">
        <v>5</v>
      </c>
      <c s="6" t="s">
        <v>4449</v>
      </c>
      <c s="36" t="s">
        <v>494</v>
      </c>
      <c s="37">
        <v>9</v>
      </c>
      <c s="36">
        <v>0</v>
      </c>
      <c s="36">
        <f>ROUND(G344*H344,6)</f>
      </c>
      <c r="L344" s="38">
        <v>0</v>
      </c>
      <c s="32">
        <f>ROUND(ROUND(L344,2)*ROUND(G344,3),2)</f>
      </c>
      <c s="36" t="s">
        <v>485</v>
      </c>
      <c>
        <f>(M344*21)/100</f>
      </c>
      <c t="s">
        <v>28</v>
      </c>
    </row>
    <row r="345" spans="1:5" ht="12.75">
      <c r="A345" s="35" t="s">
        <v>56</v>
      </c>
      <c r="E345" s="39" t="s">
        <v>4449</v>
      </c>
    </row>
    <row r="346" spans="1:5" ht="12.75">
      <c r="A346" s="35" t="s">
        <v>57</v>
      </c>
      <c r="E346" s="40" t="s">
        <v>5</v>
      </c>
    </row>
    <row r="347" spans="1:5" ht="12.75">
      <c r="A347" t="s">
        <v>58</v>
      </c>
      <c r="E347" s="39" t="s">
        <v>5</v>
      </c>
    </row>
    <row r="348" spans="1:16" ht="12.75">
      <c r="A348" t="s">
        <v>50</v>
      </c>
      <c s="34" t="s">
        <v>850</v>
      </c>
      <c s="34" t="s">
        <v>4450</v>
      </c>
      <c s="35" t="s">
        <v>5</v>
      </c>
      <c s="6" t="s">
        <v>4451</v>
      </c>
      <c s="36" t="s">
        <v>494</v>
      </c>
      <c s="37">
        <v>4</v>
      </c>
      <c s="36">
        <v>0</v>
      </c>
      <c s="36">
        <f>ROUND(G348*H348,6)</f>
      </c>
      <c r="L348" s="38">
        <v>0</v>
      </c>
      <c s="32">
        <f>ROUND(ROUND(L348,2)*ROUND(G348,3),2)</f>
      </c>
      <c s="36" t="s">
        <v>485</v>
      </c>
      <c>
        <f>(M348*21)/100</f>
      </c>
      <c t="s">
        <v>28</v>
      </c>
    </row>
    <row r="349" spans="1:5" ht="12.75">
      <c r="A349" s="35" t="s">
        <v>56</v>
      </c>
      <c r="E349" s="39" t="s">
        <v>4451</v>
      </c>
    </row>
    <row r="350" spans="1:5" ht="12.75">
      <c r="A350" s="35" t="s">
        <v>57</v>
      </c>
      <c r="E350" s="40" t="s">
        <v>5</v>
      </c>
    </row>
    <row r="351" spans="1:5" ht="12.75">
      <c r="A351" t="s">
        <v>58</v>
      </c>
      <c r="E351" s="39" t="s">
        <v>5</v>
      </c>
    </row>
    <row r="352" spans="1:16" ht="12.75">
      <c r="A352" t="s">
        <v>50</v>
      </c>
      <c s="34" t="s">
        <v>855</v>
      </c>
      <c s="34" t="s">
        <v>4452</v>
      </c>
      <c s="35" t="s">
        <v>5</v>
      </c>
      <c s="6" t="s">
        <v>4453</v>
      </c>
      <c s="36" t="s">
        <v>494</v>
      </c>
      <c s="37">
        <v>3</v>
      </c>
      <c s="36">
        <v>0</v>
      </c>
      <c s="36">
        <f>ROUND(G352*H352,6)</f>
      </c>
      <c r="L352" s="38">
        <v>0</v>
      </c>
      <c s="32">
        <f>ROUND(ROUND(L352,2)*ROUND(G352,3),2)</f>
      </c>
      <c s="36" t="s">
        <v>485</v>
      </c>
      <c>
        <f>(M352*21)/100</f>
      </c>
      <c t="s">
        <v>28</v>
      </c>
    </row>
    <row r="353" spans="1:5" ht="12.75">
      <c r="A353" s="35" t="s">
        <v>56</v>
      </c>
      <c r="E353" s="39" t="s">
        <v>4453</v>
      </c>
    </row>
    <row r="354" spans="1:5" ht="12.75">
      <c r="A354" s="35" t="s">
        <v>57</v>
      </c>
      <c r="E354" s="40" t="s">
        <v>5</v>
      </c>
    </row>
    <row r="355" spans="1:5" ht="12.75">
      <c r="A355" t="s">
        <v>58</v>
      </c>
      <c r="E355" s="39" t="s">
        <v>5</v>
      </c>
    </row>
    <row r="356" spans="1:16" ht="12.75">
      <c r="A356" t="s">
        <v>50</v>
      </c>
      <c s="34" t="s">
        <v>859</v>
      </c>
      <c s="34" t="s">
        <v>4454</v>
      </c>
      <c s="35" t="s">
        <v>5</v>
      </c>
      <c s="6" t="s">
        <v>4455</v>
      </c>
      <c s="36" t="s">
        <v>494</v>
      </c>
      <c s="37">
        <v>3</v>
      </c>
      <c s="36">
        <v>0</v>
      </c>
      <c s="36">
        <f>ROUND(G356*H356,6)</f>
      </c>
      <c r="L356" s="38">
        <v>0</v>
      </c>
      <c s="32">
        <f>ROUND(ROUND(L356,2)*ROUND(G356,3),2)</f>
      </c>
      <c s="36" t="s">
        <v>485</v>
      </c>
      <c>
        <f>(M356*21)/100</f>
      </c>
      <c t="s">
        <v>28</v>
      </c>
    </row>
    <row r="357" spans="1:5" ht="12.75">
      <c r="A357" s="35" t="s">
        <v>56</v>
      </c>
      <c r="E357" s="39" t="s">
        <v>4455</v>
      </c>
    </row>
    <row r="358" spans="1:5" ht="12.75">
      <c r="A358" s="35" t="s">
        <v>57</v>
      </c>
      <c r="E358" s="40" t="s">
        <v>5</v>
      </c>
    </row>
    <row r="359" spans="1:5" ht="12.75">
      <c r="A359" t="s">
        <v>58</v>
      </c>
      <c r="E359" s="39" t="s">
        <v>5</v>
      </c>
    </row>
    <row r="360" spans="1:16" ht="12.75">
      <c r="A360" t="s">
        <v>50</v>
      </c>
      <c s="34" t="s">
        <v>864</v>
      </c>
      <c s="34" t="s">
        <v>4456</v>
      </c>
      <c s="35" t="s">
        <v>5</v>
      </c>
      <c s="6" t="s">
        <v>4457</v>
      </c>
      <c s="36" t="s">
        <v>494</v>
      </c>
      <c s="37">
        <v>3</v>
      </c>
      <c s="36">
        <v>0</v>
      </c>
      <c s="36">
        <f>ROUND(G360*H360,6)</f>
      </c>
      <c r="L360" s="38">
        <v>0</v>
      </c>
      <c s="32">
        <f>ROUND(ROUND(L360,2)*ROUND(G360,3),2)</f>
      </c>
      <c s="36" t="s">
        <v>485</v>
      </c>
      <c>
        <f>(M360*21)/100</f>
      </c>
      <c t="s">
        <v>28</v>
      </c>
    </row>
    <row r="361" spans="1:5" ht="12.75">
      <c r="A361" s="35" t="s">
        <v>56</v>
      </c>
      <c r="E361" s="39" t="s">
        <v>4457</v>
      </c>
    </row>
    <row r="362" spans="1:5" ht="12.75">
      <c r="A362" s="35" t="s">
        <v>57</v>
      </c>
      <c r="E362" s="40" t="s">
        <v>5</v>
      </c>
    </row>
    <row r="363" spans="1:5" ht="12.75">
      <c r="A363" t="s">
        <v>58</v>
      </c>
      <c r="E363" s="39" t="s">
        <v>5</v>
      </c>
    </row>
    <row r="364" spans="1:16" ht="12.75">
      <c r="A364" t="s">
        <v>50</v>
      </c>
      <c s="34" t="s">
        <v>868</v>
      </c>
      <c s="34" t="s">
        <v>4458</v>
      </c>
      <c s="35" t="s">
        <v>5</v>
      </c>
      <c s="6" t="s">
        <v>4459</v>
      </c>
      <c s="36" t="s">
        <v>494</v>
      </c>
      <c s="37">
        <v>3</v>
      </c>
      <c s="36">
        <v>0</v>
      </c>
      <c s="36">
        <f>ROUND(G364*H364,6)</f>
      </c>
      <c r="L364" s="38">
        <v>0</v>
      </c>
      <c s="32">
        <f>ROUND(ROUND(L364,2)*ROUND(G364,3),2)</f>
      </c>
      <c s="36" t="s">
        <v>485</v>
      </c>
      <c>
        <f>(M364*21)/100</f>
      </c>
      <c t="s">
        <v>28</v>
      </c>
    </row>
    <row r="365" spans="1:5" ht="12.75">
      <c r="A365" s="35" t="s">
        <v>56</v>
      </c>
      <c r="E365" s="39" t="s">
        <v>4459</v>
      </c>
    </row>
    <row r="366" spans="1:5" ht="12.75">
      <c r="A366" s="35" t="s">
        <v>57</v>
      </c>
      <c r="E366" s="40" t="s">
        <v>5</v>
      </c>
    </row>
    <row r="367" spans="1:5" ht="12.75">
      <c r="A367" t="s">
        <v>58</v>
      </c>
      <c r="E367" s="39" t="s">
        <v>5</v>
      </c>
    </row>
    <row r="368" spans="1:16" ht="12.75">
      <c r="A368" t="s">
        <v>50</v>
      </c>
      <c s="34" t="s">
        <v>872</v>
      </c>
      <c s="34" t="s">
        <v>4460</v>
      </c>
      <c s="35" t="s">
        <v>5</v>
      </c>
      <c s="6" t="s">
        <v>4461</v>
      </c>
      <c s="36" t="s">
        <v>494</v>
      </c>
      <c s="37">
        <v>5</v>
      </c>
      <c s="36">
        <v>0</v>
      </c>
      <c s="36">
        <f>ROUND(G368*H368,6)</f>
      </c>
      <c r="L368" s="38">
        <v>0</v>
      </c>
      <c s="32">
        <f>ROUND(ROUND(L368,2)*ROUND(G368,3),2)</f>
      </c>
      <c s="36" t="s">
        <v>485</v>
      </c>
      <c>
        <f>(M368*21)/100</f>
      </c>
      <c t="s">
        <v>28</v>
      </c>
    </row>
    <row r="369" spans="1:5" ht="12.75">
      <c r="A369" s="35" t="s">
        <v>56</v>
      </c>
      <c r="E369" s="39" t="s">
        <v>4461</v>
      </c>
    </row>
    <row r="370" spans="1:5" ht="12.75">
      <c r="A370" s="35" t="s">
        <v>57</v>
      </c>
      <c r="E370" s="40" t="s">
        <v>5</v>
      </c>
    </row>
    <row r="371" spans="1:5" ht="12.75">
      <c r="A371" t="s">
        <v>58</v>
      </c>
      <c r="E371" s="39" t="s">
        <v>5</v>
      </c>
    </row>
    <row r="372" spans="1:16" ht="12.75">
      <c r="A372" t="s">
        <v>50</v>
      </c>
      <c s="34" t="s">
        <v>257</v>
      </c>
      <c s="34" t="s">
        <v>4462</v>
      </c>
      <c s="35" t="s">
        <v>5</v>
      </c>
      <c s="6" t="s">
        <v>4463</v>
      </c>
      <c s="36" t="s">
        <v>494</v>
      </c>
      <c s="37">
        <v>1</v>
      </c>
      <c s="36">
        <v>0</v>
      </c>
      <c s="36">
        <f>ROUND(G372*H372,6)</f>
      </c>
      <c r="L372" s="38">
        <v>0</v>
      </c>
      <c s="32">
        <f>ROUND(ROUND(L372,2)*ROUND(G372,3),2)</f>
      </c>
      <c s="36" t="s">
        <v>485</v>
      </c>
      <c>
        <f>(M372*21)/100</f>
      </c>
      <c t="s">
        <v>28</v>
      </c>
    </row>
    <row r="373" spans="1:5" ht="12.75">
      <c r="A373" s="35" t="s">
        <v>56</v>
      </c>
      <c r="E373" s="39" t="s">
        <v>4463</v>
      </c>
    </row>
    <row r="374" spans="1:5" ht="12.75">
      <c r="A374" s="35" t="s">
        <v>57</v>
      </c>
      <c r="E374" s="40" t="s">
        <v>5</v>
      </c>
    </row>
    <row r="375" spans="1:5" ht="12.75">
      <c r="A375" t="s">
        <v>58</v>
      </c>
      <c r="E375" s="39" t="s">
        <v>5</v>
      </c>
    </row>
    <row r="376" spans="1:16" ht="12.75">
      <c r="A376" t="s">
        <v>50</v>
      </c>
      <c s="34" t="s">
        <v>879</v>
      </c>
      <c s="34" t="s">
        <v>4464</v>
      </c>
      <c s="35" t="s">
        <v>5</v>
      </c>
      <c s="6" t="s">
        <v>4465</v>
      </c>
      <c s="36" t="s">
        <v>494</v>
      </c>
      <c s="37">
        <v>1</v>
      </c>
      <c s="36">
        <v>0</v>
      </c>
      <c s="36">
        <f>ROUND(G376*H376,6)</f>
      </c>
      <c r="L376" s="38">
        <v>0</v>
      </c>
      <c s="32">
        <f>ROUND(ROUND(L376,2)*ROUND(G376,3),2)</f>
      </c>
      <c s="36" t="s">
        <v>485</v>
      </c>
      <c>
        <f>(M376*21)/100</f>
      </c>
      <c t="s">
        <v>28</v>
      </c>
    </row>
    <row r="377" spans="1:5" ht="12.75">
      <c r="A377" s="35" t="s">
        <v>56</v>
      </c>
      <c r="E377" s="39" t="s">
        <v>4465</v>
      </c>
    </row>
    <row r="378" spans="1:5" ht="12.75">
      <c r="A378" s="35" t="s">
        <v>57</v>
      </c>
      <c r="E378" s="40" t="s">
        <v>5</v>
      </c>
    </row>
    <row r="379" spans="1:5" ht="12.75">
      <c r="A379" t="s">
        <v>58</v>
      </c>
      <c r="E379" s="39" t="s">
        <v>5</v>
      </c>
    </row>
    <row r="380" spans="1:16" ht="12.75">
      <c r="A380" t="s">
        <v>50</v>
      </c>
      <c s="34" t="s">
        <v>883</v>
      </c>
      <c s="34" t="s">
        <v>4466</v>
      </c>
      <c s="35" t="s">
        <v>5</v>
      </c>
      <c s="6" t="s">
        <v>4467</v>
      </c>
      <c s="36" t="s">
        <v>494</v>
      </c>
      <c s="37">
        <v>2</v>
      </c>
      <c s="36">
        <v>0</v>
      </c>
      <c s="36">
        <f>ROUND(G380*H380,6)</f>
      </c>
      <c r="L380" s="38">
        <v>0</v>
      </c>
      <c s="32">
        <f>ROUND(ROUND(L380,2)*ROUND(G380,3),2)</f>
      </c>
      <c s="36" t="s">
        <v>485</v>
      </c>
      <c>
        <f>(M380*21)/100</f>
      </c>
      <c t="s">
        <v>28</v>
      </c>
    </row>
    <row r="381" spans="1:5" ht="12.75">
      <c r="A381" s="35" t="s">
        <v>56</v>
      </c>
      <c r="E381" s="39" t="s">
        <v>4467</v>
      </c>
    </row>
    <row r="382" spans="1:5" ht="12.75">
      <c r="A382" s="35" t="s">
        <v>57</v>
      </c>
      <c r="E382" s="40" t="s">
        <v>5</v>
      </c>
    </row>
    <row r="383" spans="1:5" ht="12.75">
      <c r="A383" t="s">
        <v>58</v>
      </c>
      <c r="E383" s="39" t="s">
        <v>5</v>
      </c>
    </row>
    <row r="384" spans="1:16" ht="12.75">
      <c r="A384" t="s">
        <v>50</v>
      </c>
      <c s="34" t="s">
        <v>886</v>
      </c>
      <c s="34" t="s">
        <v>4468</v>
      </c>
      <c s="35" t="s">
        <v>5</v>
      </c>
      <c s="6" t="s">
        <v>4469</v>
      </c>
      <c s="36" t="s">
        <v>494</v>
      </c>
      <c s="37">
        <v>1</v>
      </c>
      <c s="36">
        <v>0</v>
      </c>
      <c s="36">
        <f>ROUND(G384*H384,6)</f>
      </c>
      <c r="L384" s="38">
        <v>0</v>
      </c>
      <c s="32">
        <f>ROUND(ROUND(L384,2)*ROUND(G384,3),2)</f>
      </c>
      <c s="36" t="s">
        <v>485</v>
      </c>
      <c>
        <f>(M384*21)/100</f>
      </c>
      <c t="s">
        <v>28</v>
      </c>
    </row>
    <row r="385" spans="1:5" ht="12.75">
      <c r="A385" s="35" t="s">
        <v>56</v>
      </c>
      <c r="E385" s="39" t="s">
        <v>4469</v>
      </c>
    </row>
    <row r="386" spans="1:5" ht="12.75">
      <c r="A386" s="35" t="s">
        <v>57</v>
      </c>
      <c r="E386" s="40" t="s">
        <v>5</v>
      </c>
    </row>
    <row r="387" spans="1:5" ht="12.75">
      <c r="A387" t="s">
        <v>58</v>
      </c>
      <c r="E387" s="39" t="s">
        <v>5</v>
      </c>
    </row>
    <row r="388" spans="1:16" ht="12.75">
      <c r="A388" t="s">
        <v>50</v>
      </c>
      <c s="34" t="s">
        <v>891</v>
      </c>
      <c s="34" t="s">
        <v>4470</v>
      </c>
      <c s="35" t="s">
        <v>5</v>
      </c>
      <c s="6" t="s">
        <v>4471</v>
      </c>
      <c s="36" t="s">
        <v>494</v>
      </c>
      <c s="37">
        <v>10</v>
      </c>
      <c s="36">
        <v>0</v>
      </c>
      <c s="36">
        <f>ROUND(G388*H388,6)</f>
      </c>
      <c r="L388" s="38">
        <v>0</v>
      </c>
      <c s="32">
        <f>ROUND(ROUND(L388,2)*ROUND(G388,3),2)</f>
      </c>
      <c s="36" t="s">
        <v>485</v>
      </c>
      <c>
        <f>(M388*21)/100</f>
      </c>
      <c t="s">
        <v>28</v>
      </c>
    </row>
    <row r="389" spans="1:5" ht="12.75">
      <c r="A389" s="35" t="s">
        <v>56</v>
      </c>
      <c r="E389" s="39" t="s">
        <v>4471</v>
      </c>
    </row>
    <row r="390" spans="1:5" ht="12.75">
      <c r="A390" s="35" t="s">
        <v>57</v>
      </c>
      <c r="E390" s="40" t="s">
        <v>5</v>
      </c>
    </row>
    <row r="391" spans="1:5" ht="12.75">
      <c r="A391" t="s">
        <v>58</v>
      </c>
      <c r="E391" s="39" t="s">
        <v>5</v>
      </c>
    </row>
    <row r="392" spans="1:16" ht="12.75">
      <c r="A392" t="s">
        <v>50</v>
      </c>
      <c s="34" t="s">
        <v>301</v>
      </c>
      <c s="34" t="s">
        <v>4472</v>
      </c>
      <c s="35" t="s">
        <v>5</v>
      </c>
      <c s="6" t="s">
        <v>4473</v>
      </c>
      <c s="36" t="s">
        <v>153</v>
      </c>
      <c s="37">
        <v>4</v>
      </c>
      <c s="36">
        <v>0</v>
      </c>
      <c s="36">
        <f>ROUND(G392*H392,6)</f>
      </c>
      <c r="L392" s="38">
        <v>0</v>
      </c>
      <c s="32">
        <f>ROUND(ROUND(L392,2)*ROUND(G392,3),2)</f>
      </c>
      <c s="36" t="s">
        <v>485</v>
      </c>
      <c>
        <f>(M392*21)/100</f>
      </c>
      <c t="s">
        <v>28</v>
      </c>
    </row>
    <row r="393" spans="1:5" ht="12.75">
      <c r="A393" s="35" t="s">
        <v>56</v>
      </c>
      <c r="E393" s="39" t="s">
        <v>4473</v>
      </c>
    </row>
    <row r="394" spans="1:5" ht="12.75">
      <c r="A394" s="35" t="s">
        <v>57</v>
      </c>
      <c r="E394" s="40" t="s">
        <v>5</v>
      </c>
    </row>
    <row r="395" spans="1:5" ht="12.75">
      <c r="A395" t="s">
        <v>58</v>
      </c>
      <c r="E395" s="39" t="s">
        <v>5</v>
      </c>
    </row>
    <row r="396" spans="1:16" ht="12.75">
      <c r="A396" t="s">
        <v>50</v>
      </c>
      <c s="34" t="s">
        <v>898</v>
      </c>
      <c s="34" t="s">
        <v>4474</v>
      </c>
      <c s="35" t="s">
        <v>5</v>
      </c>
      <c s="6" t="s">
        <v>4475</v>
      </c>
      <c s="36" t="s">
        <v>529</v>
      </c>
      <c s="37">
        <v>1</v>
      </c>
      <c s="36">
        <v>0</v>
      </c>
      <c s="36">
        <f>ROUND(G396*H396,6)</f>
      </c>
      <c r="L396" s="38">
        <v>0</v>
      </c>
      <c s="32">
        <f>ROUND(ROUND(L396,2)*ROUND(G396,3),2)</f>
      </c>
      <c s="36" t="s">
        <v>485</v>
      </c>
      <c>
        <f>(M396*21)/100</f>
      </c>
      <c t="s">
        <v>28</v>
      </c>
    </row>
    <row r="397" spans="1:5" ht="12.75">
      <c r="A397" s="35" t="s">
        <v>56</v>
      </c>
      <c r="E397" s="39" t="s">
        <v>4475</v>
      </c>
    </row>
    <row r="398" spans="1:5" ht="12.75">
      <c r="A398" s="35" t="s">
        <v>57</v>
      </c>
      <c r="E398" s="40" t="s">
        <v>5</v>
      </c>
    </row>
    <row r="399" spans="1:5" ht="12.75">
      <c r="A399" t="s">
        <v>58</v>
      </c>
      <c r="E399" s="39" t="s">
        <v>5</v>
      </c>
    </row>
    <row r="400" spans="1:16" ht="12.75">
      <c r="A400" t="s">
        <v>50</v>
      </c>
      <c s="34" t="s">
        <v>902</v>
      </c>
      <c s="34" t="s">
        <v>4476</v>
      </c>
      <c s="35" t="s">
        <v>5</v>
      </c>
      <c s="6" t="s">
        <v>4477</v>
      </c>
      <c s="36" t="s">
        <v>529</v>
      </c>
      <c s="37">
        <v>1</v>
      </c>
      <c s="36">
        <v>0</v>
      </c>
      <c s="36">
        <f>ROUND(G400*H400,6)</f>
      </c>
      <c r="L400" s="38">
        <v>0</v>
      </c>
      <c s="32">
        <f>ROUND(ROUND(L400,2)*ROUND(G400,3),2)</f>
      </c>
      <c s="36" t="s">
        <v>485</v>
      </c>
      <c>
        <f>(M400*21)/100</f>
      </c>
      <c t="s">
        <v>28</v>
      </c>
    </row>
    <row r="401" spans="1:5" ht="12.75">
      <c r="A401" s="35" t="s">
        <v>56</v>
      </c>
      <c r="E401" s="39" t="s">
        <v>4477</v>
      </c>
    </row>
    <row r="402" spans="1:5" ht="12.75">
      <c r="A402" s="35" t="s">
        <v>57</v>
      </c>
      <c r="E402" s="40" t="s">
        <v>5</v>
      </c>
    </row>
    <row r="403" spans="1:5" ht="12.75">
      <c r="A403" t="s">
        <v>58</v>
      </c>
      <c r="E403" s="39" t="s">
        <v>5</v>
      </c>
    </row>
    <row r="404" spans="1:16" ht="12.75">
      <c r="A404" t="s">
        <v>50</v>
      </c>
      <c s="34" t="s">
        <v>906</v>
      </c>
      <c s="34" t="s">
        <v>4478</v>
      </c>
      <c s="35" t="s">
        <v>5</v>
      </c>
      <c s="6" t="s">
        <v>4479</v>
      </c>
      <c s="36" t="s">
        <v>529</v>
      </c>
      <c s="37">
        <v>1</v>
      </c>
      <c s="36">
        <v>0</v>
      </c>
      <c s="36">
        <f>ROUND(G404*H404,6)</f>
      </c>
      <c r="L404" s="38">
        <v>0</v>
      </c>
      <c s="32">
        <f>ROUND(ROUND(L404,2)*ROUND(G404,3),2)</f>
      </c>
      <c s="36" t="s">
        <v>485</v>
      </c>
      <c>
        <f>(M404*21)/100</f>
      </c>
      <c t="s">
        <v>28</v>
      </c>
    </row>
    <row r="405" spans="1:5" ht="12.75">
      <c r="A405" s="35" t="s">
        <v>56</v>
      </c>
      <c r="E405" s="39" t="s">
        <v>4479</v>
      </c>
    </row>
    <row r="406" spans="1:5" ht="12.75">
      <c r="A406" s="35" t="s">
        <v>57</v>
      </c>
      <c r="E406" s="40" t="s">
        <v>5</v>
      </c>
    </row>
    <row r="407" spans="1:5" ht="12.75">
      <c r="A407" t="s">
        <v>58</v>
      </c>
      <c r="E407" s="39" t="s">
        <v>5</v>
      </c>
    </row>
    <row r="408" spans="1:16" ht="12.75">
      <c r="A408" t="s">
        <v>50</v>
      </c>
      <c s="34" t="s">
        <v>910</v>
      </c>
      <c s="34" t="s">
        <v>4480</v>
      </c>
      <c s="35" t="s">
        <v>5</v>
      </c>
      <c s="6" t="s">
        <v>4481</v>
      </c>
      <c s="36" t="s">
        <v>143</v>
      </c>
      <c s="37">
        <v>20</v>
      </c>
      <c s="36">
        <v>0</v>
      </c>
      <c s="36">
        <f>ROUND(G408*H408,6)</f>
      </c>
      <c r="L408" s="38">
        <v>0</v>
      </c>
      <c s="32">
        <f>ROUND(ROUND(L408,2)*ROUND(G408,3),2)</f>
      </c>
      <c s="36" t="s">
        <v>485</v>
      </c>
      <c>
        <f>(M408*21)/100</f>
      </c>
      <c t="s">
        <v>28</v>
      </c>
    </row>
    <row r="409" spans="1:5" ht="12.75">
      <c r="A409" s="35" t="s">
        <v>56</v>
      </c>
      <c r="E409" s="39" t="s">
        <v>4481</v>
      </c>
    </row>
    <row r="410" spans="1:5" ht="12.75">
      <c r="A410" s="35" t="s">
        <v>57</v>
      </c>
      <c r="E410" s="40" t="s">
        <v>5</v>
      </c>
    </row>
    <row r="411" spans="1:5" ht="12.75">
      <c r="A411" t="s">
        <v>58</v>
      </c>
      <c r="E411" s="39" t="s">
        <v>5</v>
      </c>
    </row>
    <row r="412" spans="1:16" ht="12.75">
      <c r="A412" t="s">
        <v>50</v>
      </c>
      <c s="34" t="s">
        <v>913</v>
      </c>
      <c s="34" t="s">
        <v>4482</v>
      </c>
      <c s="35" t="s">
        <v>5</v>
      </c>
      <c s="6" t="s">
        <v>4483</v>
      </c>
      <c s="36" t="s">
        <v>494</v>
      </c>
      <c s="37">
        <v>1</v>
      </c>
      <c s="36">
        <v>0</v>
      </c>
      <c s="36">
        <f>ROUND(G412*H412,6)</f>
      </c>
      <c r="L412" s="38">
        <v>0</v>
      </c>
      <c s="32">
        <f>ROUND(ROUND(L412,2)*ROUND(G412,3),2)</f>
      </c>
      <c s="36" t="s">
        <v>485</v>
      </c>
      <c>
        <f>(M412*21)/100</f>
      </c>
      <c t="s">
        <v>28</v>
      </c>
    </row>
    <row r="413" spans="1:5" ht="12.75">
      <c r="A413" s="35" t="s">
        <v>56</v>
      </c>
      <c r="E413" s="39" t="s">
        <v>4483</v>
      </c>
    </row>
    <row r="414" spans="1:5" ht="12.75">
      <c r="A414" s="35" t="s">
        <v>57</v>
      </c>
      <c r="E414" s="40" t="s">
        <v>5</v>
      </c>
    </row>
    <row r="415" spans="1:5" ht="12.75">
      <c r="A415" t="s">
        <v>58</v>
      </c>
      <c r="E415" s="39" t="s">
        <v>5</v>
      </c>
    </row>
    <row r="416" spans="1:16" ht="25.5">
      <c r="A416" t="s">
        <v>50</v>
      </c>
      <c s="34" t="s">
        <v>917</v>
      </c>
      <c s="34" t="s">
        <v>4484</v>
      </c>
      <c s="35" t="s">
        <v>5</v>
      </c>
      <c s="6" t="s">
        <v>4485</v>
      </c>
      <c s="36" t="s">
        <v>494</v>
      </c>
      <c s="37">
        <v>1</v>
      </c>
      <c s="36">
        <v>0</v>
      </c>
      <c s="36">
        <f>ROUND(G416*H416,6)</f>
      </c>
      <c r="L416" s="38">
        <v>0</v>
      </c>
      <c s="32">
        <f>ROUND(ROUND(L416,2)*ROUND(G416,3),2)</f>
      </c>
      <c s="36" t="s">
        <v>485</v>
      </c>
      <c>
        <f>(M416*21)/100</f>
      </c>
      <c t="s">
        <v>28</v>
      </c>
    </row>
    <row r="417" spans="1:5" ht="25.5">
      <c r="A417" s="35" t="s">
        <v>56</v>
      </c>
      <c r="E417" s="39" t="s">
        <v>4485</v>
      </c>
    </row>
    <row r="418" spans="1:5" ht="12.75">
      <c r="A418" s="35" t="s">
        <v>57</v>
      </c>
      <c r="E418" s="40" t="s">
        <v>5</v>
      </c>
    </row>
    <row r="419" spans="1:5" ht="12.75">
      <c r="A419" t="s">
        <v>58</v>
      </c>
      <c r="E419" s="39" t="s">
        <v>5</v>
      </c>
    </row>
    <row r="420" spans="1:16" ht="12.75">
      <c r="A420" t="s">
        <v>50</v>
      </c>
      <c s="34" t="s">
        <v>923</v>
      </c>
      <c s="34" t="s">
        <v>4486</v>
      </c>
      <c s="35" t="s">
        <v>5</v>
      </c>
      <c s="6" t="s">
        <v>4487</v>
      </c>
      <c s="36" t="s">
        <v>532</v>
      </c>
      <c s="37">
        <v>3</v>
      </c>
      <c s="36">
        <v>0</v>
      </c>
      <c s="36">
        <f>ROUND(G420*H420,6)</f>
      </c>
      <c r="L420" s="38">
        <v>0</v>
      </c>
      <c s="32">
        <f>ROUND(ROUND(L420,2)*ROUND(G420,3),2)</f>
      </c>
      <c s="36" t="s">
        <v>485</v>
      </c>
      <c>
        <f>(M420*21)/100</f>
      </c>
      <c t="s">
        <v>28</v>
      </c>
    </row>
    <row r="421" spans="1:5" ht="12.75">
      <c r="A421" s="35" t="s">
        <v>56</v>
      </c>
      <c r="E421" s="39" t="s">
        <v>4487</v>
      </c>
    </row>
    <row r="422" spans="1:5" ht="12.75">
      <c r="A422" s="35" t="s">
        <v>57</v>
      </c>
      <c r="E422" s="40" t="s">
        <v>5</v>
      </c>
    </row>
    <row r="423" spans="1:5" ht="12.75">
      <c r="A423" t="s">
        <v>58</v>
      </c>
      <c r="E423" s="39" t="s">
        <v>5</v>
      </c>
    </row>
    <row r="424" spans="1:16" ht="12.75">
      <c r="A424" t="s">
        <v>50</v>
      </c>
      <c s="34" t="s">
        <v>926</v>
      </c>
      <c s="34" t="s">
        <v>4488</v>
      </c>
      <c s="35" t="s">
        <v>5</v>
      </c>
      <c s="6" t="s">
        <v>4489</v>
      </c>
      <c s="36" t="s">
        <v>153</v>
      </c>
      <c s="37">
        <v>1</v>
      </c>
      <c s="36">
        <v>0</v>
      </c>
      <c s="36">
        <f>ROUND(G424*H424,6)</f>
      </c>
      <c r="L424" s="38">
        <v>0</v>
      </c>
      <c s="32">
        <f>ROUND(ROUND(L424,2)*ROUND(G424,3),2)</f>
      </c>
      <c s="36" t="s">
        <v>485</v>
      </c>
      <c>
        <f>(M424*21)/100</f>
      </c>
      <c t="s">
        <v>28</v>
      </c>
    </row>
    <row r="425" spans="1:5" ht="12.75">
      <c r="A425" s="35" t="s">
        <v>56</v>
      </c>
      <c r="E425" s="39" t="s">
        <v>4489</v>
      </c>
    </row>
    <row r="426" spans="1:5" ht="12.75">
      <c r="A426" s="35" t="s">
        <v>57</v>
      </c>
      <c r="E426" s="40" t="s">
        <v>5</v>
      </c>
    </row>
    <row r="427" spans="1:5" ht="12.75">
      <c r="A427" t="s">
        <v>58</v>
      </c>
      <c r="E427" s="39" t="s">
        <v>5</v>
      </c>
    </row>
    <row r="428" spans="1:16" ht="12.75">
      <c r="A428" t="s">
        <v>50</v>
      </c>
      <c s="34" t="s">
        <v>930</v>
      </c>
      <c s="34" t="s">
        <v>4490</v>
      </c>
      <c s="35" t="s">
        <v>5</v>
      </c>
      <c s="6" t="s">
        <v>4491</v>
      </c>
      <c s="36" t="s">
        <v>143</v>
      </c>
      <c s="37">
        <v>80</v>
      </c>
      <c s="36">
        <v>0</v>
      </c>
      <c s="36">
        <f>ROUND(G428*H428,6)</f>
      </c>
      <c r="L428" s="38">
        <v>0</v>
      </c>
      <c s="32">
        <f>ROUND(ROUND(L428,2)*ROUND(G428,3),2)</f>
      </c>
      <c s="36" t="s">
        <v>485</v>
      </c>
      <c>
        <f>(M428*21)/100</f>
      </c>
      <c t="s">
        <v>28</v>
      </c>
    </row>
    <row r="429" spans="1:5" ht="12.75">
      <c r="A429" s="35" t="s">
        <v>56</v>
      </c>
      <c r="E429" s="39" t="s">
        <v>4491</v>
      </c>
    </row>
    <row r="430" spans="1:5" ht="12.75">
      <c r="A430" s="35" t="s">
        <v>57</v>
      </c>
      <c r="E430" s="40" t="s">
        <v>5</v>
      </c>
    </row>
    <row r="431" spans="1:5" ht="12.75">
      <c r="A431" t="s">
        <v>58</v>
      </c>
      <c r="E431" s="39" t="s">
        <v>5</v>
      </c>
    </row>
    <row r="432" spans="1:16" ht="25.5">
      <c r="A432" t="s">
        <v>50</v>
      </c>
      <c s="34" t="s">
        <v>933</v>
      </c>
      <c s="34" t="s">
        <v>4492</v>
      </c>
      <c s="35" t="s">
        <v>5</v>
      </c>
      <c s="6" t="s">
        <v>4493</v>
      </c>
      <c s="36" t="s">
        <v>529</v>
      </c>
      <c s="37">
        <v>16</v>
      </c>
      <c s="36">
        <v>0</v>
      </c>
      <c s="36">
        <f>ROUND(G432*H432,6)</f>
      </c>
      <c r="L432" s="38">
        <v>0</v>
      </c>
      <c s="32">
        <f>ROUND(ROUND(L432,2)*ROUND(G432,3),2)</f>
      </c>
      <c s="36" t="s">
        <v>485</v>
      </c>
      <c>
        <f>(M432*21)/100</f>
      </c>
      <c t="s">
        <v>28</v>
      </c>
    </row>
    <row r="433" spans="1:5" ht="25.5">
      <c r="A433" s="35" t="s">
        <v>56</v>
      </c>
      <c r="E433" s="39" t="s">
        <v>4493</v>
      </c>
    </row>
    <row r="434" spans="1:5" ht="12.75">
      <c r="A434" s="35" t="s">
        <v>57</v>
      </c>
      <c r="E434" s="40" t="s">
        <v>5</v>
      </c>
    </row>
    <row r="435" spans="1:5" ht="12.75">
      <c r="A435" t="s">
        <v>58</v>
      </c>
      <c r="E435" s="39" t="s">
        <v>5</v>
      </c>
    </row>
    <row r="436" spans="1:16" ht="12.75">
      <c r="A436" t="s">
        <v>50</v>
      </c>
      <c s="34" t="s">
        <v>936</v>
      </c>
      <c s="34" t="s">
        <v>4494</v>
      </c>
      <c s="35" t="s">
        <v>5</v>
      </c>
      <c s="6" t="s">
        <v>4495</v>
      </c>
      <c s="36" t="s">
        <v>494</v>
      </c>
      <c s="37">
        <v>16</v>
      </c>
      <c s="36">
        <v>0</v>
      </c>
      <c s="36">
        <f>ROUND(G436*H436,6)</f>
      </c>
      <c r="L436" s="38">
        <v>0</v>
      </c>
      <c s="32">
        <f>ROUND(ROUND(L436,2)*ROUND(G436,3),2)</f>
      </c>
      <c s="36" t="s">
        <v>485</v>
      </c>
      <c>
        <f>(M436*21)/100</f>
      </c>
      <c t="s">
        <v>28</v>
      </c>
    </row>
    <row r="437" spans="1:5" ht="12.75">
      <c r="A437" s="35" t="s">
        <v>56</v>
      </c>
      <c r="E437" s="39" t="s">
        <v>4495</v>
      </c>
    </row>
    <row r="438" spans="1:5" ht="12.75">
      <c r="A438" s="35" t="s">
        <v>57</v>
      </c>
      <c r="E438" s="40" t="s">
        <v>5</v>
      </c>
    </row>
    <row r="439" spans="1:5" ht="12.75">
      <c r="A439" t="s">
        <v>58</v>
      </c>
      <c r="E439" s="39" t="s">
        <v>5</v>
      </c>
    </row>
    <row r="440" spans="1:16" ht="12.75">
      <c r="A440" t="s">
        <v>50</v>
      </c>
      <c s="34" t="s">
        <v>937</v>
      </c>
      <c s="34" t="s">
        <v>4496</v>
      </c>
      <c s="35" t="s">
        <v>5</v>
      </c>
      <c s="6" t="s">
        <v>4497</v>
      </c>
      <c s="36" t="s">
        <v>65</v>
      </c>
      <c s="37">
        <v>90</v>
      </c>
      <c s="36">
        <v>0</v>
      </c>
      <c s="36">
        <f>ROUND(G440*H440,6)</f>
      </c>
      <c r="L440" s="38">
        <v>0</v>
      </c>
      <c s="32">
        <f>ROUND(ROUND(L440,2)*ROUND(G440,3),2)</f>
      </c>
      <c s="36" t="s">
        <v>485</v>
      </c>
      <c>
        <f>(M440*21)/100</f>
      </c>
      <c t="s">
        <v>28</v>
      </c>
    </row>
    <row r="441" spans="1:5" ht="12.75">
      <c r="A441" s="35" t="s">
        <v>56</v>
      </c>
      <c r="E441" s="39" t="s">
        <v>4497</v>
      </c>
    </row>
    <row r="442" spans="1:5" ht="12.75">
      <c r="A442" s="35" t="s">
        <v>57</v>
      </c>
      <c r="E442" s="40" t="s">
        <v>5</v>
      </c>
    </row>
    <row r="443" spans="1:5" ht="12.75">
      <c r="A443" t="s">
        <v>58</v>
      </c>
      <c r="E443" s="39" t="s">
        <v>5</v>
      </c>
    </row>
    <row r="444" spans="1:16" ht="12.75">
      <c r="A444" t="s">
        <v>50</v>
      </c>
      <c s="34" t="s">
        <v>941</v>
      </c>
      <c s="34" t="s">
        <v>4498</v>
      </c>
      <c s="35" t="s">
        <v>5</v>
      </c>
      <c s="6" t="s">
        <v>4348</v>
      </c>
      <c s="36" t="s">
        <v>65</v>
      </c>
      <c s="37">
        <v>90</v>
      </c>
      <c s="36">
        <v>0</v>
      </c>
      <c s="36">
        <f>ROUND(G444*H444,6)</f>
      </c>
      <c r="L444" s="38">
        <v>0</v>
      </c>
      <c s="32">
        <f>ROUND(ROUND(L444,2)*ROUND(G444,3),2)</f>
      </c>
      <c s="36" t="s">
        <v>485</v>
      </c>
      <c>
        <f>(M444*21)/100</f>
      </c>
      <c t="s">
        <v>28</v>
      </c>
    </row>
    <row r="445" spans="1:5" ht="12.75">
      <c r="A445" s="35" t="s">
        <v>56</v>
      </c>
      <c r="E445" s="39" t="s">
        <v>4348</v>
      </c>
    </row>
    <row r="446" spans="1:5" ht="12.75">
      <c r="A446" s="35" t="s">
        <v>57</v>
      </c>
      <c r="E446" s="40" t="s">
        <v>5</v>
      </c>
    </row>
    <row r="447" spans="1:5" ht="12.75">
      <c r="A447" t="s">
        <v>58</v>
      </c>
      <c r="E447" s="39" t="s">
        <v>5</v>
      </c>
    </row>
    <row r="448" spans="1:16" ht="12.75">
      <c r="A448" t="s">
        <v>50</v>
      </c>
      <c s="34" t="s">
        <v>944</v>
      </c>
      <c s="34" t="s">
        <v>4499</v>
      </c>
      <c s="35" t="s">
        <v>5</v>
      </c>
      <c s="6" t="s">
        <v>4350</v>
      </c>
      <c s="36" t="s">
        <v>494</v>
      </c>
      <c s="37">
        <v>12</v>
      </c>
      <c s="36">
        <v>0</v>
      </c>
      <c s="36">
        <f>ROUND(G448*H448,6)</f>
      </c>
      <c r="L448" s="38">
        <v>0</v>
      </c>
      <c s="32">
        <f>ROUND(ROUND(L448,2)*ROUND(G448,3),2)</f>
      </c>
      <c s="36" t="s">
        <v>485</v>
      </c>
      <c>
        <f>(M448*21)/100</f>
      </c>
      <c t="s">
        <v>28</v>
      </c>
    </row>
    <row r="449" spans="1:5" ht="12.75">
      <c r="A449" s="35" t="s">
        <v>56</v>
      </c>
      <c r="E449" s="39" t="s">
        <v>4350</v>
      </c>
    </row>
    <row r="450" spans="1:5" ht="12.75">
      <c r="A450" s="35" t="s">
        <v>57</v>
      </c>
      <c r="E450" s="40" t="s">
        <v>5</v>
      </c>
    </row>
    <row r="451" spans="1:5" ht="12.75">
      <c r="A451" t="s">
        <v>58</v>
      </c>
      <c r="E451" s="39" t="s">
        <v>5</v>
      </c>
    </row>
    <row r="452" spans="1:16" ht="12.75">
      <c r="A452" t="s">
        <v>50</v>
      </c>
      <c s="34" t="s">
        <v>949</v>
      </c>
      <c s="34" t="s">
        <v>4500</v>
      </c>
      <c s="35" t="s">
        <v>5</v>
      </c>
      <c s="6" t="s">
        <v>4352</v>
      </c>
      <c s="36" t="s">
        <v>494</v>
      </c>
      <c s="37">
        <v>7</v>
      </c>
      <c s="36">
        <v>0</v>
      </c>
      <c s="36">
        <f>ROUND(G452*H452,6)</f>
      </c>
      <c r="L452" s="38">
        <v>0</v>
      </c>
      <c s="32">
        <f>ROUND(ROUND(L452,2)*ROUND(G452,3),2)</f>
      </c>
      <c s="36" t="s">
        <v>485</v>
      </c>
      <c>
        <f>(M452*21)/100</f>
      </c>
      <c t="s">
        <v>28</v>
      </c>
    </row>
    <row r="453" spans="1:5" ht="12.75">
      <c r="A453" s="35" t="s">
        <v>56</v>
      </c>
      <c r="E453" s="39" t="s">
        <v>4352</v>
      </c>
    </row>
    <row r="454" spans="1:5" ht="12.75">
      <c r="A454" s="35" t="s">
        <v>57</v>
      </c>
      <c r="E454" s="40" t="s">
        <v>5</v>
      </c>
    </row>
    <row r="455" spans="1:5" ht="12.75">
      <c r="A455" t="s">
        <v>58</v>
      </c>
      <c r="E455" s="39" t="s">
        <v>5</v>
      </c>
    </row>
    <row r="456" spans="1:16" ht="12.75">
      <c r="A456" t="s">
        <v>50</v>
      </c>
      <c s="34" t="s">
        <v>954</v>
      </c>
      <c s="34" t="s">
        <v>4501</v>
      </c>
      <c s="35" t="s">
        <v>5</v>
      </c>
      <c s="6" t="s">
        <v>4502</v>
      </c>
      <c s="36" t="s">
        <v>494</v>
      </c>
      <c s="37">
        <v>3</v>
      </c>
      <c s="36">
        <v>0</v>
      </c>
      <c s="36">
        <f>ROUND(G456*H456,6)</f>
      </c>
      <c r="L456" s="38">
        <v>0</v>
      </c>
      <c s="32">
        <f>ROUND(ROUND(L456,2)*ROUND(G456,3),2)</f>
      </c>
      <c s="36" t="s">
        <v>485</v>
      </c>
      <c>
        <f>(M456*21)/100</f>
      </c>
      <c t="s">
        <v>28</v>
      </c>
    </row>
    <row r="457" spans="1:5" ht="12.75">
      <c r="A457" s="35" t="s">
        <v>56</v>
      </c>
      <c r="E457" s="39" t="s">
        <v>4502</v>
      </c>
    </row>
    <row r="458" spans="1:5" ht="12.75">
      <c r="A458" s="35" t="s">
        <v>57</v>
      </c>
      <c r="E458" s="40" t="s">
        <v>5</v>
      </c>
    </row>
    <row r="459" spans="1:5" ht="12.75">
      <c r="A459" t="s">
        <v>58</v>
      </c>
      <c r="E459" s="39" t="s">
        <v>5</v>
      </c>
    </row>
    <row r="460" spans="1:16" ht="12.75">
      <c r="A460" t="s">
        <v>50</v>
      </c>
      <c s="34" t="s">
        <v>955</v>
      </c>
      <c s="34" t="s">
        <v>4503</v>
      </c>
      <c s="35" t="s">
        <v>5</v>
      </c>
      <c s="6" t="s">
        <v>4504</v>
      </c>
      <c s="36" t="s">
        <v>65</v>
      </c>
      <c s="37">
        <v>20</v>
      </c>
      <c s="36">
        <v>0</v>
      </c>
      <c s="36">
        <f>ROUND(G460*H460,6)</f>
      </c>
      <c r="L460" s="38">
        <v>0</v>
      </c>
      <c s="32">
        <f>ROUND(ROUND(L460,2)*ROUND(G460,3),2)</f>
      </c>
      <c s="36" t="s">
        <v>485</v>
      </c>
      <c>
        <f>(M460*21)/100</f>
      </c>
      <c t="s">
        <v>28</v>
      </c>
    </row>
    <row r="461" spans="1:5" ht="12.75">
      <c r="A461" s="35" t="s">
        <v>56</v>
      </c>
      <c r="E461" s="39" t="s">
        <v>4504</v>
      </c>
    </row>
    <row r="462" spans="1:5" ht="12.75">
      <c r="A462" s="35" t="s">
        <v>57</v>
      </c>
      <c r="E462" s="40" t="s">
        <v>5</v>
      </c>
    </row>
    <row r="463" spans="1:5" ht="12.75">
      <c r="A463" t="s">
        <v>58</v>
      </c>
      <c r="E463" s="39" t="s">
        <v>5</v>
      </c>
    </row>
    <row r="464" spans="1:16" ht="12.75">
      <c r="A464" t="s">
        <v>50</v>
      </c>
      <c s="34" t="s">
        <v>958</v>
      </c>
      <c s="34" t="s">
        <v>4505</v>
      </c>
      <c s="35" t="s">
        <v>5</v>
      </c>
      <c s="6" t="s">
        <v>4506</v>
      </c>
      <c s="36" t="s">
        <v>65</v>
      </c>
      <c s="37">
        <v>40</v>
      </c>
      <c s="36">
        <v>0</v>
      </c>
      <c s="36">
        <f>ROUND(G464*H464,6)</f>
      </c>
      <c r="L464" s="38">
        <v>0</v>
      </c>
      <c s="32">
        <f>ROUND(ROUND(L464,2)*ROUND(G464,3),2)</f>
      </c>
      <c s="36" t="s">
        <v>485</v>
      </c>
      <c>
        <f>(M464*21)/100</f>
      </c>
      <c t="s">
        <v>28</v>
      </c>
    </row>
    <row r="465" spans="1:5" ht="12.75">
      <c r="A465" s="35" t="s">
        <v>56</v>
      </c>
      <c r="E465" s="39" t="s">
        <v>4506</v>
      </c>
    </row>
    <row r="466" spans="1:5" ht="12.75">
      <c r="A466" s="35" t="s">
        <v>57</v>
      </c>
      <c r="E466" s="40" t="s">
        <v>5</v>
      </c>
    </row>
    <row r="467" spans="1:5" ht="12.75">
      <c r="A467" t="s">
        <v>58</v>
      </c>
      <c r="E467" s="39" t="s">
        <v>5</v>
      </c>
    </row>
    <row r="468" spans="1:16" ht="12.75">
      <c r="A468" t="s">
        <v>50</v>
      </c>
      <c s="34" t="s">
        <v>961</v>
      </c>
      <c s="34" t="s">
        <v>4507</v>
      </c>
      <c s="35" t="s">
        <v>5</v>
      </c>
      <c s="6" t="s">
        <v>4508</v>
      </c>
      <c s="36" t="s">
        <v>65</v>
      </c>
      <c s="37">
        <v>60</v>
      </c>
      <c s="36">
        <v>0</v>
      </c>
      <c s="36">
        <f>ROUND(G468*H468,6)</f>
      </c>
      <c r="L468" s="38">
        <v>0</v>
      </c>
      <c s="32">
        <f>ROUND(ROUND(L468,2)*ROUND(G468,3),2)</f>
      </c>
      <c s="36" t="s">
        <v>485</v>
      </c>
      <c>
        <f>(M468*21)/100</f>
      </c>
      <c t="s">
        <v>28</v>
      </c>
    </row>
    <row r="469" spans="1:5" ht="12.75">
      <c r="A469" s="35" t="s">
        <v>56</v>
      </c>
      <c r="E469" s="39" t="s">
        <v>4508</v>
      </c>
    </row>
    <row r="470" spans="1:5" ht="12.75">
      <c r="A470" s="35" t="s">
        <v>57</v>
      </c>
      <c r="E470" s="40" t="s">
        <v>5</v>
      </c>
    </row>
    <row r="471" spans="1:5" ht="12.75">
      <c r="A471" t="s">
        <v>58</v>
      </c>
      <c r="E471" s="39" t="s">
        <v>5</v>
      </c>
    </row>
    <row r="472" spans="1:16" ht="12.75">
      <c r="A472" t="s">
        <v>50</v>
      </c>
      <c s="34" t="s">
        <v>965</v>
      </c>
      <c s="34" t="s">
        <v>4509</v>
      </c>
      <c s="35" t="s">
        <v>5</v>
      </c>
      <c s="6" t="s">
        <v>4510</v>
      </c>
      <c s="36" t="s">
        <v>133</v>
      </c>
      <c s="37">
        <v>20</v>
      </c>
      <c s="36">
        <v>0</v>
      </c>
      <c s="36">
        <f>ROUND(G472*H472,6)</f>
      </c>
      <c r="L472" s="38">
        <v>0</v>
      </c>
      <c s="32">
        <f>ROUND(ROUND(L472,2)*ROUND(G472,3),2)</f>
      </c>
      <c s="36" t="s">
        <v>485</v>
      </c>
      <c>
        <f>(M472*21)/100</f>
      </c>
      <c t="s">
        <v>28</v>
      </c>
    </row>
    <row r="473" spans="1:5" ht="12.75">
      <c r="A473" s="35" t="s">
        <v>56</v>
      </c>
      <c r="E473" s="39" t="s">
        <v>4510</v>
      </c>
    </row>
    <row r="474" spans="1:5" ht="12.75">
      <c r="A474" s="35" t="s">
        <v>57</v>
      </c>
      <c r="E474" s="40" t="s">
        <v>5</v>
      </c>
    </row>
    <row r="475" spans="1:5" ht="12.75">
      <c r="A475" t="s">
        <v>58</v>
      </c>
      <c r="E475" s="39" t="s">
        <v>5</v>
      </c>
    </row>
    <row r="476" spans="1:13" ht="12.75">
      <c r="A476" t="s">
        <v>47</v>
      </c>
      <c r="C476" s="31" t="s">
        <v>4511</v>
      </c>
      <c r="E476" s="33" t="s">
        <v>4512</v>
      </c>
      <c r="J476" s="32">
        <f>0</f>
      </c>
      <c s="32">
        <f>0</f>
      </c>
      <c s="32">
        <f>0+L477+L481+L485+L489+L493+L497+L501+L505+L509+L513+L517+L521+L525+L529+L533+L537+L541+L545+L549+L553+L557+L561+L565+L569+L573+L577+L581+L585+L589+L593+L597</f>
      </c>
      <c s="32">
        <f>0+M477+M481+M485+M489+M493+M497+M501+M505+M509+M513+M517+M521+M525+M529+M533+M537+M541+M545+M549+M553+M557+M561+M565+M569+M573+M577+M581+M585+M589+M593+M597</f>
      </c>
    </row>
    <row r="477" spans="1:16" ht="12.75">
      <c r="A477" t="s">
        <v>50</v>
      </c>
      <c s="34" t="s">
        <v>969</v>
      </c>
      <c s="34" t="s">
        <v>4513</v>
      </c>
      <c s="35" t="s">
        <v>5</v>
      </c>
      <c s="6" t="s">
        <v>4514</v>
      </c>
      <c s="36" t="s">
        <v>494</v>
      </c>
      <c s="37">
        <v>1</v>
      </c>
      <c s="36">
        <v>0</v>
      </c>
      <c s="36">
        <f>ROUND(G477*H477,6)</f>
      </c>
      <c r="L477" s="38">
        <v>0</v>
      </c>
      <c s="32">
        <f>ROUND(ROUND(L477,2)*ROUND(G477,3),2)</f>
      </c>
      <c s="36" t="s">
        <v>485</v>
      </c>
      <c>
        <f>(M477*21)/100</f>
      </c>
      <c t="s">
        <v>28</v>
      </c>
    </row>
    <row r="478" spans="1:5" ht="12.75">
      <c r="A478" s="35" t="s">
        <v>56</v>
      </c>
      <c r="E478" s="39" t="s">
        <v>4514</v>
      </c>
    </row>
    <row r="479" spans="1:5" ht="12.75">
      <c r="A479" s="35" t="s">
        <v>57</v>
      </c>
      <c r="E479" s="40" t="s">
        <v>5</v>
      </c>
    </row>
    <row r="480" spans="1:5" ht="12.75">
      <c r="A480" t="s">
        <v>58</v>
      </c>
      <c r="E480" s="39" t="s">
        <v>5</v>
      </c>
    </row>
    <row r="481" spans="1:16" ht="12.75">
      <c r="A481" t="s">
        <v>50</v>
      </c>
      <c s="34" t="s">
        <v>973</v>
      </c>
      <c s="34" t="s">
        <v>4515</v>
      </c>
      <c s="35" t="s">
        <v>5</v>
      </c>
      <c s="6" t="s">
        <v>4516</v>
      </c>
      <c s="36" t="s">
        <v>494</v>
      </c>
      <c s="37">
        <v>1</v>
      </c>
      <c s="36">
        <v>0</v>
      </c>
      <c s="36">
        <f>ROUND(G481*H481,6)</f>
      </c>
      <c r="L481" s="38">
        <v>0</v>
      </c>
      <c s="32">
        <f>ROUND(ROUND(L481,2)*ROUND(G481,3),2)</f>
      </c>
      <c s="36" t="s">
        <v>485</v>
      </c>
      <c>
        <f>(M481*21)/100</f>
      </c>
      <c t="s">
        <v>28</v>
      </c>
    </row>
    <row r="482" spans="1:5" ht="12.75">
      <c r="A482" s="35" t="s">
        <v>56</v>
      </c>
      <c r="E482" s="39" t="s">
        <v>4516</v>
      </c>
    </row>
    <row r="483" spans="1:5" ht="12.75">
      <c r="A483" s="35" t="s">
        <v>57</v>
      </c>
      <c r="E483" s="40" t="s">
        <v>5</v>
      </c>
    </row>
    <row r="484" spans="1:5" ht="12.75">
      <c r="A484" t="s">
        <v>58</v>
      </c>
      <c r="E484" s="39" t="s">
        <v>5</v>
      </c>
    </row>
    <row r="485" spans="1:16" ht="12.75">
      <c r="A485" t="s">
        <v>50</v>
      </c>
      <c s="34" t="s">
        <v>978</v>
      </c>
      <c s="34" t="s">
        <v>4517</v>
      </c>
      <c s="35" t="s">
        <v>5</v>
      </c>
      <c s="6" t="s">
        <v>4518</v>
      </c>
      <c s="36" t="s">
        <v>494</v>
      </c>
      <c s="37">
        <v>2</v>
      </c>
      <c s="36">
        <v>0</v>
      </c>
      <c s="36">
        <f>ROUND(G485*H485,6)</f>
      </c>
      <c r="L485" s="38">
        <v>0</v>
      </c>
      <c s="32">
        <f>ROUND(ROUND(L485,2)*ROUND(G485,3),2)</f>
      </c>
      <c s="36" t="s">
        <v>485</v>
      </c>
      <c>
        <f>(M485*21)/100</f>
      </c>
      <c t="s">
        <v>28</v>
      </c>
    </row>
    <row r="486" spans="1:5" ht="12.75">
      <c r="A486" s="35" t="s">
        <v>56</v>
      </c>
      <c r="E486" s="39" t="s">
        <v>4518</v>
      </c>
    </row>
    <row r="487" spans="1:5" ht="12.75">
      <c r="A487" s="35" t="s">
        <v>57</v>
      </c>
      <c r="E487" s="40" t="s">
        <v>5</v>
      </c>
    </row>
    <row r="488" spans="1:5" ht="12.75">
      <c r="A488" t="s">
        <v>58</v>
      </c>
      <c r="E488" s="39" t="s">
        <v>5</v>
      </c>
    </row>
    <row r="489" spans="1:16" ht="12.75">
      <c r="A489" t="s">
        <v>50</v>
      </c>
      <c s="34" t="s">
        <v>981</v>
      </c>
      <c s="34" t="s">
        <v>4519</v>
      </c>
      <c s="35" t="s">
        <v>5</v>
      </c>
      <c s="6" t="s">
        <v>4520</v>
      </c>
      <c s="36" t="s">
        <v>65</v>
      </c>
      <c s="37">
        <v>70</v>
      </c>
      <c s="36">
        <v>0</v>
      </c>
      <c s="36">
        <f>ROUND(G489*H489,6)</f>
      </c>
      <c r="L489" s="38">
        <v>0</v>
      </c>
      <c s="32">
        <f>ROUND(ROUND(L489,2)*ROUND(G489,3),2)</f>
      </c>
      <c s="36" t="s">
        <v>485</v>
      </c>
      <c>
        <f>(M489*21)/100</f>
      </c>
      <c t="s">
        <v>28</v>
      </c>
    </row>
    <row r="490" spans="1:5" ht="12.75">
      <c r="A490" s="35" t="s">
        <v>56</v>
      </c>
      <c r="E490" s="39" t="s">
        <v>4520</v>
      </c>
    </row>
    <row r="491" spans="1:5" ht="12.75">
      <c r="A491" s="35" t="s">
        <v>57</v>
      </c>
      <c r="E491" s="40" t="s">
        <v>5</v>
      </c>
    </row>
    <row r="492" spans="1:5" ht="12.75">
      <c r="A492" t="s">
        <v>58</v>
      </c>
      <c r="E492" s="39" t="s">
        <v>5</v>
      </c>
    </row>
    <row r="493" spans="1:16" ht="12.75">
      <c r="A493" t="s">
        <v>50</v>
      </c>
      <c s="34" t="s">
        <v>985</v>
      </c>
      <c s="34" t="s">
        <v>4521</v>
      </c>
      <c s="35" t="s">
        <v>5</v>
      </c>
      <c s="6" t="s">
        <v>4522</v>
      </c>
      <c s="36" t="s">
        <v>65</v>
      </c>
      <c s="37">
        <v>20</v>
      </c>
      <c s="36">
        <v>0</v>
      </c>
      <c s="36">
        <f>ROUND(G493*H493,6)</f>
      </c>
      <c r="L493" s="38">
        <v>0</v>
      </c>
      <c s="32">
        <f>ROUND(ROUND(L493,2)*ROUND(G493,3),2)</f>
      </c>
      <c s="36" t="s">
        <v>485</v>
      </c>
      <c>
        <f>(M493*21)/100</f>
      </c>
      <c t="s">
        <v>28</v>
      </c>
    </row>
    <row r="494" spans="1:5" ht="12.75">
      <c r="A494" s="35" t="s">
        <v>56</v>
      </c>
      <c r="E494" s="39" t="s">
        <v>4522</v>
      </c>
    </row>
    <row r="495" spans="1:5" ht="12.75">
      <c r="A495" s="35" t="s">
        <v>57</v>
      </c>
      <c r="E495" s="40" t="s">
        <v>5</v>
      </c>
    </row>
    <row r="496" spans="1:5" ht="12.75">
      <c r="A496" t="s">
        <v>58</v>
      </c>
      <c r="E496" s="39" t="s">
        <v>5</v>
      </c>
    </row>
    <row r="497" spans="1:16" ht="12.75">
      <c r="A497" t="s">
        <v>50</v>
      </c>
      <c s="34" t="s">
        <v>986</v>
      </c>
      <c s="34" t="s">
        <v>4523</v>
      </c>
      <c s="35" t="s">
        <v>5</v>
      </c>
      <c s="6" t="s">
        <v>4524</v>
      </c>
      <c s="36" t="s">
        <v>65</v>
      </c>
      <c s="37">
        <v>150</v>
      </c>
      <c s="36">
        <v>0</v>
      </c>
      <c s="36">
        <f>ROUND(G497*H497,6)</f>
      </c>
      <c r="L497" s="38">
        <v>0</v>
      </c>
      <c s="32">
        <f>ROUND(ROUND(L497,2)*ROUND(G497,3),2)</f>
      </c>
      <c s="36" t="s">
        <v>485</v>
      </c>
      <c>
        <f>(M497*21)/100</f>
      </c>
      <c t="s">
        <v>28</v>
      </c>
    </row>
    <row r="498" spans="1:5" ht="12.75">
      <c r="A498" s="35" t="s">
        <v>56</v>
      </c>
      <c r="E498" s="39" t="s">
        <v>4524</v>
      </c>
    </row>
    <row r="499" spans="1:5" ht="12.75">
      <c r="A499" s="35" t="s">
        <v>57</v>
      </c>
      <c r="E499" s="40" t="s">
        <v>5</v>
      </c>
    </row>
    <row r="500" spans="1:5" ht="12.75">
      <c r="A500" t="s">
        <v>58</v>
      </c>
      <c r="E500" s="39" t="s">
        <v>5</v>
      </c>
    </row>
    <row r="501" spans="1:16" ht="12.75">
      <c r="A501" t="s">
        <v>50</v>
      </c>
      <c s="34" t="s">
        <v>989</v>
      </c>
      <c s="34" t="s">
        <v>4525</v>
      </c>
      <c s="35" t="s">
        <v>5</v>
      </c>
      <c s="6" t="s">
        <v>4526</v>
      </c>
      <c s="36" t="s">
        <v>494</v>
      </c>
      <c s="37">
        <v>18</v>
      </c>
      <c s="36">
        <v>0</v>
      </c>
      <c s="36">
        <f>ROUND(G501*H501,6)</f>
      </c>
      <c r="L501" s="38">
        <v>0</v>
      </c>
      <c s="32">
        <f>ROUND(ROUND(L501,2)*ROUND(G501,3),2)</f>
      </c>
      <c s="36" t="s">
        <v>485</v>
      </c>
      <c>
        <f>(M501*21)/100</f>
      </c>
      <c t="s">
        <v>28</v>
      </c>
    </row>
    <row r="502" spans="1:5" ht="12.75">
      <c r="A502" s="35" t="s">
        <v>56</v>
      </c>
      <c r="E502" s="39" t="s">
        <v>4526</v>
      </c>
    </row>
    <row r="503" spans="1:5" ht="12.75">
      <c r="A503" s="35" t="s">
        <v>57</v>
      </c>
      <c r="E503" s="40" t="s">
        <v>5</v>
      </c>
    </row>
    <row r="504" spans="1:5" ht="12.75">
      <c r="A504" t="s">
        <v>58</v>
      </c>
      <c r="E504" s="39" t="s">
        <v>5</v>
      </c>
    </row>
    <row r="505" spans="1:16" ht="12.75">
      <c r="A505" t="s">
        <v>50</v>
      </c>
      <c s="34" t="s">
        <v>992</v>
      </c>
      <c s="34" t="s">
        <v>4527</v>
      </c>
      <c s="35" t="s">
        <v>5</v>
      </c>
      <c s="6" t="s">
        <v>4528</v>
      </c>
      <c s="36" t="s">
        <v>494</v>
      </c>
      <c s="37">
        <v>25</v>
      </c>
      <c s="36">
        <v>0</v>
      </c>
      <c s="36">
        <f>ROUND(G505*H505,6)</f>
      </c>
      <c r="L505" s="38">
        <v>0</v>
      </c>
      <c s="32">
        <f>ROUND(ROUND(L505,2)*ROUND(G505,3),2)</f>
      </c>
      <c s="36" t="s">
        <v>485</v>
      </c>
      <c>
        <f>(M505*21)/100</f>
      </c>
      <c t="s">
        <v>28</v>
      </c>
    </row>
    <row r="506" spans="1:5" ht="12.75">
      <c r="A506" s="35" t="s">
        <v>56</v>
      </c>
      <c r="E506" s="39" t="s">
        <v>4528</v>
      </c>
    </row>
    <row r="507" spans="1:5" ht="12.75">
      <c r="A507" s="35" t="s">
        <v>57</v>
      </c>
      <c r="E507" s="40" t="s">
        <v>5</v>
      </c>
    </row>
    <row r="508" spans="1:5" ht="12.75">
      <c r="A508" t="s">
        <v>58</v>
      </c>
      <c r="E508" s="39" t="s">
        <v>5</v>
      </c>
    </row>
    <row r="509" spans="1:16" ht="12.75">
      <c r="A509" t="s">
        <v>50</v>
      </c>
      <c s="34" t="s">
        <v>995</v>
      </c>
      <c s="34" t="s">
        <v>4529</v>
      </c>
      <c s="35" t="s">
        <v>5</v>
      </c>
      <c s="6" t="s">
        <v>4530</v>
      </c>
      <c s="36" t="s">
        <v>494</v>
      </c>
      <c s="37">
        <v>14</v>
      </c>
      <c s="36">
        <v>0</v>
      </c>
      <c s="36">
        <f>ROUND(G509*H509,6)</f>
      </c>
      <c r="L509" s="38">
        <v>0</v>
      </c>
      <c s="32">
        <f>ROUND(ROUND(L509,2)*ROUND(G509,3),2)</f>
      </c>
      <c s="36" t="s">
        <v>485</v>
      </c>
      <c>
        <f>(M509*21)/100</f>
      </c>
      <c t="s">
        <v>28</v>
      </c>
    </row>
    <row r="510" spans="1:5" ht="12.75">
      <c r="A510" s="35" t="s">
        <v>56</v>
      </c>
      <c r="E510" s="39" t="s">
        <v>4530</v>
      </c>
    </row>
    <row r="511" spans="1:5" ht="12.75">
      <c r="A511" s="35" t="s">
        <v>57</v>
      </c>
      <c r="E511" s="40" t="s">
        <v>5</v>
      </c>
    </row>
    <row r="512" spans="1:5" ht="12.75">
      <c r="A512" t="s">
        <v>58</v>
      </c>
      <c r="E512" s="39" t="s">
        <v>5</v>
      </c>
    </row>
    <row r="513" spans="1:16" ht="12.75">
      <c r="A513" t="s">
        <v>50</v>
      </c>
      <c s="34" t="s">
        <v>998</v>
      </c>
      <c s="34" t="s">
        <v>4531</v>
      </c>
      <c s="35" t="s">
        <v>5</v>
      </c>
      <c s="6" t="s">
        <v>4532</v>
      </c>
      <c s="36" t="s">
        <v>494</v>
      </c>
      <c s="37">
        <v>10</v>
      </c>
      <c s="36">
        <v>0</v>
      </c>
      <c s="36">
        <f>ROUND(G513*H513,6)</f>
      </c>
      <c r="L513" s="38">
        <v>0</v>
      </c>
      <c s="32">
        <f>ROUND(ROUND(L513,2)*ROUND(G513,3),2)</f>
      </c>
      <c s="36" t="s">
        <v>485</v>
      </c>
      <c>
        <f>(M513*21)/100</f>
      </c>
      <c t="s">
        <v>28</v>
      </c>
    </row>
    <row r="514" spans="1:5" ht="12.75">
      <c r="A514" s="35" t="s">
        <v>56</v>
      </c>
      <c r="E514" s="39" t="s">
        <v>4532</v>
      </c>
    </row>
    <row r="515" spans="1:5" ht="12.75">
      <c r="A515" s="35" t="s">
        <v>57</v>
      </c>
      <c r="E515" s="40" t="s">
        <v>5</v>
      </c>
    </row>
    <row r="516" spans="1:5" ht="12.75">
      <c r="A516" t="s">
        <v>58</v>
      </c>
      <c r="E516" s="39" t="s">
        <v>5</v>
      </c>
    </row>
    <row r="517" spans="1:16" ht="12.75">
      <c r="A517" t="s">
        <v>50</v>
      </c>
      <c s="34" t="s">
        <v>1001</v>
      </c>
      <c s="34" t="s">
        <v>4533</v>
      </c>
      <c s="35" t="s">
        <v>5</v>
      </c>
      <c s="6" t="s">
        <v>4534</v>
      </c>
      <c s="36" t="s">
        <v>494</v>
      </c>
      <c s="37">
        <v>5</v>
      </c>
      <c s="36">
        <v>0</v>
      </c>
      <c s="36">
        <f>ROUND(G517*H517,6)</f>
      </c>
      <c r="L517" s="38">
        <v>0</v>
      </c>
      <c s="32">
        <f>ROUND(ROUND(L517,2)*ROUND(G517,3),2)</f>
      </c>
      <c s="36" t="s">
        <v>485</v>
      </c>
      <c>
        <f>(M517*21)/100</f>
      </c>
      <c t="s">
        <v>28</v>
      </c>
    </row>
    <row r="518" spans="1:5" ht="12.75">
      <c r="A518" s="35" t="s">
        <v>56</v>
      </c>
      <c r="E518" s="39" t="s">
        <v>4534</v>
      </c>
    </row>
    <row r="519" spans="1:5" ht="12.75">
      <c r="A519" s="35" t="s">
        <v>57</v>
      </c>
      <c r="E519" s="40" t="s">
        <v>5</v>
      </c>
    </row>
    <row r="520" spans="1:5" ht="12.75">
      <c r="A520" t="s">
        <v>58</v>
      </c>
      <c r="E520" s="39" t="s">
        <v>5</v>
      </c>
    </row>
    <row r="521" spans="1:16" ht="12.75">
      <c r="A521" t="s">
        <v>50</v>
      </c>
      <c s="34" t="s">
        <v>1005</v>
      </c>
      <c s="34" t="s">
        <v>4535</v>
      </c>
      <c s="35" t="s">
        <v>5</v>
      </c>
      <c s="6" t="s">
        <v>4536</v>
      </c>
      <c s="36" t="s">
        <v>153</v>
      </c>
      <c s="37">
        <v>1</v>
      </c>
      <c s="36">
        <v>0</v>
      </c>
      <c s="36">
        <f>ROUND(G521*H521,6)</f>
      </c>
      <c r="L521" s="38">
        <v>0</v>
      </c>
      <c s="32">
        <f>ROUND(ROUND(L521,2)*ROUND(G521,3),2)</f>
      </c>
      <c s="36" t="s">
        <v>485</v>
      </c>
      <c>
        <f>(M521*21)/100</f>
      </c>
      <c t="s">
        <v>28</v>
      </c>
    </row>
    <row r="522" spans="1:5" ht="12.75">
      <c r="A522" s="35" t="s">
        <v>56</v>
      </c>
      <c r="E522" s="39" t="s">
        <v>4536</v>
      </c>
    </row>
    <row r="523" spans="1:5" ht="12.75">
      <c r="A523" s="35" t="s">
        <v>57</v>
      </c>
      <c r="E523" s="40" t="s">
        <v>5</v>
      </c>
    </row>
    <row r="524" spans="1:5" ht="12.75">
      <c r="A524" t="s">
        <v>58</v>
      </c>
      <c r="E524" s="39" t="s">
        <v>5</v>
      </c>
    </row>
    <row r="525" spans="1:16" ht="12.75">
      <c r="A525" t="s">
        <v>50</v>
      </c>
      <c s="34" t="s">
        <v>1009</v>
      </c>
      <c s="34" t="s">
        <v>4537</v>
      </c>
      <c s="35" t="s">
        <v>5</v>
      </c>
      <c s="6" t="s">
        <v>4538</v>
      </c>
      <c s="36" t="s">
        <v>494</v>
      </c>
      <c s="37">
        <v>5</v>
      </c>
      <c s="36">
        <v>0</v>
      </c>
      <c s="36">
        <f>ROUND(G525*H525,6)</f>
      </c>
      <c r="L525" s="38">
        <v>0</v>
      </c>
      <c s="32">
        <f>ROUND(ROUND(L525,2)*ROUND(G525,3),2)</f>
      </c>
      <c s="36" t="s">
        <v>485</v>
      </c>
      <c>
        <f>(M525*21)/100</f>
      </c>
      <c t="s">
        <v>28</v>
      </c>
    </row>
    <row r="526" spans="1:5" ht="12.75">
      <c r="A526" s="35" t="s">
        <v>56</v>
      </c>
      <c r="E526" s="39" t="s">
        <v>4538</v>
      </c>
    </row>
    <row r="527" spans="1:5" ht="12.75">
      <c r="A527" s="35" t="s">
        <v>57</v>
      </c>
      <c r="E527" s="40" t="s">
        <v>5</v>
      </c>
    </row>
    <row r="528" spans="1:5" ht="12.75">
      <c r="A528" t="s">
        <v>58</v>
      </c>
      <c r="E528" s="39" t="s">
        <v>5</v>
      </c>
    </row>
    <row r="529" spans="1:16" ht="12.75">
      <c r="A529" t="s">
        <v>50</v>
      </c>
      <c s="34" t="s">
        <v>1014</v>
      </c>
      <c s="34" t="s">
        <v>4539</v>
      </c>
      <c s="35" t="s">
        <v>5</v>
      </c>
      <c s="6" t="s">
        <v>4540</v>
      </c>
      <c s="36" t="s">
        <v>494</v>
      </c>
      <c s="37">
        <v>10</v>
      </c>
      <c s="36">
        <v>0</v>
      </c>
      <c s="36">
        <f>ROUND(G529*H529,6)</f>
      </c>
      <c r="L529" s="38">
        <v>0</v>
      </c>
      <c s="32">
        <f>ROUND(ROUND(L529,2)*ROUND(G529,3),2)</f>
      </c>
      <c s="36" t="s">
        <v>485</v>
      </c>
      <c>
        <f>(M529*21)/100</f>
      </c>
      <c t="s">
        <v>28</v>
      </c>
    </row>
    <row r="530" spans="1:5" ht="12.75">
      <c r="A530" s="35" t="s">
        <v>56</v>
      </c>
      <c r="E530" s="39" t="s">
        <v>4540</v>
      </c>
    </row>
    <row r="531" spans="1:5" ht="12.75">
      <c r="A531" s="35" t="s">
        <v>57</v>
      </c>
      <c r="E531" s="40" t="s">
        <v>5</v>
      </c>
    </row>
    <row r="532" spans="1:5" ht="12.75">
      <c r="A532" t="s">
        <v>58</v>
      </c>
      <c r="E532" s="39" t="s">
        <v>5</v>
      </c>
    </row>
    <row r="533" spans="1:16" ht="12.75">
      <c r="A533" t="s">
        <v>50</v>
      </c>
      <c s="34" t="s">
        <v>1019</v>
      </c>
      <c s="34" t="s">
        <v>4541</v>
      </c>
      <c s="35" t="s">
        <v>5</v>
      </c>
      <c s="6" t="s">
        <v>4542</v>
      </c>
      <c s="36" t="s">
        <v>494</v>
      </c>
      <c s="37">
        <v>5</v>
      </c>
      <c s="36">
        <v>0</v>
      </c>
      <c s="36">
        <f>ROUND(G533*H533,6)</f>
      </c>
      <c r="L533" s="38">
        <v>0</v>
      </c>
      <c s="32">
        <f>ROUND(ROUND(L533,2)*ROUND(G533,3),2)</f>
      </c>
      <c s="36" t="s">
        <v>485</v>
      </c>
      <c>
        <f>(M533*21)/100</f>
      </c>
      <c t="s">
        <v>28</v>
      </c>
    </row>
    <row r="534" spans="1:5" ht="12.75">
      <c r="A534" s="35" t="s">
        <v>56</v>
      </c>
      <c r="E534" s="39" t="s">
        <v>4542</v>
      </c>
    </row>
    <row r="535" spans="1:5" ht="12.75">
      <c r="A535" s="35" t="s">
        <v>57</v>
      </c>
      <c r="E535" s="40" t="s">
        <v>5</v>
      </c>
    </row>
    <row r="536" spans="1:5" ht="12.75">
      <c r="A536" t="s">
        <v>58</v>
      </c>
      <c r="E536" s="39" t="s">
        <v>5</v>
      </c>
    </row>
    <row r="537" spans="1:16" ht="25.5">
      <c r="A537" t="s">
        <v>50</v>
      </c>
      <c s="34" t="s">
        <v>1023</v>
      </c>
      <c s="34" t="s">
        <v>4543</v>
      </c>
      <c s="35" t="s">
        <v>5</v>
      </c>
      <c s="6" t="s">
        <v>4544</v>
      </c>
      <c s="36" t="s">
        <v>153</v>
      </c>
      <c s="37">
        <v>1</v>
      </c>
      <c s="36">
        <v>0</v>
      </c>
      <c s="36">
        <f>ROUND(G537*H537,6)</f>
      </c>
      <c r="L537" s="38">
        <v>0</v>
      </c>
      <c s="32">
        <f>ROUND(ROUND(L537,2)*ROUND(G537,3),2)</f>
      </c>
      <c s="36" t="s">
        <v>485</v>
      </c>
      <c>
        <f>(M537*21)/100</f>
      </c>
      <c t="s">
        <v>28</v>
      </c>
    </row>
    <row r="538" spans="1:5" ht="25.5">
      <c r="A538" s="35" t="s">
        <v>56</v>
      </c>
      <c r="E538" s="39" t="s">
        <v>4544</v>
      </c>
    </row>
    <row r="539" spans="1:5" ht="12.75">
      <c r="A539" s="35" t="s">
        <v>57</v>
      </c>
      <c r="E539" s="40" t="s">
        <v>5</v>
      </c>
    </row>
    <row r="540" spans="1:5" ht="12.75">
      <c r="A540" t="s">
        <v>58</v>
      </c>
      <c r="E540" s="39" t="s">
        <v>5</v>
      </c>
    </row>
    <row r="541" spans="1:16" ht="12.75">
      <c r="A541" t="s">
        <v>50</v>
      </c>
      <c s="34" t="s">
        <v>1027</v>
      </c>
      <c s="34" t="s">
        <v>4545</v>
      </c>
      <c s="35" t="s">
        <v>5</v>
      </c>
      <c s="6" t="s">
        <v>4546</v>
      </c>
      <c s="36" t="s">
        <v>153</v>
      </c>
      <c s="37">
        <v>1</v>
      </c>
      <c s="36">
        <v>0</v>
      </c>
      <c s="36">
        <f>ROUND(G541*H541,6)</f>
      </c>
      <c r="L541" s="38">
        <v>0</v>
      </c>
      <c s="32">
        <f>ROUND(ROUND(L541,2)*ROUND(G541,3),2)</f>
      </c>
      <c s="36" t="s">
        <v>485</v>
      </c>
      <c>
        <f>(M541*21)/100</f>
      </c>
      <c t="s">
        <v>28</v>
      </c>
    </row>
    <row r="542" spans="1:5" ht="12.75">
      <c r="A542" s="35" t="s">
        <v>56</v>
      </c>
      <c r="E542" s="39" t="s">
        <v>4546</v>
      </c>
    </row>
    <row r="543" spans="1:5" ht="12.75">
      <c r="A543" s="35" t="s">
        <v>57</v>
      </c>
      <c r="E543" s="40" t="s">
        <v>5</v>
      </c>
    </row>
    <row r="544" spans="1:5" ht="12.75">
      <c r="A544" t="s">
        <v>58</v>
      </c>
      <c r="E544" s="39" t="s">
        <v>5</v>
      </c>
    </row>
    <row r="545" spans="1:16" ht="12.75">
      <c r="A545" t="s">
        <v>50</v>
      </c>
      <c s="34" t="s">
        <v>1031</v>
      </c>
      <c s="34" t="s">
        <v>4547</v>
      </c>
      <c s="35" t="s">
        <v>5</v>
      </c>
      <c s="6" t="s">
        <v>4548</v>
      </c>
      <c s="36" t="s">
        <v>153</v>
      </c>
      <c s="37">
        <v>1</v>
      </c>
      <c s="36">
        <v>0</v>
      </c>
      <c s="36">
        <f>ROUND(G545*H545,6)</f>
      </c>
      <c r="L545" s="38">
        <v>0</v>
      </c>
      <c s="32">
        <f>ROUND(ROUND(L545,2)*ROUND(G545,3),2)</f>
      </c>
      <c s="36" t="s">
        <v>485</v>
      </c>
      <c>
        <f>(M545*21)/100</f>
      </c>
      <c t="s">
        <v>28</v>
      </c>
    </row>
    <row r="546" spans="1:5" ht="12.75">
      <c r="A546" s="35" t="s">
        <v>56</v>
      </c>
      <c r="E546" s="39" t="s">
        <v>4548</v>
      </c>
    </row>
    <row r="547" spans="1:5" ht="12.75">
      <c r="A547" s="35" t="s">
        <v>57</v>
      </c>
      <c r="E547" s="40" t="s">
        <v>5</v>
      </c>
    </row>
    <row r="548" spans="1:5" ht="12.75">
      <c r="A548" t="s">
        <v>58</v>
      </c>
      <c r="E548" s="39" t="s">
        <v>5</v>
      </c>
    </row>
    <row r="549" spans="1:16" ht="25.5">
      <c r="A549" t="s">
        <v>50</v>
      </c>
      <c s="34" t="s">
        <v>1035</v>
      </c>
      <c s="34" t="s">
        <v>4549</v>
      </c>
      <c s="35" t="s">
        <v>5</v>
      </c>
      <c s="6" t="s">
        <v>4550</v>
      </c>
      <c s="36" t="s">
        <v>494</v>
      </c>
      <c s="37">
        <v>2</v>
      </c>
      <c s="36">
        <v>0</v>
      </c>
      <c s="36">
        <f>ROUND(G549*H549,6)</f>
      </c>
      <c r="L549" s="38">
        <v>0</v>
      </c>
      <c s="32">
        <f>ROUND(ROUND(L549,2)*ROUND(G549,3),2)</f>
      </c>
      <c s="36" t="s">
        <v>485</v>
      </c>
      <c>
        <f>(M549*21)/100</f>
      </c>
      <c t="s">
        <v>28</v>
      </c>
    </row>
    <row r="550" spans="1:5" ht="25.5">
      <c r="A550" s="35" t="s">
        <v>56</v>
      </c>
      <c r="E550" s="39" t="s">
        <v>4550</v>
      </c>
    </row>
    <row r="551" spans="1:5" ht="12.75">
      <c r="A551" s="35" t="s">
        <v>57</v>
      </c>
      <c r="E551" s="40" t="s">
        <v>5</v>
      </c>
    </row>
    <row r="552" spans="1:5" ht="12.75">
      <c r="A552" t="s">
        <v>58</v>
      </c>
      <c r="E552" s="39" t="s">
        <v>5</v>
      </c>
    </row>
    <row r="553" spans="1:16" ht="25.5">
      <c r="A553" t="s">
        <v>50</v>
      </c>
      <c s="34" t="s">
        <v>1039</v>
      </c>
      <c s="34" t="s">
        <v>4551</v>
      </c>
      <c s="35" t="s">
        <v>5</v>
      </c>
      <c s="6" t="s">
        <v>4552</v>
      </c>
      <c s="36" t="s">
        <v>494</v>
      </c>
      <c s="37">
        <v>1</v>
      </c>
      <c s="36">
        <v>0</v>
      </c>
      <c s="36">
        <f>ROUND(G553*H553,6)</f>
      </c>
      <c r="L553" s="38">
        <v>0</v>
      </c>
      <c s="32">
        <f>ROUND(ROUND(L553,2)*ROUND(G553,3),2)</f>
      </c>
      <c s="36" t="s">
        <v>485</v>
      </c>
      <c>
        <f>(M553*21)/100</f>
      </c>
      <c t="s">
        <v>28</v>
      </c>
    </row>
    <row r="554" spans="1:5" ht="25.5">
      <c r="A554" s="35" t="s">
        <v>56</v>
      </c>
      <c r="E554" s="39" t="s">
        <v>4552</v>
      </c>
    </row>
    <row r="555" spans="1:5" ht="12.75">
      <c r="A555" s="35" t="s">
        <v>57</v>
      </c>
      <c r="E555" s="40" t="s">
        <v>5</v>
      </c>
    </row>
    <row r="556" spans="1:5" ht="12.75">
      <c r="A556" t="s">
        <v>58</v>
      </c>
      <c r="E556" s="39" t="s">
        <v>5</v>
      </c>
    </row>
    <row r="557" spans="1:16" ht="12.75">
      <c r="A557" t="s">
        <v>50</v>
      </c>
      <c s="34" t="s">
        <v>1044</v>
      </c>
      <c s="34" t="s">
        <v>4553</v>
      </c>
      <c s="35" t="s">
        <v>5</v>
      </c>
      <c s="6" t="s">
        <v>4554</v>
      </c>
      <c s="36" t="s">
        <v>494</v>
      </c>
      <c s="37">
        <v>3</v>
      </c>
      <c s="36">
        <v>0</v>
      </c>
      <c s="36">
        <f>ROUND(G557*H557,6)</f>
      </c>
      <c r="L557" s="38">
        <v>0</v>
      </c>
      <c s="32">
        <f>ROUND(ROUND(L557,2)*ROUND(G557,3),2)</f>
      </c>
      <c s="36" t="s">
        <v>485</v>
      </c>
      <c>
        <f>(M557*21)/100</f>
      </c>
      <c t="s">
        <v>28</v>
      </c>
    </row>
    <row r="558" spans="1:5" ht="12.75">
      <c r="A558" s="35" t="s">
        <v>56</v>
      </c>
      <c r="E558" s="39" t="s">
        <v>4554</v>
      </c>
    </row>
    <row r="559" spans="1:5" ht="12.75">
      <c r="A559" s="35" t="s">
        <v>57</v>
      </c>
      <c r="E559" s="40" t="s">
        <v>5</v>
      </c>
    </row>
    <row r="560" spans="1:5" ht="12.75">
      <c r="A560" t="s">
        <v>58</v>
      </c>
      <c r="E560" s="39" t="s">
        <v>5</v>
      </c>
    </row>
    <row r="561" spans="1:16" ht="12.75">
      <c r="A561" t="s">
        <v>50</v>
      </c>
      <c s="34" t="s">
        <v>1049</v>
      </c>
      <c s="34" t="s">
        <v>4555</v>
      </c>
      <c s="35" t="s">
        <v>5</v>
      </c>
      <c s="6" t="s">
        <v>4556</v>
      </c>
      <c s="36" t="s">
        <v>529</v>
      </c>
      <c s="37">
        <v>1</v>
      </c>
      <c s="36">
        <v>0</v>
      </c>
      <c s="36">
        <f>ROUND(G561*H561,6)</f>
      </c>
      <c r="L561" s="38">
        <v>0</v>
      </c>
      <c s="32">
        <f>ROUND(ROUND(L561,2)*ROUND(G561,3),2)</f>
      </c>
      <c s="36" t="s">
        <v>485</v>
      </c>
      <c>
        <f>(M561*21)/100</f>
      </c>
      <c t="s">
        <v>28</v>
      </c>
    </row>
    <row r="562" spans="1:5" ht="12.75">
      <c r="A562" s="35" t="s">
        <v>56</v>
      </c>
      <c r="E562" s="39" t="s">
        <v>4556</v>
      </c>
    </row>
    <row r="563" spans="1:5" ht="12.75">
      <c r="A563" s="35" t="s">
        <v>57</v>
      </c>
      <c r="E563" s="40" t="s">
        <v>5</v>
      </c>
    </row>
    <row r="564" spans="1:5" ht="12.75">
      <c r="A564" t="s">
        <v>58</v>
      </c>
      <c r="E564" s="39" t="s">
        <v>5</v>
      </c>
    </row>
    <row r="565" spans="1:16" ht="12.75">
      <c r="A565" t="s">
        <v>50</v>
      </c>
      <c s="34" t="s">
        <v>1053</v>
      </c>
      <c s="34" t="s">
        <v>4557</v>
      </c>
      <c s="35" t="s">
        <v>5</v>
      </c>
      <c s="6" t="s">
        <v>4558</v>
      </c>
      <c s="36" t="s">
        <v>65</v>
      </c>
      <c s="37">
        <v>25</v>
      </c>
      <c s="36">
        <v>0</v>
      </c>
      <c s="36">
        <f>ROUND(G565*H565,6)</f>
      </c>
      <c r="L565" s="38">
        <v>0</v>
      </c>
      <c s="32">
        <f>ROUND(ROUND(L565,2)*ROUND(G565,3),2)</f>
      </c>
      <c s="36" t="s">
        <v>485</v>
      </c>
      <c>
        <f>(M565*21)/100</f>
      </c>
      <c t="s">
        <v>28</v>
      </c>
    </row>
    <row r="566" spans="1:5" ht="12.75">
      <c r="A566" s="35" t="s">
        <v>56</v>
      </c>
      <c r="E566" s="39" t="s">
        <v>4558</v>
      </c>
    </row>
    <row r="567" spans="1:5" ht="12.75">
      <c r="A567" s="35" t="s">
        <v>57</v>
      </c>
      <c r="E567" s="40" t="s">
        <v>5</v>
      </c>
    </row>
    <row r="568" spans="1:5" ht="12.75">
      <c r="A568" t="s">
        <v>58</v>
      </c>
      <c r="E568" s="39" t="s">
        <v>5</v>
      </c>
    </row>
    <row r="569" spans="1:16" ht="12.75">
      <c r="A569" t="s">
        <v>50</v>
      </c>
      <c s="34" t="s">
        <v>1059</v>
      </c>
      <c s="34" t="s">
        <v>4559</v>
      </c>
      <c s="35" t="s">
        <v>5</v>
      </c>
      <c s="6" t="s">
        <v>4560</v>
      </c>
      <c s="36" t="s">
        <v>532</v>
      </c>
      <c s="37">
        <v>3</v>
      </c>
      <c s="36">
        <v>0</v>
      </c>
      <c s="36">
        <f>ROUND(G569*H569,6)</f>
      </c>
      <c r="L569" s="38">
        <v>0</v>
      </c>
      <c s="32">
        <f>ROUND(ROUND(L569,2)*ROUND(G569,3),2)</f>
      </c>
      <c s="36" t="s">
        <v>485</v>
      </c>
      <c>
        <f>(M569*21)/100</f>
      </c>
      <c t="s">
        <v>28</v>
      </c>
    </row>
    <row r="570" spans="1:5" ht="12.75">
      <c r="A570" s="35" t="s">
        <v>56</v>
      </c>
      <c r="E570" s="39" t="s">
        <v>4560</v>
      </c>
    </row>
    <row r="571" spans="1:5" ht="12.75">
      <c r="A571" s="35" t="s">
        <v>57</v>
      </c>
      <c r="E571" s="40" t="s">
        <v>5</v>
      </c>
    </row>
    <row r="572" spans="1:5" ht="12.75">
      <c r="A572" t="s">
        <v>58</v>
      </c>
      <c r="E572" s="39" t="s">
        <v>5</v>
      </c>
    </row>
    <row r="573" spans="1:16" ht="12.75">
      <c r="A573" t="s">
        <v>50</v>
      </c>
      <c s="34" t="s">
        <v>1063</v>
      </c>
      <c s="34" t="s">
        <v>4561</v>
      </c>
      <c s="35" t="s">
        <v>5</v>
      </c>
      <c s="6" t="s">
        <v>4562</v>
      </c>
      <c s="36" t="s">
        <v>65</v>
      </c>
      <c s="37">
        <v>200</v>
      </c>
      <c s="36">
        <v>0</v>
      </c>
      <c s="36">
        <f>ROUND(G573*H573,6)</f>
      </c>
      <c r="L573" s="38">
        <v>0</v>
      </c>
      <c s="32">
        <f>ROUND(ROUND(L573,2)*ROUND(G573,3),2)</f>
      </c>
      <c s="36" t="s">
        <v>485</v>
      </c>
      <c>
        <f>(M573*21)/100</f>
      </c>
      <c t="s">
        <v>28</v>
      </c>
    </row>
    <row r="574" spans="1:5" ht="12.75">
      <c r="A574" s="35" t="s">
        <v>56</v>
      </c>
      <c r="E574" s="39" t="s">
        <v>4562</v>
      </c>
    </row>
    <row r="575" spans="1:5" ht="12.75">
      <c r="A575" s="35" t="s">
        <v>57</v>
      </c>
      <c r="E575" s="40" t="s">
        <v>5</v>
      </c>
    </row>
    <row r="576" spans="1:5" ht="12.75">
      <c r="A576" t="s">
        <v>58</v>
      </c>
      <c r="E576" s="39" t="s">
        <v>5</v>
      </c>
    </row>
    <row r="577" spans="1:16" ht="12.75">
      <c r="A577" t="s">
        <v>50</v>
      </c>
      <c s="34" t="s">
        <v>1067</v>
      </c>
      <c s="34" t="s">
        <v>4563</v>
      </c>
      <c s="35" t="s">
        <v>5</v>
      </c>
      <c s="6" t="s">
        <v>4564</v>
      </c>
      <c s="36" t="s">
        <v>65</v>
      </c>
      <c s="37">
        <v>120</v>
      </c>
      <c s="36">
        <v>0</v>
      </c>
      <c s="36">
        <f>ROUND(G577*H577,6)</f>
      </c>
      <c r="L577" s="38">
        <v>0</v>
      </c>
      <c s="32">
        <f>ROUND(ROUND(L577,2)*ROUND(G577,3),2)</f>
      </c>
      <c s="36" t="s">
        <v>485</v>
      </c>
      <c>
        <f>(M577*21)/100</f>
      </c>
      <c t="s">
        <v>28</v>
      </c>
    </row>
    <row r="578" spans="1:5" ht="12.75">
      <c r="A578" s="35" t="s">
        <v>56</v>
      </c>
      <c r="E578" s="39" t="s">
        <v>4564</v>
      </c>
    </row>
    <row r="579" spans="1:5" ht="12.75">
      <c r="A579" s="35" t="s">
        <v>57</v>
      </c>
      <c r="E579" s="40" t="s">
        <v>5</v>
      </c>
    </row>
    <row r="580" spans="1:5" ht="12.75">
      <c r="A580" t="s">
        <v>58</v>
      </c>
      <c r="E580" s="39" t="s">
        <v>5</v>
      </c>
    </row>
    <row r="581" spans="1:16" ht="12.75">
      <c r="A581" t="s">
        <v>50</v>
      </c>
      <c s="34" t="s">
        <v>1071</v>
      </c>
      <c s="34" t="s">
        <v>4565</v>
      </c>
      <c s="35" t="s">
        <v>5</v>
      </c>
      <c s="6" t="s">
        <v>4566</v>
      </c>
      <c s="36" t="s">
        <v>529</v>
      </c>
      <c s="37">
        <v>1</v>
      </c>
      <c s="36">
        <v>0</v>
      </c>
      <c s="36">
        <f>ROUND(G581*H581,6)</f>
      </c>
      <c r="L581" s="38">
        <v>0</v>
      </c>
      <c s="32">
        <f>ROUND(ROUND(L581,2)*ROUND(G581,3),2)</f>
      </c>
      <c s="36" t="s">
        <v>485</v>
      </c>
      <c>
        <f>(M581*21)/100</f>
      </c>
      <c t="s">
        <v>28</v>
      </c>
    </row>
    <row r="582" spans="1:5" ht="12.75">
      <c r="A582" s="35" t="s">
        <v>56</v>
      </c>
      <c r="E582" s="39" t="s">
        <v>4566</v>
      </c>
    </row>
    <row r="583" spans="1:5" ht="12.75">
      <c r="A583" s="35" t="s">
        <v>57</v>
      </c>
      <c r="E583" s="40" t="s">
        <v>5</v>
      </c>
    </row>
    <row r="584" spans="1:5" ht="12.75">
      <c r="A584" t="s">
        <v>58</v>
      </c>
      <c r="E584" s="39" t="s">
        <v>5</v>
      </c>
    </row>
    <row r="585" spans="1:16" ht="12.75">
      <c r="A585" t="s">
        <v>50</v>
      </c>
      <c s="34" t="s">
        <v>1075</v>
      </c>
      <c s="34" t="s">
        <v>4567</v>
      </c>
      <c s="35" t="s">
        <v>5</v>
      </c>
      <c s="6" t="s">
        <v>4568</v>
      </c>
      <c s="36" t="s">
        <v>65</v>
      </c>
      <c s="37">
        <v>80</v>
      </c>
      <c s="36">
        <v>0</v>
      </c>
      <c s="36">
        <f>ROUND(G585*H585,6)</f>
      </c>
      <c r="L585" s="38">
        <v>0</v>
      </c>
      <c s="32">
        <f>ROUND(ROUND(L585,2)*ROUND(G585,3),2)</f>
      </c>
      <c s="36" t="s">
        <v>485</v>
      </c>
      <c>
        <f>(M585*21)/100</f>
      </c>
      <c t="s">
        <v>28</v>
      </c>
    </row>
    <row r="586" spans="1:5" ht="12.75">
      <c r="A586" s="35" t="s">
        <v>56</v>
      </c>
      <c r="E586" s="39" t="s">
        <v>4568</v>
      </c>
    </row>
    <row r="587" spans="1:5" ht="12.75">
      <c r="A587" s="35" t="s">
        <v>57</v>
      </c>
      <c r="E587" s="40" t="s">
        <v>5</v>
      </c>
    </row>
    <row r="588" spans="1:5" ht="12.75">
      <c r="A588" t="s">
        <v>58</v>
      </c>
      <c r="E588" s="39" t="s">
        <v>5</v>
      </c>
    </row>
    <row r="589" spans="1:16" ht="12.75">
      <c r="A589" t="s">
        <v>50</v>
      </c>
      <c s="34" t="s">
        <v>1078</v>
      </c>
      <c s="34" t="s">
        <v>4569</v>
      </c>
      <c s="35" t="s">
        <v>5</v>
      </c>
      <c s="6" t="s">
        <v>4570</v>
      </c>
      <c s="36" t="s">
        <v>529</v>
      </c>
      <c s="37">
        <v>1</v>
      </c>
      <c s="36">
        <v>0</v>
      </c>
      <c s="36">
        <f>ROUND(G589*H589,6)</f>
      </c>
      <c r="L589" s="38">
        <v>0</v>
      </c>
      <c s="32">
        <f>ROUND(ROUND(L589,2)*ROUND(G589,3),2)</f>
      </c>
      <c s="36" t="s">
        <v>485</v>
      </c>
      <c>
        <f>(M589*21)/100</f>
      </c>
      <c t="s">
        <v>28</v>
      </c>
    </row>
    <row r="590" spans="1:5" ht="12.75">
      <c r="A590" s="35" t="s">
        <v>56</v>
      </c>
      <c r="E590" s="39" t="s">
        <v>4570</v>
      </c>
    </row>
    <row r="591" spans="1:5" ht="12.75">
      <c r="A591" s="35" t="s">
        <v>57</v>
      </c>
      <c r="E591" s="40" t="s">
        <v>5</v>
      </c>
    </row>
    <row r="592" spans="1:5" ht="12.75">
      <c r="A592" t="s">
        <v>58</v>
      </c>
      <c r="E592" s="39" t="s">
        <v>5</v>
      </c>
    </row>
    <row r="593" spans="1:16" ht="12.75">
      <c r="A593" t="s">
        <v>50</v>
      </c>
      <c s="34" t="s">
        <v>1082</v>
      </c>
      <c s="34" t="s">
        <v>4571</v>
      </c>
      <c s="35" t="s">
        <v>5</v>
      </c>
      <c s="6" t="s">
        <v>4572</v>
      </c>
      <c s="36" t="s">
        <v>529</v>
      </c>
      <c s="37">
        <v>1</v>
      </c>
      <c s="36">
        <v>0</v>
      </c>
      <c s="36">
        <f>ROUND(G593*H593,6)</f>
      </c>
      <c r="L593" s="38">
        <v>0</v>
      </c>
      <c s="32">
        <f>ROUND(ROUND(L593,2)*ROUND(G593,3),2)</f>
      </c>
      <c s="36" t="s">
        <v>485</v>
      </c>
      <c>
        <f>(M593*21)/100</f>
      </c>
      <c t="s">
        <v>28</v>
      </c>
    </row>
    <row r="594" spans="1:5" ht="12.75">
      <c r="A594" s="35" t="s">
        <v>56</v>
      </c>
      <c r="E594" s="39" t="s">
        <v>4572</v>
      </c>
    </row>
    <row r="595" spans="1:5" ht="12.75">
      <c r="A595" s="35" t="s">
        <v>57</v>
      </c>
      <c r="E595" s="40" t="s">
        <v>5</v>
      </c>
    </row>
    <row r="596" spans="1:5" ht="12.75">
      <c r="A596" t="s">
        <v>58</v>
      </c>
      <c r="E596" s="39" t="s">
        <v>5</v>
      </c>
    </row>
    <row r="597" spans="1:16" ht="25.5">
      <c r="A597" t="s">
        <v>50</v>
      </c>
      <c s="34" t="s">
        <v>1086</v>
      </c>
      <c s="34" t="s">
        <v>4573</v>
      </c>
      <c s="35" t="s">
        <v>5</v>
      </c>
      <c s="6" t="s">
        <v>4574</v>
      </c>
      <c s="36" t="s">
        <v>529</v>
      </c>
      <c s="37">
        <v>1</v>
      </c>
      <c s="36">
        <v>0</v>
      </c>
      <c s="36">
        <f>ROUND(G597*H597,6)</f>
      </c>
      <c r="L597" s="38">
        <v>0</v>
      </c>
      <c s="32">
        <f>ROUND(ROUND(L597,2)*ROUND(G597,3),2)</f>
      </c>
      <c s="36" t="s">
        <v>485</v>
      </c>
      <c>
        <f>(M597*21)/100</f>
      </c>
      <c t="s">
        <v>28</v>
      </c>
    </row>
    <row r="598" spans="1:5" ht="25.5">
      <c r="A598" s="35" t="s">
        <v>56</v>
      </c>
      <c r="E598" s="39" t="s">
        <v>4574</v>
      </c>
    </row>
    <row r="599" spans="1:5" ht="12.75">
      <c r="A599" s="35" t="s">
        <v>57</v>
      </c>
      <c r="E599" s="40" t="s">
        <v>5</v>
      </c>
    </row>
    <row r="600" spans="1:5" ht="12.75">
      <c r="A600" t="s">
        <v>58</v>
      </c>
      <c r="E60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