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98-98" sheetId="2" r:id="rId2"/>
    <sheet name="SO01" sheetId="3" r:id="rId3"/>
    <sheet name="SO02" sheetId="4" r:id="rId4"/>
    <sheet name="SO03" sheetId="5" r:id="rId5"/>
  </sheets>
  <definedNames/>
  <calcPr/>
  <webPublishing/>
</workbook>
</file>

<file path=xl/sharedStrings.xml><?xml version="1.0" encoding="utf-8"?>
<sst xmlns="http://schemas.openxmlformats.org/spreadsheetml/2006/main" count="4198" uniqueCount="1177">
  <si>
    <t>Aspe</t>
  </si>
  <si>
    <t>Rekapitulace ceny</t>
  </si>
  <si>
    <t>5313520015</t>
  </si>
  <si>
    <t>Přestupní terminál Strakonice - přístřešek</t>
  </si>
  <si>
    <t>ZŘ</t>
  </si>
  <si>
    <t>20210208</t>
  </si>
  <si>
    <t>Celková cena bez DPH:</t>
  </si>
  <si>
    <t>Celková cena s DPH:</t>
  </si>
  <si>
    <t>Objekt</t>
  </si>
  <si>
    <t>Popis</t>
  </si>
  <si>
    <t>Cena bez DPH</t>
  </si>
  <si>
    <t>DPH</t>
  </si>
  <si>
    <t>Cena s DPH</t>
  </si>
  <si>
    <t>Počet neoceněných položek</t>
  </si>
  <si>
    <t>D.4</t>
  </si>
  <si>
    <t>Ostatní technologická zařízení</t>
  </si>
  <si>
    <t xml:space="preserve">  SO 98-98</t>
  </si>
  <si>
    <t>VŠEOBECNÝ OBJEKT</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</si>
  <si>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</si>
  <si>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</si>
  <si>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</si>
  <si>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</si>
  <si>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</si>
  <si>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</si>
  <si>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</si>
  <si>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</si>
  <si>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</si>
  <si>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</si>
  <si>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</si>
  <si>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</si>
  <si>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</si>
  <si>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</si>
  <si>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</si>
  <si>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</si>
  <si>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</si>
  <si>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</si>
  <si>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</si>
  <si>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</si>
  <si>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</si>
  <si>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</si>
  <si>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</si>
  <si>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</si>
  <si>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</si>
  <si>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</si>
  <si>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</si>
  <si>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</si>
  <si>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98-98</t>
  </si>
  <si>
    <t>SD</t>
  </si>
  <si>
    <t>1</t>
  </si>
  <si>
    <t>Dokumentace stavby</t>
  </si>
  <si>
    <t>P</t>
  </si>
  <si>
    <t>VSEOB001</t>
  </si>
  <si>
    <t/>
  </si>
  <si>
    <t>Geodetická dokumentace skutečného provedení stavby</t>
  </si>
  <si>
    <t>KPL</t>
  </si>
  <si>
    <t>[bez vazby na CS]</t>
  </si>
  <si>
    <t>PP</t>
  </si>
  <si>
    <t>VV</t>
  </si>
  <si>
    <t>1=1.000 [A] 
Celkem: A=1.000 [B]</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</si>
  <si>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</si>
  <si>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</si>
  <si>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</si>
  <si>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</si>
  <si>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</si>
  <si>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</si>
  <si>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</si>
  <si>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</si>
  <si>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t>
  </si>
  <si>
    <t>4</t>
  </si>
  <si>
    <t>VSEOB004</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</si>
  <si>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</si>
  <si>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</si>
  <si>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5</t>
  </si>
  <si>
    <t>VSEOB005</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</si>
  <si>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</si>
  <si>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</si>
  <si>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</si>
  <si>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Publicita</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</si>
  <si>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</si>
  <si>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7</t>
  </si>
  <si>
    <t>VSEOB007</t>
  </si>
  <si>
    <t>Nájmy hrazené zhotovitelem stavby</t>
  </si>
  <si>
    <t>Nájmy hrazené zhotovitelem stavby - dočasné zábory</t>
  </si>
  <si>
    <t>E.2</t>
  </si>
  <si>
    <t>Pozemní stavební objekty</t>
  </si>
  <si>
    <t xml:space="preserve">  SO01</t>
  </si>
  <si>
    <t>STAVEBNÍ ČÁST</t>
  </si>
  <si>
    <t>SO01</t>
  </si>
  <si>
    <t>Zemní práce</t>
  </si>
  <si>
    <t>113106123</t>
  </si>
  <si>
    <t>Rozebrání dlažeb komunikací pro pěší s přemístěním hmot na skládku na vzdálenost do 3 m nebo s naložením na dopravní prostředek s ložem z kameniva nebo živice a</t>
  </si>
  <si>
    <t>M2</t>
  </si>
  <si>
    <t>CS ÚRS 2020 01</t>
  </si>
  <si>
    <t>Rozebrání dlažeb komunikací pro pěší s přemístěním hmot na skládku na vzdálenost do 3 m nebo s naložením na dopravní prostředek s ložem z kameniva nebo živice a s jakoukoliv výplní spár ručně ze zámkové dlažby</t>
  </si>
  <si>
    <t>(143.78+66.97+40.57)+(25*6)+(30*5.6)=569.320 [A] 
Celkem: A=569.320 [B]</t>
  </si>
  <si>
    <t>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</si>
  <si>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</si>
  <si>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</si>
  <si>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</si>
  <si>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23.5*10+13.5*10+33*7.5=617.500 [A] 
Celkem: A=617.500 [B]</t>
  </si>
  <si>
    <t>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t>
  </si>
  <si>
    <t>113107153</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</si>
  <si>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</si>
  <si>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těženého, o tl. vrstvy přes 200 do 300 mm</t>
  </si>
  <si>
    <t>(143.78+66.97+40.57)+(25*6)+(30*5.6)=569.320 [A] 
(23.5*10+13.5*10+33*7.5)=617.500 [B] 
Celkem: A+B=1 186.820 [C]</t>
  </si>
  <si>
    <t>1. Pro volbu cen zhlediska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t>
  </si>
  <si>
    <t>113107161</t>
  </si>
  <si>
    <t>Odstranění podkladů nebo krytů strojně plochy jednotlivě přes 50 m2 do 200 m2 s přemístěním hmot na skládku na vzdálenost do 20 m nebo s naložením na dopravní prostředek z kameniva hrubého drceného, o tl. vrstvy do 100 mm</t>
  </si>
  <si>
    <t>113202111</t>
  </si>
  <si>
    <t>Vytrhání obrub s vybouráním lože, s přemístěním hmot na skládku na vzdálenost do 3 m nebo s naložením na dopravní prostředek z krajníků nebo obrubníků stojatých</t>
  </si>
  <si>
    <t>M</t>
  </si>
  <si>
    <t>29.15+19.95+25+6=80.100 [A] 
10+23.5+2.5+33+7.5=76.500 [B] 
Celkem: A+B=156.600 [C]</t>
  </si>
  <si>
    <t>1. Ceny jsou určeny:  
a) pro vytrhání obrub, obrubníků nebo krajníků jakéhokoliv druhu a velikosti uložených v jakémkoliv loži popř. i s opěrami a vyspárovaných jakýmkoliv materiálem,  
b) pro obruby zdlažebních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zjedné řady kostek.  
4. Přemístění vybouraných obrub, krajníků nebo dlažebních kostek včetně materiálu z lože a spár na vzdálenost přes 3 m se oceňuje cenami souborů cen 997 22-1 Vodorovná doprava suti a vybouraných hmot.</t>
  </si>
  <si>
    <t>129001101</t>
  </si>
  <si>
    <t>Příplatek k cenám vykopávek za ztížení vykopávky v blízkosti podzemního vedení nebo výbušnin v horninách jakékoliv třídy</t>
  </si>
  <si>
    <t>M3</t>
  </si>
  <si>
    <t>((143.78+66.97+40.57)+(25*6)+(30*5.6))*0.5 odkopávky=284.660 [A] 
(23.5*10+13.5*10+33*7.5)*0.5 odkopávky=308.750 [B] 
(42.5+4.75*2)*0.5*1.1 základový pas pod sloupy=28.600 [C] 
(12.57+2.25*4)*0.3*1.2 základové pasy rampa=7.765 [D] 
Celkem: A+B+C+D=629.775 [E]</t>
  </si>
  <si>
    <t>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vněmž by toto nebo jiné nepředvídané vedení nebo výbušnina mohlo být uloženo.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  
- není v projektu uvedena, avšak která podle projektu nebo podle sdělení investora jsou pravděpodobně ve výkopišti uložena, se rovná objemu výkopu, která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t>
  </si>
  <si>
    <t>132212112</t>
  </si>
  <si>
    <t>Hloubení rýh šířky do 800 mm ručně zapažených i nezapažených, s urovnáním dna do předepsaného profilu a spádu v hornině třídy těžitelnosti I skupiny 3 nesoudržn</t>
  </si>
  <si>
    <t>Hloubení rýh šířky do 800 mm ručně zapažených i nezapažených, s urovnáním dna do předepsaného profilu a spádu v hornině třídy těžitelnosti I skupiny 3 nesoudržných</t>
  </si>
  <si>
    <t>(42.5+4.75*2)*0.5*1.1 základový pas pod sloupy=28.600 [A] 
(12.57+2.25*4)*0.3*1.2 základové pasy rampa=7.765 [B] 
Celkem: A+B=36.365 [C]</t>
  </si>
  <si>
    <t>1. V cenách jsou započteny i náklady na přehození výkopku na přilehlém terénu na vzdálenost do 3 m od podélné osy rýhy nebo naložení výkopku na dopravní prostředek.</t>
  </si>
  <si>
    <t>8</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</si>
  <si>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</si>
  <si>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</si>
  <si>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</si>
  <si>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</si>
  <si>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9</t>
  </si>
  <si>
    <t>162651112</t>
  </si>
  <si>
    <t>Vodorovné přemístění výkopku nebo sypaniny po suchu na obvyklém dopravním prostředku, bez naložení výkopku, avšak se složením bez rozhrnutí z horniny třídy těžitelnosti I skupiny 1 až 3 na vzdálenost přes 4 000 do 5 000 m</t>
  </si>
  <si>
    <t>10</t>
  </si>
  <si>
    <t>162852501</t>
  </si>
  <si>
    <t>Ztížení vodorovného přemístění výkopku při rekonstrukcích železnic z hornin třídy těžitelnosti I skupiny 1 až 3, na vzdálenost do 500 m</t>
  </si>
  <si>
    <t>11</t>
  </si>
  <si>
    <t>166151101</t>
  </si>
  <si>
    <t>Přehození neulehlého výkopku z horniny třídy těžitelnosti I, skupiny 1 až 3</t>
  </si>
  <si>
    <t>1. Ceny jsou určeny pro přehození výkopku na vzdálenost do 3 m vodorovně a do 1,5 m svisle, měřeno mezi těžišti hromad.  
2. Množství měrných jednotek se určí v rostlém stavu horniny.</t>
  </si>
  <si>
    <t>12</t>
  </si>
  <si>
    <t>167151111</t>
  </si>
  <si>
    <t>Nakládání, skládání a překládání neulehlého výkopku nebo sypaniny strojně nakládání, množství přes 100 m3, z hornin třídy těžitelnosti I, skupiny 1 až 3</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</si>
  <si>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</si>
  <si>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13</t>
  </si>
  <si>
    <t>171152501</t>
  </si>
  <si>
    <t>Zhutnění podloží pod násypy z rostlé horniny třídy těžitelnosti I a II, skupiny 1 až 4 z hornin soudružných a nesoudržných</t>
  </si>
  <si>
    <t>(143.78+66.97+40.57)+(25*6)+(30*5.6)=569.320 [A] 
23.5*10+13.5*10+33*7.5=617.500 [B] 
Celkem: A+B=1 186.820 [C]</t>
  </si>
  <si>
    <t>1. Cena je určena pro zhutnění ploch vodorovných nebo ve sklonu do 1 : 5, je-li předepsáno zhutnění do hloubky 0,7 m od pláně.  
2. Cenu nelze použít pro zhutnění podloží z hornin konzistence kašovité až tekoucí.  
3. Množství jednotek se určí v m2 půdorysné plochy zhutněného podloží.</t>
  </si>
  <si>
    <t>14</t>
  </si>
  <si>
    <t>171201221</t>
  </si>
  <si>
    <t>Poplatek za uložení stavebního odpadu na skládce (skládkovné) zeminy a kamení zatříděného do Katalogu odpadů pod kódem 17 05 04</t>
  </si>
  <si>
    <t>T</t>
  </si>
  <si>
    <t>((143.78+66.97+40.57)+(25*6)+(30*5.6))*0.5 odkopávky=284.660 [A] 
(23.5*10+13.5*10+33*7.5)*0.5 odkopávky=308.750 [B] 
(42.5+4.75*2)*0.5*1.1 základový pas pod sloupy=28.600 [C] 
(12.57+2.25*4)*0.3*1.2 základové pasy rampa=7.765 [D] 
Celkem: A+B+C+D=629.775 [E] 
E * 1.8Koeficient množství=1 133.595 [F]</t>
  </si>
  <si>
    <t>1. Ceny uvedené v souboru cen je doporučeno opravit podle aktuálních cen místně příslušné skládky.  
2. V cenách je započítán poplatek za ukládání odpadu dle zákona 185/2001 Sb.</t>
  </si>
  <si>
    <t>15</t>
  </si>
  <si>
    <t>171251201</t>
  </si>
  <si>
    <t>Uložení sypaniny na skládky nebo meziskládky bez hutnění s upravením uložené sypaniny do předepsaného tvaru</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</si>
  <si>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</si>
  <si>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16</t>
  </si>
  <si>
    <t>181951112</t>
  </si>
  <si>
    <t>Úprava pláně vyrovnáním výškových rozdílů strojně v hornině třídy těžitelnosti I, skupiny 1 až 3 se zhutněním</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</si>
  <si>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</si>
  <si>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Zakládání</t>
  </si>
  <si>
    <t>17</t>
  </si>
  <si>
    <t>213141111</t>
  </si>
  <si>
    <t>Zřízení vrstvy z geotextilie filtrační, separační, odvodňovací, ochranné, výztužné nebo protierozní v rovině nebo ve sklonu do 1:5, šířky do 3 m</t>
  </si>
  <si>
    <t>(42.5+4.75*2)*0.5 základový pas pod sloupy=26.000 [A] 
(12.57+2.25*4)*0.3 základové pasy rampa=6.471 [B] 
Celkem: A+B=32.471 [C] 
C * 1.4Koeficient množství=45.459 [D]</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</si>
  <si>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</si>
  <si>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18</t>
  </si>
  <si>
    <t>69311175</t>
  </si>
  <si>
    <t>geotextilie PP s ÚV stabilizací 500g/m2</t>
  </si>
  <si>
    <t>(42.5+4.75*2)*0.5 základový pas pod sloupy=26.000 [A] 
(12.57+2.25*4)*0.3 základové pasy rampa=6.471 [B] 
Celkem: A+B=32.471 [C] 
C * 1.5Koeficient množství=48.707 [D]</t>
  </si>
  <si>
    <t>19</t>
  </si>
  <si>
    <t>271532211</t>
  </si>
  <si>
    <t>Podsyp pod základové konstrukce se zhutněním a urovnáním povrchu z kameniva hrubého, frakce 32 - 63 mm</t>
  </si>
  <si>
    <t>(42.5+4.75*2)*0.6*0.2 základový pas pod sloupy=6.240 [A] 
(12.57+2.25*4)*0.3*0.2 základové pasy rampa=1.294 [B] 
Celkem: A+B=7.534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</si>
  <si>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</si>
  <si>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20</t>
  </si>
  <si>
    <t>273322511</t>
  </si>
  <si>
    <t>Základy z betonu železového (bez výztuže) desky z betonu se zvýšenými nároky na prostředí tř. C 25/30</t>
  </si>
  <si>
    <t>10*6*0.25 roznášecí deska=15.000 [A] 
Celkem: A=15.000 [B] 
B * 1.15Koeficient množství=17.250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</si>
  <si>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</si>
  <si>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21</t>
  </si>
  <si>
    <t>273351121</t>
  </si>
  <si>
    <t>Bednění základů desek zřízení</t>
  </si>
  <si>
    <t>(10*2+6*2)*0.45 roznášecí deska=14.400 [A] 
Celkem: A=14.400 [B]</t>
  </si>
  <si>
    <t>1. Ceny jsou určeny pro bednění ve volném prostranství, ve volných nebo zapažených jamách, rýhách a šachtách.  
2. Kruhové nebo obloukové bednění poloměru do 1 m se oceňuje individuálně.</t>
  </si>
  <si>
    <t>22</t>
  </si>
  <si>
    <t>273351122</t>
  </si>
  <si>
    <t>Bednění základů desek odstranění</t>
  </si>
  <si>
    <t>23</t>
  </si>
  <si>
    <t>273361821</t>
  </si>
  <si>
    <t>Výztuž základů desek z betonářské oceli 10 505 (R) nebo BSt 500</t>
  </si>
  <si>
    <t>2.25*160*0.395/1000 skobky=0.142 [A] 
Celkem: A=0.142 [B] 
B * 1.15Koeficient množství=0.163 [C]</t>
  </si>
  <si>
    <t>1. Ceny platí pro desky rovné, snáběhy, hřibové nebo upnuté do žeber včetně výztuže těchto žeber.</t>
  </si>
  <si>
    <t>24</t>
  </si>
  <si>
    <t>273362021</t>
  </si>
  <si>
    <t>Výztuž základů desek ze svařovaných sítí z drátů typu KARI</t>
  </si>
  <si>
    <t>((10*6)*2)*7.9/1000 roznášecí deska=0.948 [A] 
Celkem: A=0.948 [B] 
B * 1.15Koeficient množství=1.090 [C]</t>
  </si>
  <si>
    <t>25</t>
  </si>
  <si>
    <t>274322511</t>
  </si>
  <si>
    <t>Základy z betonu železového (bez výztuže) pasy z betonu se zvýšenými nároky na prostředí tř. C 25/30</t>
  </si>
  <si>
    <t>(42.5+4.75*2)*0.6*0.95 základový pas pod sloupy=29.640 [A] 
(12.57+2.25*4)*0.4*1.05 základové pasy rampa=9.059 [B] 
Celkem: A+B=38.699 [C] 
C * 1.15Koeficient množství=44.504 [D]</t>
  </si>
  <si>
    <t>26</t>
  </si>
  <si>
    <t>274351121</t>
  </si>
  <si>
    <t>Bednění základů pasů rovné zřízení</t>
  </si>
  <si>
    <t>(42.5+4.75*2)*2*0.95 základový pas pod sloupy=98.800 [A] 
(12.57+2.25*4)*2*1.05 základové pasy rampa=45.297 [B] 
Celkem: A+B=144.097 [C]</t>
  </si>
  <si>
    <t>27</t>
  </si>
  <si>
    <t>274351122</t>
  </si>
  <si>
    <t>Bednění základů pasů rovné odstranění</t>
  </si>
  <si>
    <t>28</t>
  </si>
  <si>
    <t>274361821</t>
  </si>
  <si>
    <t>Výztuž základů pasů z betonářské oceli 10 505 (R) nebo BSt 500</t>
  </si>
  <si>
    <t>(42.5+4.75*2)*0.6*0.95*50/1000 základový pas pod sloupy=1.482 [A] 
(12.57+2.25*4)*0.3*1.05*50/1000 základové pasy rampa=0.340 [B] 
Celkem: A+B=1.822 [C] 
C * 1.1Koeficient množství=2.004 [D]</t>
  </si>
  <si>
    <t>29</t>
  </si>
  <si>
    <t>275322511</t>
  </si>
  <si>
    <t>Základy z betonu železového (bez výztuže) patky z betonu se zvýšenými nároky na prostředí tř. C 25/30</t>
  </si>
  <si>
    <t>(0.6*0.6*0.15)*10 hlava pasu pod sloupy=0.540 [A] 
(1*1*0.6)*2+(0.4*0.4*0.35)*2 patky pod sloupy=1.312 [B] 
Celkem: A+B=1.852 [C] 
C * 1.15Koeficient množství=2.130 [D]</t>
  </si>
  <si>
    <t>30</t>
  </si>
  <si>
    <t>275351121</t>
  </si>
  <si>
    <t>Bednění základů patek zřízení</t>
  </si>
  <si>
    <t>(0.5*4*0.15)*10 hlava pasu pod sloupy=3.000 [A] 
(0.4*0.4*0.35)*2 patky pod sloupy=0.112 [B] 
Celkem: A+B=3.112 [C]</t>
  </si>
  <si>
    <t>31</t>
  </si>
  <si>
    <t>275351122</t>
  </si>
  <si>
    <t>Bednění základů patek odstranění</t>
  </si>
  <si>
    <t>32</t>
  </si>
  <si>
    <t>275361821</t>
  </si>
  <si>
    <t>Výztuž základů patek z betonářské oceli 10 505 (R)</t>
  </si>
  <si>
    <t>(0.5*0.5*0.15)*10*75/1000 hlava pasu pod sloupy=0.028 [A] 
((1*1*0.6)*2+(0.4*0.4*0.35)*2)*125/1000 patky pod sloupy=0.164 [B] 
Celkem: A+B=0.192 [C] 
C * 1.2Koeficient množství=0.230 [D]</t>
  </si>
  <si>
    <t>Svislé a kompletní konstrukce</t>
  </si>
  <si>
    <t>33</t>
  </si>
  <si>
    <t>312321815</t>
  </si>
  <si>
    <t>Nadzákladové zdi z betonu železového (bez výztuže) výplňové pohledového (v přírodní barvě drtí a přísad) tř. C 30/37 - třída pohledového betonu PB2</t>
  </si>
  <si>
    <t>12.6*0.29*0.5 rampa=1.827 [A] 
Celkem: A=1.827 [B] 
B * 1.2Koeficient množství=2.192 [C]</t>
  </si>
  <si>
    <t>1. Při betonování do ztraceného bednění z desek je zohledněna zvýšená opatrnost, aby se předešlo poškození zabudovaných desek.  
2. Při stanovení množství měrných jednotek betonu do ztraceného bednění zdesek je třeba zohlednit skutečnou spotřebu betonu vm3 zdiva.  
3. Vcenách nejsou započteny náklady na:  
a) bednění; tyto se oceňují cenami souboru cen:  
- 31* 35-1 Bednění nadzákladových zdí,  
- 31* 35-12 Ztracené bednění nadzákladových zdí ze štěpkocementových desek,  
b) dodání a uložení výztuže; tyto se oceňují cenami souboru cen 31* 36- . . Výztuž nadzákladových zdí.  
4. V cenách pohledového betonu -1812 až -1818 jsou započteny i náklady na pečlivé hutnění zejména při líci konstrukce pro docílení neporušeného maltového povrchu bez vzhledových kazů.</t>
  </si>
  <si>
    <t>34</t>
  </si>
  <si>
    <t>312351121</t>
  </si>
  <si>
    <t>Bednění nadzákladových zdí výplňových rovné oboustranné za každou stranu zřízení</t>
  </si>
  <si>
    <t>12.6*0.5*2+0.29*0.5*2 rampa=12.890 [A] 
Celkem: A=12.890 [B]</t>
  </si>
  <si>
    <t>1. Ceny jsou určeny pro bednění svislé nebo šikmé (odkloněné), půdorysně přímé nebo zalomené ve volném prostranství, ve volných nebo zapažených jamách a rýhách.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</si>
  <si>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35</t>
  </si>
  <si>
    <t>312351122</t>
  </si>
  <si>
    <t>Bednění nadzákladových zdí výplňových rovné oboustranné za každou stranu odstranění</t>
  </si>
  <si>
    <t>36</t>
  </si>
  <si>
    <t>312351911</t>
  </si>
  <si>
    <t>Bednění nadzákladových zdí výplňových Příplatek k cenám za pohledový beton</t>
  </si>
  <si>
    <t>12.6*0.5*2+0.29*0.5*2+12.6*0.29 rampa=16.544 [A] 
Celkem: A=16.544 [B]</t>
  </si>
  <si>
    <t>37</t>
  </si>
  <si>
    <t>312361821</t>
  </si>
  <si>
    <t>Výztuž nadzákladových zdí výplňových svislých nebo odkloněných od svislice, rovných nebo oblých z betonářské oceli 10 505 (R) nebo BSt 500</t>
  </si>
  <si>
    <t>12.6*0.29*0.5*125/1000 rampa=0.228 [A] 
Celkem: A=0.228 [B] 
B * 1.15Koeficient množství=0.262 [C]</t>
  </si>
  <si>
    <t>38</t>
  </si>
  <si>
    <t>330321514</t>
  </si>
  <si>
    <t>Sloupy, pilíře, táhla, rámové stojky, vzpěry z betonu železového (bez výztuže) pro prostředí s mrazovými cykly tř. C 25/30</t>
  </si>
  <si>
    <t>(0.4*0.75)*3.8*2 sloup=2.280 [A] 
Celkem: A=2.280 [B] 
B * 1.1Koeficient množství=2.508 [C]</t>
  </si>
  <si>
    <t>1. V cenách pro pohledový beton jsou započteny i náklady na pečlivé hutnění zejména při líci konstrukce pro docílení neporušeného maltového povrchu bez vzhledových kazů.</t>
  </si>
  <si>
    <t>39</t>
  </si>
  <si>
    <t>331351125</t>
  </si>
  <si>
    <t>Bednění hranatých sloupů a pilířů včetně vzepření průřezu pravoúhlého čtyřúhelníka výšky do 4 m, průřezu přes 0,16 m2 zřízení</t>
  </si>
  <si>
    <t>(0.4*2+0.75*2)*3.8*2 sloup=17.480 [A] 
Celkem: A=17.480 [B]</t>
  </si>
  <si>
    <t>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t>
  </si>
  <si>
    <t>40</t>
  </si>
  <si>
    <t>331351126</t>
  </si>
  <si>
    <t>Bednění hranatých sloupů a pilířů včetně vzepření průřezu pravoúhlého čtyřúhelníka výšky do 4 m, průřezu přes 0,16 m2 odstranění</t>
  </si>
  <si>
    <t>41</t>
  </si>
  <si>
    <t>331361821</t>
  </si>
  <si>
    <t>Výztuž sloupů, pilířů, rámových stojek, táhel nebo vzpěr hranatých svislých nebo šikmých (odkloněných) z betonářské oceli 10 505 (R) nebo BSt 500</t>
  </si>
  <si>
    <t>((0.4*0.75)*3.8*2)*150/1000 sloup=0.342 [A] 
Celkem: A=0.342 [B] 
B * 1.15Koeficient množství=0.393 [C]</t>
  </si>
  <si>
    <t>42</t>
  </si>
  <si>
    <t>346272266</t>
  </si>
  <si>
    <t>Přizdívky z pórobetonových tvárnic objemová hmotnost do 500 kg/m3, na tenké maltové lože, tloušťka přizdívky 200 mm</t>
  </si>
  <si>
    <t>2.8*3.55 ESI=9.940 [A] 
Celkem: A=9.940 [B]</t>
  </si>
  <si>
    <t>Komunikace pozemní</t>
  </si>
  <si>
    <t>43</t>
  </si>
  <si>
    <t>271562211</t>
  </si>
  <si>
    <t>Podsyp pod základové konstrukce se zhutněním a urovnáním povrchu z kameniva drobného, frakce 0 - 4 mm</t>
  </si>
  <si>
    <t>((143.78+66.97+40.57)+(25*25)+(30*5.6))*0.08=83.546 [A] 
(23.5*10+13.5*10+33*7.5)*0.08=49.400 [B] 
Celkem: A+B=132.946 [C]</t>
  </si>
  <si>
    <t>44</t>
  </si>
  <si>
    <t>564730011</t>
  </si>
  <si>
    <t>Podklad nebo kryt z kameniva hrubého drceného vel. 8-16 mm s rozprostřením a zhutněním, po zhutnění tl. 100 mm</t>
  </si>
  <si>
    <t>45</t>
  </si>
  <si>
    <t>564760111</t>
  </si>
  <si>
    <t>Podklad nebo kryt z kameniva hrubého drceného vel. 16-32 mm s rozprostřením a zhutněním, po zhutnění tl. 200 mm</t>
  </si>
  <si>
    <t>46</t>
  </si>
  <si>
    <t>564771111</t>
  </si>
  <si>
    <t>Podklad nebo kryt z kameniva hrubého drceného vel. 32-63 mm s rozprostřením a zhutněním, po zhutnění tl. 250 mm</t>
  </si>
  <si>
    <t>47</t>
  </si>
  <si>
    <t>596211211</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</si>
  <si>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</si>
  <si>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50 do 100 m2</t>
  </si>
  <si>
    <t>-246.25 peron=- 246.250 [A] 
(143.78+66.97+40.57)+(25*6)+(30*5.6)=569.320 [B] 
Celkem: A+B=323.070 [C]</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</si>
  <si>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</si>
  <si>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48</t>
  </si>
  <si>
    <t>BET.K08C01</t>
  </si>
  <si>
    <t>dlažba BEST-KLASIKO 20x10x8cm přírodní</t>
  </si>
  <si>
    <t>-246.25 peron=- 246.250 [A] 
(143.78+66.97+40.57)+(25*6)+(30*5.6)=569.320 [B] 
Celkem: A+B=323.070 [C] 
C * 1.15Koeficient množství=371.531 [D]</t>
  </si>
  <si>
    <t>49</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</si>
  <si>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</si>
  <si>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</si>
  <si>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</si>
  <si>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246.25 peron=246.250 [A] 
Celkem: A=246.250 [B]</t>
  </si>
  <si>
    <t>1. Vcenách jsou započteny i náklady na dodání hmot pro lože a pro výplň spár.  
2. Vcenách nejsou započteny náklady na:  
a) podkladní vrstvu zmechanicky zpevněného kameniva, která se oceňuje cenami souboru cen 564 9.-21.. Podklad z mechanicky zpevněného kameniva,  
b) ochrannou vrstvu zeštěrkodrti, která se oceňuje cenami souboru cen 564 8.-11 .. Podklad ze štěrkodrti,  
c) dodání dlažby, která se oceňuje ve specifikaci; ztratné lze dohodnout ve výši 3 %.</t>
  </si>
  <si>
    <t>50</t>
  </si>
  <si>
    <t>58381139</t>
  </si>
  <si>
    <t>deska dlažební broušená žula 600x600mm tl 50mm</t>
  </si>
  <si>
    <t>246.25 peron=246.250 [A] 
Celkem: A=246.250 [B] 
B * 1.15Koeficient množství=283.188 [C]</t>
  </si>
  <si>
    <t>51</t>
  </si>
  <si>
    <t>596811321</t>
  </si>
  <si>
    <t>Kladení velkoformátové dlažby pozemních komunikací a komunikací pro pěší s ložem z kameniva tl. 40 mm, s vyplněním spár, s hutněním, vibrováním a se smetením přebytečného materiálu tl. do 100 mm, velikosti dlaždic přes 0,5 m2, pro plochy do 300 m2</t>
  </si>
  <si>
    <t>(23.5*10+13.5*10+33*7.5) původní dlažba=617.500 [A] 
Celkem: A=617.500 [B]</t>
  </si>
  <si>
    <t>52</t>
  </si>
  <si>
    <t>59246010</t>
  </si>
  <si>
    <t>dlažba velkoformátová betonová tl. 80 mm</t>
  </si>
  <si>
    <t>(23.5*10+13.5*10+33*7.5) původní dlažba=617.500 [A] 
Celkem: A=617.500 [B] 
B * 0.25Koeficient množství=154.375 [C]</t>
  </si>
  <si>
    <t>53</t>
  </si>
  <si>
    <t>596991111</t>
  </si>
  <si>
    <t>Řezání betonové, kameninové nebo kamenné dlažby do oblouku tloušťky dlažby do 60 mm</t>
  </si>
  <si>
    <t>42.5*2+15*2+2*8=131.000 [A] 
Celkem: A=131.000 [B]</t>
  </si>
  <si>
    <t>1. Množství měrných jednotek se určuje v metrech délky prováděného řezu.  
2. Ceny nelze použít pro zámkovou dlažbu.</t>
  </si>
  <si>
    <t>54</t>
  </si>
  <si>
    <t>596992132</t>
  </si>
  <si>
    <t>Impregnační nátěr konstrukcí z betonové nebo kamenné dlažby včetně spár vyplněných drobným kamenivem akrylátový dvojnásobný</t>
  </si>
  <si>
    <t>1. V cenách nejsou započteny náklady na očištění povrchu před impregnací.  
2. Ceny lze použít i pro povrchy související s komunikacemi - obrubníky, panely apod.</t>
  </si>
  <si>
    <t>55</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</si>
  <si>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</si>
  <si>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</si>
  <si>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</si>
  <si>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10+23.5+2.5+33+7.5=76.500 [A] 
25+6+6=37.000 [B] 
Celkem: A+B=113.500 [C]</t>
  </si>
  <si>
    <t>1. V cenách silničních obrubníků ležatých i stojatých jsou započteny:  
a) pro osazení do lože zkameniva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t>
  </si>
  <si>
    <t>56</t>
  </si>
  <si>
    <t>59217031</t>
  </si>
  <si>
    <t>obrubník betonový silniční 1000x150x250mm</t>
  </si>
  <si>
    <t>10+23.5+2.5+33+7.5=76.500 [A] 
25+6+6=37.000 [B] 
Celkem: A+B=113.500 [C] 
C * 1.1Koeficient množství=124.850 [D]</t>
  </si>
  <si>
    <t>57</t>
  </si>
  <si>
    <t>916991121</t>
  </si>
  <si>
    <t>Lože pod obrubníky, krajníky nebo obruby z dlažebních kostek z betonu prostého tř. C 16/20</t>
  </si>
  <si>
    <t>(10+23.5+2.5+33+7.5)*0.3*0.25=5.738 [A] 
(25+6+6)*0.3*0.25=2.775 [B] 
(42.5+25+6)*0.3*0.25 žlab=5.513 [C] 
Celkem: A+B+C=14.026 [D] 
D * 1.15Koeficient množství=16.130 [E]</t>
  </si>
  <si>
    <t>58</t>
  </si>
  <si>
    <t>935932321</t>
  </si>
  <si>
    <t>Odvodňovací plastový žlab pro třídu zatížení C 250 vnitřní šířky 150 mm s krycím roštem můstkovým z litiny - spádové dno</t>
  </si>
  <si>
    <t>42.5+25+6=73.500 [A] 
Celkem: A=73.500 [B]</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</si>
  <si>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</si>
  <si>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59</t>
  </si>
  <si>
    <t>935932614</t>
  </si>
  <si>
    <t>Odvodňovací plastový žlab vpusť s kalovým košem pro žlab vnitřní šířky 150 mm</t>
  </si>
  <si>
    <t>KUS</t>
  </si>
  <si>
    <t>1+2=3.000 [A] 
Celkem: A=3.000 [B]</t>
  </si>
  <si>
    <t>60</t>
  </si>
  <si>
    <t>935932639</t>
  </si>
  <si>
    <t>Odvodňovací plastový žlab adaptér pro boční napojení na žlab, pro roh, T a křížové napojení pro žlab vnitřní šířky 150 mm z pozinkové oceli</t>
  </si>
  <si>
    <t>3=3.000 [A] 
Celkem: A=3.000 [B]</t>
  </si>
  <si>
    <t>Úpravy povrchů, podlahy a osazování výplní</t>
  </si>
  <si>
    <t>61</t>
  </si>
  <si>
    <t>612142001</t>
  </si>
  <si>
    <t>Potažení vnitřních ploch pletivem v ploše nebo pruzích, na plném podkladu sklovláknitým vtlačením do tmelu stěn</t>
  </si>
  <si>
    <t>1. Vcenách -2001 jsou započteny i náklady na tmel.</t>
  </si>
  <si>
    <t>62</t>
  </si>
  <si>
    <t>612311131</t>
  </si>
  <si>
    <t>Potažení vnitřních ploch štukem tloušťky do 3 mm svislých konstrukcí stěn</t>
  </si>
  <si>
    <t>63</t>
  </si>
  <si>
    <t>612325111</t>
  </si>
  <si>
    <t>Vápenocementová omítka rýh hladká ve stěnách, šířky rýhy do 150 mm</t>
  </si>
  <si>
    <t>43.24*0.1*3 stavební příprava=12.972 [A] 
Celkem: A=12.972 [B]</t>
  </si>
  <si>
    <t>64</t>
  </si>
  <si>
    <t>621221001</t>
  </si>
  <si>
    <t>Montáž kontaktního zateplení lepením a mechanickým kotvením z desek z minerální vlny s podélnou orientací vláken na vnější podhledy, tloušťky desek do 40 mm</t>
  </si>
  <si>
    <t>(0.5+0.1)*7.5*2+(0.5+0.45)*42.52+(0.75*2+0.4*2)*0.75*2=52.844 [A] 
Celkem: A=52.844 [B]</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</si>
  <si>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</si>
  <si>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65</t>
  </si>
  <si>
    <t>63151518</t>
  </si>
  <si>
    <t>deska tepelně izolační minerální kontaktních fasád podélné vlákno ?=0,036 tl 40mm</t>
  </si>
  <si>
    <t>(0.5+0.1)*7.5*2+(0.5+0.45)*42.52+(0.75*2+0.4*2)*0.75*2=52.844 [A] 
Celkem: A=52.844 [B] 
B * 1.1Koeficient množství=58.128 [C]</t>
  </si>
  <si>
    <t>66</t>
  </si>
  <si>
    <t>622211001</t>
  </si>
  <si>
    <t>Montáž kontaktního zateplení lepením a mechanickým kotvením z polystyrenových desek nebo z kombinovaných desek na vnější stěny, tloušťky desek do 40 mm</t>
  </si>
  <si>
    <t>42.52*0.45 pěnové sklo na fasádu=19.134 [A] 
Celkem: A=19.134 [B]</t>
  </si>
  <si>
    <t>67</t>
  </si>
  <si>
    <t>AZF.T404001</t>
  </si>
  <si>
    <t>Deska FOAMGLAS®T4+ tloušťka 4cm</t>
  </si>
  <si>
    <t>42.52*0.45 pěnové sklo na fasádu=19.134 [A] 
Celkem: A=19.134 [B] 
B * 1.1Koeficient množství=21.047 [C]</t>
  </si>
  <si>
    <t>68</t>
  </si>
  <si>
    <t>622252002</t>
  </si>
  <si>
    <t>Montáž profilů kontaktního zateplení ostatních stěnových, dilatačních apod. lepených do tmelu</t>
  </si>
  <si>
    <t>3.8*4*4 rohová lišta LK PVC=60.800 [A] 
42.52+7.5*2+(0.4*2+0.75*2)*2 ukončovací lišta LC-L=62.120 [B] 
42.52+6*2 nadpražní lišta s nepřiznanou okapnicí LTDU=54.520 [C] 
(0.4*2+0.75*2)*2 napojení na oplechování lišta LX-45=4.600 [D] 
Celkem: A+B+C+D=182.040 [E]</t>
  </si>
  <si>
    <t>1. Vcenách jsou započteny náklady na osazení lišt.  
2. Vcenách nejsou započteny náklady dodávku lišt; tyto se ocení ve specifikaci. Ztratné lze stanovit ve výši 5%.</t>
  </si>
  <si>
    <t>69</t>
  </si>
  <si>
    <t>59051486</t>
  </si>
  <si>
    <t>profil rohový PVC 15x15mm s výztužnou tkaninou š 100mm pro ETICS</t>
  </si>
  <si>
    <t>3.8*4*4 rohová lišta LK PVC=60.800 [A] 
Celkem: A=60.800 [B] 
B * 1.15Koeficient množství=69.920 [C]</t>
  </si>
  <si>
    <t>70</t>
  </si>
  <si>
    <t>59051486.1Z</t>
  </si>
  <si>
    <t>Ukončovací lišta LC-L pro ETICS</t>
  </si>
  <si>
    <t>42.52+7.5*2+(0.4*2+0.75*2)*2 ukončovací lišta LC-L=62.120 [A] 
Celkem: A=62.120 [B] 
B * 1.15Koeficient množství=71.438 [C]</t>
  </si>
  <si>
    <t>71</t>
  </si>
  <si>
    <t>59051486.2Z</t>
  </si>
  <si>
    <t>Nadpražní lišta s nepřiznanou okapnicí LTDU pro ETICS</t>
  </si>
  <si>
    <t>42.52+6*2 nadpražní lišta s nepřiznanou okapnicí LTDU=54.520 [A] 
Celkem: A=54.520 [B] 
B * 1.15Koeficient množství=62.698 [C]</t>
  </si>
  <si>
    <t>72</t>
  </si>
  <si>
    <t>59051486.3Z</t>
  </si>
  <si>
    <t>Napojení na oplechování lišta LX-45 pro ETICS</t>
  </si>
  <si>
    <t>(0.4*2+0.75*2)*2 napojení na oplechování lišta LX-45=4.600 [A] 
Celkem: A=4.600 [B] 
B * 1.15Koeficient množství=5.290 [C]</t>
  </si>
  <si>
    <t>73</t>
  </si>
  <si>
    <t>623131101</t>
  </si>
  <si>
    <t>Podkladní a spojovací vrstva vnějších omítaných ploch cementový postřik nanášený ručně celoplošně pilířů nebo sloupů</t>
  </si>
  <si>
    <t>(0.75*2+0.4*2)*3.4*2 sloupy=15.640 [A] 
Celkem: A=15.640 [B]</t>
  </si>
  <si>
    <t>74</t>
  </si>
  <si>
    <t>623142012</t>
  </si>
  <si>
    <t>Potažení vnějších ploch pletivem v ploše nebo pruzích, na plném podkladu rabicovým provizorním přichycením pilířů nebo sloupů</t>
  </si>
  <si>
    <t>75</t>
  </si>
  <si>
    <t>623323111</t>
  </si>
  <si>
    <t>Omítka vápenocementová vnějších ploch hladkých hladká, nanášená na neomítnutý bezesparý podklad, tloušťky do 5 mm ručně pilířů nebo sloupů</t>
  </si>
  <si>
    <t>1. Ceny jsou určeny pro ocenění omítek přesného zdění z pórobetonových tvárnic nebo pálených cihel, cementoštěpkových desek, hladkých betonových ploch, apod.  
2. Vcenách nejsou započteny náklady na:  
a) podkladní a spojovací vrstvy; tyto se oceňují cenami souboru cen 62.13 této části katalogu,  
b) výztužnou tkaninu; tyto se oceňují cenami 62. 14-2002 této části katalogu,  
c) nadměrné kropení vodou u pórobetonových konstrukcí; tyto se oceňují cenou příplatku 629 99-9001 této části katalogu.</t>
  </si>
  <si>
    <t>76</t>
  </si>
  <si>
    <t>623323191</t>
  </si>
  <si>
    <t>Omítka vápenocementová vnějších ploch hladkých hladká, nanášená na neomítnutý bezesparý podklad, tloušťky do 5 mm ručně Příplatek k ceně za každý další 1 mm tlo</t>
  </si>
  <si>
    <t>Omítka vápenocementová vnějších ploch hladkých hladká, nanášená na neomítnutý bezesparý podklad, tloušťky do 5 mm ručně Příplatek k ceně za každý další 1 mm tloušťky omítky přes 5 mm pilířů nebo sloupů</t>
  </si>
  <si>
    <t>(0.75*2+0.4*2)*3.4*2 sloupy=15.640 [A] 
Celkem: A=15.640 [B] 
B * 5Koeficient množství=78.200 [C]</t>
  </si>
  <si>
    <t>77</t>
  </si>
  <si>
    <t>623541011</t>
  </si>
  <si>
    <t>Omítka tenkovrstvá silikonsilikátová vnějších ploch hydrofobní, se samočistícím účinkem probarvená, včetně penetrace podkladu zrnitá, tloušťky 1,5 mm pilířů a s</t>
  </si>
  <si>
    <t>Omítka tenkovrstvá silikonsilikátová vnějších ploch hydrofobní, se samočistícím účinkem probarvená, včetně penetrace podkladu zrnitá, tloušťky 1,5 mm pilířů a sloupů</t>
  </si>
  <si>
    <t>(0.5+0.1)*7.5*2+(0.5+0.45)*42.52+(0.75*2+0.4*2)*0.75*2 EPS=52.844 [A] 
(0.75*2+0.4*2)*3.4*2 sloupy=15.640 [B] 
Celkem: A+B=68.484 [C]</t>
  </si>
  <si>
    <t>78</t>
  </si>
  <si>
    <t>629991011</t>
  </si>
  <si>
    <t>Zakrytí vnějších ploch před znečištěním včetně pozdějšího odkrytí výplní otvorů a svislých ploch fólií přilepenou lepící páskou</t>
  </si>
  <si>
    <t>2.4*1.2*9+3.7*3.3=38.130 [A] 
Celkem: A=38.130 [B]</t>
  </si>
  <si>
    <t>1. Vceně -1012 nejsou započteny náklady na dodávku a montáž začišťovací lišty; tyto se oceňují cenou 622 14-3004 této části katalogu a materiálem ve specifikaci.</t>
  </si>
  <si>
    <t>79</t>
  </si>
  <si>
    <t>629999030</t>
  </si>
  <si>
    <t>Příplatky k cenám úprav vnějších povrchů za zvýšenou pracnost při provádění prací menšího rozsahu omítané plochy do 10 m2</t>
  </si>
  <si>
    <t>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spoloměrem větším než 100 mm jako příplatek kestěnám,  
b) kulatých sloupů jako příplatek kpilířům nebo sloupům. Měrná jednotka se určuje vm2 rozvinuté plochy zaoblení.  
4. Ceny -9031 až -9032 jsou určeny pro omítání ploch svyužitím omítkových profilů, kde úhrnná plocha jednotlivých otvorů v souvisle omítané fasádě je větší než 45 % zcelkové plochy průčelí. Nevztahuje se na průčelí se souvislými pásy oken neohraničených omítkou alespoň ze tří stran. Měrná jednotka se určuje vm2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t>
  </si>
  <si>
    <t>711</t>
  </si>
  <si>
    <t>Izolace proti vodě, vlhkosti a plynům</t>
  </si>
  <si>
    <t>107</t>
  </si>
  <si>
    <t>711111001</t>
  </si>
  <si>
    <t>Provedení izolace proti zemní vlhkosti natěradly a tmely za studena na ploše vodorovné V nátěrem penetračním</t>
  </si>
  <si>
    <t>2.8*0.25 022 ESI=0.700 [A] 
Celkem: A=0.700 [B]</t>
  </si>
  <si>
    <t>1. Izolace plochy jednotlivě do 10 m2 se oceňují skladebně cenou příslušné izolace a cenou 711 19-9095 Příplatek za plochu do 10 m2.</t>
  </si>
  <si>
    <t>108</t>
  </si>
  <si>
    <t>711112001</t>
  </si>
  <si>
    <t>Provedení izolace proti zemní vlhkosti natěradly a tmely za studena na ploše svislé S nátěrem penetračním</t>
  </si>
  <si>
    <t>(0.2*2+2.8)*2 022 ESI=6.400 [A] 
Celkem: A=6.400 [B] 
B * 2Koeficient množství=12.800 [C]</t>
  </si>
  <si>
    <t>109</t>
  </si>
  <si>
    <t>11163150</t>
  </si>
  <si>
    <t>lak penetrační asfaltový</t>
  </si>
  <si>
    <t>2.8*0.25 022 ESI=0.700 [A] 
(0.2*2+2.8)*2 022 ESI=6.400 [B] 
Celkem: A+B=7.100 [C] 
C * 0.0006Koeficient množství=0.004 [D]</t>
  </si>
  <si>
    <t>110</t>
  </si>
  <si>
    <t>711141559</t>
  </si>
  <si>
    <t>Provedení izolace proti zemní vlhkosti pásy přitavením NAIP na ploše vodorovné V</t>
  </si>
  <si>
    <t>1. Izolace plochy jednotlivě do 10 m2 se oceňují skladebně cenou příslušné izolace a cenou 711 19-9097 Příplatek za plochu do 10 m2.</t>
  </si>
  <si>
    <t>111</t>
  </si>
  <si>
    <t>711142559</t>
  </si>
  <si>
    <t>Provedení izolace proti zemní vlhkosti pásy přitavením NAIP na ploše svislé S</t>
  </si>
  <si>
    <t>(0.2*2+2.8)*2 022 ESI=6.400 [A] 
Celkem: A=6.400 [B]</t>
  </si>
  <si>
    <t>112</t>
  </si>
  <si>
    <t>62855001</t>
  </si>
  <si>
    <t>pás asfaltový natavitelný modifikovaný SBS tl 4,0mm s vložkou z polyesterové rohože a spalitelnou PE fólií nebo jemnozrnný minerálním posypem na horním povrchu</t>
  </si>
  <si>
    <t>2.8*0.25 022 ESI=0.700 [A] 
(0.2*2+2.8)*2 022 ESI=6.400 [B] 
Celkem: A+B=7.100 [C] 
C * 1.2Koeficient množství=8.520 [D]</t>
  </si>
  <si>
    <t>113</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</si>
  <si>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</si>
  <si>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</si>
  <si>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</si>
  <si>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</si>
  <si>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114</t>
  </si>
  <si>
    <t>998711181</t>
  </si>
  <si>
    <t>Přesun hmot pro izolace proti vodě, vlhkosti a plynům stanovený z hmotnosti přesunovaného materiálu Příplatek k cenám za přesun prováděný bez použití mechanizac</t>
  </si>
  <si>
    <t>Přesun hmot pro izolace proti vodě, vlhkosti a plynům stanovený z hmotnosti přesunovaného materiálu Příplatek k cenám za přesun prováděný bez použití mechanizace pro jakoukoliv výšku objektu</t>
  </si>
  <si>
    <t>712</t>
  </si>
  <si>
    <t>Povlakové krytiny</t>
  </si>
  <si>
    <t>115</t>
  </si>
  <si>
    <t>712300833</t>
  </si>
  <si>
    <t>Odstranění ze střech plochých do 10° krytiny povlakové třívrstvé</t>
  </si>
  <si>
    <t>7.5*42.52+4*3.5*2=346.900 [A] 
Celkem: A=346.900 [B]</t>
  </si>
  <si>
    <t>116</t>
  </si>
  <si>
    <t>712361705</t>
  </si>
  <si>
    <t>Provedení povlakové krytiny střech plochých do 10° fólií lepená se svařovanými spoji</t>
  </si>
  <si>
    <t>7.5*42.52=318.900 [A] 
Celkem: A=318.900 [B]</t>
  </si>
  <si>
    <t>1. Povlakové krytiny střech jednotlivě do 10 m2 se oceňují skladebně cenou příslušné izolace a cenou 712 39-9097 Příplatek za plochu do 10 m2.</t>
  </si>
  <si>
    <t>117</t>
  </si>
  <si>
    <t>DEK.1015102115</t>
  </si>
  <si>
    <t>DEKPLAN 76 kotvený 1,8mm š.1,60m šedá (24m2)</t>
  </si>
  <si>
    <t>7.5*42.52 plocha=318.900 [A] 
7.5*42.52*0.15 spoje=47.835 [B] 
2000*0.125*0.125 zakrytí hmoždinky=31.250 [C] 
Celkem: A+B+C=397.985 [D] 
D * 1.1Koeficient množství=437.784 [E]</t>
  </si>
  <si>
    <t>118</t>
  </si>
  <si>
    <t>712363005</t>
  </si>
  <si>
    <t>Provedení povlakové krytiny střech plochých do 10° fólií termoplastickou mPVC (měkčené PVC) aplikace fólie na oplechování (na tzv. fóliový plech) horkovzdušným</t>
  </si>
  <si>
    <t>Provedení povlakové krytiny střech plochých do 10° fólií termoplastickou mPVC (měkčené PVC) aplikace fólie na oplechování (na tzv. fóliový plech) horkovzdušným navařením v plné ploše</t>
  </si>
  <si>
    <t>0.75*42.52+0.25*42.52+0.15*42.52+0.125*42.52=54.213 [A] 
(42.52*2+0.25*2+42.52)*0.1=12.806 [B] 
(42.52+6*2)*0.1=5.452 [C] 
(42.5*2+0.25*2+6*2+42.52)*0.1=14.002 [D] 
(6+42.52+6)*0.1=5.452 [E] 
Celkem: A+B+C+D+E=91.925 [F]</t>
  </si>
  <si>
    <t>119</t>
  </si>
  <si>
    <t>712363008</t>
  </si>
  <si>
    <t>Provedení povlakové krytiny střech plochých do 10° fólií termoplastickou mPVC (měkčené PVC) pojistné opatření spoje fólií pruhem fólie horkovzdušným navařením</t>
  </si>
  <si>
    <t>7.5*30=225.000 [A] 
Celkem: A=225.000 [B]</t>
  </si>
  <si>
    <t>120</t>
  </si>
  <si>
    <t>712363104</t>
  </si>
  <si>
    <t>Provedení povlakové krytiny střech plochých do 10° fólií ostatní činnosti při pokládání hydroizolačních fólií (materiál ve specifikaci) mechanické ukotvení talí</t>
  </si>
  <si>
    <t>Provedení povlakové krytiny střech plochých do 10° fólií ostatní činnosti při pokládání hydroizolačních fólií (materiál ve specifikaci) mechanické ukotvení talířovou hmoždinkou do dřevěné konstrukce</t>
  </si>
  <si>
    <t>2000 (7,5*42,52)*6=2 000.000 [A] 
Celkem: A=2 000.000 [B]</t>
  </si>
  <si>
    <t>121</t>
  </si>
  <si>
    <t>283188.1Z</t>
  </si>
  <si>
    <t>Upevnění do dřeva - terčík přítlačný se šroubem například systém SFS intec - IWF-T-B40</t>
  </si>
  <si>
    <t>2000 (7,5*42,52)*6=2 000.000 [A] 
Celkem: A=2 000.000 [B] 
B * 1.1Koeficient množství=2 200.000 [C]</t>
  </si>
  <si>
    <t>122</t>
  </si>
  <si>
    <t>712363112</t>
  </si>
  <si>
    <t>Provedení povlakové krytiny střech plochých do 10° fólií ostatní činnosti při pokládání hydroizolačních fólií (materiál ve specifikaci) vodotěsné překrytí talíř</t>
  </si>
  <si>
    <t>Provedení povlakové krytiny střech plochých do 10° fólií ostatní činnosti při pokládání hydroizolačních fólií (materiál ve specifikaci) vodotěsné překrytí talířové hmoždinky pruhem fólie horkovzdušným navařením</t>
  </si>
  <si>
    <t>123</t>
  </si>
  <si>
    <t>712363352</t>
  </si>
  <si>
    <t>Povlakové krytiny střech plochých do 10° z tvarovaných poplastovaných lišt pro mPVC vnitřní koutová lišta rš 100 mm</t>
  </si>
  <si>
    <t>42.52*3=127.560 [A] 
0.25*2=0.500 [B] 
6*2=12.000 [C] 
Celkem: A+B+C=140.060 [D] 
D * 1.1Koeficient množství=154.066 [E]</t>
  </si>
  <si>
    <t>1. Položka -3344 se použije v případě, pokud položky -3311 až -3333 mají větší rozvinutou šířku.  
2. V ceně -3344 nejsou započteny náklady na vytvoření ohybu. Tyto se oceňují příplatkem -3345 tohoto souboru cen.</t>
  </si>
  <si>
    <t>124</t>
  </si>
  <si>
    <t>712363353</t>
  </si>
  <si>
    <t>Povlakové krytiny střech plochých do 10° z tvarovaných poplastovaných lišt pro mPVC vnější koutová lišta rš 100 mm</t>
  </si>
  <si>
    <t>42.5*1=42.500 [A] 
0.25*2=0.500 [B] 
Celkem: A+B=43.000 [C] 
C * 1.1Koeficient množství=47.300 [D]</t>
  </si>
  <si>
    <t>125</t>
  </si>
  <si>
    <t>7123633.1Z</t>
  </si>
  <si>
    <t>Povlakové krytiny střech plochých do 10° z tvarovaných poplastovaných lišt pro mPVC stěnová lišta vyhnutá rš 150 mm</t>
  </si>
  <si>
    <t>42.52*1+6*2=54.520 [A] 
Celkem: A=54.520 [B] 
B * 1.1Koeficient množství=59.972 [C]</t>
  </si>
  <si>
    <t>126</t>
  </si>
  <si>
    <t>712363357</t>
  </si>
  <si>
    <t>Povlakové krytiny střech plochých do 10° z tvarovaných poplastovaných lišt pro mPVC okapnice rš 250 mm - háková</t>
  </si>
  <si>
    <t>42.52*1=42.520 [A] 
Celkem: A=42.520 [B] 
B * 1.1Koeficient množství=46.772 [C]</t>
  </si>
  <si>
    <t>127</t>
  </si>
  <si>
    <t>7123633.2Z</t>
  </si>
  <si>
    <t>Povlakové krytiny střech plochých do 10° z tvarovaných poplastovaných lišt pro mPVC okapnice rš 280 mm - háková</t>
  </si>
  <si>
    <t>4.5*2=9.000 [A] 
Celkem: A=9.000 [B] 
B * 1.1Koeficient množství=9.900 [C]</t>
  </si>
  <si>
    <t>128</t>
  </si>
  <si>
    <t>7123633.3Z</t>
  </si>
  <si>
    <t>Povlakové krytiny střech plochých do 10° z tvarovaných poplastovaných lišt pro mPVC okapnice rš 360 mm - háková</t>
  </si>
  <si>
    <t>2.5*2=5.000 [A] 
Celkem: A=5.000 [B] 
B * 1.1Koeficient množství=5.500 [C]</t>
  </si>
  <si>
    <t>129</t>
  </si>
  <si>
    <t>712363385</t>
  </si>
  <si>
    <t>Povlakové krytiny střech plochých do 10° z tvarovaných poplastovaných lišt Příplatek k ceně -3344 za zvýšenou pracnost při vytvoření ohybu atypické výroby profi</t>
  </si>
  <si>
    <t>Povlakové krytiny střech plochých do 10° z tvarovaných poplastovaných lišt Příplatek k ceně -3344 za zvýšenou pracnost při vytvoření ohybu atypické výroby profilu</t>
  </si>
  <si>
    <t>42.52*1+6*2 lišta vyhnutá=54.520 [A] 
42.52*1 lišta háková 250=42.520 [B] 
4.5*2 lišta háková 280=9.000 [C] 
2.5*2 lišta háková 360=5.000 [D] 
Celkem: A+B+C+D=111.040 [E]</t>
  </si>
  <si>
    <t>130</t>
  </si>
  <si>
    <t>712391171</t>
  </si>
  <si>
    <t>Provedení povlakové krytiny střech plochých do 10° -ostatní práce provedení vrstvy textilní podkladní</t>
  </si>
  <si>
    <t>7.5*42.52=318.900 [A] 
Celkem: A=318.900 [B] 
B * 2Koeficient množství=637.800 [C]</t>
  </si>
  <si>
    <t>1. Cenami -9095 až -9097 lze oceňovat jen tehdy, nepřesáhne-li součet plochy vodorovné a svislé izolační vrstvy 10 m2.  
2. Cenou -9095 až -9097 nelze oceňovat opravy a údržbu povlakové krytiny.</t>
  </si>
  <si>
    <t>131</t>
  </si>
  <si>
    <t>7.5*42.52=318.900 [A] 
Celkem: A=318.900 [B] 
B * 2.3Koeficient množství=733.470 [C]</t>
  </si>
  <si>
    <t>132</t>
  </si>
  <si>
    <t>712999001</t>
  </si>
  <si>
    <t>Provedení povlakové krytiny střech - ostatní práce vytvoření imitace falcového spoje dekorační lištou z PVC</t>
  </si>
  <si>
    <t>6*86=516.000 [A] 
Celkem: A=516.000 [B]</t>
  </si>
  <si>
    <t>1. Cena -8106 se používá pro střechy s kačírkem nebo s jinými přitěžujícím souvrstvím.</t>
  </si>
  <si>
    <t>133</t>
  </si>
  <si>
    <t>28343061</t>
  </si>
  <si>
    <t>profil dekorační vytvářející imitaci falcového spoje z PVC barevný dl 3m</t>
  </si>
  <si>
    <t>6*86=516.000 [A] 
Celkem: A=516.000 [B] 
B * 1.15Koeficient množství=593.400 [C]</t>
  </si>
  <si>
    <t>134</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</si>
  <si>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</si>
  <si>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</si>
  <si>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</si>
  <si>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721</t>
  </si>
  <si>
    <t>Zdravotechnika - vnitřní kanalizace</t>
  </si>
  <si>
    <t>135</t>
  </si>
  <si>
    <t>721173315</t>
  </si>
  <si>
    <t>Potrubí z trub PVC SN4 dešťové DN 110</t>
  </si>
  <si>
    <t>4*2=8.000 [A] 
Celkem: A=8.000 [B]</t>
  </si>
  <si>
    <t>1. Cenami -3315 až -3317 se oceňuje svislé potrubí od střešního vtoku po čisticí kus.</t>
  </si>
  <si>
    <t>136</t>
  </si>
  <si>
    <t>721173317</t>
  </si>
  <si>
    <t>Potrubí z trub PVC SN4 dešťové DN 160</t>
  </si>
  <si>
    <t>137</t>
  </si>
  <si>
    <t>721233112</t>
  </si>
  <si>
    <t>Střešní vtoky (vpusti) polypropylenové (PP) pro ploché střechy s odtokem svislým DN 110 s PVC manžetou</t>
  </si>
  <si>
    <t>2=2.000 [A] 
Celkem: A=2.000 [B]</t>
  </si>
  <si>
    <t>138</t>
  </si>
  <si>
    <t>721241102</t>
  </si>
  <si>
    <t>Lapače střešních splavenin litinové DN 125</t>
  </si>
  <si>
    <t>139</t>
  </si>
  <si>
    <t>998721101</t>
  </si>
  <si>
    <t>Přesun hmot pro vnitřní kanalizace stanovený z hmotnosti přesunovaného materiálu vodorovná dopravní vzdálenost do 50 m v objektech výšky do 6 m</t>
  </si>
  <si>
    <t>762</t>
  </si>
  <si>
    <t>Konstrukce tesařské</t>
  </si>
  <si>
    <t>140</t>
  </si>
  <si>
    <t>762082130</t>
  </si>
  <si>
    <t>Práce společné pro tesařské konstrukce profilování zhlaví trámů a ozdobných konců jednoduché seříznutí jedním řezem, plochy přes 160 do 320 cm2</t>
  </si>
  <si>
    <t>39*2+40=118.000 [A] 
Celkem: A=118.000 [B]</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</si>
  <si>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t>
  </si>
  <si>
    <t>141</t>
  </si>
  <si>
    <t>762083122</t>
  </si>
  <si>
    <t>Práce společné pro tesařské konstrukce impregnace řeziva máčením proti dřevokaznému hmyzu, houbám a plísním, třída ohrožení 3 a 4 (dřevo v exteriéru)</t>
  </si>
  <si>
    <t>42.5*0.12*0.24 krokev 120/240 výměna tvarově upravený prvek=1.224 [A] 
(6*2)*0.1*0.18 krokev 100/180 boční lemovací krokev pod světlíkem=0.216 [B] 
42.5*0.12*0.24 krokev 120/240 výměna=1.224 [C] 
((6*2)+(4.25*18))*0.12*0.24 krokev 120/240=2.549 [D] 
6*19*0.16*0.24 krokev 160/240=4.378 [E] 
42.5*0.16*0.28 vaznice 160/280=1.904 [F] 
42.52*6*0.025 střecha=6.378 [G] 
(6*0.4*2+6*0.15*2+6*0.15*2)*0.025 soustava obkladu boku střešního pláště=0.210 [H] 
(42.52*(0.24+0.4+0.2+0.4))*0.025 soustava obkladu žlabu=1.318 [I] 
Celkem: A+B+C+D+E+F+G+H+I=19.401 [J]</t>
  </si>
  <si>
    <t>142</t>
  </si>
  <si>
    <t>762085103</t>
  </si>
  <si>
    <t>Práce společné pro tesařské konstrukce montáž ocelových spojovacích prostředků (materiál ve specifikaci) kotevních želez příložek, patek, táhel</t>
  </si>
  <si>
    <t>39 kotvení krokve=39.000 [A] 
Celkem: A=39.000 [B]</t>
  </si>
  <si>
    <t>143</t>
  </si>
  <si>
    <t>54825100.1Z</t>
  </si>
  <si>
    <t>Třmen BV/T - 120 11-29</t>
  </si>
  <si>
    <t>39=39.000 [A] 
Celkem: A=39.000 [B]</t>
  </si>
  <si>
    <t>144</t>
  </si>
  <si>
    <t>762085811</t>
  </si>
  <si>
    <t>Demontáž kotevních želez hmotnosti do 5 kg</t>
  </si>
  <si>
    <t>49=49.000 [A] 
Celkem: A=49.000 [B]</t>
  </si>
  <si>
    <t>145</t>
  </si>
  <si>
    <t>762331813</t>
  </si>
  <si>
    <t>Demontáž vázaných konstrukcí krovů sklonu do 60° z hranolů, hranolků, fošen, průřezové plochy přes 224 do 288 cm2</t>
  </si>
  <si>
    <t>49*6+4*6*2=342.000 [A] 
Celkem: A=342.000 [B]</t>
  </si>
  <si>
    <t>146</t>
  </si>
  <si>
    <t>762331814</t>
  </si>
  <si>
    <t>Demontáž vázaných konstrukcí krovů sklonu do 60° z hranolů, hranolků, fošen, průřezové plochy přes 288 do 450 cm2</t>
  </si>
  <si>
    <t>42.52*2+4.5*2+4.5 vaznice + pozednice=98.540 [A] 
Celkem: A=98.540 [B]</t>
  </si>
  <si>
    <t>147</t>
  </si>
  <si>
    <t>762332532</t>
  </si>
  <si>
    <t>Montáž vázaných konstrukcí krovů střech pultových, sedlových, valbových, stanových čtvercového nebo obdélníkového půdorysu, z řeziva hoblovaného průřezové ploch</t>
  </si>
  <si>
    <t>Montáž vázaných konstrukcí krovů střech pultových, sedlových, valbových, stanových čtvercového nebo obdélníkového půdorysu, z řeziva hoblovaného průřezové plochy přes 120 do 224 cm2</t>
  </si>
  <si>
    <t>42.5 krokev 120/240 výměna tvarově upravený prvek=42.500 [A] 
6*2 krokev 100/180 boční lemovací krokev pod světlíkem=12.000 [B] 
Celkem: A+B=54.500 [C]</t>
  </si>
  <si>
    <t>1. V cenách nejsou započteny náklady na montáž kotevních želez spřipojením kdřevěné konstrukci; tyto se ocení příslušnými položkami souboru cen 762 08-5 tohoto katalogu.  
2. V cenách 762 33-5 nejsou započteny náklady na podpory (např. vazníky).</t>
  </si>
  <si>
    <t>148</t>
  </si>
  <si>
    <t>762332533</t>
  </si>
  <si>
    <t>Montáž vázaných konstrukcí krovů střech pultových, sedlových, valbových, stanových čtvercového nebo obdélníkového půdorysu, z řeziva hoblovaného průřezové plochy přes 224 do 288 cm2</t>
  </si>
  <si>
    <t>42.5 krokev 120/240 výměna=42.500 [A] 
(6*2)+(4.25*18) krokev 120/240=88.500 [B] 
Celkem: A+B=131.000 [C]</t>
  </si>
  <si>
    <t>149</t>
  </si>
  <si>
    <t>762332534</t>
  </si>
  <si>
    <t>Montáž vázaných konstrukcí krovů střech pultových, sedlových, valbových, stanových čtvercového nebo obdélníkového půdorysu, z řeziva hoblovaného průřezové plochy přes 288 do 450 cm2</t>
  </si>
  <si>
    <t>6*19 krokev 160/240=114.000 [A] 
42.5 vaznice 160/280=42.500 [B] 
Celkem: A+B=156.500 [C]</t>
  </si>
  <si>
    <t>150</t>
  </si>
  <si>
    <t>61223210</t>
  </si>
  <si>
    <t>hranol konstrukční BSH vrstvený lepený pohledový</t>
  </si>
  <si>
    <t>42.5*0.12*0.24 krokev 120/240 výměna tvarově upravený prvek=1.224 [A] 
(6*2)*0.1*0.18 krokev 100/180 boční lemovací krokev pod světlíkem=0.216 [B] 
42.5*0.12*0.24 krokev 120/240 výměna=1.224 [C] 
((6*2)+(4.25*18))*0.12*0.24 krokev 120/240=2.549 [D] 
6*19*0.16*0.24 krokev 160/240=4.378 [E] 
42.5*0.16*0.28 vaznice 160/280=1.904 [F] 
Celkem: A+B+C+D+E+F=11.495 [G] 
G * 1.15Koeficient množství=13.219 [H]</t>
  </si>
  <si>
    <t>151</t>
  </si>
  <si>
    <t>762341275</t>
  </si>
  <si>
    <t>Bednění a laťování montáž bednění střech rovných a šikmých sklonu do 60° s vyřezáním otvorů z desek dřevotřískových nebo dřevoštěpkových na pero a drážku</t>
  </si>
  <si>
    <t>42.52*6 střecha=255.120 [A] 
Celkem: A=255.120 [B]</t>
  </si>
  <si>
    <t>1. Vcenách -1011 až -1149 bednění střech zdesek dřevoštěpkových a cementotřískových jsou započteny i náklady na dodávku spojovacích prostředků, na tyto položky se nevztahuje ocenění dodávky spojovacích prostředků položka 762 39-5000.</t>
  </si>
  <si>
    <t>152</t>
  </si>
  <si>
    <t>762341420</t>
  </si>
  <si>
    <t>Bednění a laťování montáž bednění střešních žlabů s vytvořením spádu dna z fošen hrubých tl. do 50 mm</t>
  </si>
  <si>
    <t>42.52*(0.24+0.4+0.2+0.4) soustava obkladu žlabu=52.725 [A] 
Celkem: A=52.725 [B]</t>
  </si>
  <si>
    <t>153</t>
  </si>
  <si>
    <t>762341675</t>
  </si>
  <si>
    <t>Bednění a laťování montáž bednění štítových okapových říms, krajnic, závětrných prken a žaluzií ve spádu nebo rovnoběžně s okapem z desek dřevotřískových nebo d</t>
  </si>
  <si>
    <t>Bednění a laťování montáž bednění štítových okapových říms, krajnic, závětrných prken a žaluzií ve spádu nebo rovnoběžně s okapem z desek dřevotřískových nebo dřevoštěpkových na pero a drážku</t>
  </si>
  <si>
    <t>6*0.4*2+6*0.15*2+6*0.15*2 soustava obkladu boku střešního pláště=8.400 [A] 
Celkem: A=8.400 [B]</t>
  </si>
  <si>
    <t>154</t>
  </si>
  <si>
    <t>60726286</t>
  </si>
  <si>
    <t>deska dřevoštěpková OSB 3 P+D broušená tl 25mm</t>
  </si>
  <si>
    <t>42.52*6 střecha=255.120 [A] 
6*0.4*2+6*0.15*2+6*0.15*2 soustava obkladu boku střešního pláště=8.400 [B] 
42.52*(0.24+0.4+0.2+0.4) soustava obkladu žlabu=52.725 [C] 
Celkem: A+B+C=316.245 [D] 
D * 1.15Koeficient množství=363.682 [E]</t>
  </si>
  <si>
    <t>155</t>
  </si>
  <si>
    <t>762341811</t>
  </si>
  <si>
    <t>Demontáž bednění a laťování bednění střech rovných, obloukových, sklonu do 60° se všemi nadstřešními konstrukcemi z prken hrubých, hoblovaných tl. do 32 mm</t>
  </si>
  <si>
    <t>156</t>
  </si>
  <si>
    <t>762342813</t>
  </si>
  <si>
    <t>Demontáž bednění a laťování laťování střech sklonu do 60° se všemi nadstřešními konstrukcemi, z latí průřezové plochy do 25 cm2 při osové vzdálenosti přes 0,50</t>
  </si>
  <si>
    <t>Demontáž bednění a laťování laťování střech sklonu do 60° se všemi nadstřešními konstrukcemi, z latí průřezové plochy do 25 cm2 při osové vzdálenosti přes 0,50 m</t>
  </si>
  <si>
    <t>7.5*42.52+4*3.5*2=346.900 [A] 
Celkem: A=346.900 [B] 
B * 2Koeficient množství=693.800 [C]</t>
  </si>
  <si>
    <t>157</t>
  </si>
  <si>
    <t>762395000</t>
  </si>
  <si>
    <t>Spojovací prostředky krovů, bednění a laťování, nadstřešních konstrukcí svory, prkna, hřebíky, pásová ocel, vruty</t>
  </si>
  <si>
    <t>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t>
  </si>
  <si>
    <t>158</t>
  </si>
  <si>
    <t>998762101</t>
  </si>
  <si>
    <t>Přesun hmot pro konstrukce tesařské stanovený z hmotnosti přesunovaného materiálu vodorovná dopravní vzdálenost do 50 m v objektech výšky do 6 m</t>
  </si>
  <si>
    <t>763</t>
  </si>
  <si>
    <t>Konstrukce suché výstavby</t>
  </si>
  <si>
    <t>159</t>
  </si>
  <si>
    <t>763131561</t>
  </si>
  <si>
    <t>Podhled ze sádrokartonových desek jednovrstvá zavěšená spodní konstrukce z ocelových profilů CD, UD dvojitě opláštěná deskami impregnovanými H2, tl. 2 x 15 mm,</t>
  </si>
  <si>
    <t>Podhled ze sádrokartonových desek jednovrstvá zavěšená spodní konstrukce z ocelových profilů CD, UD dvojitě opláštěná deskami impregnovanými H2, tl. 2 x 15 mm, bez izolace, EI 30</t>
  </si>
  <si>
    <t>42.52*6=255.120 [A] 
Celkem: A=255.120 [B]</t>
  </si>
  <si>
    <t>1. Vcenách jsou započteny i náklady na tmelení a výztužnou pásku.  
2. Vcenách nejsou započteny náklady na základní penetrační nátěr; tyto se oceňují cenou -1714.  
3. Ceny -1612 až -1613 Montáž nosné konstrukce je stanoveny pro m2 plochy podhledu.  
4. Vcenách -2612 a -2613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t>
  </si>
  <si>
    <t>160</t>
  </si>
  <si>
    <t>763131711</t>
  </si>
  <si>
    <t>Podhled ze sádrokartonových desek ostatní práce a konstrukce na podhledech ze sádrokartonových desek dilatace</t>
  </si>
  <si>
    <t>43.24+6*2+42.52*2+6*6=176.280 [A] 
Celkem: A=176.280 [B]</t>
  </si>
  <si>
    <t>161</t>
  </si>
  <si>
    <t>763131714</t>
  </si>
  <si>
    <t>Podhled ze sádrokartonových desek ostatní práce a konstrukce na podhledech ze sádrokartonových desek základní penetrační nátěr</t>
  </si>
  <si>
    <t>162</t>
  </si>
  <si>
    <t>763131715</t>
  </si>
  <si>
    <t>Podhled ze sádrokartonových desek ostatní práce a konstrukce na podhledech ze sádrokartonových desek stínová spára</t>
  </si>
  <si>
    <t>43.24+6*2+42.52*2=140.280 [A] 
Celkem: A=140.280 [B]</t>
  </si>
  <si>
    <t>163</t>
  </si>
  <si>
    <t>763131772</t>
  </si>
  <si>
    <t>Podhled ze sádrokartonových desek Příplatek k cenám za rovinnost kvality celoplošné tmelení kvality Q4</t>
  </si>
  <si>
    <t>164</t>
  </si>
  <si>
    <t>763164541</t>
  </si>
  <si>
    <t>Obklad konstrukcí sádrokartonovými deskami včetně ochranných úhelníků ve tvaru L rozvinuté šíře přes 0,4 do 0,8 m, opláštěný deskou impregnovanou H2, tl. 12,5 m</t>
  </si>
  <si>
    <t>Obklad konstrukcí sádrokartonovými deskami včetně ochranných úhelníků ve tvaru L rozvinuté šíře přes 0,4 do 0,8 m, opláštěný deskou impregnovanou H2, tl. 12,5 mm</t>
  </si>
  <si>
    <t>42.26 lem světlíku=42.260 [A] 
6*2 vnitřní bok=12.000 [B] 
Celkem: A+B=54.260 [C]</t>
  </si>
  <si>
    <t>1. Ceny jsou určeny pro obklad konstrukcí z jakéhokoliv materiálu.  
2. Ceny jsou určeny pro obklad trámů i sloupů.  
3. Vcenách jsou započteny i náklady na tmelení, výztužnou pásku a ochranu rohů úhelníky.  
4. Vcenách nejsou započteny náklady na základní penetrační nátěr; tyto se oceňují cenou 763 13-1714.  
5. V cenách montáže obkladů nejsou započteny náklady na:  
a) desky; tato dodávka se oceňuje ve specifikaci,  
b) ochranné úhelníky; tato dodávka se oceňuje ve specifikaci,</t>
  </si>
  <si>
    <t>165</t>
  </si>
  <si>
    <t>763164741</t>
  </si>
  <si>
    <t>Obklad konstrukcí sádrokartonovými deskami včetně ochranných úhelníků uzavřeného tvaru rozvinuté šíře přes 0,8 do 1,6 m, opláštěný deskou impregnovanou H2, tl.</t>
  </si>
  <si>
    <t>Obklad konstrukcí sádrokartonovými deskami včetně ochranných úhelníků uzavřeného tvaru rozvinuté šíře přes 0,8 do 1,6 m, opláštěný deskou impregnovanou H2, tl. 12,5 mm</t>
  </si>
  <si>
    <t>(1.03*1.65*19) krokve=32.291 [A] 
Celkem: A=32.291 [B]</t>
  </si>
  <si>
    <t>166</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</si>
  <si>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</si>
  <si>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</si>
  <si>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</si>
  <si>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</si>
  <si>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</si>
  <si>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</si>
  <si>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167</t>
  </si>
  <si>
    <t>764001801</t>
  </si>
  <si>
    <t>Demontáž klempířských konstrukcí podkladního plechu do suti</t>
  </si>
  <si>
    <t>42.52+4*2=50.520 [A] 
Celkem: A=50.520 [B]</t>
  </si>
  <si>
    <t>168</t>
  </si>
  <si>
    <t>764001821</t>
  </si>
  <si>
    <t>Demontáž klempířských konstrukcí krytiny ze svitků nebo tabulí do suti</t>
  </si>
  <si>
    <t>169</t>
  </si>
  <si>
    <t>764001851</t>
  </si>
  <si>
    <t>Demontáž klempířských konstrukcí oplechování hřebene s větrací mřížkou nebo podkladním plechem do suti</t>
  </si>
  <si>
    <t>42.52+4.5=47.020 [A] 
Celkem: A=47.020 [B]</t>
  </si>
  <si>
    <t>170</t>
  </si>
  <si>
    <t>764001891</t>
  </si>
  <si>
    <t>Demontáž klempířských konstrukcí oplechování úžlabí do suti</t>
  </si>
  <si>
    <t>5.75*2=11.500 [A] 
Celkem: A=11.500 [B]</t>
  </si>
  <si>
    <t>171</t>
  </si>
  <si>
    <t>764002801</t>
  </si>
  <si>
    <t>Demontáž klempířských konstrukcí závětrné lišty do suti</t>
  </si>
  <si>
    <t>7.5*2=15.000 [A] 
Celkem: A=15.000 [B]</t>
  </si>
  <si>
    <t>172</t>
  </si>
  <si>
    <t>764002812</t>
  </si>
  <si>
    <t>Demontáž klempířských konstrukcí okapového plechu do suti, v krytině skládané</t>
  </si>
  <si>
    <t>173</t>
  </si>
  <si>
    <t>764002871</t>
  </si>
  <si>
    <t>Demontáž klempířských konstrukcí lemování zdí do suti</t>
  </si>
  <si>
    <t>43.75*2=87.500 [A] 
Celkem: A=87.500 [B]</t>
  </si>
  <si>
    <t>174</t>
  </si>
  <si>
    <t>764004801</t>
  </si>
  <si>
    <t>Demontáž klempířských konstrukcí žlabu podokapního do suti</t>
  </si>
  <si>
    <t>42.52+4.35*2=51.220 [A] 
Celkem: A=51.220 [B]</t>
  </si>
  <si>
    <t>175</t>
  </si>
  <si>
    <t>764004861</t>
  </si>
  <si>
    <t>Demontáž klempířských konstrukcí svodu do suti</t>
  </si>
  <si>
    <t>6.25*4=25.000 [A] 
Celkem: A=25.000 [B]</t>
  </si>
  <si>
    <t>176</t>
  </si>
  <si>
    <t>764311604</t>
  </si>
  <si>
    <t>Lemování zdí z pozinkovaného plechu s povrchovou úpravou boční nebo horní rovné, střech s krytinou prejzovou nebo vlnitou rš 330 mm</t>
  </si>
  <si>
    <t>42.52*1 čelní lemování=42.520 [A] 
Celkem: A=42.520 [B]</t>
  </si>
  <si>
    <t>177</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</si>
  <si>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</si>
  <si>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</si>
  <si>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</si>
  <si>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765</t>
  </si>
  <si>
    <t>Krytina skládaná</t>
  </si>
  <si>
    <t>178</t>
  </si>
  <si>
    <t>765131801</t>
  </si>
  <si>
    <t>Demontáž vláknocementové krytiny skládané sklonu do 30° do suti</t>
  </si>
  <si>
    <t>1. Ceny nelze použít pro demontáž azbestocementové krytiny.</t>
  </si>
  <si>
    <t>179</t>
  </si>
  <si>
    <t>765131821</t>
  </si>
  <si>
    <t>Demontáž vláknocementové krytiny skládané sklonu do 30° hřebene nebo nároží z hřebenáčů do suti</t>
  </si>
  <si>
    <t>4.5=4.500 [A] 
Celkem: A=4.500 [B]</t>
  </si>
  <si>
    <t>767</t>
  </si>
  <si>
    <t>Konstrukce zámečnické</t>
  </si>
  <si>
    <t>180</t>
  </si>
  <si>
    <t>767163121</t>
  </si>
  <si>
    <t>Montáž kompletního kovového zábradlí přímého z dílců v rovině (na rovné ploše) kotveného do betonu</t>
  </si>
  <si>
    <t>4.2 rampa=4.200 [A] 
Celkem: A=4.200 [B]</t>
  </si>
  <si>
    <t>1. Ceny nelze použít pro montáž zábradlí svařovaného na místě. Tyto práce se oceňují cenami souboru cen 767 22 - Montáž zábradlí.</t>
  </si>
  <si>
    <t>181</t>
  </si>
  <si>
    <t>55342286</t>
  </si>
  <si>
    <t>zábradlí pro bezbariérovou vyrovnávací rampu s výplní - nerezové</t>
  </si>
  <si>
    <t>4.2=4.200 [A] 
Celkem: A=4.200 [B]</t>
  </si>
  <si>
    <t>182</t>
  </si>
  <si>
    <t>767315151</t>
  </si>
  <si>
    <t>Výroba + montáž světlíků pultových se zasklením</t>
  </si>
  <si>
    <t>1.405*1.05=1.475 [A] 
1.78*22.4=39.872 [B] 
1.405*1.05=1.475 [C] 
0.45*2=0.900 [D] 
Celkem: A+B+C+D=43.722 [E]</t>
  </si>
  <si>
    <t>1. V cenách -3110 až -3152 je započtena i montáž krytiny.  
2. V ceně -2737 je započteno i dokončení okování větracích křídel.</t>
  </si>
  <si>
    <t>183</t>
  </si>
  <si>
    <t>562453.1Z</t>
  </si>
  <si>
    <t>světlík pultový na ocelovou kci. bezpečnostní zasklení, kompletizovaný včetně doplňků</t>
  </si>
  <si>
    <t>184</t>
  </si>
  <si>
    <t>767426201</t>
  </si>
  <si>
    <t>Montáž kovových slunolamů horizontálních kompletizovaných</t>
  </si>
  <si>
    <t>1*42.52=42.520 [A] 
Celkem: A=42.520 [B]</t>
  </si>
  <si>
    <t>185</t>
  </si>
  <si>
    <t>562453.2Z</t>
  </si>
  <si>
    <t>slunolam, kovové lamely - zakázková výroba, kompletizované včetně doplňků a úchytů</t>
  </si>
  <si>
    <t>186</t>
  </si>
  <si>
    <t>767995114</t>
  </si>
  <si>
    <t>Výroba + montáž ostatních atypických zámečnických konstrukcí hmotnosti přes 20 do 50 kg</t>
  </si>
  <si>
    <t>KG</t>
  </si>
  <si>
    <t>312.88+111.494=424.374 [A] 
192.03+90.446=282.476 [B] 
34.87+10.003=44.873 [C] 
Celkem: A+B+C=751.723 [D]</t>
  </si>
  <si>
    <t>1. Určení cen se řídí hmotností jednotlivě montovaného dílu konstrukce.</t>
  </si>
  <si>
    <t>187</t>
  </si>
  <si>
    <t>14550.1Z</t>
  </si>
  <si>
    <t>ocelová kce. světlíku kompletizovaná</t>
  </si>
  <si>
    <t>(312.88+111.494)/1000=0.424 [A] 
(192.03+90.446)/1000=0.282 [B] 
(34.87+10.003)/1000=0.045 [C] 
Celkem: A+B+C=0.751 [D] 
D * 1.2Koeficient množství=0.901 [E]</t>
  </si>
  <si>
    <t>188</t>
  </si>
  <si>
    <t>767995116</t>
  </si>
  <si>
    <t>Montáž ostatních atypických zámečnických konstrukcí hmotnosti přes 100 do 250 kg</t>
  </si>
  <si>
    <t>10*175 stávající sloupky peronu=1 750.000 [A] 
Celkem: A=1 750.000 [B]</t>
  </si>
  <si>
    <t>189</t>
  </si>
  <si>
    <t>767996803</t>
  </si>
  <si>
    <t>Demontáž ostatních zámečnických konstrukcí o hmotnosti jednotlivých dílů rozebráním přes 100 do 250 kg</t>
  </si>
  <si>
    <t>12*175 stávající sloupky peronu=2 100.000 [A] 
Celkem: A=2 100.000 [B]</t>
  </si>
  <si>
    <t>1. Cenami nelze oceňovat demontáž jmenovité konstrukce, pro kterou jsou ceny vkatalogu již stanoveny.  
2. Ceny lze užít pro sortiment zámečnických konstrukcí, nikoliv pro sloupy, kolejnice, vazníky apod.  
3. Volba cen se řídí hmotností jednotlivě demontovaného dílu konstrukce.</t>
  </si>
  <si>
    <t>190</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</si>
  <si>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</si>
  <si>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</si>
  <si>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</si>
  <si>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783</t>
  </si>
  <si>
    <t>Dokončovací práce - nátěry</t>
  </si>
  <si>
    <t>191</t>
  </si>
  <si>
    <t>783000103</t>
  </si>
  <si>
    <t>Zakrývání konstrukcí včetně pozdějšího odkrytí podlah nebo vodorovných ploch položením fólie</t>
  </si>
  <si>
    <t>60*7=420.000 [A] 
Celkem: A=420.000 [B] 
B * 2Koeficient množství=840.000 [C]</t>
  </si>
  <si>
    <t>1. V cenách nejsou započteny náklady na dodávku materiálu, tyto se ocení ve specifikaci.</t>
  </si>
  <si>
    <t>192</t>
  </si>
  <si>
    <t>58124844</t>
  </si>
  <si>
    <t>fólie pro malířské potřeby zakrývací tl 25µ 4x5m</t>
  </si>
  <si>
    <t>60*7=420.000 [A] 
Celkem: A=420.000 [B] 
B * 2.1Koeficient množství=882.000 [C]</t>
  </si>
  <si>
    <t>193</t>
  </si>
  <si>
    <t>783201201</t>
  </si>
  <si>
    <t>Příprava podkladu tesařských konstrukcí před provedením nátěru broušení</t>
  </si>
  <si>
    <t>0.72*42.52 vaznice=30.614 [A] 
Celkem: A=30.614 [B]</t>
  </si>
  <si>
    <t>194</t>
  </si>
  <si>
    <t>783214101</t>
  </si>
  <si>
    <t>Základní nátěr tesařských konstrukcí jednonásobný syntetický</t>
  </si>
  <si>
    <t>0.72*42.52 vaznice=30.614 [A] 
Celkem: A=30.614 [B] 
B * 2Koeficient množství=61.228 [C]</t>
  </si>
  <si>
    <t>195</t>
  </si>
  <si>
    <t>783217101</t>
  </si>
  <si>
    <t>Krycí nátěr tesařských konstrukcí jednonásobný syntetický</t>
  </si>
  <si>
    <t>196</t>
  </si>
  <si>
    <t>783232111</t>
  </si>
  <si>
    <t>Tmelení tesařských konstrukcí lokální, včetně přebroušení tmelených míst rozsahu přes 10 do 30% plochy, tmelem epoxidovým</t>
  </si>
  <si>
    <t>197</t>
  </si>
  <si>
    <t>783301313</t>
  </si>
  <si>
    <t>Příprava podkladu zámečnických konstrukcí před provedením nátěru odmaštění odmašťovačem ředidlovým</t>
  </si>
  <si>
    <t>(1.15*2+8.38*0.18)*12 sloupy=45.701 [A] 
Celkem: A=45.701 [B]</t>
  </si>
  <si>
    <t>198</t>
  </si>
  <si>
    <t>783306805</t>
  </si>
  <si>
    <t>Odstranění nátěrů ze zámečnických konstrukcí opálením s obroušením</t>
  </si>
  <si>
    <t>199</t>
  </si>
  <si>
    <t>783306809</t>
  </si>
  <si>
    <t>Odstranění nátěrů ze zámečnických konstrukcí okartáčováním</t>
  </si>
  <si>
    <t>200</t>
  </si>
  <si>
    <t>783314101</t>
  </si>
  <si>
    <t>Základní nátěr zámečnických konstrukcí jednonásobný syntetický</t>
  </si>
  <si>
    <t>(1.15*2+8.38*0.18)*12 sloupy=45.701 [A] 
(1.416*(0.08*4))*8=3.625 [B] 
(0.2*(0.08*2+0.06*2))*8=0.448 [C] 
(1.545*(0.05*0.05))*8=0.031 [D] 
(0.15*(0.025*0.025*3.14))*8=0.002 [E] 
(0.07*(0.01*4))*8=0.022 [F] 
(0.127*2)*8=2.032 [G] 
(17.36*(0.08*2+0.05*2))*1=4.514 [H] 
(1.794*(0.08*4))*11=6.315 [I] 
(0.2*(0.08*2+0.06*2))*11=0.616 [J] 
(1.925*(0.05*4))*11=4.235 [K] 
(0.15*(0.05*0.05*3.14))*11=0.013 [L] 
(0.07*(0.01*4))*11=0.031 [M] 
(0.127*2)*11=2.794 [N] 
(21.4*(0.08*2+0.05*2))*1=5.564 [O] 
(1.306*(0.03*4))*2=0.313 [P] 
(0.957*(0.08*2+0.06*2))*2=0.536 [Q] 
(0.07*(0.01*4))*2=0.006 [R] 
(0.047*2)*2=0.188 [S] 
(1.92*(0.08*2+0.05*2))*1=0.499 [T] 
Celkem: A+B+C+D+E+F+G+H+I+J+K+L+M+N+O+P+Q+R+S+T=77.485 [U] 
U * 2Koeficient množství=154.970 [V]</t>
  </si>
  <si>
    <t>201</t>
  </si>
  <si>
    <t>783315101</t>
  </si>
  <si>
    <t>Mezinátěr zámečnických konstrukcí jednonásobný syntetický standardní</t>
  </si>
  <si>
    <t>(1.15*2+8.38*0.18)*12 sloupy=45.701 [A] 
(1.416*(0.08*4))*8=3.625 [B] 
(0.2*(0.08*2+0.06*2))*8=0.448 [C] 
(1.545*(0.05*0.05))*8=0.031 [D] 
(0.15*(0.025*0.025*3.14))*8=0.002 [E] 
(0.07*(0.01*4))*8=0.022 [F] 
(0.127*2)*8=2.032 [G] 
(17.36*(0.08*2+0.05*2))*1=4.514 [H] 
(1.794*(0.08*4))*11=6.315 [I] 
(0.2*(0.08*2+0.06*2))*11=0.616 [J] 
(1.925*(0.05*4))*11=4.235 [K] 
(0.15*(0.05*0.05*3.14))*11=0.013 [L] 
(0.07*(0.01*4))*11=0.031 [M] 
(0.127*2)*11=2.794 [N] 
(21.4*(0.08*2+0.05*2))*1=5.564 [O] 
(1.306*(0.03*4))*2=0.313 [P] 
(0.957*(0.08*2+0.06*2))*2=0.536 [Q] 
(0.07*(0.01*4))*2=0.006 [R] 
(0.047*2)*2=0.188 [S] 
(1.92*(0.08*2+0.05*2))*1=0.499 [T] 
Celkem: A+B+C+D+E+F+G+H+I+J+K+L+M+N+O+P+Q+R+S+T=77.485 [U]</t>
  </si>
  <si>
    <t>202</t>
  </si>
  <si>
    <t>783317101</t>
  </si>
  <si>
    <t>Krycí nátěr (email) zámečnických konstrukcí jednonásobný syntetický standardní</t>
  </si>
  <si>
    <t>203</t>
  </si>
  <si>
    <t>783352101</t>
  </si>
  <si>
    <t>Tmelení zámečnických konstrukcí včetně přebroušení tmelených míst, tmelem polyesterovým</t>
  </si>
  <si>
    <t>204</t>
  </si>
  <si>
    <t>783801403</t>
  </si>
  <si>
    <t>Příprava podkladu omítek před provedením nátěru oprášení</t>
  </si>
  <si>
    <t>205</t>
  </si>
  <si>
    <t>783813111</t>
  </si>
  <si>
    <t>Penetrační nátěr omítek hladkých povrchů z desek na bázi dřeva (dřevovláknitých, dřevoštěpkových, cementotřískových apod.) syntetický</t>
  </si>
  <si>
    <t>42.52*6=255.120 [A] 
Celkem: A=255.120 [B] 
B * 2Koeficient množství=510.240 [C]</t>
  </si>
  <si>
    <t>206</t>
  </si>
  <si>
    <t>783817401</t>
  </si>
  <si>
    <t>Krycí (ochranný ) nátěr omítek dvojnásobný hladkých betonových povrchů nebo povrchů z desek na bázi dřeva (dřevovláknitých apod.) syntetický</t>
  </si>
  <si>
    <t>784</t>
  </si>
  <si>
    <t>Dokončovací práce - malby a tapety</t>
  </si>
  <si>
    <t>207</t>
  </si>
  <si>
    <t>784181123</t>
  </si>
  <si>
    <t>Penetrace podkladu jednonásobná hloubková v místnostech výšky přes 3,80 do 5,00 m</t>
  </si>
  <si>
    <t>2.8*3.55 ESI=9.940 [A] 
Celkem: A=9.940 [B] 
B * 2Koeficient množství=19.880 [C]</t>
  </si>
  <si>
    <t>208</t>
  </si>
  <si>
    <t>784211103</t>
  </si>
  <si>
    <t>Malby z malířských směsí otěruvzdorných za mokra dvojnásobné, bílé za mokra otěruvzdorné výborně v místnostech výšky přes 3,80 do 5,00 m</t>
  </si>
  <si>
    <t>Ostatní konstrukce a práce, bourání</t>
  </si>
  <si>
    <t>80</t>
  </si>
  <si>
    <t>949101112</t>
  </si>
  <si>
    <t>Lešení pomocné pracovní pro objekty pozemních staveb pro zatížení do 150 kg/m2, o výšce lešeňové podlahy přes 1,9 do 3,5 m</t>
  </si>
  <si>
    <t>285=285.000 [A] 
2.8*1.2 022 ESI=3.360 [B] 
Celkem: A+B=288.360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</si>
  <si>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</si>
  <si>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81</t>
  </si>
  <si>
    <t>953961114</t>
  </si>
  <si>
    <t>Kotvy chemické s vyvrtáním otvoru do betonu, železobetonu nebo tvrdého kamene tmel, velikost M 16, hloubka 125 mm</t>
  </si>
  <si>
    <t>9*2*2 rampa=36.000 [A] 
Celkem: A=36.000 [B]</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</si>
  <si>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i náklady na dodání a zasunutí kotevního šroubu do otvoru vyplněného chemickým tmelem nebo patronou a dotažení matice.</t>
  </si>
  <si>
    <t>82</t>
  </si>
  <si>
    <t>953961115</t>
  </si>
  <si>
    <t>Kotvy chemické s vyvrtáním otvoru do betonu, železobetonu nebo tvrdého kamene tmel, velikost M 20, hloubka 170 mm</t>
  </si>
  <si>
    <t>10*2 sloup=20.000 [A] 
Celkem: A=20.000 [B]</t>
  </si>
  <si>
    <t>83</t>
  </si>
  <si>
    <t>953965132</t>
  </si>
  <si>
    <t>Kotvy chemické s vyvrtáním otvoru kotevní šrouby pro chemické kotvy, velikost M 16, délka 260 mm</t>
  </si>
  <si>
    <t>21*8+5*2=178.000 [A] 
Celkem: A=178.000 [B]</t>
  </si>
  <si>
    <t>84</t>
  </si>
  <si>
    <t>961031411</t>
  </si>
  <si>
    <t>Bourání základů ze zdiva cihelného na maltu cementovou</t>
  </si>
  <si>
    <t>53.24*1*0.15 obezdívka=7.986 [A] 
Celkem: A=7.986 [B]</t>
  </si>
  <si>
    <t>85</t>
  </si>
  <si>
    <t>961044111</t>
  </si>
  <si>
    <t>Bourání základů z betonu prostého</t>
  </si>
  <si>
    <t>(42.55*0.5*0.65)*1+(3.12*0.5*0.65)*2 betonový práh pod sloupy=15.857 [A] 
Celkem: A=15.857 [B]</t>
  </si>
  <si>
    <t>86</t>
  </si>
  <si>
    <t>961055111</t>
  </si>
  <si>
    <t>Bourání základů z betonu železového</t>
  </si>
  <si>
    <t>1.45*1.75*1.5*3 základový fundament=11.419 [A] 
Celkem: A=11.419 [B]</t>
  </si>
  <si>
    <t>87</t>
  </si>
  <si>
    <t>962022490</t>
  </si>
  <si>
    <t>Bourání zdiva nadzákladového kamenného nebo smíšeného kamenného na maltu cementovou, objemu do 1 m3</t>
  </si>
  <si>
    <t>(42.55*0.5*0.5)*1+(3.12*0.5*0.5)*2 práh pod sloupy=12.198 [A] 
Celkem: A=12.198 [B]</t>
  </si>
  <si>
    <t>1. Bourání pilířů o průřezu přes 0,36 m2 se oceňuje cenami -2390 a - 2391, popř. -2490 a - 2491 jako bourání zdiva kamenného nadzákladového.</t>
  </si>
  <si>
    <t>88</t>
  </si>
  <si>
    <t>965041341</t>
  </si>
  <si>
    <t>Bourání mazanin škvárobetonových tl. do 100 mm, plochy přes 4 m2</t>
  </si>
  <si>
    <t>143.78*0.1 roznášecí plocha=14.378 [A] 
Celkem: A=14.378 [B]</t>
  </si>
  <si>
    <t>89</t>
  </si>
  <si>
    <t>966031313</t>
  </si>
  <si>
    <t>Vybourání částí říms z cihel vyložených do 250 mm tl. do 300 mm</t>
  </si>
  <si>
    <t>43.24 římsa přístřešku=43.240 [A] 
Celkem: A=43.240 [B]</t>
  </si>
  <si>
    <t>90</t>
  </si>
  <si>
    <t>967031142</t>
  </si>
  <si>
    <t>Přisekání (špicování) plošné nebo rovných ostění zdiva z cihel pálených rovných ostění, bez odstupu, po hrubém vybourání otvorů, na maltu cementovou</t>
  </si>
  <si>
    <t>43.24*0.3 římsa přístřešku=12.972 [A] 
Celkem: A=12.972 [B]</t>
  </si>
  <si>
    <t>91</t>
  </si>
  <si>
    <t>974031133</t>
  </si>
  <si>
    <t>Vysekání rýh ve zdivu cihelném na maltu vápennou nebo vápenocementovou do hl. 50 mm a šířky do 100 mm</t>
  </si>
  <si>
    <t>43.24*3 stavební příprava=129.720 [A] 
Celkem: A=129.720 [B]</t>
  </si>
  <si>
    <t>92</t>
  </si>
  <si>
    <t>976074131</t>
  </si>
  <si>
    <t>Vybourání kovových madel, zábradlí, dvířek, zděří, kotevních želez kotevních želez zapuštěných do 300 mm, ve zdivu nebo dlažbě z cihel na maltu cementovou</t>
  </si>
  <si>
    <t>52 kotvení krokví=52.000 [A] 
Celkem: A=52.000 [B]</t>
  </si>
  <si>
    <t>93</t>
  </si>
  <si>
    <t>011002000</t>
  </si>
  <si>
    <t>Průzkumné práce - rozbor zeminy ukládaný na skládku</t>
  </si>
  <si>
    <t>1 rozbor zeminy ukládaný na skládkurozbor zeminy ukládaný na skládku=1.000 [A] 
Celkem: A=1.000 [B]</t>
  </si>
  <si>
    <t>94</t>
  </si>
  <si>
    <t>012002000</t>
  </si>
  <si>
    <t>Geodetické práce v průběhu stavby</t>
  </si>
  <si>
    <t>95</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</si>
  <si>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</si>
  <si>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</si>
  <si>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3 do 6 kabelů</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</si>
  <si>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</si>
  <si>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96</t>
  </si>
  <si>
    <t>013244000</t>
  </si>
  <si>
    <t>Výrobní dokumentace</t>
  </si>
  <si>
    <t>1 =1.000 [A] 
Celkem: A=1.000 [B]</t>
  </si>
  <si>
    <t>97</t>
  </si>
  <si>
    <t>119003223</t>
  </si>
  <si>
    <t>Pomocné konstrukce při zabezpečení výkopu svislé ocelové mobilní oplocení, výšky do 2,2 m panely vyplněné profilovaným plechem zřízení</t>
  </si>
  <si>
    <t>75*2+45*2=240.000 [A] 
Celkem: A=240.000 [B]</t>
  </si>
  <si>
    <t>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t>
  </si>
  <si>
    <t>98</t>
  </si>
  <si>
    <t>119003224</t>
  </si>
  <si>
    <t>Pomocné konstrukce při zabezpečení výkopu svislé ocelové mobilní oplocení, výšky do 2,2 m panely vyplněné profilovaným plechem odstranění</t>
  </si>
  <si>
    <t>997</t>
  </si>
  <si>
    <t>Přesun sutě</t>
  </si>
  <si>
    <t>99</t>
  </si>
  <si>
    <t>997013151</t>
  </si>
  <si>
    <t>Vnitrostaveništní doprava suti a vybouraných hmot vodorovně do 50 m svisle s omezením mechanizace pro budovy a haly výšky do 6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</si>
  <si>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3151 a -3211 pro budovy a haly výšky do 6 m.  
3. Montáž, demontáž a pronájem shozu se ocení cenami souboru cen 997 01-33 Shoz suti.  
4. Ceny -3151 až -3162 lze použít vpřípadě, kdy dochází ke ztížení dopravy suti např. tím, že není možné instalovat jeřáb.</t>
  </si>
  <si>
    <t>100</t>
  </si>
  <si>
    <t>997013501</t>
  </si>
  <si>
    <t>Odvoz suti a vybouraných hmot na skládku nebo meziskládku se složením, na vzdálenost do 1 km</t>
  </si>
  <si>
    <t>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</si>
  <si>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101</t>
  </si>
  <si>
    <t>997013509</t>
  </si>
  <si>
    <t>Odvoz suti a vybouraných hmot na skládku nebo meziskládku se složením, na vzdálenost Příplatek k ceně za každý další i započatý 1 km přes 1 km</t>
  </si>
  <si>
    <t>102</t>
  </si>
  <si>
    <t>997013631</t>
  </si>
  <si>
    <t>Poplatek za uložení stavebního odpadu na skládce (skládkovné) směsného stavebního a demoličního zatříděného do Katalogu odpadů pod kódem 17 09 04</t>
  </si>
  <si>
    <t>1325.231=1 325.231 [A] 
-6.189 azbest=-6.189 [B] 
Celkem: A+B=1 319.042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</si>
  <si>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</si>
  <si>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103</t>
  </si>
  <si>
    <t>997013821</t>
  </si>
  <si>
    <t>Poplatek za uložení stavebního odpadu na skládce (skládkovné) ze stavebních materiálů obsahujících azbest zatříděných do Katalogu odpadů pod kódem 17 06 05</t>
  </si>
  <si>
    <t>6.189 azbest=6.189 [A] 
Celkem: A=6.189 [B]</t>
  </si>
  <si>
    <t>998</t>
  </si>
  <si>
    <t>Přesun hmot</t>
  </si>
  <si>
    <t>104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</si>
  <si>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</si>
  <si>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</si>
  <si>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</si>
  <si>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</si>
  <si>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105</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</si>
  <si>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</si>
  <si>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</si>
  <si>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</si>
  <si>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106</t>
  </si>
  <si>
    <t>998223011</t>
  </si>
  <si>
    <t>Přesun hmot pro pozemní komunikace s krytem dlážděným dopravní vzdálenost do 200 m jakékoliv délky objektu</t>
  </si>
  <si>
    <t>183.163 původní dlažba zpět=183.163 [A] 
Celkem: A=183.163 [B]</t>
  </si>
  <si>
    <t xml:space="preserve">  SO02</t>
  </si>
  <si>
    <t>ESI</t>
  </si>
  <si>
    <t>SO02</t>
  </si>
  <si>
    <t>46-M</t>
  </si>
  <si>
    <t>Zemní práce při extr.mont.pracích</t>
  </si>
  <si>
    <t>460010021</t>
  </si>
  <si>
    <t>Vytyčení trasy vedení kabelového (podzemního) v obvodu železniční stanice</t>
  </si>
  <si>
    <t>50=50.000 [A] 
Celkem: A=50.000 [B]</t>
  </si>
  <si>
    <t>1. Vcenách jsou zahrnuty i náklady na:  
a) pochůzky projektovanou tratí,  
b) vyznačení budoucí trasy,  
c) rozmístění, očíslování a označení opěrných bodů,  
d) označení překážek a míst pro kabelové prostupy a podchodové štoly.</t>
  </si>
  <si>
    <t>460010025</t>
  </si>
  <si>
    <t>Vytyčení trasy inženýrských sítí v zastavěném prostoru</t>
  </si>
  <si>
    <t>50*4=200.000 [A] 
Celkem: A=200.000 [B]</t>
  </si>
  <si>
    <t>460150063</t>
  </si>
  <si>
    <t>Hloubení zapažených i nezapažených kabelových rýh ručně včetně urovnání dna s přemístěním výkopku do vzdálenosti 3 m od okraje jámy nebo naložením na dopravní p</t>
  </si>
  <si>
    <t>Hloubení zapažených i nezapažených kabelových rýh ručně včetně urovnání dna s přemístěním výkopku do vzdálenosti 3 m od okraje jámy nebo naložením na dopravní prostředek šířky 40 cm, hloubky 80 cm, v hornině třídy 3</t>
  </si>
  <si>
    <t>60=60.000 [A] 
Celkem: A=60.000 [B]</t>
  </si>
  <si>
    <t>1. Ceny hloubení rýh v hornině třídy 6 a 7 se oceňují cenami souboru cen 460 20- . Hloubení nezapažených kabelových rýh strojně.</t>
  </si>
  <si>
    <t>460560063</t>
  </si>
  <si>
    <t>Zásyp kabelových rýh ručně s uložením výkopku ve vrstvách včetně zhutnění a urovnání povrchu šířky 40 cm hloubky 80 cm, v hornině třídy 3</t>
  </si>
  <si>
    <t>612325121</t>
  </si>
  <si>
    <t>Vápenocementová omítka rýh štuková ve stěnách, šířky rýhy do 150 mm</t>
  </si>
  <si>
    <t>25*0.15=3.750 [A] 
Celkem: A=3.750 [B]</t>
  </si>
  <si>
    <t>741</t>
  </si>
  <si>
    <t>Elektroinstalace - silnoproud</t>
  </si>
  <si>
    <t>741110301</t>
  </si>
  <si>
    <t>Montáž trubek ochranných s nasunutím nebo našroubováním do krabic plastových tuhých, uložených pevně, vnitřní O do 40 mm</t>
  </si>
  <si>
    <t>30=30.000 [A] 
40=40.000 [B] 
Celkem: A+B=70.000 [C]</t>
  </si>
  <si>
    <t>34571361</t>
  </si>
  <si>
    <t>trubka elektroinstalační HDPE tuhá dvouplášťová korugovaná D 41/50mm</t>
  </si>
  <si>
    <t>30=30.000 [A] 
40=40.000 [B] 
Celkem: A+B=70.000 [C] 
C * 1.15Koeficient množství=80.500 [D]</t>
  </si>
  <si>
    <t>7411120.1Z</t>
  </si>
  <si>
    <t>Montáž - Elektroinstalační krabice pod omítku se zkušební svorkou</t>
  </si>
  <si>
    <t>5=5.000 [A] 
Celkem: A=5.000 [B]</t>
  </si>
  <si>
    <t>354420.1Z</t>
  </si>
  <si>
    <t>Elektroinstalační krabice pod omítku se zkušební svorkou</t>
  </si>
  <si>
    <t>741120001</t>
  </si>
  <si>
    <t>Montáž vodičů izolovaných měděných bez ukončení uložených pod omítku plných a laněných (CY), průřezu žíly 0,35 až 6 mm2</t>
  </si>
  <si>
    <t>35 CYKY 3J x 2,5=35.000 [A] 
310 CYSY 2D x 1,5=310.000 [B] 
Celkem: A+B=345.000 [C]</t>
  </si>
  <si>
    <t>PKB.711021</t>
  </si>
  <si>
    <t>CYKY-J 3x2,5</t>
  </si>
  <si>
    <t>35 CYKY 3J x 2,5=35.000 [A] 
Celkem: A=35.000 [B] 
B * 1.15Koeficient množství=40.250 [C]</t>
  </si>
  <si>
    <t>PKB.711001</t>
  </si>
  <si>
    <t>CYSY-2D x 1,5</t>
  </si>
  <si>
    <t>310 CYSY 2D x 1,5=310.000 [A] 
Celkem: A=310.000 [B] 
B * 1.15Koeficient množství=356.500 [C]</t>
  </si>
  <si>
    <t>741130001</t>
  </si>
  <si>
    <t>Ukončení vodičů izolovaných s označením a zapojením v rozváděči nebo na přístroji, průřezu žíly do 2,5 mm2</t>
  </si>
  <si>
    <t>176=176.000 [A] 
Celkem: A=176.000 [B]</t>
  </si>
  <si>
    <t>741136161</t>
  </si>
  <si>
    <t>Propojení kabelů nebo vodičů spojkou speciální topného a přívodního studeného vodiče bez stínění</t>
  </si>
  <si>
    <t>2+2 topný kabel s termostatem=4.000 [A] 
Celkem: A=4.000 [B]</t>
  </si>
  <si>
    <t>210102345</t>
  </si>
  <si>
    <t>Propojení kabelů nebo vodičů spojkou do 1 kV kabelů speciálních kabelů topného a přívodního studeného vodiče bez stínění</t>
  </si>
  <si>
    <t>341103.1Z</t>
  </si>
  <si>
    <t>Topný kabel s termostatem - temperace svodů</t>
  </si>
  <si>
    <t>25*2 temperace svodů=50.000 [A] 
Celkem: A=50.000 [B]</t>
  </si>
  <si>
    <t>741210.1Z</t>
  </si>
  <si>
    <t>Práce a drobný materiál ve stávajícím rozvaděči osvětlení v rozvodně</t>
  </si>
  <si>
    <t>741210.2Z</t>
  </si>
  <si>
    <t>Práce a drobný materiál v rozvaděči LED osvětlení</t>
  </si>
  <si>
    <t>741210002</t>
  </si>
  <si>
    <t>Montáž rozvodnic oceloplechových nebo plastových bez zapojení vodičů běžných, hmotnosti do 50 kg</t>
  </si>
  <si>
    <t>35713105.Z</t>
  </si>
  <si>
    <t>Oceloplechová rozvodnice pod omítku 198TE, 6 řad po 33TE</t>
  </si>
  <si>
    <t>1 Oceloplechová rozvodnice pod omítku 198TE, 6 řad po 33TE=1.000 [A] 
Celkem: A=1.000 [B]</t>
  </si>
  <si>
    <t>741310003.Z</t>
  </si>
  <si>
    <t>Montáž spínací astrohodiny včetně programování</t>
  </si>
  <si>
    <t>1 Spínací astrohodiny včetně programování=1.000 [A] 
Celkem: A=1.000 [B]</t>
  </si>
  <si>
    <t>34535588.Z</t>
  </si>
  <si>
    <t>Spínací astrohodiny včetně programování</t>
  </si>
  <si>
    <t>741320105</t>
  </si>
  <si>
    <t>Montáž jističů se zapojením vodičů jednopólových nn do 25 A ve skříni</t>
  </si>
  <si>
    <t>1 Jistič 1x6A 10kA char.B=1.000 [A] 
Celkem: A=1.000 [B]</t>
  </si>
  <si>
    <t>35822107</t>
  </si>
  <si>
    <t>jistič 1pólový-charakteristika B 6A</t>
  </si>
  <si>
    <t>741320166</t>
  </si>
  <si>
    <t>Montáž jističů se zapojením vodičů třípólových nn do 25 A ve skříni, se signálním kontaktem</t>
  </si>
  <si>
    <t>1 Jistič 3x10A 10kA char.B=1.000 [A] 
1 Hlavní vypínač rozvaděče 3x16A=1.000 [B] 
Celkem: A+B=2.000 [C]</t>
  </si>
  <si>
    <t>35822401.Z</t>
  </si>
  <si>
    <t>Jistič 3x10A 10kA char.B</t>
  </si>
  <si>
    <t>1 Jistič 3x10A 10kA char.B=1.000 [A] 
Celkem: A=1.000 [B]</t>
  </si>
  <si>
    <t>35822402.Z</t>
  </si>
  <si>
    <t>Hlavní vypínač rozvaděče 3x16A</t>
  </si>
  <si>
    <t>1 Hlavní vypínač rozvaděče 3x16A=1.000 [A] 
Celkem: A=1.000 [B]</t>
  </si>
  <si>
    <t>741330032</t>
  </si>
  <si>
    <t>Montáž stykačů nn se zapojením vodičů do 25 A</t>
  </si>
  <si>
    <t>1 Stykač 230V/25A 4S=1.000 [A] 
Celkem: A=1.000 [B]</t>
  </si>
  <si>
    <t>35821102.Z</t>
  </si>
  <si>
    <t>Stykač 230V/25A 4S</t>
  </si>
  <si>
    <t>741410003</t>
  </si>
  <si>
    <t>Montáž uzemňovacího vedení s upevněním, propojením a připojením pomocí svorek na povrchu drátu nebo lana O do 10 mm</t>
  </si>
  <si>
    <t>35441073</t>
  </si>
  <si>
    <t>drát D 10mm FeZn</t>
  </si>
  <si>
    <t>50=50.000 [A] 
Celkem: A=50.000 [B] 
B * 1.15Koeficient množství=57.500 [C]</t>
  </si>
  <si>
    <t>741410021</t>
  </si>
  <si>
    <t>Montáž uzemňovacího vedení s upevněním, propojením a připojením pomocí svorek v zemi s izolací spojů pásku průřezu do 120 mm2 v městské zástavbě</t>
  </si>
  <si>
    <t>35442062</t>
  </si>
  <si>
    <t>pás zemnící 30x4mm FeZn</t>
  </si>
  <si>
    <t>60=60.000 [A] 
Celkem: A=60.000 [B] 
B * 1.15Koeficient množství=69.000 [C]</t>
  </si>
  <si>
    <t>741420.1Z</t>
  </si>
  <si>
    <t>Montáž + dodávka - Spojovací materiál (svorky SR 3b, SS svorky apod.)</t>
  </si>
  <si>
    <t>1. Svodovými dráty se rozumí i jímací vedení na střeše.</t>
  </si>
  <si>
    <t>741420.2Z</t>
  </si>
  <si>
    <t>Montáž + dodávka - Asfaltový nátěr zemnících svorek</t>
  </si>
  <si>
    <t>741420.3Z</t>
  </si>
  <si>
    <t>Montáž + dodávka - Úprava zapojení stávajícího hromosvodu</t>
  </si>
  <si>
    <t>741420002</t>
  </si>
  <si>
    <t>Montáž hromosvodného vedení svodových drátů nebo lan s podpěrami, O přes 10 mm</t>
  </si>
  <si>
    <t>354410.1Z</t>
  </si>
  <si>
    <t>HVI vodič isCON Pro+ 75 GR, ekv. přeskok. vzdál. 75cm</t>
  </si>
  <si>
    <t>50=50.000 [A] 
A * 1.15Koeficient množství=57.500 [B]</t>
  </si>
  <si>
    <t>741420022</t>
  </si>
  <si>
    <t>Montáž hromosvodného vedení svorek se 3 a více šrouby</t>
  </si>
  <si>
    <t>10=10.000 [A] 
Celkem: A=10.000 [B]</t>
  </si>
  <si>
    <t>354311.1Z</t>
  </si>
  <si>
    <t>Připojovací svorka SP vč. přichycení k litinovému sloupu</t>
  </si>
  <si>
    <t>741810001</t>
  </si>
  <si>
    <t>Zkoušky a prohlídky elektrických rozvodů a zařízení celková prohlídka a vyhotovení revizní zprávy pro objem montážních prací do 100 tis. Kč</t>
  </si>
  <si>
    <t>1. Ceny -0001 až -0011 jsou určeny pro objem montážních prací včetně všech nákladů.</t>
  </si>
  <si>
    <t>358211.Z</t>
  </si>
  <si>
    <t>Drobný elektroinstalační materiál (svorkovnice, sádra, kabelové příchytky…)</t>
  </si>
  <si>
    <t>741820001</t>
  </si>
  <si>
    <t>Měření zemních odporů zemniče - výchozí revize el. zařízení včetně zprávy</t>
  </si>
  <si>
    <t>044002001</t>
  </si>
  <si>
    <t>Revize - revizní technik s oprávněním "D"</t>
  </si>
  <si>
    <t>998741181</t>
  </si>
  <si>
    <t>Přesun hmot pro silnoproud stanovený z hmotnosti přesunovaného materiálu Příplatek k ceně za přesun prováděný bez použití mechanizace pro jakoukoliv výšku objek</t>
  </si>
  <si>
    <t>Přesun hmot pro silnoproud stanovený z hmotnosti přesunovaného materiálu Příplatek k ceně za přesun prováděný bez použití mechanizace pro jakoukoliv výšku objektu</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</si>
  <si>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</si>
  <si>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</si>
  <si>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</si>
  <si>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974031132</t>
  </si>
  <si>
    <t>Vysekání rýh ve zdivu cihelném na maltu vápennou nebo vápenocementovou do hl. 50 mm a šířky do 70 mm</t>
  </si>
  <si>
    <t>25=25.000 [A] 
Celkem: A=25.000 [B]</t>
  </si>
  <si>
    <t>977131115</t>
  </si>
  <si>
    <t>Vrty příklepovými vrtáky do cihelného zdiva nebo prostého betonu průměru 16 mm</t>
  </si>
  <si>
    <t>4*0.75=3.000 [A] 
Celkem: A=3.000 [B]</t>
  </si>
  <si>
    <t>1. Vcenách jsou započteny i náklady na rozměření, vrtání vrtacím kladivem a opotřebení příklepových vrtáků.  
2. Vrty příklepovými vrtáky větších rozměrů a jádrové vrty se oceňují cenami části A02 katalogu 800-5 Sanace.</t>
  </si>
  <si>
    <t>HZS</t>
  </si>
  <si>
    <t>Hodinové zúčtovací sazby</t>
  </si>
  <si>
    <t>HZS2222</t>
  </si>
  <si>
    <t>Hodinové zúčtovací sazby profesí PSV provádění stavebních instalací elektrikář odborný</t>
  </si>
  <si>
    <t>HOD</t>
  </si>
  <si>
    <t>8.5*2*5 osvětlení nástupiště=85.000 [A] 
Celkem: A=85.000 [B]</t>
  </si>
  <si>
    <t>348512.1Z</t>
  </si>
  <si>
    <t>LED pásek 9,6W 12V 860lm IP66nano NW 120LED/m</t>
  </si>
  <si>
    <t>170=170.000 [A] 
Celkem: A=170.000 [B]</t>
  </si>
  <si>
    <t>348512.2Z</t>
  </si>
  <si>
    <t>Profil WIRELI 12 GROOVE BC/UX hliník anoda 2m (metráž)</t>
  </si>
  <si>
    <t>348512.3Z</t>
  </si>
  <si>
    <t>Difuzor WIRELI C KLIP OPAL 2m (s krycím páskem)</t>
  </si>
  <si>
    <t>348512.4Z</t>
  </si>
  <si>
    <t>Montážní úchyt X s pružinou do sádrokartonu (pár)</t>
  </si>
  <si>
    <t>PÁR</t>
  </si>
  <si>
    <t>340=340.000 [A] 
Celkem: A=340.000 [B]</t>
  </si>
  <si>
    <t>348512.5Z</t>
  </si>
  <si>
    <t>GPV-200-12: Napájecí zdroj GPV 200W 12V IP67 16, 6A</t>
  </si>
  <si>
    <t>11=11.000 [A] 
Celkem: A=11.000 [B]</t>
  </si>
  <si>
    <t>348512.6Z</t>
  </si>
  <si>
    <t>Koncovka WIRELI 12 GROOVE šedá půlkulatá</t>
  </si>
  <si>
    <t>4=4.000 [A] 
Celkem: A=4.000 [B]</t>
  </si>
  <si>
    <t>348512.7Z</t>
  </si>
  <si>
    <t>Kabel CYH 2x0,35 černá: Kabel CYH 2x 0,35 dvojlinka černorudá</t>
  </si>
  <si>
    <t>440=440.000 [A] 
Celkem: A=440.000 [B]</t>
  </si>
  <si>
    <t>348512.8Z</t>
  </si>
  <si>
    <t>WAGO2: Wago svorka dvoupáková</t>
  </si>
  <si>
    <t>88=88.000 [A] 
Celkem: A=88.000 [B]</t>
  </si>
  <si>
    <t>348512.9Z</t>
  </si>
  <si>
    <t>WAGO2: Wago svorka pětipáková</t>
  </si>
  <si>
    <t>22=22.000 [A] 
Celkem: A=22.000 [B]</t>
  </si>
  <si>
    <t xml:space="preserve">  SO03</t>
  </si>
  <si>
    <t>INFORMAČNÍ SYSTÉM</t>
  </si>
  <si>
    <t>SO03</t>
  </si>
  <si>
    <t>22-M</t>
  </si>
  <si>
    <t>Montáže technologických zařízení pro dopravní stavby</t>
  </si>
  <si>
    <t>220320.1Z</t>
  </si>
  <si>
    <t>Montáž tabule včetně vyvrtání otvorů a připevnění tabule, nosné konstrukce, zatažení kabelů do tabule informační nástupištní do zastřešeného prostoru</t>
  </si>
  <si>
    <t>6=6.000 [A] 
Celkem: A=6.000 [B]</t>
  </si>
  <si>
    <t>1. V cenách 220 32-0363 až -0424 nejsou započteny náklady na zapojení kabelů. 
montážní a kotevní materiál pro tabule, montážní práce, elektroinstalační materiál, přípravné práce, plošina pož. ucpávky, průrazy, zkoušky, revize, oživení, přezkoušení, zkušební protokoly, dokumentace, náklady na dopravu</t>
  </si>
  <si>
    <t>345122.1Z</t>
  </si>
  <si>
    <t>Odjezdová tabule (vlaky) GSI26.864.480.RGB.N.N.L.O.RAL9017.TTS.CLK - aktivní záhlaví, digitální hodiny v záhlaví, provedení indoor, bez krycího skla, rozhraní e</t>
  </si>
  <si>
    <t>Odjezdová tabule (vlaky) GSI26.864.480.RGB.N.N.L.O.RAL9017.TTS.CLK - aktivní záhlaví, digitální hodiny v záhlaví, provedení indoor, bez krycího skla, rozhraní ethernet, závěs dle zadání</t>
  </si>
  <si>
    <t>345122.2Z</t>
  </si>
  <si>
    <t>Příjezdová tabule (vlaky, bus)   GSI26.864.480.RGB.N.N.L.O.RAL9017.TTS.CLK - aktivní záhlaví, digitální hodiny v záhlaví, provedení indoor, bez krycího skla, ro</t>
  </si>
  <si>
    <t>Příjezdová tabule (vlaky, bus)   GSI26.864.480.RGB.N.N.L.O.RAL9017.TTS.CLK - aktivní záhlaví, digitální hodiny v záhlaví, provedení indoor, bez krycího skla, rozhraní ethernet, závěs dle zadání</t>
  </si>
  <si>
    <t>345122.3Z</t>
  </si>
  <si>
    <t>Odjezdová tabule (BUS) GSI26.864.480.RGB.N.N.L.O.RAL9017.TTS.CLK - aktivní záhlaví, digitální hodiny v záhlaví, provedení indoor, bez krycího skla, rozhraní eth</t>
  </si>
  <si>
    <t>Odjezdová tabule (BUS) GSI26.864.480.RGB.N.N.L.O.RAL9017.TTS.CLK - aktivní záhlaví, digitální hodiny v záhlaví, provedení indoor, bez krycího skla, rozhraní ethernet, závěs dle zadání</t>
  </si>
  <si>
    <t>345122.4Z</t>
  </si>
  <si>
    <t>Hlásič pro nevidomé AKIS</t>
  </si>
  <si>
    <t>220320.2Z</t>
  </si>
  <si>
    <t>SW - upgrade SW INISS v žst. Strakonice</t>
  </si>
  <si>
    <t>1. V cenách 220 32-0363 až -0424 nejsou započteny náklady na zapojení kabelů.</t>
  </si>
  <si>
    <t>220320.3Z</t>
  </si>
  <si>
    <t>SW - SW INISS pro řízení informačních tabulí BUS</t>
  </si>
  <si>
    <t>220320.4Z</t>
  </si>
  <si>
    <t>HW - HW řídící PC pro SW INISS BUS - včetně monitoru, příslušenství</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</si>
</sst>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dimension ref="A1:F1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f>
      </c>
    </row>
    <row r="7" spans="2:3" ht="12.75" customHeight="1">
      <c r="B7" s="8" t="s">
        <v>7</v>
      </c>
      <c s="10">
        <f>0+E10+E12</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98-98'!K8+'SO 98-98'!M8</f>
      </c>
      <c s="14">
        <f>C11*0.21</f>
      </c>
      <c s="14">
        <f>C11+D11</f>
      </c>
      <c s="13">
        <f>'SO 98-98'!T7</f>
      </c>
    </row>
    <row r="12" spans="1:6" ht="12.75">
      <c r="A12" s="11" t="s">
        <v>83</v>
      </c>
      <c s="12" t="s">
        <v>84</v>
      </c>
      <c s="14">
        <f>0+C13+C14+C15</f>
      </c>
      <c s="14">
        <f>C12*0.21</f>
      </c>
      <c s="14">
        <f>0+E13+E14+E15</f>
      </c>
      <c s="13">
        <f>0+F13+F14+F15</f>
      </c>
    </row>
    <row r="13" spans="1:6" ht="12.75">
      <c r="A13" s="11" t="s">
        <v>85</v>
      </c>
      <c s="12" t="s">
        <v>86</v>
      </c>
      <c s="14">
        <f>SO01!K8+SO01!M8</f>
      </c>
      <c s="14">
        <f>C13*0.21</f>
      </c>
      <c s="14">
        <f>C13+D13</f>
      </c>
      <c s="13">
        <f>SO01!T7</f>
      </c>
    </row>
    <row r="14" spans="1:6" ht="12.75">
      <c r="A14" s="11" t="s">
        <v>981</v>
      </c>
      <c s="12" t="s">
        <v>982</v>
      </c>
      <c s="14">
        <f>SO02!K8+SO02!M8</f>
      </c>
      <c s="14">
        <f>C14*0.21</f>
      </c>
      <c s="14">
        <f>C14+D14</f>
      </c>
      <c s="13">
        <f>SO02!T7</f>
      </c>
    </row>
    <row r="15" spans="1:6" ht="12.75">
      <c r="A15" s="11" t="s">
        <v>1150</v>
      </c>
      <c s="12" t="s">
        <v>1151</v>
      </c>
      <c s="14">
        <f>SO03!K8+SO03!M8</f>
      </c>
      <c s="14">
        <f>C15*0.21</f>
      </c>
      <c s="14">
        <f>C15+D15</f>
      </c>
      <c s="13">
        <f>SO03!T7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COUNTIFS(L8:L35,"=0",A8:A35,"P")+COUNTIFS(L8:L35,"",A8:A35,"P")+SUM(Q8:Q35)</f>
      </c>
    </row>
    <row r="8" spans="1:13" ht="12.75">
      <c r="A8" t="s">
        <v>45</v>
      </c>
      <c r="C8" s="28" t="s">
        <v>46</v>
      </c>
      <c r="E8" s="30" t="s">
        <v>17</v>
      </c>
      <c r="J8" s="29">
        <f>0+J9+J22</f>
      </c>
      <c s="29">
        <f>0+K9+K22</f>
      </c>
      <c s="29">
        <f>0+L9+L22</f>
      </c>
      <c s="29">
        <f>0+M9+M22</f>
      </c>
    </row>
    <row r="9" spans="1:13" ht="12.75">
      <c r="A9" t="s">
        <v>47</v>
      </c>
      <c r="C9" s="31" t="s">
        <v>48</v>
      </c>
      <c r="E9" s="33" t="s">
        <v>49</v>
      </c>
      <c r="J9" s="32">
        <f>0</f>
      </c>
      <c s="32">
        <f>0</f>
      </c>
      <c s="32">
        <f>0+L10+L14+L18</f>
      </c>
      <c s="32">
        <f>0+M10+M14+M18</f>
      </c>
    </row>
    <row r="10" spans="1:16" ht="12.75">
      <c r="A10" t="s">
        <v>50</v>
      </c>
      <c s="34" t="s">
        <v>48</v>
      </c>
      <c s="34" t="s">
        <v>51</v>
      </c>
      <c s="35" t="s">
        <v>52</v>
      </c>
      <c s="6" t="s">
        <v>53</v>
      </c>
      <c s="36" t="s">
        <v>54</v>
      </c>
      <c s="37">
        <v>1</v>
      </c>
      <c s="36">
        <v>0</v>
      </c>
      <c s="36">
        <f>ROUND(G10*H10,6)</f>
      </c>
      <c r="L10" s="38">
        <v>0</v>
      </c>
      <c s="32">
        <f>ROUND(ROUND(L10,2)*ROUND(G10,3),2)</f>
      </c>
      <c s="36" t="s">
        <v>55</v>
      </c>
      <c>
        <f>(M10*21)/100</f>
      </c>
      <c t="s">
        <v>28</v>
      </c>
    </row>
    <row r="11" spans="1:5" ht="12.75">
      <c r="A11" s="35" t="s">
        <v>56</v>
      </c>
      <c r="E11" s="39" t="s">
        <v>53</v>
      </c>
    </row>
    <row r="12" spans="1:5" ht="25.5">
      <c r="A12" s="35" t="s">
        <v>57</v>
      </c>
      <c r="E12" s="40" t="s">
        <v>58</v>
      </c>
    </row>
    <row r="13" spans="1:5" ht="89.25">
      <c r="A13" t="s">
        <v>59</v>
      </c>
      <c r="E13" s="39" t="s">
        <v>60</v>
      </c>
    </row>
    <row r="14" spans="1:16" ht="12.75">
      <c r="A14" t="s">
        <v>50</v>
      </c>
      <c s="34" t="s">
        <v>28</v>
      </c>
      <c s="34" t="s">
        <v>61</v>
      </c>
      <c s="35" t="s">
        <v>52</v>
      </c>
      <c s="6" t="s">
        <v>62</v>
      </c>
      <c s="36" t="s">
        <v>54</v>
      </c>
      <c s="37">
        <v>1</v>
      </c>
      <c s="36">
        <v>0</v>
      </c>
      <c s="36">
        <f>ROUND(G14*H14,6)</f>
      </c>
      <c r="L14" s="38">
        <v>0</v>
      </c>
      <c s="32">
        <f>ROUND(ROUND(L14,2)*ROUND(G14,3),2)</f>
      </c>
      <c s="36" t="s">
        <v>55</v>
      </c>
      <c>
        <f>(M14*21)/100</f>
      </c>
      <c t="s">
        <v>28</v>
      </c>
    </row>
    <row r="15" spans="1:5" ht="12.75">
      <c r="A15" s="35" t="s">
        <v>56</v>
      </c>
      <c r="E15" s="39" t="s">
        <v>62</v>
      </c>
    </row>
    <row r="16" spans="1:5" ht="25.5">
      <c r="A16" s="35" t="s">
        <v>57</v>
      </c>
      <c r="E16" s="40" t="s">
        <v>58</v>
      </c>
    </row>
    <row r="17" spans="1:5" ht="102">
      <c r="A17" t="s">
        <v>59</v>
      </c>
      <c r="E17" s="39" t="s">
        <v>63</v>
      </c>
    </row>
    <row r="18" spans="1:16" ht="12.75">
      <c r="A18" t="s">
        <v>50</v>
      </c>
      <c s="34" t="s">
        <v>26</v>
      </c>
      <c s="34" t="s">
        <v>64</v>
      </c>
      <c s="35" t="s">
        <v>52</v>
      </c>
      <c s="6" t="s">
        <v>65</v>
      </c>
      <c s="36" t="s">
        <v>54</v>
      </c>
      <c s="37">
        <v>1</v>
      </c>
      <c s="36">
        <v>0</v>
      </c>
      <c s="36">
        <f>ROUND(G18*H18,6)</f>
      </c>
      <c r="L18" s="38">
        <v>0</v>
      </c>
      <c s="32">
        <f>ROUND(ROUND(L18,2)*ROUND(G18,3),2)</f>
      </c>
      <c s="36" t="s">
        <v>55</v>
      </c>
      <c>
        <f>(M18*21)/100</f>
      </c>
      <c t="s">
        <v>28</v>
      </c>
    </row>
    <row r="19" spans="1:5" ht="12.75">
      <c r="A19" s="35" t="s">
        <v>56</v>
      </c>
      <c r="E19" s="39" t="s">
        <v>65</v>
      </c>
    </row>
    <row r="20" spans="1:5" ht="25.5">
      <c r="A20" s="35" t="s">
        <v>57</v>
      </c>
      <c r="E20" s="40" t="s">
        <v>58</v>
      </c>
    </row>
    <row r="21" spans="1:5" ht="38.25">
      <c r="A21" t="s">
        <v>59</v>
      </c>
      <c r="E21" s="39" t="s">
        <v>66</v>
      </c>
    </row>
    <row r="22" spans="1:13" ht="12.75">
      <c r="A22" t="s">
        <v>47</v>
      </c>
      <c r="C22" s="31" t="s">
        <v>28</v>
      </c>
      <c r="E22" s="33" t="s">
        <v>67</v>
      </c>
      <c r="J22" s="32">
        <f>0</f>
      </c>
      <c s="32">
        <f>0</f>
      </c>
      <c s="32">
        <f>0+L23+L27+L31+L35</f>
      </c>
      <c s="32">
        <f>0+M23+M27+M31+M35</f>
      </c>
    </row>
    <row r="23" spans="1:16" ht="12.75">
      <c r="A23" t="s">
        <v>50</v>
      </c>
      <c s="34" t="s">
        <v>68</v>
      </c>
      <c s="34" t="s">
        <v>69</v>
      </c>
      <c s="35" t="s">
        <v>52</v>
      </c>
      <c s="6" t="s">
        <v>70</v>
      </c>
      <c s="36" t="s">
        <v>54</v>
      </c>
      <c s="37">
        <v>1</v>
      </c>
      <c s="36">
        <v>0</v>
      </c>
      <c s="36">
        <f>ROUND(G23*H23,6)</f>
      </c>
      <c r="L23" s="38">
        <v>0</v>
      </c>
      <c s="32">
        <f>ROUND(ROUND(L23,2)*ROUND(G23,3),2)</f>
      </c>
      <c s="36" t="s">
        <v>55</v>
      </c>
      <c>
        <f>(M23*21)/100</f>
      </c>
      <c t="s">
        <v>28</v>
      </c>
    </row>
    <row r="24" spans="1:5" ht="12.75">
      <c r="A24" s="35" t="s">
        <v>56</v>
      </c>
      <c r="E24" s="39" t="s">
        <v>70</v>
      </c>
    </row>
    <row r="25" spans="1:5" ht="25.5">
      <c r="A25" s="35" t="s">
        <v>57</v>
      </c>
      <c r="E25" s="40" t="s">
        <v>58</v>
      </c>
    </row>
    <row r="26" spans="1:5" ht="89.25">
      <c r="A26" t="s">
        <v>59</v>
      </c>
      <c r="E26" s="39" t="s">
        <v>71</v>
      </c>
    </row>
    <row r="27" spans="1:16" ht="12.75">
      <c r="A27" t="s">
        <v>50</v>
      </c>
      <c s="34" t="s">
        <v>72</v>
      </c>
      <c s="34" t="s">
        <v>73</v>
      </c>
      <c s="35" t="s">
        <v>52</v>
      </c>
      <c s="6" t="s">
        <v>74</v>
      </c>
      <c s="36" t="s">
        <v>54</v>
      </c>
      <c s="37">
        <v>1</v>
      </c>
      <c s="36">
        <v>0</v>
      </c>
      <c s="36">
        <f>ROUND(G27*H27,6)</f>
      </c>
      <c r="L27" s="38">
        <v>0</v>
      </c>
      <c s="32">
        <f>ROUND(ROUND(L27,2)*ROUND(G27,3),2)</f>
      </c>
      <c s="36" t="s">
        <v>55</v>
      </c>
      <c>
        <f>(M27*21)/100</f>
      </c>
      <c t="s">
        <v>28</v>
      </c>
    </row>
    <row r="28" spans="1:5" ht="12.75">
      <c r="A28" s="35" t="s">
        <v>56</v>
      </c>
      <c r="E28" s="39" t="s">
        <v>74</v>
      </c>
    </row>
    <row r="29" spans="1:5" ht="25.5">
      <c r="A29" s="35" t="s">
        <v>57</v>
      </c>
      <c r="E29" s="40" t="s">
        <v>58</v>
      </c>
    </row>
    <row r="30" spans="1:5" ht="76.5">
      <c r="A30" t="s">
        <v>59</v>
      </c>
      <c r="E30" s="39" t="s">
        <v>75</v>
      </c>
    </row>
    <row r="31" spans="1:16" ht="12.75">
      <c r="A31" t="s">
        <v>50</v>
      </c>
      <c s="34" t="s">
        <v>27</v>
      </c>
      <c s="34" t="s">
        <v>76</v>
      </c>
      <c s="35" t="s">
        <v>52</v>
      </c>
      <c s="6" t="s">
        <v>77</v>
      </c>
      <c s="36" t="s">
        <v>54</v>
      </c>
      <c s="37">
        <v>1</v>
      </c>
      <c s="36">
        <v>0</v>
      </c>
      <c s="36">
        <f>ROUND(G31*H31,6)</f>
      </c>
      <c r="L31" s="38">
        <v>0</v>
      </c>
      <c s="32">
        <f>ROUND(ROUND(L31,2)*ROUND(G31,3),2)</f>
      </c>
      <c s="36" t="s">
        <v>55</v>
      </c>
      <c>
        <f>(M31*21)/100</f>
      </c>
      <c t="s">
        <v>28</v>
      </c>
    </row>
    <row r="32" spans="1:5" ht="12.75">
      <c r="A32" s="35" t="s">
        <v>56</v>
      </c>
      <c r="E32" s="39" t="s">
        <v>77</v>
      </c>
    </row>
    <row r="33" spans="1:5" ht="25.5">
      <c r="A33" s="35" t="s">
        <v>57</v>
      </c>
      <c r="E33" s="40" t="s">
        <v>58</v>
      </c>
    </row>
    <row r="34" spans="1:5" ht="89.25">
      <c r="A34" t="s">
        <v>59</v>
      </c>
      <c r="E34" s="39" t="s">
        <v>78</v>
      </c>
    </row>
    <row r="35" spans="1:16" ht="12.75">
      <c r="A35" t="s">
        <v>50</v>
      </c>
      <c s="34" t="s">
        <v>79</v>
      </c>
      <c s="34" t="s">
        <v>80</v>
      </c>
      <c s="35" t="s">
        <v>52</v>
      </c>
      <c s="6" t="s">
        <v>81</v>
      </c>
      <c s="36" t="s">
        <v>54</v>
      </c>
      <c s="37">
        <v>1</v>
      </c>
      <c s="36">
        <v>0</v>
      </c>
      <c s="36">
        <f>ROUND(G35*H35,6)</f>
      </c>
      <c r="L35" s="38">
        <v>0</v>
      </c>
      <c s="32">
        <f>ROUND(ROUND(L35,2)*ROUND(G35,3),2)</f>
      </c>
      <c s="36" t="s">
        <v>55</v>
      </c>
      <c>
        <f>(M35*21)/100</f>
      </c>
      <c t="s">
        <v>28</v>
      </c>
    </row>
    <row r="36" spans="1:5" ht="12.75">
      <c r="A36" s="35" t="s">
        <v>56</v>
      </c>
      <c r="E36" s="39" t="s">
        <v>81</v>
      </c>
    </row>
    <row r="37" spans="1:5" ht="25.5">
      <c r="A37" s="35" t="s">
        <v>57</v>
      </c>
      <c r="E37" s="40" t="s">
        <v>58</v>
      </c>
    </row>
    <row r="38" spans="1:5" ht="12.75">
      <c r="A38" t="s">
        <v>59</v>
      </c>
      <c r="E38" s="39" t="s">
        <v>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8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v>
      </c>
      <c s="41">
        <f>Rekapitulace!C12</f>
      </c>
      <c s="20" t="s">
        <v>0</v>
      </c>
      <c t="s">
        <v>23</v>
      </c>
      <c t="s">
        <v>28</v>
      </c>
    </row>
    <row r="4" spans="1:16" ht="32" customHeight="1">
      <c r="A4" s="24" t="s">
        <v>20</v>
      </c>
      <c s="25" t="s">
        <v>29</v>
      </c>
      <c s="27" t="s">
        <v>83</v>
      </c>
      <c r="E4" s="26" t="s">
        <v>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COUNTIFS(L8:L855,"=0",A8:A855,"P")+COUNTIFS(L8:L855,"",A8:A855,"P")+SUM(Q8:Q855)</f>
      </c>
    </row>
    <row r="8" spans="1:13" ht="12.75">
      <c r="A8" t="s">
        <v>45</v>
      </c>
      <c r="C8" s="28" t="s">
        <v>87</v>
      </c>
      <c r="E8" s="30" t="s">
        <v>86</v>
      </c>
      <c r="J8" s="29">
        <f>0+J9+J74+J139+J180+J253+J330+J363+J444+J465+J542+J575+J620+J629+J674+J739+J748+J825+J846</f>
      </c>
      <c s="29">
        <f>0+K9+K74+K139+K180+K253+K330+K363+K444+K465+K542+K575+K620+K629+K674+K739+K748+K825+K846</f>
      </c>
      <c s="29">
        <f>0+L9+L74+L139+L180+L253+L330+L363+L444+L465+L542+L575+L620+L629+L674+L739+L748+L825+L846</f>
      </c>
      <c s="29">
        <f>0+M9+M74+M139+M180+M253+M330+M363+M444+M465+M542+M575+M620+M629+M674+M739+M748+M825+M846</f>
      </c>
    </row>
    <row r="9" spans="1:13" ht="12.75">
      <c r="A9" t="s">
        <v>47</v>
      </c>
      <c r="C9" s="31" t="s">
        <v>48</v>
      </c>
      <c r="E9" s="33" t="s">
        <v>88</v>
      </c>
      <c r="J9" s="32">
        <f>0</f>
      </c>
      <c s="32">
        <f>0</f>
      </c>
      <c s="32">
        <f>0+L10+L14+L18+L22+L26+L30+L34+L38+L42+L46+L50+L54+L58+L62+L66+L70</f>
      </c>
      <c s="32">
        <f>0+M10+M14+M18+M22+M26+M30+M34+M38+M42+M46+M50+M54+M58+M62+M66+M70</f>
      </c>
    </row>
    <row r="10" spans="1:16" ht="25.5">
      <c r="A10" t="s">
        <v>50</v>
      </c>
      <c s="34" t="s">
        <v>48</v>
      </c>
      <c s="34" t="s">
        <v>89</v>
      </c>
      <c s="35" t="s">
        <v>52</v>
      </c>
      <c s="6" t="s">
        <v>90</v>
      </c>
      <c s="36" t="s">
        <v>91</v>
      </c>
      <c s="37">
        <v>569.32</v>
      </c>
      <c s="36">
        <v>0</v>
      </c>
      <c s="36">
        <f>ROUND(G10*H10,6)</f>
      </c>
      <c r="L10" s="38">
        <v>0</v>
      </c>
      <c s="32">
        <f>ROUND(ROUND(L10,2)*ROUND(G10,3),2)</f>
      </c>
      <c s="36" t="s">
        <v>92</v>
      </c>
      <c>
        <f>(M10*21)/100</f>
      </c>
      <c t="s">
        <v>28</v>
      </c>
    </row>
    <row r="11" spans="1:5" ht="38.25">
      <c r="A11" s="35" t="s">
        <v>56</v>
      </c>
      <c r="E11" s="39" t="s">
        <v>93</v>
      </c>
    </row>
    <row r="12" spans="1:5" ht="25.5">
      <c r="A12" s="35" t="s">
        <v>57</v>
      </c>
      <c r="E12" s="40" t="s">
        <v>94</v>
      </c>
    </row>
    <row r="13" spans="1:5" ht="178.5">
      <c r="A13" t="s">
        <v>59</v>
      </c>
      <c r="E13" s="39" t="s">
        <v>95</v>
      </c>
    </row>
    <row r="14" spans="1:16" ht="38.25">
      <c r="A14" t="s">
        <v>50</v>
      </c>
      <c s="34" t="s">
        <v>28</v>
      </c>
      <c s="34" t="s">
        <v>96</v>
      </c>
      <c s="35" t="s">
        <v>52</v>
      </c>
      <c s="6" t="s">
        <v>97</v>
      </c>
      <c s="36" t="s">
        <v>91</v>
      </c>
      <c s="37">
        <v>617.5</v>
      </c>
      <c s="36">
        <v>0</v>
      </c>
      <c s="36">
        <f>ROUND(G14*H14,6)</f>
      </c>
      <c r="L14" s="38">
        <v>0</v>
      </c>
      <c s="32">
        <f>ROUND(ROUND(L14,2)*ROUND(G14,3),2)</f>
      </c>
      <c s="36" t="s">
        <v>92</v>
      </c>
      <c>
        <f>(M14*21)/100</f>
      </c>
      <c t="s">
        <v>28</v>
      </c>
    </row>
    <row r="15" spans="1:5" ht="38.25">
      <c r="A15" s="35" t="s">
        <v>56</v>
      </c>
      <c r="E15" s="39" t="s">
        <v>98</v>
      </c>
    </row>
    <row r="16" spans="1:5" ht="25.5">
      <c r="A16" s="35" t="s">
        <v>57</v>
      </c>
      <c r="E16" s="40" t="s">
        <v>99</v>
      </c>
    </row>
    <row r="17" spans="1:5" ht="178.5">
      <c r="A17" t="s">
        <v>59</v>
      </c>
      <c r="E17" s="39" t="s">
        <v>100</v>
      </c>
    </row>
    <row r="18" spans="1:16" ht="38.25">
      <c r="A18" t="s">
        <v>50</v>
      </c>
      <c s="34" t="s">
        <v>26</v>
      </c>
      <c s="34" t="s">
        <v>101</v>
      </c>
      <c s="35" t="s">
        <v>52</v>
      </c>
      <c s="6" t="s">
        <v>102</v>
      </c>
      <c s="36" t="s">
        <v>91</v>
      </c>
      <c s="37">
        <v>1186.82</v>
      </c>
      <c s="36">
        <v>0</v>
      </c>
      <c s="36">
        <f>ROUND(G18*H18,6)</f>
      </c>
      <c r="L18" s="38">
        <v>0</v>
      </c>
      <c s="32">
        <f>ROUND(ROUND(L18,2)*ROUND(G18,3),2)</f>
      </c>
      <c s="36" t="s">
        <v>92</v>
      </c>
      <c>
        <f>(M18*21)/100</f>
      </c>
      <c t="s">
        <v>28</v>
      </c>
    </row>
    <row r="19" spans="1:5" ht="38.25">
      <c r="A19" s="35" t="s">
        <v>56</v>
      </c>
      <c r="E19" s="39" t="s">
        <v>103</v>
      </c>
    </row>
    <row r="20" spans="1:5" ht="38.25">
      <c r="A20" s="35" t="s">
        <v>57</v>
      </c>
      <c r="E20" s="40" t="s">
        <v>104</v>
      </c>
    </row>
    <row r="21" spans="1:5" ht="306">
      <c r="A21" t="s">
        <v>59</v>
      </c>
      <c r="E21" s="39" t="s">
        <v>105</v>
      </c>
    </row>
    <row r="22" spans="1:16" ht="38.25">
      <c r="A22" t="s">
        <v>50</v>
      </c>
      <c s="34" t="s">
        <v>68</v>
      </c>
      <c s="34" t="s">
        <v>106</v>
      </c>
      <c s="35" t="s">
        <v>52</v>
      </c>
      <c s="6" t="s">
        <v>102</v>
      </c>
      <c s="36" t="s">
        <v>91</v>
      </c>
      <c s="37">
        <v>1186.82</v>
      </c>
      <c s="36">
        <v>0</v>
      </c>
      <c s="36">
        <f>ROUND(G22*H22,6)</f>
      </c>
      <c r="L22" s="38">
        <v>0</v>
      </c>
      <c s="32">
        <f>ROUND(ROUND(L22,2)*ROUND(G22,3),2)</f>
      </c>
      <c s="36" t="s">
        <v>92</v>
      </c>
      <c>
        <f>(M22*21)/100</f>
      </c>
      <c t="s">
        <v>28</v>
      </c>
    </row>
    <row r="23" spans="1:5" ht="38.25">
      <c r="A23" s="35" t="s">
        <v>56</v>
      </c>
      <c r="E23" s="39" t="s">
        <v>107</v>
      </c>
    </row>
    <row r="24" spans="1:5" ht="38.25">
      <c r="A24" s="35" t="s">
        <v>57</v>
      </c>
      <c r="E24" s="40" t="s">
        <v>104</v>
      </c>
    </row>
    <row r="25" spans="1:5" ht="306">
      <c r="A25" t="s">
        <v>59</v>
      </c>
      <c r="E25" s="39" t="s">
        <v>105</v>
      </c>
    </row>
    <row r="26" spans="1:16" ht="25.5">
      <c r="A26" t="s">
        <v>50</v>
      </c>
      <c s="34" t="s">
        <v>72</v>
      </c>
      <c s="34" t="s">
        <v>108</v>
      </c>
      <c s="35" t="s">
        <v>52</v>
      </c>
      <c s="6" t="s">
        <v>109</v>
      </c>
      <c s="36" t="s">
        <v>110</v>
      </c>
      <c s="37">
        <v>156.6</v>
      </c>
      <c s="36">
        <v>0</v>
      </c>
      <c s="36">
        <f>ROUND(G26*H26,6)</f>
      </c>
      <c r="L26" s="38">
        <v>0</v>
      </c>
      <c s="32">
        <f>ROUND(ROUND(L26,2)*ROUND(G26,3),2)</f>
      </c>
      <c s="36" t="s">
        <v>92</v>
      </c>
      <c>
        <f>(M26*21)/100</f>
      </c>
      <c t="s">
        <v>28</v>
      </c>
    </row>
    <row r="27" spans="1:5" ht="25.5">
      <c r="A27" s="35" t="s">
        <v>56</v>
      </c>
      <c r="E27" s="39" t="s">
        <v>109</v>
      </c>
    </row>
    <row r="28" spans="1:5" ht="38.25">
      <c r="A28" s="35" t="s">
        <v>57</v>
      </c>
      <c r="E28" s="40" t="s">
        <v>111</v>
      </c>
    </row>
    <row r="29" spans="1:5" ht="191.25">
      <c r="A29" t="s">
        <v>59</v>
      </c>
      <c r="E29" s="39" t="s">
        <v>112</v>
      </c>
    </row>
    <row r="30" spans="1:16" ht="25.5">
      <c r="A30" t="s">
        <v>50</v>
      </c>
      <c s="34" t="s">
        <v>27</v>
      </c>
      <c s="34" t="s">
        <v>113</v>
      </c>
      <c s="35" t="s">
        <v>52</v>
      </c>
      <c s="6" t="s">
        <v>114</v>
      </c>
      <c s="36" t="s">
        <v>115</v>
      </c>
      <c s="37">
        <v>629.775</v>
      </c>
      <c s="36">
        <v>0</v>
      </c>
      <c s="36">
        <f>ROUND(G30*H30,6)</f>
      </c>
      <c r="L30" s="38">
        <v>0</v>
      </c>
      <c s="32">
        <f>ROUND(ROUND(L30,2)*ROUND(G30,3),2)</f>
      </c>
      <c s="36" t="s">
        <v>92</v>
      </c>
      <c>
        <f>(M30*21)/100</f>
      </c>
      <c t="s">
        <v>28</v>
      </c>
    </row>
    <row r="31" spans="1:5" ht="25.5">
      <c r="A31" s="35" t="s">
        <v>56</v>
      </c>
      <c r="E31" s="39" t="s">
        <v>114</v>
      </c>
    </row>
    <row r="32" spans="1:5" ht="63.75">
      <c r="A32" s="35" t="s">
        <v>57</v>
      </c>
      <c r="E32" s="40" t="s">
        <v>116</v>
      </c>
    </row>
    <row r="33" spans="1:5" ht="409.5">
      <c r="A33" t="s">
        <v>59</v>
      </c>
      <c r="E33" s="39" t="s">
        <v>117</v>
      </c>
    </row>
    <row r="34" spans="1:16" ht="25.5">
      <c r="A34" t="s">
        <v>50</v>
      </c>
      <c s="34" t="s">
        <v>79</v>
      </c>
      <c s="34" t="s">
        <v>118</v>
      </c>
      <c s="35" t="s">
        <v>52</v>
      </c>
      <c s="6" t="s">
        <v>119</v>
      </c>
      <c s="36" t="s">
        <v>115</v>
      </c>
      <c s="37">
        <v>36.365</v>
      </c>
      <c s="36">
        <v>0</v>
      </c>
      <c s="36">
        <f>ROUND(G34*H34,6)</f>
      </c>
      <c r="L34" s="38">
        <v>0</v>
      </c>
      <c s="32">
        <f>ROUND(ROUND(L34,2)*ROUND(G34,3),2)</f>
      </c>
      <c s="36" t="s">
        <v>92</v>
      </c>
      <c>
        <f>(M34*21)/100</f>
      </c>
      <c t="s">
        <v>28</v>
      </c>
    </row>
    <row r="35" spans="1:5" ht="25.5">
      <c r="A35" s="35" t="s">
        <v>56</v>
      </c>
      <c r="E35" s="39" t="s">
        <v>120</v>
      </c>
    </row>
    <row r="36" spans="1:5" ht="38.25">
      <c r="A36" s="35" t="s">
        <v>57</v>
      </c>
      <c r="E36" s="40" t="s">
        <v>121</v>
      </c>
    </row>
    <row r="37" spans="1:5" ht="38.25">
      <c r="A37" t="s">
        <v>59</v>
      </c>
      <c r="E37" s="39" t="s">
        <v>122</v>
      </c>
    </row>
    <row r="38" spans="1:16" ht="38.25">
      <c r="A38" t="s">
        <v>50</v>
      </c>
      <c s="34" t="s">
        <v>123</v>
      </c>
      <c s="34" t="s">
        <v>124</v>
      </c>
      <c s="35" t="s">
        <v>52</v>
      </c>
      <c s="6" t="s">
        <v>125</v>
      </c>
      <c s="36" t="s">
        <v>115</v>
      </c>
      <c s="37">
        <v>629.775</v>
      </c>
      <c s="36">
        <v>0</v>
      </c>
      <c s="36">
        <f>ROUND(G38*H38,6)</f>
      </c>
      <c r="L38" s="38">
        <v>0</v>
      </c>
      <c s="32">
        <f>ROUND(ROUND(L38,2)*ROUND(G38,3),2)</f>
      </c>
      <c s="36" t="s">
        <v>92</v>
      </c>
      <c>
        <f>(M38*21)/100</f>
      </c>
      <c t="s">
        <v>28</v>
      </c>
    </row>
    <row r="39" spans="1:5" ht="38.25">
      <c r="A39" s="35" t="s">
        <v>56</v>
      </c>
      <c r="E39" s="39" t="s">
        <v>126</v>
      </c>
    </row>
    <row r="40" spans="1:5" ht="63.75">
      <c r="A40" s="35" t="s">
        <v>57</v>
      </c>
      <c r="E40" s="40" t="s">
        <v>116</v>
      </c>
    </row>
    <row r="41" spans="1:5" ht="63.75">
      <c r="A41" t="s">
        <v>59</v>
      </c>
      <c r="E41" s="39" t="s">
        <v>127</v>
      </c>
    </row>
    <row r="42" spans="1:16" ht="38.25">
      <c r="A42" t="s">
        <v>50</v>
      </c>
      <c s="34" t="s">
        <v>128</v>
      </c>
      <c s="34" t="s">
        <v>129</v>
      </c>
      <c s="35" t="s">
        <v>52</v>
      </c>
      <c s="6" t="s">
        <v>125</v>
      </c>
      <c s="36" t="s">
        <v>115</v>
      </c>
      <c s="37">
        <v>629.775</v>
      </c>
      <c s="36">
        <v>0</v>
      </c>
      <c s="36">
        <f>ROUND(G42*H42,6)</f>
      </c>
      <c r="L42" s="38">
        <v>0</v>
      </c>
      <c s="32">
        <f>ROUND(ROUND(L42,2)*ROUND(G42,3),2)</f>
      </c>
      <c s="36" t="s">
        <v>92</v>
      </c>
      <c>
        <f>(M42*21)/100</f>
      </c>
      <c t="s">
        <v>28</v>
      </c>
    </row>
    <row r="43" spans="1:5" ht="38.25">
      <c r="A43" s="35" t="s">
        <v>56</v>
      </c>
      <c r="E43" s="39" t="s">
        <v>130</v>
      </c>
    </row>
    <row r="44" spans="1:5" ht="63.75">
      <c r="A44" s="35" t="s">
        <v>57</v>
      </c>
      <c r="E44" s="40" t="s">
        <v>116</v>
      </c>
    </row>
    <row r="45" spans="1:5" ht="63.75">
      <c r="A45" t="s">
        <v>59</v>
      </c>
      <c r="E45" s="39" t="s">
        <v>127</v>
      </c>
    </row>
    <row r="46" spans="1:16" ht="25.5">
      <c r="A46" t="s">
        <v>50</v>
      </c>
      <c s="34" t="s">
        <v>131</v>
      </c>
      <c s="34" t="s">
        <v>132</v>
      </c>
      <c s="35" t="s">
        <v>52</v>
      </c>
      <c s="6" t="s">
        <v>133</v>
      </c>
      <c s="36" t="s">
        <v>115</v>
      </c>
      <c s="37">
        <v>629.775</v>
      </c>
      <c s="36">
        <v>0</v>
      </c>
      <c s="36">
        <f>ROUND(G46*H46,6)</f>
      </c>
      <c r="L46" s="38">
        <v>0</v>
      </c>
      <c s="32">
        <f>ROUND(ROUND(L46,2)*ROUND(G46,3),2)</f>
      </c>
      <c s="36" t="s">
        <v>92</v>
      </c>
      <c>
        <f>(M46*21)/100</f>
      </c>
      <c t="s">
        <v>28</v>
      </c>
    </row>
    <row r="47" spans="1:5" ht="25.5">
      <c r="A47" s="35" t="s">
        <v>56</v>
      </c>
      <c r="E47" s="39" t="s">
        <v>133</v>
      </c>
    </row>
    <row r="48" spans="1:5" ht="63.75">
      <c r="A48" s="35" t="s">
        <v>57</v>
      </c>
      <c r="E48" s="40" t="s">
        <v>116</v>
      </c>
    </row>
    <row r="49" spans="1:5" ht="12.75">
      <c r="A49" t="s">
        <v>59</v>
      </c>
      <c r="E49" s="39" t="s">
        <v>52</v>
      </c>
    </row>
    <row r="50" spans="1:16" ht="12.75">
      <c r="A50" t="s">
        <v>50</v>
      </c>
      <c s="34" t="s">
        <v>134</v>
      </c>
      <c s="34" t="s">
        <v>135</v>
      </c>
      <c s="35" t="s">
        <v>52</v>
      </c>
      <c s="6" t="s">
        <v>136</v>
      </c>
      <c s="36" t="s">
        <v>115</v>
      </c>
      <c s="37">
        <v>629.775</v>
      </c>
      <c s="36">
        <v>0</v>
      </c>
      <c s="36">
        <f>ROUND(G50*H50,6)</f>
      </c>
      <c r="L50" s="38">
        <v>0</v>
      </c>
      <c s="32">
        <f>ROUND(ROUND(L50,2)*ROUND(G50,3),2)</f>
      </c>
      <c s="36" t="s">
        <v>92</v>
      </c>
      <c>
        <f>(M50*21)/100</f>
      </c>
      <c t="s">
        <v>28</v>
      </c>
    </row>
    <row r="51" spans="1:5" ht="12.75">
      <c r="A51" s="35" t="s">
        <v>56</v>
      </c>
      <c r="E51" s="39" t="s">
        <v>136</v>
      </c>
    </row>
    <row r="52" spans="1:5" ht="63.75">
      <c r="A52" s="35" t="s">
        <v>57</v>
      </c>
      <c r="E52" s="40" t="s">
        <v>116</v>
      </c>
    </row>
    <row r="53" spans="1:5" ht="38.25">
      <c r="A53" t="s">
        <v>59</v>
      </c>
      <c r="E53" s="39" t="s">
        <v>137</v>
      </c>
    </row>
    <row r="54" spans="1:16" ht="25.5">
      <c r="A54" t="s">
        <v>50</v>
      </c>
      <c s="34" t="s">
        <v>138</v>
      </c>
      <c s="34" t="s">
        <v>139</v>
      </c>
      <c s="35" t="s">
        <v>52</v>
      </c>
      <c s="6" t="s">
        <v>140</v>
      </c>
      <c s="36" t="s">
        <v>115</v>
      </c>
      <c s="37">
        <v>629.775</v>
      </c>
      <c s="36">
        <v>0</v>
      </c>
      <c s="36">
        <f>ROUND(G54*H54,6)</f>
      </c>
      <c r="L54" s="38">
        <v>0</v>
      </c>
      <c s="32">
        <f>ROUND(ROUND(L54,2)*ROUND(G54,3),2)</f>
      </c>
      <c s="36" t="s">
        <v>92</v>
      </c>
      <c>
        <f>(M54*21)/100</f>
      </c>
      <c t="s">
        <v>28</v>
      </c>
    </row>
    <row r="55" spans="1:5" ht="25.5">
      <c r="A55" s="35" t="s">
        <v>56</v>
      </c>
      <c r="E55" s="39" t="s">
        <v>140</v>
      </c>
    </row>
    <row r="56" spans="1:5" ht="63.75">
      <c r="A56" s="35" t="s">
        <v>57</v>
      </c>
      <c r="E56" s="40" t="s">
        <v>116</v>
      </c>
    </row>
    <row r="57" spans="1:5" ht="140.25">
      <c r="A57" t="s">
        <v>59</v>
      </c>
      <c r="E57" s="39" t="s">
        <v>141</v>
      </c>
    </row>
    <row r="58" spans="1:16" ht="25.5">
      <c r="A58" t="s">
        <v>50</v>
      </c>
      <c s="34" t="s">
        <v>142</v>
      </c>
      <c s="34" t="s">
        <v>143</v>
      </c>
      <c s="35" t="s">
        <v>52</v>
      </c>
      <c s="6" t="s">
        <v>144</v>
      </c>
      <c s="36" t="s">
        <v>91</v>
      </c>
      <c s="37">
        <v>1186.82</v>
      </c>
      <c s="36">
        <v>0</v>
      </c>
      <c s="36">
        <f>ROUND(G58*H58,6)</f>
      </c>
      <c r="L58" s="38">
        <v>0</v>
      </c>
      <c s="32">
        <f>ROUND(ROUND(L58,2)*ROUND(G58,3),2)</f>
      </c>
      <c s="36" t="s">
        <v>92</v>
      </c>
      <c>
        <f>(M58*21)/100</f>
      </c>
      <c t="s">
        <v>28</v>
      </c>
    </row>
    <row r="59" spans="1:5" ht="25.5">
      <c r="A59" s="35" t="s">
        <v>56</v>
      </c>
      <c r="E59" s="39" t="s">
        <v>144</v>
      </c>
    </row>
    <row r="60" spans="1:5" ht="38.25">
      <c r="A60" s="35" t="s">
        <v>57</v>
      </c>
      <c r="E60" s="40" t="s">
        <v>145</v>
      </c>
    </row>
    <row r="61" spans="1:5" ht="51">
      <c r="A61" t="s">
        <v>59</v>
      </c>
      <c r="E61" s="39" t="s">
        <v>146</v>
      </c>
    </row>
    <row r="62" spans="1:16" ht="25.5">
      <c r="A62" t="s">
        <v>50</v>
      </c>
      <c s="34" t="s">
        <v>147</v>
      </c>
      <c s="34" t="s">
        <v>148</v>
      </c>
      <c s="35" t="s">
        <v>52</v>
      </c>
      <c s="6" t="s">
        <v>149</v>
      </c>
      <c s="36" t="s">
        <v>150</v>
      </c>
      <c s="37">
        <v>1133.595</v>
      </c>
      <c s="36">
        <v>0</v>
      </c>
      <c s="36">
        <f>ROUND(G62*H62,6)</f>
      </c>
      <c r="L62" s="38">
        <v>0</v>
      </c>
      <c s="32">
        <f>ROUND(ROUND(L62,2)*ROUND(G62,3),2)</f>
      </c>
      <c s="36" t="s">
        <v>92</v>
      </c>
      <c>
        <f>(M62*21)/100</f>
      </c>
      <c t="s">
        <v>28</v>
      </c>
    </row>
    <row r="63" spans="1:5" ht="25.5">
      <c r="A63" s="35" t="s">
        <v>56</v>
      </c>
      <c r="E63" s="39" t="s">
        <v>149</v>
      </c>
    </row>
    <row r="64" spans="1:5" ht="76.5">
      <c r="A64" s="35" t="s">
        <v>57</v>
      </c>
      <c r="E64" s="40" t="s">
        <v>151</v>
      </c>
    </row>
    <row r="65" spans="1:5" ht="38.25">
      <c r="A65" t="s">
        <v>59</v>
      </c>
      <c r="E65" s="39" t="s">
        <v>152</v>
      </c>
    </row>
    <row r="66" spans="1:16" ht="25.5">
      <c r="A66" t="s">
        <v>50</v>
      </c>
      <c s="34" t="s">
        <v>153</v>
      </c>
      <c s="34" t="s">
        <v>154</v>
      </c>
      <c s="35" t="s">
        <v>52</v>
      </c>
      <c s="6" t="s">
        <v>155</v>
      </c>
      <c s="36" t="s">
        <v>115</v>
      </c>
      <c s="37">
        <v>629.775</v>
      </c>
      <c s="36">
        <v>0</v>
      </c>
      <c s="36">
        <f>ROUND(G66*H66,6)</f>
      </c>
      <c r="L66" s="38">
        <v>0</v>
      </c>
      <c s="32">
        <f>ROUND(ROUND(L66,2)*ROUND(G66,3),2)</f>
      </c>
      <c s="36" t="s">
        <v>92</v>
      </c>
      <c>
        <f>(M66*21)/100</f>
      </c>
      <c t="s">
        <v>28</v>
      </c>
    </row>
    <row r="67" spans="1:5" ht="25.5">
      <c r="A67" s="35" t="s">
        <v>56</v>
      </c>
      <c r="E67" s="39" t="s">
        <v>155</v>
      </c>
    </row>
    <row r="68" spans="1:5" ht="63.75">
      <c r="A68" s="35" t="s">
        <v>57</v>
      </c>
      <c r="E68" s="40" t="s">
        <v>116</v>
      </c>
    </row>
    <row r="69" spans="1:5" ht="153">
      <c r="A69" t="s">
        <v>59</v>
      </c>
      <c r="E69" s="39" t="s">
        <v>156</v>
      </c>
    </row>
    <row r="70" spans="1:16" ht="25.5">
      <c r="A70" t="s">
        <v>50</v>
      </c>
      <c s="34" t="s">
        <v>157</v>
      </c>
      <c s="34" t="s">
        <v>158</v>
      </c>
      <c s="35" t="s">
        <v>52</v>
      </c>
      <c s="6" t="s">
        <v>159</v>
      </c>
      <c s="36" t="s">
        <v>91</v>
      </c>
      <c s="37">
        <v>1186.82</v>
      </c>
      <c s="36">
        <v>0</v>
      </c>
      <c s="36">
        <f>ROUND(G70*H70,6)</f>
      </c>
      <c r="L70" s="38">
        <v>0</v>
      </c>
      <c s="32">
        <f>ROUND(ROUND(L70,2)*ROUND(G70,3),2)</f>
      </c>
      <c s="36" t="s">
        <v>92</v>
      </c>
      <c>
        <f>(M70*21)/100</f>
      </c>
      <c t="s">
        <v>28</v>
      </c>
    </row>
    <row r="71" spans="1:5" ht="25.5">
      <c r="A71" s="35" t="s">
        <v>56</v>
      </c>
      <c r="E71" s="39" t="s">
        <v>159</v>
      </c>
    </row>
    <row r="72" spans="1:5" ht="38.25">
      <c r="A72" s="35" t="s">
        <v>57</v>
      </c>
      <c r="E72" s="40" t="s">
        <v>104</v>
      </c>
    </row>
    <row r="73" spans="1:5" ht="127.5">
      <c r="A73" t="s">
        <v>59</v>
      </c>
      <c r="E73" s="39" t="s">
        <v>160</v>
      </c>
    </row>
    <row r="74" spans="1:13" ht="12.75">
      <c r="A74" t="s">
        <v>47</v>
      </c>
      <c r="C74" s="31" t="s">
        <v>28</v>
      </c>
      <c r="E74" s="33" t="s">
        <v>161</v>
      </c>
      <c r="J74" s="32">
        <f>0</f>
      </c>
      <c s="32">
        <f>0</f>
      </c>
      <c s="32">
        <f>0+L75+L79+L83+L87+L91+L95+L99+L103+L107+L111+L115+L119+L123+L127+L131+L135</f>
      </c>
      <c s="32">
        <f>0+M75+M79+M83+M87+M91+M95+M99+M103+M107+M111+M115+M119+M123+M127+M131+M135</f>
      </c>
    </row>
    <row r="75" spans="1:16" ht="25.5">
      <c r="A75" t="s">
        <v>50</v>
      </c>
      <c s="34" t="s">
        <v>162</v>
      </c>
      <c s="34" t="s">
        <v>163</v>
      </c>
      <c s="35" t="s">
        <v>52</v>
      </c>
      <c s="6" t="s">
        <v>164</v>
      </c>
      <c s="36" t="s">
        <v>91</v>
      </c>
      <c s="37">
        <v>45.459</v>
      </c>
      <c s="36">
        <v>0.0001</v>
      </c>
      <c s="36">
        <f>ROUND(G75*H75,6)</f>
      </c>
      <c r="L75" s="38">
        <v>0</v>
      </c>
      <c s="32">
        <f>ROUND(ROUND(L75,2)*ROUND(G75,3),2)</f>
      </c>
      <c s="36" t="s">
        <v>92</v>
      </c>
      <c>
        <f>(M75*21)/100</f>
      </c>
      <c t="s">
        <v>28</v>
      </c>
    </row>
    <row r="76" spans="1:5" ht="25.5">
      <c r="A76" s="35" t="s">
        <v>56</v>
      </c>
      <c r="E76" s="39" t="s">
        <v>164</v>
      </c>
    </row>
    <row r="77" spans="1:5" ht="51">
      <c r="A77" s="35" t="s">
        <v>57</v>
      </c>
      <c r="E77" s="40" t="s">
        <v>165</v>
      </c>
    </row>
    <row r="78" spans="1:5" ht="76.5">
      <c r="A78" t="s">
        <v>59</v>
      </c>
      <c r="E78" s="39" t="s">
        <v>166</v>
      </c>
    </row>
    <row r="79" spans="1:16" ht="12.75">
      <c r="A79" t="s">
        <v>50</v>
      </c>
      <c s="34" t="s">
        <v>167</v>
      </c>
      <c s="34" t="s">
        <v>168</v>
      </c>
      <c s="35" t="s">
        <v>52</v>
      </c>
      <c s="6" t="s">
        <v>169</v>
      </c>
      <c s="36" t="s">
        <v>91</v>
      </c>
      <c s="37">
        <v>48.707</v>
      </c>
      <c s="36">
        <v>0.0005</v>
      </c>
      <c s="36">
        <f>ROUND(G79*H79,6)</f>
      </c>
      <c r="L79" s="38">
        <v>0</v>
      </c>
      <c s="32">
        <f>ROUND(ROUND(L79,2)*ROUND(G79,3),2)</f>
      </c>
      <c s="36" t="s">
        <v>92</v>
      </c>
      <c>
        <f>(M79*21)/100</f>
      </c>
      <c t="s">
        <v>28</v>
      </c>
    </row>
    <row r="80" spans="1:5" ht="12.75">
      <c r="A80" s="35" t="s">
        <v>56</v>
      </c>
      <c r="E80" s="39" t="s">
        <v>169</v>
      </c>
    </row>
    <row r="81" spans="1:5" ht="51">
      <c r="A81" s="35" t="s">
        <v>57</v>
      </c>
      <c r="E81" s="40" t="s">
        <v>170</v>
      </c>
    </row>
    <row r="82" spans="1:5" ht="12.75">
      <c r="A82" t="s">
        <v>59</v>
      </c>
      <c r="E82" s="39" t="s">
        <v>52</v>
      </c>
    </row>
    <row r="83" spans="1:16" ht="25.5">
      <c r="A83" t="s">
        <v>50</v>
      </c>
      <c s="34" t="s">
        <v>171</v>
      </c>
      <c s="34" t="s">
        <v>172</v>
      </c>
      <c s="35" t="s">
        <v>52</v>
      </c>
      <c s="6" t="s">
        <v>173</v>
      </c>
      <c s="36" t="s">
        <v>115</v>
      </c>
      <c s="37">
        <v>7.534</v>
      </c>
      <c s="36">
        <v>2.16</v>
      </c>
      <c s="36">
        <f>ROUND(G83*H83,6)</f>
      </c>
      <c r="L83" s="38">
        <v>0</v>
      </c>
      <c s="32">
        <f>ROUND(ROUND(L83,2)*ROUND(G83,3),2)</f>
      </c>
      <c s="36" t="s">
        <v>92</v>
      </c>
      <c>
        <f>(M83*21)/100</f>
      </c>
      <c t="s">
        <v>28</v>
      </c>
    </row>
    <row r="84" spans="1:5" ht="25.5">
      <c r="A84" s="35" t="s">
        <v>56</v>
      </c>
      <c r="E84" s="39" t="s">
        <v>173</v>
      </c>
    </row>
    <row r="85" spans="1:5" ht="38.25">
      <c r="A85" s="35" t="s">
        <v>57</v>
      </c>
      <c r="E85" s="40" t="s">
        <v>174</v>
      </c>
    </row>
    <row r="86" spans="1:5" ht="51">
      <c r="A86" t="s">
        <v>59</v>
      </c>
      <c r="E86" s="39" t="s">
        <v>175</v>
      </c>
    </row>
    <row r="87" spans="1:16" ht="25.5">
      <c r="A87" t="s">
        <v>50</v>
      </c>
      <c s="34" t="s">
        <v>176</v>
      </c>
      <c s="34" t="s">
        <v>177</v>
      </c>
      <c s="35" t="s">
        <v>52</v>
      </c>
      <c s="6" t="s">
        <v>178</v>
      </c>
      <c s="36" t="s">
        <v>115</v>
      </c>
      <c s="37">
        <v>17.25</v>
      </c>
      <c s="36">
        <v>2.45329</v>
      </c>
      <c s="36">
        <f>ROUND(G87*H87,6)</f>
      </c>
      <c r="L87" s="38">
        <v>0</v>
      </c>
      <c s="32">
        <f>ROUND(ROUND(L87,2)*ROUND(G87,3),2)</f>
      </c>
      <c s="36" t="s">
        <v>92</v>
      </c>
      <c>
        <f>(M87*21)/100</f>
      </c>
      <c t="s">
        <v>28</v>
      </c>
    </row>
    <row r="88" spans="1:5" ht="25.5">
      <c r="A88" s="35" t="s">
        <v>56</v>
      </c>
      <c r="E88" s="39" t="s">
        <v>178</v>
      </c>
    </row>
    <row r="89" spans="1:5" ht="38.25">
      <c r="A89" s="35" t="s">
        <v>57</v>
      </c>
      <c r="E89" s="40" t="s">
        <v>179</v>
      </c>
    </row>
    <row r="90" spans="1:5" ht="153">
      <c r="A90" t="s">
        <v>59</v>
      </c>
      <c r="E90" s="39" t="s">
        <v>180</v>
      </c>
    </row>
    <row r="91" spans="1:16" ht="12.75">
      <c r="A91" t="s">
        <v>50</v>
      </c>
      <c s="34" t="s">
        <v>181</v>
      </c>
      <c s="34" t="s">
        <v>182</v>
      </c>
      <c s="35" t="s">
        <v>52</v>
      </c>
      <c s="6" t="s">
        <v>183</v>
      </c>
      <c s="36" t="s">
        <v>91</v>
      </c>
      <c s="37">
        <v>14.4</v>
      </c>
      <c s="36">
        <v>0.00247</v>
      </c>
      <c s="36">
        <f>ROUND(G91*H91,6)</f>
      </c>
      <c r="L91" s="38">
        <v>0</v>
      </c>
      <c s="32">
        <f>ROUND(ROUND(L91,2)*ROUND(G91,3),2)</f>
      </c>
      <c s="36" t="s">
        <v>92</v>
      </c>
      <c>
        <f>(M91*21)/100</f>
      </c>
      <c t="s">
        <v>28</v>
      </c>
    </row>
    <row r="92" spans="1:5" ht="12.75">
      <c r="A92" s="35" t="s">
        <v>56</v>
      </c>
      <c r="E92" s="39" t="s">
        <v>183</v>
      </c>
    </row>
    <row r="93" spans="1:5" ht="25.5">
      <c r="A93" s="35" t="s">
        <v>57</v>
      </c>
      <c r="E93" s="40" t="s">
        <v>184</v>
      </c>
    </row>
    <row r="94" spans="1:5" ht="38.25">
      <c r="A94" t="s">
        <v>59</v>
      </c>
      <c r="E94" s="39" t="s">
        <v>185</v>
      </c>
    </row>
    <row r="95" spans="1:16" ht="12.75">
      <c r="A95" t="s">
        <v>50</v>
      </c>
      <c s="34" t="s">
        <v>186</v>
      </c>
      <c s="34" t="s">
        <v>187</v>
      </c>
      <c s="35" t="s">
        <v>52</v>
      </c>
      <c s="6" t="s">
        <v>188</v>
      </c>
      <c s="36" t="s">
        <v>91</v>
      </c>
      <c s="37">
        <v>14.4</v>
      </c>
      <c s="36">
        <v>0</v>
      </c>
      <c s="36">
        <f>ROUND(G95*H95,6)</f>
      </c>
      <c r="L95" s="38">
        <v>0</v>
      </c>
      <c s="32">
        <f>ROUND(ROUND(L95,2)*ROUND(G95,3),2)</f>
      </c>
      <c s="36" t="s">
        <v>92</v>
      </c>
      <c>
        <f>(M95*21)/100</f>
      </c>
      <c t="s">
        <v>28</v>
      </c>
    </row>
    <row r="96" spans="1:5" ht="12.75">
      <c r="A96" s="35" t="s">
        <v>56</v>
      </c>
      <c r="E96" s="39" t="s">
        <v>188</v>
      </c>
    </row>
    <row r="97" spans="1:5" ht="25.5">
      <c r="A97" s="35" t="s">
        <v>57</v>
      </c>
      <c r="E97" s="40" t="s">
        <v>184</v>
      </c>
    </row>
    <row r="98" spans="1:5" ht="38.25">
      <c r="A98" t="s">
        <v>59</v>
      </c>
      <c r="E98" s="39" t="s">
        <v>185</v>
      </c>
    </row>
    <row r="99" spans="1:16" ht="12.75">
      <c r="A99" t="s">
        <v>50</v>
      </c>
      <c s="34" t="s">
        <v>189</v>
      </c>
      <c s="34" t="s">
        <v>190</v>
      </c>
      <c s="35" t="s">
        <v>52</v>
      </c>
      <c s="6" t="s">
        <v>191</v>
      </c>
      <c s="36" t="s">
        <v>150</v>
      </c>
      <c s="37">
        <v>0.163</v>
      </c>
      <c s="36">
        <v>1.06017</v>
      </c>
      <c s="36">
        <f>ROUND(G99*H99,6)</f>
      </c>
      <c r="L99" s="38">
        <v>0</v>
      </c>
      <c s="32">
        <f>ROUND(ROUND(L99,2)*ROUND(G99,3),2)</f>
      </c>
      <c s="36" t="s">
        <v>92</v>
      </c>
      <c>
        <f>(M99*21)/100</f>
      </c>
      <c t="s">
        <v>28</v>
      </c>
    </row>
    <row r="100" spans="1:5" ht="12.75">
      <c r="A100" s="35" t="s">
        <v>56</v>
      </c>
      <c r="E100" s="39" t="s">
        <v>191</v>
      </c>
    </row>
    <row r="101" spans="1:5" ht="38.25">
      <c r="A101" s="35" t="s">
        <v>57</v>
      </c>
      <c r="E101" s="40" t="s">
        <v>192</v>
      </c>
    </row>
    <row r="102" spans="1:5" ht="25.5">
      <c r="A102" t="s">
        <v>59</v>
      </c>
      <c r="E102" s="39" t="s">
        <v>193</v>
      </c>
    </row>
    <row r="103" spans="1:16" ht="12.75">
      <c r="A103" t="s">
        <v>50</v>
      </c>
      <c s="34" t="s">
        <v>194</v>
      </c>
      <c s="34" t="s">
        <v>195</v>
      </c>
      <c s="35" t="s">
        <v>52</v>
      </c>
      <c s="6" t="s">
        <v>196</v>
      </c>
      <c s="36" t="s">
        <v>150</v>
      </c>
      <c s="37">
        <v>1.09</v>
      </c>
      <c s="36">
        <v>1.06277</v>
      </c>
      <c s="36">
        <f>ROUND(G103*H103,6)</f>
      </c>
      <c r="L103" s="38">
        <v>0</v>
      </c>
      <c s="32">
        <f>ROUND(ROUND(L103,2)*ROUND(G103,3),2)</f>
      </c>
      <c s="36" t="s">
        <v>92</v>
      </c>
      <c>
        <f>(M103*21)/100</f>
      </c>
      <c t="s">
        <v>28</v>
      </c>
    </row>
    <row r="104" spans="1:5" ht="12.75">
      <c r="A104" s="35" t="s">
        <v>56</v>
      </c>
      <c r="E104" s="39" t="s">
        <v>196</v>
      </c>
    </row>
    <row r="105" spans="1:5" ht="38.25">
      <c r="A105" s="35" t="s">
        <v>57</v>
      </c>
      <c r="E105" s="40" t="s">
        <v>197</v>
      </c>
    </row>
    <row r="106" spans="1:5" ht="25.5">
      <c r="A106" t="s">
        <v>59</v>
      </c>
      <c r="E106" s="39" t="s">
        <v>193</v>
      </c>
    </row>
    <row r="107" spans="1:16" ht="25.5">
      <c r="A107" t="s">
        <v>50</v>
      </c>
      <c s="34" t="s">
        <v>198</v>
      </c>
      <c s="34" t="s">
        <v>199</v>
      </c>
      <c s="35" t="s">
        <v>52</v>
      </c>
      <c s="6" t="s">
        <v>200</v>
      </c>
      <c s="36" t="s">
        <v>115</v>
      </c>
      <c s="37">
        <v>44.504</v>
      </c>
      <c s="36">
        <v>2.45329</v>
      </c>
      <c s="36">
        <f>ROUND(G107*H107,6)</f>
      </c>
      <c r="L107" s="38">
        <v>0</v>
      </c>
      <c s="32">
        <f>ROUND(ROUND(L107,2)*ROUND(G107,3),2)</f>
      </c>
      <c s="36" t="s">
        <v>92</v>
      </c>
      <c>
        <f>(M107*21)/100</f>
      </c>
      <c t="s">
        <v>28</v>
      </c>
    </row>
    <row r="108" spans="1:5" ht="25.5">
      <c r="A108" s="35" t="s">
        <v>56</v>
      </c>
      <c r="E108" s="39" t="s">
        <v>200</v>
      </c>
    </row>
    <row r="109" spans="1:5" ht="51">
      <c r="A109" s="35" t="s">
        <v>57</v>
      </c>
      <c r="E109" s="40" t="s">
        <v>201</v>
      </c>
    </row>
    <row r="110" spans="1:5" ht="153">
      <c r="A110" t="s">
        <v>59</v>
      </c>
      <c r="E110" s="39" t="s">
        <v>180</v>
      </c>
    </row>
    <row r="111" spans="1:16" ht="12.75">
      <c r="A111" t="s">
        <v>50</v>
      </c>
      <c s="34" t="s">
        <v>202</v>
      </c>
      <c s="34" t="s">
        <v>203</v>
      </c>
      <c s="35" t="s">
        <v>52</v>
      </c>
      <c s="6" t="s">
        <v>204</v>
      </c>
      <c s="36" t="s">
        <v>91</v>
      </c>
      <c s="37">
        <v>144.097</v>
      </c>
      <c s="36">
        <v>0.00269</v>
      </c>
      <c s="36">
        <f>ROUND(G111*H111,6)</f>
      </c>
      <c r="L111" s="38">
        <v>0</v>
      </c>
      <c s="32">
        <f>ROUND(ROUND(L111,2)*ROUND(G111,3),2)</f>
      </c>
      <c s="36" t="s">
        <v>92</v>
      </c>
      <c>
        <f>(M111*21)/100</f>
      </c>
      <c t="s">
        <v>28</v>
      </c>
    </row>
    <row r="112" spans="1:5" ht="12.75">
      <c r="A112" s="35" t="s">
        <v>56</v>
      </c>
      <c r="E112" s="39" t="s">
        <v>204</v>
      </c>
    </row>
    <row r="113" spans="1:5" ht="38.25">
      <c r="A113" s="35" t="s">
        <v>57</v>
      </c>
      <c r="E113" s="40" t="s">
        <v>205</v>
      </c>
    </row>
    <row r="114" spans="1:5" ht="38.25">
      <c r="A114" t="s">
        <v>59</v>
      </c>
      <c r="E114" s="39" t="s">
        <v>185</v>
      </c>
    </row>
    <row r="115" spans="1:16" ht="12.75">
      <c r="A115" t="s">
        <v>50</v>
      </c>
      <c s="34" t="s">
        <v>206</v>
      </c>
      <c s="34" t="s">
        <v>207</v>
      </c>
      <c s="35" t="s">
        <v>52</v>
      </c>
      <c s="6" t="s">
        <v>208</v>
      </c>
      <c s="36" t="s">
        <v>91</v>
      </c>
      <c s="37">
        <v>144.097</v>
      </c>
      <c s="36">
        <v>0</v>
      </c>
      <c s="36">
        <f>ROUND(G115*H115,6)</f>
      </c>
      <c r="L115" s="38">
        <v>0</v>
      </c>
      <c s="32">
        <f>ROUND(ROUND(L115,2)*ROUND(G115,3),2)</f>
      </c>
      <c s="36" t="s">
        <v>92</v>
      </c>
      <c>
        <f>(M115*21)/100</f>
      </c>
      <c t="s">
        <v>28</v>
      </c>
    </row>
    <row r="116" spans="1:5" ht="12.75">
      <c r="A116" s="35" t="s">
        <v>56</v>
      </c>
      <c r="E116" s="39" t="s">
        <v>208</v>
      </c>
    </row>
    <row r="117" spans="1:5" ht="38.25">
      <c r="A117" s="35" t="s">
        <v>57</v>
      </c>
      <c r="E117" s="40" t="s">
        <v>205</v>
      </c>
    </row>
    <row r="118" spans="1:5" ht="38.25">
      <c r="A118" t="s">
        <v>59</v>
      </c>
      <c r="E118" s="39" t="s">
        <v>185</v>
      </c>
    </row>
    <row r="119" spans="1:16" ht="12.75">
      <c r="A119" t="s">
        <v>50</v>
      </c>
      <c s="34" t="s">
        <v>209</v>
      </c>
      <c s="34" t="s">
        <v>210</v>
      </c>
      <c s="35" t="s">
        <v>52</v>
      </c>
      <c s="6" t="s">
        <v>211</v>
      </c>
      <c s="36" t="s">
        <v>150</v>
      </c>
      <c s="37">
        <v>2.004</v>
      </c>
      <c s="36">
        <v>1.06017</v>
      </c>
      <c s="36">
        <f>ROUND(G119*H119,6)</f>
      </c>
      <c r="L119" s="38">
        <v>0</v>
      </c>
      <c s="32">
        <f>ROUND(ROUND(L119,2)*ROUND(G119,3),2)</f>
      </c>
      <c s="36" t="s">
        <v>92</v>
      </c>
      <c>
        <f>(M119*21)/100</f>
      </c>
      <c t="s">
        <v>28</v>
      </c>
    </row>
    <row r="120" spans="1:5" ht="12.75">
      <c r="A120" s="35" t="s">
        <v>56</v>
      </c>
      <c r="E120" s="39" t="s">
        <v>211</v>
      </c>
    </row>
    <row r="121" spans="1:5" ht="51">
      <c r="A121" s="35" t="s">
        <v>57</v>
      </c>
      <c r="E121" s="40" t="s">
        <v>212</v>
      </c>
    </row>
    <row r="122" spans="1:5" ht="25.5">
      <c r="A122" t="s">
        <v>59</v>
      </c>
      <c r="E122" s="39" t="s">
        <v>193</v>
      </c>
    </row>
    <row r="123" spans="1:16" ht="25.5">
      <c r="A123" t="s">
        <v>50</v>
      </c>
      <c s="34" t="s">
        <v>213</v>
      </c>
      <c s="34" t="s">
        <v>214</v>
      </c>
      <c s="35" t="s">
        <v>52</v>
      </c>
      <c s="6" t="s">
        <v>215</v>
      </c>
      <c s="36" t="s">
        <v>115</v>
      </c>
      <c s="37">
        <v>2.13</v>
      </c>
      <c s="36">
        <v>2.45329</v>
      </c>
      <c s="36">
        <f>ROUND(G123*H123,6)</f>
      </c>
      <c r="L123" s="38">
        <v>0</v>
      </c>
      <c s="32">
        <f>ROUND(ROUND(L123,2)*ROUND(G123,3),2)</f>
      </c>
      <c s="36" t="s">
        <v>92</v>
      </c>
      <c>
        <f>(M123*21)/100</f>
      </c>
      <c t="s">
        <v>28</v>
      </c>
    </row>
    <row r="124" spans="1:5" ht="25.5">
      <c r="A124" s="35" t="s">
        <v>56</v>
      </c>
      <c r="E124" s="39" t="s">
        <v>215</v>
      </c>
    </row>
    <row r="125" spans="1:5" ht="51">
      <c r="A125" s="35" t="s">
        <v>57</v>
      </c>
      <c r="E125" s="40" t="s">
        <v>216</v>
      </c>
    </row>
    <row r="126" spans="1:5" ht="153">
      <c r="A126" t="s">
        <v>59</v>
      </c>
      <c r="E126" s="39" t="s">
        <v>180</v>
      </c>
    </row>
    <row r="127" spans="1:16" ht="12.75">
      <c r="A127" t="s">
        <v>50</v>
      </c>
      <c s="34" t="s">
        <v>217</v>
      </c>
      <c s="34" t="s">
        <v>218</v>
      </c>
      <c s="35" t="s">
        <v>52</v>
      </c>
      <c s="6" t="s">
        <v>219</v>
      </c>
      <c s="36" t="s">
        <v>91</v>
      </c>
      <c s="37">
        <v>3.112</v>
      </c>
      <c s="36">
        <v>0.00264</v>
      </c>
      <c s="36">
        <f>ROUND(G127*H127,6)</f>
      </c>
      <c r="L127" s="38">
        <v>0</v>
      </c>
      <c s="32">
        <f>ROUND(ROUND(L127,2)*ROUND(G127,3),2)</f>
      </c>
      <c s="36" t="s">
        <v>92</v>
      </c>
      <c>
        <f>(M127*21)/100</f>
      </c>
      <c t="s">
        <v>28</v>
      </c>
    </row>
    <row r="128" spans="1:5" ht="12.75">
      <c r="A128" s="35" t="s">
        <v>56</v>
      </c>
      <c r="E128" s="39" t="s">
        <v>219</v>
      </c>
    </row>
    <row r="129" spans="1:5" ht="38.25">
      <c r="A129" s="35" t="s">
        <v>57</v>
      </c>
      <c r="E129" s="40" t="s">
        <v>220</v>
      </c>
    </row>
    <row r="130" spans="1:5" ht="38.25">
      <c r="A130" t="s">
        <v>59</v>
      </c>
      <c r="E130" s="39" t="s">
        <v>185</v>
      </c>
    </row>
    <row r="131" spans="1:16" ht="12.75">
      <c r="A131" t="s">
        <v>50</v>
      </c>
      <c s="34" t="s">
        <v>221</v>
      </c>
      <c s="34" t="s">
        <v>222</v>
      </c>
      <c s="35" t="s">
        <v>52</v>
      </c>
      <c s="6" t="s">
        <v>223</v>
      </c>
      <c s="36" t="s">
        <v>91</v>
      </c>
      <c s="37">
        <v>3.112</v>
      </c>
      <c s="36">
        <v>0</v>
      </c>
      <c s="36">
        <f>ROUND(G131*H131,6)</f>
      </c>
      <c r="L131" s="38">
        <v>0</v>
      </c>
      <c s="32">
        <f>ROUND(ROUND(L131,2)*ROUND(G131,3),2)</f>
      </c>
      <c s="36" t="s">
        <v>92</v>
      </c>
      <c>
        <f>(M131*21)/100</f>
      </c>
      <c t="s">
        <v>28</v>
      </c>
    </row>
    <row r="132" spans="1:5" ht="12.75">
      <c r="A132" s="35" t="s">
        <v>56</v>
      </c>
      <c r="E132" s="39" t="s">
        <v>223</v>
      </c>
    </row>
    <row r="133" spans="1:5" ht="38.25">
      <c r="A133" s="35" t="s">
        <v>57</v>
      </c>
      <c r="E133" s="40" t="s">
        <v>220</v>
      </c>
    </row>
    <row r="134" spans="1:5" ht="38.25">
      <c r="A134" t="s">
        <v>59</v>
      </c>
      <c r="E134" s="39" t="s">
        <v>185</v>
      </c>
    </row>
    <row r="135" spans="1:16" ht="12.75">
      <c r="A135" t="s">
        <v>50</v>
      </c>
      <c s="34" t="s">
        <v>224</v>
      </c>
      <c s="34" t="s">
        <v>225</v>
      </c>
      <c s="35" t="s">
        <v>52</v>
      </c>
      <c s="6" t="s">
        <v>226</v>
      </c>
      <c s="36" t="s">
        <v>150</v>
      </c>
      <c s="37">
        <v>0.23</v>
      </c>
      <c s="36">
        <v>1.06017</v>
      </c>
      <c s="36">
        <f>ROUND(G135*H135,6)</f>
      </c>
      <c r="L135" s="38">
        <v>0</v>
      </c>
      <c s="32">
        <f>ROUND(ROUND(L135,2)*ROUND(G135,3),2)</f>
      </c>
      <c s="36" t="s">
        <v>92</v>
      </c>
      <c>
        <f>(M135*21)/100</f>
      </c>
      <c t="s">
        <v>28</v>
      </c>
    </row>
    <row r="136" spans="1:5" ht="12.75">
      <c r="A136" s="35" t="s">
        <v>56</v>
      </c>
      <c r="E136" s="39" t="s">
        <v>226</v>
      </c>
    </row>
    <row r="137" spans="1:5" ht="51">
      <c r="A137" s="35" t="s">
        <v>57</v>
      </c>
      <c r="E137" s="40" t="s">
        <v>227</v>
      </c>
    </row>
    <row r="138" spans="1:5" ht="25.5">
      <c r="A138" t="s">
        <v>59</v>
      </c>
      <c r="E138" s="39" t="s">
        <v>193</v>
      </c>
    </row>
    <row r="139" spans="1:13" ht="12.75">
      <c r="A139" t="s">
        <v>47</v>
      </c>
      <c r="C139" s="31" t="s">
        <v>26</v>
      </c>
      <c r="E139" s="33" t="s">
        <v>228</v>
      </c>
      <c r="J139" s="32">
        <f>0</f>
      </c>
      <c s="32">
        <f>0</f>
      </c>
      <c s="32">
        <f>0+L140+L144+L148+L152+L156+L160+L164+L168+L172+L176</f>
      </c>
      <c s="32">
        <f>0+M140+M144+M148+M152+M156+M160+M164+M168+M172+M176</f>
      </c>
    </row>
    <row r="140" spans="1:16" ht="25.5">
      <c r="A140" t="s">
        <v>50</v>
      </c>
      <c s="34" t="s">
        <v>229</v>
      </c>
      <c s="34" t="s">
        <v>230</v>
      </c>
      <c s="35" t="s">
        <v>52</v>
      </c>
      <c s="6" t="s">
        <v>231</v>
      </c>
      <c s="36" t="s">
        <v>115</v>
      </c>
      <c s="37">
        <v>2.192</v>
      </c>
      <c s="36">
        <v>2.45329</v>
      </c>
      <c s="36">
        <f>ROUND(G140*H140,6)</f>
      </c>
      <c r="L140" s="38">
        <v>0</v>
      </c>
      <c s="32">
        <f>ROUND(ROUND(L140,2)*ROUND(G140,3),2)</f>
      </c>
      <c s="36" t="s">
        <v>92</v>
      </c>
      <c>
        <f>(M140*21)/100</f>
      </c>
      <c t="s">
        <v>28</v>
      </c>
    </row>
    <row r="141" spans="1:5" ht="25.5">
      <c r="A141" s="35" t="s">
        <v>56</v>
      </c>
      <c r="E141" s="39" t="s">
        <v>231</v>
      </c>
    </row>
    <row r="142" spans="1:5" ht="38.25">
      <c r="A142" s="35" t="s">
        <v>57</v>
      </c>
      <c r="E142" s="40" t="s">
        <v>232</v>
      </c>
    </row>
    <row r="143" spans="1:5" ht="165.75">
      <c r="A143" t="s">
        <v>59</v>
      </c>
      <c r="E143" s="39" t="s">
        <v>233</v>
      </c>
    </row>
    <row r="144" spans="1:16" ht="12.75">
      <c r="A144" t="s">
        <v>50</v>
      </c>
      <c s="34" t="s">
        <v>234</v>
      </c>
      <c s="34" t="s">
        <v>235</v>
      </c>
      <c s="35" t="s">
        <v>52</v>
      </c>
      <c s="6" t="s">
        <v>236</v>
      </c>
      <c s="36" t="s">
        <v>91</v>
      </c>
      <c s="37">
        <v>12.89</v>
      </c>
      <c s="36">
        <v>0.00275</v>
      </c>
      <c s="36">
        <f>ROUND(G144*H144,6)</f>
      </c>
      <c r="L144" s="38">
        <v>0</v>
      </c>
      <c s="32">
        <f>ROUND(ROUND(L144,2)*ROUND(G144,3),2)</f>
      </c>
      <c s="36" t="s">
        <v>92</v>
      </c>
      <c>
        <f>(M144*21)/100</f>
      </c>
      <c t="s">
        <v>28</v>
      </c>
    </row>
    <row r="145" spans="1:5" ht="12.75">
      <c r="A145" s="35" t="s">
        <v>56</v>
      </c>
      <c r="E145" s="39" t="s">
        <v>236</v>
      </c>
    </row>
    <row r="146" spans="1:5" ht="25.5">
      <c r="A146" s="35" t="s">
        <v>57</v>
      </c>
      <c r="E146" s="40" t="s">
        <v>237</v>
      </c>
    </row>
    <row r="147" spans="1:5" ht="127.5">
      <c r="A147" t="s">
        <v>59</v>
      </c>
      <c r="E147" s="39" t="s">
        <v>238</v>
      </c>
    </row>
    <row r="148" spans="1:16" ht="25.5">
      <c r="A148" t="s">
        <v>50</v>
      </c>
      <c s="34" t="s">
        <v>239</v>
      </c>
      <c s="34" t="s">
        <v>240</v>
      </c>
      <c s="35" t="s">
        <v>52</v>
      </c>
      <c s="6" t="s">
        <v>241</v>
      </c>
      <c s="36" t="s">
        <v>91</v>
      </c>
      <c s="37">
        <v>12.89</v>
      </c>
      <c s="36">
        <v>0</v>
      </c>
      <c s="36">
        <f>ROUND(G148*H148,6)</f>
      </c>
      <c r="L148" s="38">
        <v>0</v>
      </c>
      <c s="32">
        <f>ROUND(ROUND(L148,2)*ROUND(G148,3),2)</f>
      </c>
      <c s="36" t="s">
        <v>92</v>
      </c>
      <c>
        <f>(M148*21)/100</f>
      </c>
      <c t="s">
        <v>28</v>
      </c>
    </row>
    <row r="149" spans="1:5" ht="25.5">
      <c r="A149" s="35" t="s">
        <v>56</v>
      </c>
      <c r="E149" s="39" t="s">
        <v>241</v>
      </c>
    </row>
    <row r="150" spans="1:5" ht="25.5">
      <c r="A150" s="35" t="s">
        <v>57</v>
      </c>
      <c r="E150" s="40" t="s">
        <v>237</v>
      </c>
    </row>
    <row r="151" spans="1:5" ht="127.5">
      <c r="A151" t="s">
        <v>59</v>
      </c>
      <c r="E151" s="39" t="s">
        <v>238</v>
      </c>
    </row>
    <row r="152" spans="1:16" ht="12.75">
      <c r="A152" t="s">
        <v>50</v>
      </c>
      <c s="34" t="s">
        <v>242</v>
      </c>
      <c s="34" t="s">
        <v>243</v>
      </c>
      <c s="35" t="s">
        <v>52</v>
      </c>
      <c s="6" t="s">
        <v>244</v>
      </c>
      <c s="36" t="s">
        <v>91</v>
      </c>
      <c s="37">
        <v>16.544</v>
      </c>
      <c s="36">
        <v>0.0025</v>
      </c>
      <c s="36">
        <f>ROUND(G152*H152,6)</f>
      </c>
      <c r="L152" s="38">
        <v>0</v>
      </c>
      <c s="32">
        <f>ROUND(ROUND(L152,2)*ROUND(G152,3),2)</f>
      </c>
      <c s="36" t="s">
        <v>92</v>
      </c>
      <c>
        <f>(M152*21)/100</f>
      </c>
      <c t="s">
        <v>28</v>
      </c>
    </row>
    <row r="153" spans="1:5" ht="12.75">
      <c r="A153" s="35" t="s">
        <v>56</v>
      </c>
      <c r="E153" s="39" t="s">
        <v>244</v>
      </c>
    </row>
    <row r="154" spans="1:5" ht="25.5">
      <c r="A154" s="35" t="s">
        <v>57</v>
      </c>
      <c r="E154" s="40" t="s">
        <v>245</v>
      </c>
    </row>
    <row r="155" spans="1:5" ht="127.5">
      <c r="A155" t="s">
        <v>59</v>
      </c>
      <c r="E155" s="39" t="s">
        <v>238</v>
      </c>
    </row>
    <row r="156" spans="1:16" ht="25.5">
      <c r="A156" t="s">
        <v>50</v>
      </c>
      <c s="34" t="s">
        <v>246</v>
      </c>
      <c s="34" t="s">
        <v>247</v>
      </c>
      <c s="35" t="s">
        <v>52</v>
      </c>
      <c s="6" t="s">
        <v>248</v>
      </c>
      <c s="36" t="s">
        <v>150</v>
      </c>
      <c s="37">
        <v>0.262</v>
      </c>
      <c s="36">
        <v>1.04881</v>
      </c>
      <c s="36">
        <f>ROUND(G156*H156,6)</f>
      </c>
      <c r="L156" s="38">
        <v>0</v>
      </c>
      <c s="32">
        <f>ROUND(ROUND(L156,2)*ROUND(G156,3),2)</f>
      </c>
      <c s="36" t="s">
        <v>92</v>
      </c>
      <c>
        <f>(M156*21)/100</f>
      </c>
      <c t="s">
        <v>28</v>
      </c>
    </row>
    <row r="157" spans="1:5" ht="25.5">
      <c r="A157" s="35" t="s">
        <v>56</v>
      </c>
      <c r="E157" s="39" t="s">
        <v>248</v>
      </c>
    </row>
    <row r="158" spans="1:5" ht="38.25">
      <c r="A158" s="35" t="s">
        <v>57</v>
      </c>
      <c r="E158" s="40" t="s">
        <v>249</v>
      </c>
    </row>
    <row r="159" spans="1:5" ht="12.75">
      <c r="A159" t="s">
        <v>59</v>
      </c>
      <c r="E159" s="39" t="s">
        <v>52</v>
      </c>
    </row>
    <row r="160" spans="1:16" ht="25.5">
      <c r="A160" t="s">
        <v>50</v>
      </c>
      <c s="34" t="s">
        <v>250</v>
      </c>
      <c s="34" t="s">
        <v>251</v>
      </c>
      <c s="35" t="s">
        <v>52</v>
      </c>
      <c s="6" t="s">
        <v>252</v>
      </c>
      <c s="36" t="s">
        <v>115</v>
      </c>
      <c s="37">
        <v>2.508</v>
      </c>
      <c s="36">
        <v>2.45329</v>
      </c>
      <c s="36">
        <f>ROUND(G160*H160,6)</f>
      </c>
      <c r="L160" s="38">
        <v>0</v>
      </c>
      <c s="32">
        <f>ROUND(ROUND(L160,2)*ROUND(G160,3),2)</f>
      </c>
      <c s="36" t="s">
        <v>92</v>
      </c>
      <c>
        <f>(M160*21)/100</f>
      </c>
      <c t="s">
        <v>28</v>
      </c>
    </row>
    <row r="161" spans="1:5" ht="25.5">
      <c r="A161" s="35" t="s">
        <v>56</v>
      </c>
      <c r="E161" s="39" t="s">
        <v>252</v>
      </c>
    </row>
    <row r="162" spans="1:5" ht="38.25">
      <c r="A162" s="35" t="s">
        <v>57</v>
      </c>
      <c r="E162" s="40" t="s">
        <v>253</v>
      </c>
    </row>
    <row r="163" spans="1:5" ht="38.25">
      <c r="A163" t="s">
        <v>59</v>
      </c>
      <c r="E163" s="39" t="s">
        <v>254</v>
      </c>
    </row>
    <row r="164" spans="1:16" ht="25.5">
      <c r="A164" t="s">
        <v>50</v>
      </c>
      <c s="34" t="s">
        <v>255</v>
      </c>
      <c s="34" t="s">
        <v>256</v>
      </c>
      <c s="35" t="s">
        <v>52</v>
      </c>
      <c s="6" t="s">
        <v>257</v>
      </c>
      <c s="36" t="s">
        <v>91</v>
      </c>
      <c s="37">
        <v>17.48</v>
      </c>
      <c s="36">
        <v>0.0022</v>
      </c>
      <c s="36">
        <f>ROUND(G164*H164,6)</f>
      </c>
      <c r="L164" s="38">
        <v>0</v>
      </c>
      <c s="32">
        <f>ROUND(ROUND(L164,2)*ROUND(G164,3),2)</f>
      </c>
      <c s="36" t="s">
        <v>92</v>
      </c>
      <c>
        <f>(M164*21)/100</f>
      </c>
      <c t="s">
        <v>28</v>
      </c>
    </row>
    <row r="165" spans="1:5" ht="25.5">
      <c r="A165" s="35" t="s">
        <v>56</v>
      </c>
      <c r="E165" s="39" t="s">
        <v>257</v>
      </c>
    </row>
    <row r="166" spans="1:5" ht="25.5">
      <c r="A166" s="35" t="s">
        <v>57</v>
      </c>
      <c r="E166" s="40" t="s">
        <v>258</v>
      </c>
    </row>
    <row r="167" spans="1:5" ht="63.75">
      <c r="A167" t="s">
        <v>59</v>
      </c>
      <c r="E167" s="39" t="s">
        <v>259</v>
      </c>
    </row>
    <row r="168" spans="1:16" ht="25.5">
      <c r="A168" t="s">
        <v>50</v>
      </c>
      <c s="34" t="s">
        <v>260</v>
      </c>
      <c s="34" t="s">
        <v>261</v>
      </c>
      <c s="35" t="s">
        <v>52</v>
      </c>
      <c s="6" t="s">
        <v>262</v>
      </c>
      <c s="36" t="s">
        <v>91</v>
      </c>
      <c s="37">
        <v>17.48</v>
      </c>
      <c s="36">
        <v>0</v>
      </c>
      <c s="36">
        <f>ROUND(G168*H168,6)</f>
      </c>
      <c r="L168" s="38">
        <v>0</v>
      </c>
      <c s="32">
        <f>ROUND(ROUND(L168,2)*ROUND(G168,3),2)</f>
      </c>
      <c s="36" t="s">
        <v>92</v>
      </c>
      <c>
        <f>(M168*21)/100</f>
      </c>
      <c t="s">
        <v>28</v>
      </c>
    </row>
    <row r="169" spans="1:5" ht="25.5">
      <c r="A169" s="35" t="s">
        <v>56</v>
      </c>
      <c r="E169" s="39" t="s">
        <v>262</v>
      </c>
    </row>
    <row r="170" spans="1:5" ht="25.5">
      <c r="A170" s="35" t="s">
        <v>57</v>
      </c>
      <c r="E170" s="40" t="s">
        <v>258</v>
      </c>
    </row>
    <row r="171" spans="1:5" ht="63.75">
      <c r="A171" t="s">
        <v>59</v>
      </c>
      <c r="E171" s="39" t="s">
        <v>259</v>
      </c>
    </row>
    <row r="172" spans="1:16" ht="25.5">
      <c r="A172" t="s">
        <v>50</v>
      </c>
      <c s="34" t="s">
        <v>263</v>
      </c>
      <c s="34" t="s">
        <v>264</v>
      </c>
      <c s="35" t="s">
        <v>52</v>
      </c>
      <c s="6" t="s">
        <v>265</v>
      </c>
      <c s="36" t="s">
        <v>150</v>
      </c>
      <c s="37">
        <v>0.393</v>
      </c>
      <c s="36">
        <v>1.05197</v>
      </c>
      <c s="36">
        <f>ROUND(G172*H172,6)</f>
      </c>
      <c r="L172" s="38">
        <v>0</v>
      </c>
      <c s="32">
        <f>ROUND(ROUND(L172,2)*ROUND(G172,3),2)</f>
      </c>
      <c s="36" t="s">
        <v>92</v>
      </c>
      <c>
        <f>(M172*21)/100</f>
      </c>
      <c t="s">
        <v>28</v>
      </c>
    </row>
    <row r="173" spans="1:5" ht="25.5">
      <c r="A173" s="35" t="s">
        <v>56</v>
      </c>
      <c r="E173" s="39" t="s">
        <v>265</v>
      </c>
    </row>
    <row r="174" spans="1:5" ht="38.25">
      <c r="A174" s="35" t="s">
        <v>57</v>
      </c>
      <c r="E174" s="40" t="s">
        <v>266</v>
      </c>
    </row>
    <row r="175" spans="1:5" ht="12.75">
      <c r="A175" t="s">
        <v>59</v>
      </c>
      <c r="E175" s="39" t="s">
        <v>52</v>
      </c>
    </row>
    <row r="176" spans="1:16" ht="25.5">
      <c r="A176" t="s">
        <v>50</v>
      </c>
      <c s="34" t="s">
        <v>267</v>
      </c>
      <c s="34" t="s">
        <v>268</v>
      </c>
      <c s="35" t="s">
        <v>52</v>
      </c>
      <c s="6" t="s">
        <v>269</v>
      </c>
      <c s="36" t="s">
        <v>91</v>
      </c>
      <c s="37">
        <v>9.94</v>
      </c>
      <c s="36">
        <v>0.15414</v>
      </c>
      <c s="36">
        <f>ROUND(G176*H176,6)</f>
      </c>
      <c r="L176" s="38">
        <v>0</v>
      </c>
      <c s="32">
        <f>ROUND(ROUND(L176,2)*ROUND(G176,3),2)</f>
      </c>
      <c s="36" t="s">
        <v>92</v>
      </c>
      <c>
        <f>(M176*21)/100</f>
      </c>
      <c t="s">
        <v>28</v>
      </c>
    </row>
    <row r="177" spans="1:5" ht="25.5">
      <c r="A177" s="35" t="s">
        <v>56</v>
      </c>
      <c r="E177" s="39" t="s">
        <v>269</v>
      </c>
    </row>
    <row r="178" spans="1:5" ht="25.5">
      <c r="A178" s="35" t="s">
        <v>57</v>
      </c>
      <c r="E178" s="40" t="s">
        <v>270</v>
      </c>
    </row>
    <row r="179" spans="1:5" ht="12.75">
      <c r="A179" t="s">
        <v>59</v>
      </c>
      <c r="E179" s="39" t="s">
        <v>52</v>
      </c>
    </row>
    <row r="180" spans="1:13" ht="12.75">
      <c r="A180" t="s">
        <v>47</v>
      </c>
      <c r="C180" s="31" t="s">
        <v>72</v>
      </c>
      <c r="E180" s="33" t="s">
        <v>271</v>
      </c>
      <c r="J180" s="32">
        <f>0</f>
      </c>
      <c s="32">
        <f>0</f>
      </c>
      <c s="32">
        <f>0+L181+L185+L189+L193+L197+L201+L205+L209+L213+L217+L221+L225+L229+L233+L237+L241+L245+L249</f>
      </c>
      <c s="32">
        <f>0+M181+M185+M189+M193+M197+M201+M205+M209+M213+M217+M221+M225+M229+M233+M237+M241+M245+M249</f>
      </c>
    </row>
    <row r="181" spans="1:16" ht="25.5">
      <c r="A181" t="s">
        <v>50</v>
      </c>
      <c s="34" t="s">
        <v>272</v>
      </c>
      <c s="34" t="s">
        <v>273</v>
      </c>
      <c s="35" t="s">
        <v>52</v>
      </c>
      <c s="6" t="s">
        <v>274</v>
      </c>
      <c s="36" t="s">
        <v>115</v>
      </c>
      <c s="37">
        <v>132.946</v>
      </c>
      <c s="36">
        <v>1.98</v>
      </c>
      <c s="36">
        <f>ROUND(G181*H181,6)</f>
      </c>
      <c r="L181" s="38">
        <v>0</v>
      </c>
      <c s="32">
        <f>ROUND(ROUND(L181,2)*ROUND(G181,3),2)</f>
      </c>
      <c s="36" t="s">
        <v>92</v>
      </c>
      <c>
        <f>(M181*21)/100</f>
      </c>
      <c t="s">
        <v>28</v>
      </c>
    </row>
    <row r="182" spans="1:5" ht="25.5">
      <c r="A182" s="35" t="s">
        <v>56</v>
      </c>
      <c r="E182" s="39" t="s">
        <v>274</v>
      </c>
    </row>
    <row r="183" spans="1:5" ht="38.25">
      <c r="A183" s="35" t="s">
        <v>57</v>
      </c>
      <c r="E183" s="40" t="s">
        <v>275</v>
      </c>
    </row>
    <row r="184" spans="1:5" ht="51">
      <c r="A184" t="s">
        <v>59</v>
      </c>
      <c r="E184" s="39" t="s">
        <v>175</v>
      </c>
    </row>
    <row r="185" spans="1:16" ht="25.5">
      <c r="A185" t="s">
        <v>50</v>
      </c>
      <c s="34" t="s">
        <v>276</v>
      </c>
      <c s="34" t="s">
        <v>277</v>
      </c>
      <c s="35" t="s">
        <v>52</v>
      </c>
      <c s="6" t="s">
        <v>278</v>
      </c>
      <c s="36" t="s">
        <v>91</v>
      </c>
      <c s="37">
        <v>1186.82</v>
      </c>
      <c s="36">
        <v>0.199</v>
      </c>
      <c s="36">
        <f>ROUND(G185*H185,6)</f>
      </c>
      <c r="L185" s="38">
        <v>0</v>
      </c>
      <c s="32">
        <f>ROUND(ROUND(L185,2)*ROUND(G185,3),2)</f>
      </c>
      <c s="36" t="s">
        <v>92</v>
      </c>
      <c>
        <f>(M185*21)/100</f>
      </c>
      <c t="s">
        <v>28</v>
      </c>
    </row>
    <row r="186" spans="1:5" ht="25.5">
      <c r="A186" s="35" t="s">
        <v>56</v>
      </c>
      <c r="E186" s="39" t="s">
        <v>278</v>
      </c>
    </row>
    <row r="187" spans="1:5" ht="38.25">
      <c r="A187" s="35" t="s">
        <v>57</v>
      </c>
      <c r="E187" s="40" t="s">
        <v>104</v>
      </c>
    </row>
    <row r="188" spans="1:5" ht="12.75">
      <c r="A188" t="s">
        <v>59</v>
      </c>
      <c r="E188" s="39" t="s">
        <v>52</v>
      </c>
    </row>
    <row r="189" spans="1:16" ht="25.5">
      <c r="A189" t="s">
        <v>50</v>
      </c>
      <c s="34" t="s">
        <v>279</v>
      </c>
      <c s="34" t="s">
        <v>280</v>
      </c>
      <c s="35" t="s">
        <v>52</v>
      </c>
      <c s="6" t="s">
        <v>281</v>
      </c>
      <c s="36" t="s">
        <v>91</v>
      </c>
      <c s="37">
        <v>1186.82</v>
      </c>
      <c s="36">
        <v>0.396</v>
      </c>
      <c s="36">
        <f>ROUND(G189*H189,6)</f>
      </c>
      <c r="L189" s="38">
        <v>0</v>
      </c>
      <c s="32">
        <f>ROUND(ROUND(L189,2)*ROUND(G189,3),2)</f>
      </c>
      <c s="36" t="s">
        <v>92</v>
      </c>
      <c>
        <f>(M189*21)/100</f>
      </c>
      <c t="s">
        <v>28</v>
      </c>
    </row>
    <row r="190" spans="1:5" ht="25.5">
      <c r="A190" s="35" t="s">
        <v>56</v>
      </c>
      <c r="E190" s="39" t="s">
        <v>281</v>
      </c>
    </row>
    <row r="191" spans="1:5" ht="38.25">
      <c r="A191" s="35" t="s">
        <v>57</v>
      </c>
      <c r="E191" s="40" t="s">
        <v>104</v>
      </c>
    </row>
    <row r="192" spans="1:5" ht="12.75">
      <c r="A192" t="s">
        <v>59</v>
      </c>
      <c r="E192" s="39" t="s">
        <v>52</v>
      </c>
    </row>
    <row r="193" spans="1:16" ht="25.5">
      <c r="A193" t="s">
        <v>50</v>
      </c>
      <c s="34" t="s">
        <v>282</v>
      </c>
      <c s="34" t="s">
        <v>283</v>
      </c>
      <c s="35" t="s">
        <v>52</v>
      </c>
      <c s="6" t="s">
        <v>284</v>
      </c>
      <c s="36" t="s">
        <v>91</v>
      </c>
      <c s="37">
        <v>1186.82</v>
      </c>
      <c s="36">
        <v>0.487</v>
      </c>
      <c s="36">
        <f>ROUND(G193*H193,6)</f>
      </c>
      <c r="L193" s="38">
        <v>0</v>
      </c>
      <c s="32">
        <f>ROUND(ROUND(L193,2)*ROUND(G193,3),2)</f>
      </c>
      <c s="36" t="s">
        <v>92</v>
      </c>
      <c>
        <f>(M193*21)/100</f>
      </c>
      <c t="s">
        <v>28</v>
      </c>
    </row>
    <row r="194" spans="1:5" ht="25.5">
      <c r="A194" s="35" t="s">
        <v>56</v>
      </c>
      <c r="E194" s="39" t="s">
        <v>284</v>
      </c>
    </row>
    <row r="195" spans="1:5" ht="38.25">
      <c r="A195" s="35" t="s">
        <v>57</v>
      </c>
      <c r="E195" s="40" t="s">
        <v>104</v>
      </c>
    </row>
    <row r="196" spans="1:5" ht="12.75">
      <c r="A196" t="s">
        <v>59</v>
      </c>
      <c r="E196" s="39" t="s">
        <v>52</v>
      </c>
    </row>
    <row r="197" spans="1:16" ht="38.25">
      <c r="A197" t="s">
        <v>50</v>
      </c>
      <c s="34" t="s">
        <v>285</v>
      </c>
      <c s="34" t="s">
        <v>286</v>
      </c>
      <c s="35" t="s">
        <v>52</v>
      </c>
      <c s="6" t="s">
        <v>287</v>
      </c>
      <c s="36" t="s">
        <v>91</v>
      </c>
      <c s="37">
        <v>323.07</v>
      </c>
      <c s="36">
        <v>0.08565</v>
      </c>
      <c s="36">
        <f>ROUND(G197*H197,6)</f>
      </c>
      <c r="L197" s="38">
        <v>0</v>
      </c>
      <c s="32">
        <f>ROUND(ROUND(L197,2)*ROUND(G197,3),2)</f>
      </c>
      <c s="36" t="s">
        <v>92</v>
      </c>
      <c>
        <f>(M197*21)/100</f>
      </c>
      <c t="s">
        <v>28</v>
      </c>
    </row>
    <row r="198" spans="1:5" ht="51">
      <c r="A198" s="35" t="s">
        <v>56</v>
      </c>
      <c r="E198" s="39" t="s">
        <v>288</v>
      </c>
    </row>
    <row r="199" spans="1:5" ht="38.25">
      <c r="A199" s="35" t="s">
        <v>57</v>
      </c>
      <c r="E199" s="40" t="s">
        <v>289</v>
      </c>
    </row>
    <row r="200" spans="1:5" ht="153">
      <c r="A200" t="s">
        <v>59</v>
      </c>
      <c r="E200" s="39" t="s">
        <v>290</v>
      </c>
    </row>
    <row r="201" spans="1:16" ht="12.75">
      <c r="A201" t="s">
        <v>50</v>
      </c>
      <c s="34" t="s">
        <v>291</v>
      </c>
      <c s="34" t="s">
        <v>292</v>
      </c>
      <c s="35" t="s">
        <v>52</v>
      </c>
      <c s="6" t="s">
        <v>293</v>
      </c>
      <c s="36" t="s">
        <v>91</v>
      </c>
      <c s="37">
        <v>371.531</v>
      </c>
      <c s="36">
        <v>0.176</v>
      </c>
      <c s="36">
        <f>ROUND(G201*H201,6)</f>
      </c>
      <c r="L201" s="38">
        <v>0</v>
      </c>
      <c s="32">
        <f>ROUND(ROUND(L201,2)*ROUND(G201,3),2)</f>
      </c>
      <c s="36" t="s">
        <v>55</v>
      </c>
      <c>
        <f>(M201*21)/100</f>
      </c>
      <c t="s">
        <v>28</v>
      </c>
    </row>
    <row r="202" spans="1:5" ht="12.75">
      <c r="A202" s="35" t="s">
        <v>56</v>
      </c>
      <c r="E202" s="39" t="s">
        <v>293</v>
      </c>
    </row>
    <row r="203" spans="1:5" ht="51">
      <c r="A203" s="35" t="s">
        <v>57</v>
      </c>
      <c r="E203" s="40" t="s">
        <v>294</v>
      </c>
    </row>
    <row r="204" spans="1:5" ht="12.75">
      <c r="A204" t="s">
        <v>59</v>
      </c>
      <c r="E204" s="39" t="s">
        <v>52</v>
      </c>
    </row>
    <row r="205" spans="1:16" ht="38.25">
      <c r="A205" t="s">
        <v>50</v>
      </c>
      <c s="34" t="s">
        <v>295</v>
      </c>
      <c s="34" t="s">
        <v>296</v>
      </c>
      <c s="35" t="s">
        <v>52</v>
      </c>
      <c s="6" t="s">
        <v>297</v>
      </c>
      <c s="36" t="s">
        <v>91</v>
      </c>
      <c s="37">
        <v>246.25</v>
      </c>
      <c s="36">
        <v>0.0888</v>
      </c>
      <c s="36">
        <f>ROUND(G205*H205,6)</f>
      </c>
      <c r="L205" s="38">
        <v>0</v>
      </c>
      <c s="32">
        <f>ROUND(ROUND(L205,2)*ROUND(G205,3),2)</f>
      </c>
      <c s="36" t="s">
        <v>92</v>
      </c>
      <c>
        <f>(M205*21)/100</f>
      </c>
      <c t="s">
        <v>28</v>
      </c>
    </row>
    <row r="206" spans="1:5" ht="51">
      <c r="A206" s="35" t="s">
        <v>56</v>
      </c>
      <c r="E206" s="39" t="s">
        <v>298</v>
      </c>
    </row>
    <row r="207" spans="1:5" ht="25.5">
      <c r="A207" s="35" t="s">
        <v>57</v>
      </c>
      <c r="E207" s="40" t="s">
        <v>299</v>
      </c>
    </row>
    <row r="208" spans="1:5" ht="89.25">
      <c r="A208" t="s">
        <v>59</v>
      </c>
      <c r="E208" s="39" t="s">
        <v>300</v>
      </c>
    </row>
    <row r="209" spans="1:16" ht="12.75">
      <c r="A209" t="s">
        <v>50</v>
      </c>
      <c s="34" t="s">
        <v>301</v>
      </c>
      <c s="34" t="s">
        <v>302</v>
      </c>
      <c s="35" t="s">
        <v>52</v>
      </c>
      <c s="6" t="s">
        <v>303</v>
      </c>
      <c s="36" t="s">
        <v>91</v>
      </c>
      <c s="37">
        <v>283.188</v>
      </c>
      <c s="36">
        <v>0.135</v>
      </c>
      <c s="36">
        <f>ROUND(G209*H209,6)</f>
      </c>
      <c r="L209" s="38">
        <v>0</v>
      </c>
      <c s="32">
        <f>ROUND(ROUND(L209,2)*ROUND(G209,3),2)</f>
      </c>
      <c s="36" t="s">
        <v>92</v>
      </c>
      <c>
        <f>(M209*21)/100</f>
      </c>
      <c t="s">
        <v>28</v>
      </c>
    </row>
    <row r="210" spans="1:5" ht="12.75">
      <c r="A210" s="35" t="s">
        <v>56</v>
      </c>
      <c r="E210" s="39" t="s">
        <v>303</v>
      </c>
    </row>
    <row r="211" spans="1:5" ht="38.25">
      <c r="A211" s="35" t="s">
        <v>57</v>
      </c>
      <c r="E211" s="40" t="s">
        <v>304</v>
      </c>
    </row>
    <row r="212" spans="1:5" ht="12.75">
      <c r="A212" t="s">
        <v>59</v>
      </c>
      <c r="E212" s="39" t="s">
        <v>52</v>
      </c>
    </row>
    <row r="213" spans="1:16" ht="38.25">
      <c r="A213" t="s">
        <v>50</v>
      </c>
      <c s="34" t="s">
        <v>305</v>
      </c>
      <c s="34" t="s">
        <v>306</v>
      </c>
      <c s="35" t="s">
        <v>52</v>
      </c>
      <c s="6" t="s">
        <v>297</v>
      </c>
      <c s="36" t="s">
        <v>91</v>
      </c>
      <c s="37">
        <v>617.5</v>
      </c>
      <c s="36">
        <v>0.0868</v>
      </c>
      <c s="36">
        <f>ROUND(G213*H213,6)</f>
      </c>
      <c r="L213" s="38">
        <v>0</v>
      </c>
      <c s="32">
        <f>ROUND(ROUND(L213,2)*ROUND(G213,3),2)</f>
      </c>
      <c s="36" t="s">
        <v>92</v>
      </c>
      <c>
        <f>(M213*21)/100</f>
      </c>
      <c t="s">
        <v>28</v>
      </c>
    </row>
    <row r="214" spans="1:5" ht="51">
      <c r="A214" s="35" t="s">
        <v>56</v>
      </c>
      <c r="E214" s="39" t="s">
        <v>307</v>
      </c>
    </row>
    <row r="215" spans="1:5" ht="25.5">
      <c r="A215" s="35" t="s">
        <v>57</v>
      </c>
      <c r="E215" s="40" t="s">
        <v>308</v>
      </c>
    </row>
    <row r="216" spans="1:5" ht="89.25">
      <c r="A216" t="s">
        <v>59</v>
      </c>
      <c r="E216" s="39" t="s">
        <v>300</v>
      </c>
    </row>
    <row r="217" spans="1:16" ht="12.75">
      <c r="A217" t="s">
        <v>50</v>
      </c>
      <c s="34" t="s">
        <v>309</v>
      </c>
      <c s="34" t="s">
        <v>310</v>
      </c>
      <c s="35" t="s">
        <v>52</v>
      </c>
      <c s="6" t="s">
        <v>311</v>
      </c>
      <c s="36" t="s">
        <v>91</v>
      </c>
      <c s="37">
        <v>154.375</v>
      </c>
      <c s="36">
        <v>0.14029</v>
      </c>
      <c s="36">
        <f>ROUND(G217*H217,6)</f>
      </c>
      <c r="L217" s="38">
        <v>0</v>
      </c>
      <c s="32">
        <f>ROUND(ROUND(L217,2)*ROUND(G217,3),2)</f>
      </c>
      <c s="36" t="s">
        <v>92</v>
      </c>
      <c>
        <f>(M217*21)/100</f>
      </c>
      <c t="s">
        <v>28</v>
      </c>
    </row>
    <row r="218" spans="1:5" ht="12.75">
      <c r="A218" s="35" t="s">
        <v>56</v>
      </c>
      <c r="E218" s="39" t="s">
        <v>311</v>
      </c>
    </row>
    <row r="219" spans="1:5" ht="38.25">
      <c r="A219" s="35" t="s">
        <v>57</v>
      </c>
      <c r="E219" s="40" t="s">
        <v>312</v>
      </c>
    </row>
    <row r="220" spans="1:5" ht="12.75">
      <c r="A220" t="s">
        <v>59</v>
      </c>
      <c r="E220" s="39" t="s">
        <v>52</v>
      </c>
    </row>
    <row r="221" spans="1:16" ht="25.5">
      <c r="A221" t="s">
        <v>50</v>
      </c>
      <c s="34" t="s">
        <v>313</v>
      </c>
      <c s="34" t="s">
        <v>314</v>
      </c>
      <c s="35" t="s">
        <v>52</v>
      </c>
      <c s="6" t="s">
        <v>315</v>
      </c>
      <c s="36" t="s">
        <v>110</v>
      </c>
      <c s="37">
        <v>131</v>
      </c>
      <c s="36">
        <v>1E-05</v>
      </c>
      <c s="36">
        <f>ROUND(G221*H221,6)</f>
      </c>
      <c r="L221" s="38">
        <v>0</v>
      </c>
      <c s="32">
        <f>ROUND(ROUND(L221,2)*ROUND(G221,3),2)</f>
      </c>
      <c s="36" t="s">
        <v>92</v>
      </c>
      <c>
        <f>(M221*21)/100</f>
      </c>
      <c t="s">
        <v>28</v>
      </c>
    </row>
    <row r="222" spans="1:5" ht="25.5">
      <c r="A222" s="35" t="s">
        <v>56</v>
      </c>
      <c r="E222" s="39" t="s">
        <v>315</v>
      </c>
    </row>
    <row r="223" spans="1:5" ht="25.5">
      <c r="A223" s="35" t="s">
        <v>57</v>
      </c>
      <c r="E223" s="40" t="s">
        <v>316</v>
      </c>
    </row>
    <row r="224" spans="1:5" ht="25.5">
      <c r="A224" t="s">
        <v>59</v>
      </c>
      <c r="E224" s="39" t="s">
        <v>317</v>
      </c>
    </row>
    <row r="225" spans="1:16" ht="25.5">
      <c r="A225" t="s">
        <v>50</v>
      </c>
      <c s="34" t="s">
        <v>318</v>
      </c>
      <c s="34" t="s">
        <v>319</v>
      </c>
      <c s="35" t="s">
        <v>52</v>
      </c>
      <c s="6" t="s">
        <v>320</v>
      </c>
      <c s="36" t="s">
        <v>91</v>
      </c>
      <c s="37">
        <v>1186.82</v>
      </c>
      <c s="36">
        <v>0.00115</v>
      </c>
      <c s="36">
        <f>ROUND(G225*H225,6)</f>
      </c>
      <c r="L225" s="38">
        <v>0</v>
      </c>
      <c s="32">
        <f>ROUND(ROUND(L225,2)*ROUND(G225,3),2)</f>
      </c>
      <c s="36" t="s">
        <v>92</v>
      </c>
      <c>
        <f>(M225*21)/100</f>
      </c>
      <c t="s">
        <v>28</v>
      </c>
    </row>
    <row r="226" spans="1:5" ht="25.5">
      <c r="A226" s="35" t="s">
        <v>56</v>
      </c>
      <c r="E226" s="39" t="s">
        <v>320</v>
      </c>
    </row>
    <row r="227" spans="1:5" ht="38.25">
      <c r="A227" s="35" t="s">
        <v>57</v>
      </c>
      <c r="E227" s="40" t="s">
        <v>104</v>
      </c>
    </row>
    <row r="228" spans="1:5" ht="38.25">
      <c r="A228" t="s">
        <v>59</v>
      </c>
      <c r="E228" s="39" t="s">
        <v>321</v>
      </c>
    </row>
    <row r="229" spans="1:16" ht="25.5">
      <c r="A229" t="s">
        <v>50</v>
      </c>
      <c s="34" t="s">
        <v>322</v>
      </c>
      <c s="34" t="s">
        <v>323</v>
      </c>
      <c s="35" t="s">
        <v>52</v>
      </c>
      <c s="6" t="s">
        <v>324</v>
      </c>
      <c s="36" t="s">
        <v>110</v>
      </c>
      <c s="37">
        <v>113.5</v>
      </c>
      <c s="36">
        <v>0.1554</v>
      </c>
      <c s="36">
        <f>ROUND(G229*H229,6)</f>
      </c>
      <c r="L229" s="38">
        <v>0</v>
      </c>
      <c s="32">
        <f>ROUND(ROUND(L229,2)*ROUND(G229,3),2)</f>
      </c>
      <c s="36" t="s">
        <v>92</v>
      </c>
      <c>
        <f>(M229*21)/100</f>
      </c>
      <c t="s">
        <v>28</v>
      </c>
    </row>
    <row r="230" spans="1:5" ht="38.25">
      <c r="A230" s="35" t="s">
        <v>56</v>
      </c>
      <c r="E230" s="39" t="s">
        <v>325</v>
      </c>
    </row>
    <row r="231" spans="1:5" ht="38.25">
      <c r="A231" s="35" t="s">
        <v>57</v>
      </c>
      <c r="E231" s="40" t="s">
        <v>326</v>
      </c>
    </row>
    <row r="232" spans="1:5" ht="114.75">
      <c r="A232" t="s">
        <v>59</v>
      </c>
      <c r="E232" s="39" t="s">
        <v>327</v>
      </c>
    </row>
    <row r="233" spans="1:16" ht="12.75">
      <c r="A233" t="s">
        <v>50</v>
      </c>
      <c s="34" t="s">
        <v>328</v>
      </c>
      <c s="34" t="s">
        <v>329</v>
      </c>
      <c s="35" t="s">
        <v>52</v>
      </c>
      <c s="6" t="s">
        <v>330</v>
      </c>
      <c s="36" t="s">
        <v>110</v>
      </c>
      <c s="37">
        <v>124.85</v>
      </c>
      <c s="36">
        <v>0.08</v>
      </c>
      <c s="36">
        <f>ROUND(G233*H233,6)</f>
      </c>
      <c r="L233" s="38">
        <v>0</v>
      </c>
      <c s="32">
        <f>ROUND(ROUND(L233,2)*ROUND(G233,3),2)</f>
      </c>
      <c s="36" t="s">
        <v>92</v>
      </c>
      <c>
        <f>(M233*21)/100</f>
      </c>
      <c t="s">
        <v>28</v>
      </c>
    </row>
    <row r="234" spans="1:5" ht="12.75">
      <c r="A234" s="35" t="s">
        <v>56</v>
      </c>
      <c r="E234" s="39" t="s">
        <v>330</v>
      </c>
    </row>
    <row r="235" spans="1:5" ht="51">
      <c r="A235" s="35" t="s">
        <v>57</v>
      </c>
      <c r="E235" s="40" t="s">
        <v>331</v>
      </c>
    </row>
    <row r="236" spans="1:5" ht="12.75">
      <c r="A236" t="s">
        <v>59</v>
      </c>
      <c r="E236" s="39" t="s">
        <v>52</v>
      </c>
    </row>
    <row r="237" spans="1:16" ht="25.5">
      <c r="A237" t="s">
        <v>50</v>
      </c>
      <c s="34" t="s">
        <v>332</v>
      </c>
      <c s="34" t="s">
        <v>333</v>
      </c>
      <c s="35" t="s">
        <v>52</v>
      </c>
      <c s="6" t="s">
        <v>334</v>
      </c>
      <c s="36" t="s">
        <v>115</v>
      </c>
      <c s="37">
        <v>16.13</v>
      </c>
      <c s="36">
        <v>2.25634</v>
      </c>
      <c s="36">
        <f>ROUND(G237*H237,6)</f>
      </c>
      <c r="L237" s="38">
        <v>0</v>
      </c>
      <c s="32">
        <f>ROUND(ROUND(L237,2)*ROUND(G237,3),2)</f>
      </c>
      <c s="36" t="s">
        <v>92</v>
      </c>
      <c>
        <f>(M237*21)/100</f>
      </c>
      <c t="s">
        <v>28</v>
      </c>
    </row>
    <row r="238" spans="1:5" ht="25.5">
      <c r="A238" s="35" t="s">
        <v>56</v>
      </c>
      <c r="E238" s="39" t="s">
        <v>334</v>
      </c>
    </row>
    <row r="239" spans="1:5" ht="63.75">
      <c r="A239" s="35" t="s">
        <v>57</v>
      </c>
      <c r="E239" s="40" t="s">
        <v>335</v>
      </c>
    </row>
    <row r="240" spans="1:5" ht="12.75">
      <c r="A240" t="s">
        <v>59</v>
      </c>
      <c r="E240" s="39" t="s">
        <v>52</v>
      </c>
    </row>
    <row r="241" spans="1:16" ht="25.5">
      <c r="A241" t="s">
        <v>50</v>
      </c>
      <c s="34" t="s">
        <v>336</v>
      </c>
      <c s="34" t="s">
        <v>337</v>
      </c>
      <c s="35" t="s">
        <v>52</v>
      </c>
      <c s="6" t="s">
        <v>338</v>
      </c>
      <c s="36" t="s">
        <v>110</v>
      </c>
      <c s="37">
        <v>73.5</v>
      </c>
      <c s="36">
        <v>0.29292</v>
      </c>
      <c s="36">
        <f>ROUND(G241*H241,6)</f>
      </c>
      <c r="L241" s="38">
        <v>0</v>
      </c>
      <c s="32">
        <f>ROUND(ROUND(L241,2)*ROUND(G241,3),2)</f>
      </c>
      <c s="36" t="s">
        <v>92</v>
      </c>
      <c>
        <f>(M241*21)/100</f>
      </c>
      <c t="s">
        <v>28</v>
      </c>
    </row>
    <row r="242" spans="1:5" ht="25.5">
      <c r="A242" s="35" t="s">
        <v>56</v>
      </c>
      <c r="E242" s="39" t="s">
        <v>338</v>
      </c>
    </row>
    <row r="243" spans="1:5" ht="25.5">
      <c r="A243" s="35" t="s">
        <v>57</v>
      </c>
      <c r="E243" s="40" t="s">
        <v>339</v>
      </c>
    </row>
    <row r="244" spans="1:5" ht="63.75">
      <c r="A244" t="s">
        <v>59</v>
      </c>
      <c r="E244" s="39" t="s">
        <v>340</v>
      </c>
    </row>
    <row r="245" spans="1:16" ht="12.75">
      <c r="A245" t="s">
        <v>50</v>
      </c>
      <c s="34" t="s">
        <v>341</v>
      </c>
      <c s="34" t="s">
        <v>342</v>
      </c>
      <c s="35" t="s">
        <v>52</v>
      </c>
      <c s="6" t="s">
        <v>343</v>
      </c>
      <c s="36" t="s">
        <v>344</v>
      </c>
      <c s="37">
        <v>3</v>
      </c>
      <c s="36">
        <v>0.24458</v>
      </c>
      <c s="36">
        <f>ROUND(G245*H245,6)</f>
      </c>
      <c r="L245" s="38">
        <v>0</v>
      </c>
      <c s="32">
        <f>ROUND(ROUND(L245,2)*ROUND(G245,3),2)</f>
      </c>
      <c s="36" t="s">
        <v>92</v>
      </c>
      <c>
        <f>(M245*21)/100</f>
      </c>
      <c t="s">
        <v>28</v>
      </c>
    </row>
    <row r="246" spans="1:5" ht="12.75">
      <c r="A246" s="35" t="s">
        <v>56</v>
      </c>
      <c r="E246" s="39" t="s">
        <v>343</v>
      </c>
    </row>
    <row r="247" spans="1:5" ht="25.5">
      <c r="A247" s="35" t="s">
        <v>57</v>
      </c>
      <c r="E247" s="40" t="s">
        <v>345</v>
      </c>
    </row>
    <row r="248" spans="1:5" ht="63.75">
      <c r="A248" t="s">
        <v>59</v>
      </c>
      <c r="E248" s="39" t="s">
        <v>340</v>
      </c>
    </row>
    <row r="249" spans="1:16" ht="25.5">
      <c r="A249" t="s">
        <v>50</v>
      </c>
      <c s="34" t="s">
        <v>346</v>
      </c>
      <c s="34" t="s">
        <v>347</v>
      </c>
      <c s="35" t="s">
        <v>52</v>
      </c>
      <c s="6" t="s">
        <v>348</v>
      </c>
      <c s="36" t="s">
        <v>344</v>
      </c>
      <c s="37">
        <v>3</v>
      </c>
      <c s="36">
        <v>0.0006</v>
      </c>
      <c s="36">
        <f>ROUND(G249*H249,6)</f>
      </c>
      <c r="L249" s="38">
        <v>0</v>
      </c>
      <c s="32">
        <f>ROUND(ROUND(L249,2)*ROUND(G249,3),2)</f>
      </c>
      <c s="36" t="s">
        <v>92</v>
      </c>
      <c>
        <f>(M249*21)/100</f>
      </c>
      <c t="s">
        <v>28</v>
      </c>
    </row>
    <row r="250" spans="1:5" ht="25.5">
      <c r="A250" s="35" t="s">
        <v>56</v>
      </c>
      <c r="E250" s="39" t="s">
        <v>348</v>
      </c>
    </row>
    <row r="251" spans="1:5" ht="25.5">
      <c r="A251" s="35" t="s">
        <v>57</v>
      </c>
      <c r="E251" s="40" t="s">
        <v>349</v>
      </c>
    </row>
    <row r="252" spans="1:5" ht="63.75">
      <c r="A252" t="s">
        <v>59</v>
      </c>
      <c r="E252" s="39" t="s">
        <v>340</v>
      </c>
    </row>
    <row r="253" spans="1:13" ht="12.75">
      <c r="A253" t="s">
        <v>47</v>
      </c>
      <c r="C253" s="31" t="s">
        <v>27</v>
      </c>
      <c r="E253" s="33" t="s">
        <v>350</v>
      </c>
      <c r="J253" s="32">
        <f>0</f>
      </c>
      <c s="32">
        <f>0</f>
      </c>
      <c s="32">
        <f>0+L254+L258+L262+L266+L270+L274+L278+L282+L286+L290+L294+L298+L302+L306+L310+L314+L318+L322+L326</f>
      </c>
      <c s="32">
        <f>0+M254+M258+M262+M266+M270+M274+M278+M282+M286+M290+M294+M298+M302+M306+M310+M314+M318+M322+M326</f>
      </c>
    </row>
    <row r="254" spans="1:16" ht="25.5">
      <c r="A254" t="s">
        <v>50</v>
      </c>
      <c s="34" t="s">
        <v>351</v>
      </c>
      <c s="34" t="s">
        <v>352</v>
      </c>
      <c s="35" t="s">
        <v>52</v>
      </c>
      <c s="6" t="s">
        <v>353</v>
      </c>
      <c s="36" t="s">
        <v>91</v>
      </c>
      <c s="37">
        <v>9.94</v>
      </c>
      <c s="36">
        <v>0.00438</v>
      </c>
      <c s="36">
        <f>ROUND(G254*H254,6)</f>
      </c>
      <c r="L254" s="38">
        <v>0</v>
      </c>
      <c s="32">
        <f>ROUND(ROUND(L254,2)*ROUND(G254,3),2)</f>
      </c>
      <c s="36" t="s">
        <v>92</v>
      </c>
      <c>
        <f>(M254*21)/100</f>
      </c>
      <c t="s">
        <v>28</v>
      </c>
    </row>
    <row r="255" spans="1:5" ht="25.5">
      <c r="A255" s="35" t="s">
        <v>56</v>
      </c>
      <c r="E255" s="39" t="s">
        <v>353</v>
      </c>
    </row>
    <row r="256" spans="1:5" ht="25.5">
      <c r="A256" s="35" t="s">
        <v>57</v>
      </c>
      <c r="E256" s="40" t="s">
        <v>270</v>
      </c>
    </row>
    <row r="257" spans="1:5" ht="12.75">
      <c r="A257" t="s">
        <v>59</v>
      </c>
      <c r="E257" s="39" t="s">
        <v>354</v>
      </c>
    </row>
    <row r="258" spans="1:16" ht="12.75">
      <c r="A258" t="s">
        <v>50</v>
      </c>
      <c s="34" t="s">
        <v>355</v>
      </c>
      <c s="34" t="s">
        <v>356</v>
      </c>
      <c s="35" t="s">
        <v>52</v>
      </c>
      <c s="6" t="s">
        <v>357</v>
      </c>
      <c s="36" t="s">
        <v>91</v>
      </c>
      <c s="37">
        <v>9.94</v>
      </c>
      <c s="36">
        <v>0.003</v>
      </c>
      <c s="36">
        <f>ROUND(G258*H258,6)</f>
      </c>
      <c r="L258" s="38">
        <v>0</v>
      </c>
      <c s="32">
        <f>ROUND(ROUND(L258,2)*ROUND(G258,3),2)</f>
      </c>
      <c s="36" t="s">
        <v>92</v>
      </c>
      <c>
        <f>(M258*21)/100</f>
      </c>
      <c t="s">
        <v>28</v>
      </c>
    </row>
    <row r="259" spans="1:5" ht="12.75">
      <c r="A259" s="35" t="s">
        <v>56</v>
      </c>
      <c r="E259" s="39" t="s">
        <v>357</v>
      </c>
    </row>
    <row r="260" spans="1:5" ht="25.5">
      <c r="A260" s="35" t="s">
        <v>57</v>
      </c>
      <c r="E260" s="40" t="s">
        <v>270</v>
      </c>
    </row>
    <row r="261" spans="1:5" ht="12.75">
      <c r="A261" t="s">
        <v>59</v>
      </c>
      <c r="E261" s="39" t="s">
        <v>52</v>
      </c>
    </row>
    <row r="262" spans="1:16" ht="12.75">
      <c r="A262" t="s">
        <v>50</v>
      </c>
      <c s="34" t="s">
        <v>358</v>
      </c>
      <c s="34" t="s">
        <v>359</v>
      </c>
      <c s="35" t="s">
        <v>52</v>
      </c>
      <c s="6" t="s">
        <v>360</v>
      </c>
      <c s="36" t="s">
        <v>91</v>
      </c>
      <c s="37">
        <v>12.972</v>
      </c>
      <c s="36">
        <v>0.0382</v>
      </c>
      <c s="36">
        <f>ROUND(G262*H262,6)</f>
      </c>
      <c r="L262" s="38">
        <v>0</v>
      </c>
      <c s="32">
        <f>ROUND(ROUND(L262,2)*ROUND(G262,3),2)</f>
      </c>
      <c s="36" t="s">
        <v>92</v>
      </c>
      <c>
        <f>(M262*21)/100</f>
      </c>
      <c t="s">
        <v>28</v>
      </c>
    </row>
    <row r="263" spans="1:5" ht="12.75">
      <c r="A263" s="35" t="s">
        <v>56</v>
      </c>
      <c r="E263" s="39" t="s">
        <v>360</v>
      </c>
    </row>
    <row r="264" spans="1:5" ht="25.5">
      <c r="A264" s="35" t="s">
        <v>57</v>
      </c>
      <c r="E264" s="40" t="s">
        <v>361</v>
      </c>
    </row>
    <row r="265" spans="1:5" ht="12.75">
      <c r="A265" t="s">
        <v>59</v>
      </c>
      <c r="E265" s="39" t="s">
        <v>52</v>
      </c>
    </row>
    <row r="266" spans="1:16" ht="25.5">
      <c r="A266" t="s">
        <v>50</v>
      </c>
      <c s="34" t="s">
        <v>362</v>
      </c>
      <c s="34" t="s">
        <v>363</v>
      </c>
      <c s="35" t="s">
        <v>52</v>
      </c>
      <c s="6" t="s">
        <v>364</v>
      </c>
      <c s="36" t="s">
        <v>91</v>
      </c>
      <c s="37">
        <v>52.844</v>
      </c>
      <c s="36">
        <v>0.00929</v>
      </c>
      <c s="36">
        <f>ROUND(G266*H266,6)</f>
      </c>
      <c r="L266" s="38">
        <v>0</v>
      </c>
      <c s="32">
        <f>ROUND(ROUND(L266,2)*ROUND(G266,3),2)</f>
      </c>
      <c s="36" t="s">
        <v>92</v>
      </c>
      <c>
        <f>(M266*21)/100</f>
      </c>
      <c t="s">
        <v>28</v>
      </c>
    </row>
    <row r="267" spans="1:5" ht="25.5">
      <c r="A267" s="35" t="s">
        <v>56</v>
      </c>
      <c r="E267" s="39" t="s">
        <v>364</v>
      </c>
    </row>
    <row r="268" spans="1:5" ht="25.5">
      <c r="A268" s="35" t="s">
        <v>57</v>
      </c>
      <c r="E268" s="40" t="s">
        <v>365</v>
      </c>
    </row>
    <row r="269" spans="1:5" ht="255">
      <c r="A269" t="s">
        <v>59</v>
      </c>
      <c r="E269" s="39" t="s">
        <v>366</v>
      </c>
    </row>
    <row r="270" spans="1:16" ht="12.75">
      <c r="A270" t="s">
        <v>50</v>
      </c>
      <c s="34" t="s">
        <v>367</v>
      </c>
      <c s="34" t="s">
        <v>368</v>
      </c>
      <c s="35" t="s">
        <v>52</v>
      </c>
      <c s="6" t="s">
        <v>369</v>
      </c>
      <c s="36" t="s">
        <v>91</v>
      </c>
      <c s="37">
        <v>58.128</v>
      </c>
      <c s="36">
        <v>0.006</v>
      </c>
      <c s="36">
        <f>ROUND(G270*H270,6)</f>
      </c>
      <c r="L270" s="38">
        <v>0</v>
      </c>
      <c s="32">
        <f>ROUND(ROUND(L270,2)*ROUND(G270,3),2)</f>
      </c>
      <c s="36" t="s">
        <v>92</v>
      </c>
      <c>
        <f>(M270*21)/100</f>
      </c>
      <c t="s">
        <v>28</v>
      </c>
    </row>
    <row r="271" spans="1:5" ht="12.75">
      <c r="A271" s="35" t="s">
        <v>56</v>
      </c>
      <c r="E271" s="39" t="s">
        <v>369</v>
      </c>
    </row>
    <row r="272" spans="1:5" ht="38.25">
      <c r="A272" s="35" t="s">
        <v>57</v>
      </c>
      <c r="E272" s="40" t="s">
        <v>370</v>
      </c>
    </row>
    <row r="273" spans="1:5" ht="12.75">
      <c r="A273" t="s">
        <v>59</v>
      </c>
      <c r="E273" s="39" t="s">
        <v>52</v>
      </c>
    </row>
    <row r="274" spans="1:16" ht="25.5">
      <c r="A274" t="s">
        <v>50</v>
      </c>
      <c s="34" t="s">
        <v>371</v>
      </c>
      <c s="34" t="s">
        <v>372</v>
      </c>
      <c s="35" t="s">
        <v>52</v>
      </c>
      <c s="6" t="s">
        <v>373</v>
      </c>
      <c s="36" t="s">
        <v>91</v>
      </c>
      <c s="37">
        <v>19.134</v>
      </c>
      <c s="36">
        <v>0.00827</v>
      </c>
      <c s="36">
        <f>ROUND(G274*H274,6)</f>
      </c>
      <c r="L274" s="38">
        <v>0</v>
      </c>
      <c s="32">
        <f>ROUND(ROUND(L274,2)*ROUND(G274,3),2)</f>
      </c>
      <c s="36" t="s">
        <v>92</v>
      </c>
      <c>
        <f>(M274*21)/100</f>
      </c>
      <c t="s">
        <v>28</v>
      </c>
    </row>
    <row r="275" spans="1:5" ht="25.5">
      <c r="A275" s="35" t="s">
        <v>56</v>
      </c>
      <c r="E275" s="39" t="s">
        <v>373</v>
      </c>
    </row>
    <row r="276" spans="1:5" ht="25.5">
      <c r="A276" s="35" t="s">
        <v>57</v>
      </c>
      <c r="E276" s="40" t="s">
        <v>374</v>
      </c>
    </row>
    <row r="277" spans="1:5" ht="255">
      <c r="A277" t="s">
        <v>59</v>
      </c>
      <c r="E277" s="39" t="s">
        <v>366</v>
      </c>
    </row>
    <row r="278" spans="1:16" ht="12.75">
      <c r="A278" t="s">
        <v>50</v>
      </c>
      <c s="34" t="s">
        <v>375</v>
      </c>
      <c s="34" t="s">
        <v>376</v>
      </c>
      <c s="35" t="s">
        <v>52</v>
      </c>
      <c s="6" t="s">
        <v>377</v>
      </c>
      <c s="36" t="s">
        <v>91</v>
      </c>
      <c s="37">
        <v>21.047</v>
      </c>
      <c s="36">
        <v>0.0048</v>
      </c>
      <c s="36">
        <f>ROUND(G278*H278,6)</f>
      </c>
      <c r="L278" s="38">
        <v>0</v>
      </c>
      <c s="32">
        <f>ROUND(ROUND(L278,2)*ROUND(G278,3),2)</f>
      </c>
      <c s="36" t="s">
        <v>55</v>
      </c>
      <c>
        <f>(M278*21)/100</f>
      </c>
      <c t="s">
        <v>28</v>
      </c>
    </row>
    <row r="279" spans="1:5" ht="12.75">
      <c r="A279" s="35" t="s">
        <v>56</v>
      </c>
      <c r="E279" s="39" t="s">
        <v>377</v>
      </c>
    </row>
    <row r="280" spans="1:5" ht="38.25">
      <c r="A280" s="35" t="s">
        <v>57</v>
      </c>
      <c r="E280" s="40" t="s">
        <v>378</v>
      </c>
    </row>
    <row r="281" spans="1:5" ht="12.75">
      <c r="A281" t="s">
        <v>59</v>
      </c>
      <c r="E281" s="39" t="s">
        <v>52</v>
      </c>
    </row>
    <row r="282" spans="1:16" ht="25.5">
      <c r="A282" t="s">
        <v>50</v>
      </c>
      <c s="34" t="s">
        <v>379</v>
      </c>
      <c s="34" t="s">
        <v>380</v>
      </c>
      <c s="35" t="s">
        <v>52</v>
      </c>
      <c s="6" t="s">
        <v>381</v>
      </c>
      <c s="36" t="s">
        <v>110</v>
      </c>
      <c s="37">
        <v>182.04</v>
      </c>
      <c s="36">
        <v>0</v>
      </c>
      <c s="36">
        <f>ROUND(G282*H282,6)</f>
      </c>
      <c r="L282" s="38">
        <v>0</v>
      </c>
      <c s="32">
        <f>ROUND(ROUND(L282,2)*ROUND(G282,3),2)</f>
      </c>
      <c s="36" t="s">
        <v>92</v>
      </c>
      <c>
        <f>(M282*21)/100</f>
      </c>
      <c t="s">
        <v>28</v>
      </c>
    </row>
    <row r="283" spans="1:5" ht="25.5">
      <c r="A283" s="35" t="s">
        <v>56</v>
      </c>
      <c r="E283" s="39" t="s">
        <v>381</v>
      </c>
    </row>
    <row r="284" spans="1:5" ht="63.75">
      <c r="A284" s="35" t="s">
        <v>57</v>
      </c>
      <c r="E284" s="40" t="s">
        <v>382</v>
      </c>
    </row>
    <row r="285" spans="1:5" ht="38.25">
      <c r="A285" t="s">
        <v>59</v>
      </c>
      <c r="E285" s="39" t="s">
        <v>383</v>
      </c>
    </row>
    <row r="286" spans="1:16" ht="12.75">
      <c r="A286" t="s">
        <v>50</v>
      </c>
      <c s="34" t="s">
        <v>384</v>
      </c>
      <c s="34" t="s">
        <v>385</v>
      </c>
      <c s="35" t="s">
        <v>52</v>
      </c>
      <c s="6" t="s">
        <v>386</v>
      </c>
      <c s="36" t="s">
        <v>110</v>
      </c>
      <c s="37">
        <v>69.92</v>
      </c>
      <c s="36">
        <v>3E-05</v>
      </c>
      <c s="36">
        <f>ROUND(G286*H286,6)</f>
      </c>
      <c r="L286" s="38">
        <v>0</v>
      </c>
      <c s="32">
        <f>ROUND(ROUND(L286,2)*ROUND(G286,3),2)</f>
      </c>
      <c s="36" t="s">
        <v>92</v>
      </c>
      <c>
        <f>(M286*21)/100</f>
      </c>
      <c t="s">
        <v>28</v>
      </c>
    </row>
    <row r="287" spans="1:5" ht="12.75">
      <c r="A287" s="35" t="s">
        <v>56</v>
      </c>
      <c r="E287" s="39" t="s">
        <v>386</v>
      </c>
    </row>
    <row r="288" spans="1:5" ht="38.25">
      <c r="A288" s="35" t="s">
        <v>57</v>
      </c>
      <c r="E288" s="40" t="s">
        <v>387</v>
      </c>
    </row>
    <row r="289" spans="1:5" ht="12.75">
      <c r="A289" t="s">
        <v>59</v>
      </c>
      <c r="E289" s="39" t="s">
        <v>52</v>
      </c>
    </row>
    <row r="290" spans="1:16" ht="12.75">
      <c r="A290" t="s">
        <v>50</v>
      </c>
      <c s="34" t="s">
        <v>388</v>
      </c>
      <c s="34" t="s">
        <v>389</v>
      </c>
      <c s="35" t="s">
        <v>52</v>
      </c>
      <c s="6" t="s">
        <v>390</v>
      </c>
      <c s="36" t="s">
        <v>110</v>
      </c>
      <c s="37">
        <v>71.438</v>
      </c>
      <c s="36">
        <v>3E-05</v>
      </c>
      <c s="36">
        <f>ROUND(G290*H290,6)</f>
      </c>
      <c r="L290" s="38">
        <v>0</v>
      </c>
      <c s="32">
        <f>ROUND(ROUND(L290,2)*ROUND(G290,3),2)</f>
      </c>
      <c s="36" t="s">
        <v>55</v>
      </c>
      <c>
        <f>(M290*21)/100</f>
      </c>
      <c t="s">
        <v>28</v>
      </c>
    </row>
    <row r="291" spans="1:5" ht="12.75">
      <c r="A291" s="35" t="s">
        <v>56</v>
      </c>
      <c r="E291" s="39" t="s">
        <v>390</v>
      </c>
    </row>
    <row r="292" spans="1:5" ht="38.25">
      <c r="A292" s="35" t="s">
        <v>57</v>
      </c>
      <c r="E292" s="40" t="s">
        <v>391</v>
      </c>
    </row>
    <row r="293" spans="1:5" ht="12.75">
      <c r="A293" t="s">
        <v>59</v>
      </c>
      <c r="E293" s="39" t="s">
        <v>52</v>
      </c>
    </row>
    <row r="294" spans="1:16" ht="12.75">
      <c r="A294" t="s">
        <v>50</v>
      </c>
      <c s="34" t="s">
        <v>392</v>
      </c>
      <c s="34" t="s">
        <v>393</v>
      </c>
      <c s="35" t="s">
        <v>52</v>
      </c>
      <c s="6" t="s">
        <v>394</v>
      </c>
      <c s="36" t="s">
        <v>110</v>
      </c>
      <c s="37">
        <v>62.698</v>
      </c>
      <c s="36">
        <v>3E-05</v>
      </c>
      <c s="36">
        <f>ROUND(G294*H294,6)</f>
      </c>
      <c r="L294" s="38">
        <v>0</v>
      </c>
      <c s="32">
        <f>ROUND(ROUND(L294,2)*ROUND(G294,3),2)</f>
      </c>
      <c s="36" t="s">
        <v>55</v>
      </c>
      <c>
        <f>(M294*21)/100</f>
      </c>
      <c t="s">
        <v>28</v>
      </c>
    </row>
    <row r="295" spans="1:5" ht="12.75">
      <c r="A295" s="35" t="s">
        <v>56</v>
      </c>
      <c r="E295" s="39" t="s">
        <v>394</v>
      </c>
    </row>
    <row r="296" spans="1:5" ht="38.25">
      <c r="A296" s="35" t="s">
        <v>57</v>
      </c>
      <c r="E296" s="40" t="s">
        <v>395</v>
      </c>
    </row>
    <row r="297" spans="1:5" ht="12.75">
      <c r="A297" t="s">
        <v>59</v>
      </c>
      <c r="E297" s="39" t="s">
        <v>52</v>
      </c>
    </row>
    <row r="298" spans="1:16" ht="12.75">
      <c r="A298" t="s">
        <v>50</v>
      </c>
      <c s="34" t="s">
        <v>396</v>
      </c>
      <c s="34" t="s">
        <v>397</v>
      </c>
      <c s="35" t="s">
        <v>52</v>
      </c>
      <c s="6" t="s">
        <v>398</v>
      </c>
      <c s="36" t="s">
        <v>110</v>
      </c>
      <c s="37">
        <v>5.29</v>
      </c>
      <c s="36">
        <v>3E-05</v>
      </c>
      <c s="36">
        <f>ROUND(G298*H298,6)</f>
      </c>
      <c r="L298" s="38">
        <v>0</v>
      </c>
      <c s="32">
        <f>ROUND(ROUND(L298,2)*ROUND(G298,3),2)</f>
      </c>
      <c s="36" t="s">
        <v>55</v>
      </c>
      <c>
        <f>(M298*21)/100</f>
      </c>
      <c t="s">
        <v>28</v>
      </c>
    </row>
    <row r="299" spans="1:5" ht="12.75">
      <c r="A299" s="35" t="s">
        <v>56</v>
      </c>
      <c r="E299" s="39" t="s">
        <v>398</v>
      </c>
    </row>
    <row r="300" spans="1:5" ht="38.25">
      <c r="A300" s="35" t="s">
        <v>57</v>
      </c>
      <c r="E300" s="40" t="s">
        <v>399</v>
      </c>
    </row>
    <row r="301" spans="1:5" ht="12.75">
      <c r="A301" t="s">
        <v>59</v>
      </c>
      <c r="E301" s="39" t="s">
        <v>52</v>
      </c>
    </row>
    <row r="302" spans="1:16" ht="25.5">
      <c r="A302" t="s">
        <v>50</v>
      </c>
      <c s="34" t="s">
        <v>400</v>
      </c>
      <c s="34" t="s">
        <v>401</v>
      </c>
      <c s="35" t="s">
        <v>52</v>
      </c>
      <c s="6" t="s">
        <v>402</v>
      </c>
      <c s="36" t="s">
        <v>91</v>
      </c>
      <c s="37">
        <v>15.64</v>
      </c>
      <c s="36">
        <v>0.00735</v>
      </c>
      <c s="36">
        <f>ROUND(G302*H302,6)</f>
      </c>
      <c r="L302" s="38">
        <v>0</v>
      </c>
      <c s="32">
        <f>ROUND(ROUND(L302,2)*ROUND(G302,3),2)</f>
      </c>
      <c s="36" t="s">
        <v>92</v>
      </c>
      <c>
        <f>(M302*21)/100</f>
      </c>
      <c t="s">
        <v>28</v>
      </c>
    </row>
    <row r="303" spans="1:5" ht="25.5">
      <c r="A303" s="35" t="s">
        <v>56</v>
      </c>
      <c r="E303" s="39" t="s">
        <v>402</v>
      </c>
    </row>
    <row r="304" spans="1:5" ht="25.5">
      <c r="A304" s="35" t="s">
        <v>57</v>
      </c>
      <c r="E304" s="40" t="s">
        <v>403</v>
      </c>
    </row>
    <row r="305" spans="1:5" ht="12.75">
      <c r="A305" t="s">
        <v>59</v>
      </c>
      <c r="E305" s="39" t="s">
        <v>52</v>
      </c>
    </row>
    <row r="306" spans="1:16" ht="25.5">
      <c r="A306" t="s">
        <v>50</v>
      </c>
      <c s="34" t="s">
        <v>404</v>
      </c>
      <c s="34" t="s">
        <v>405</v>
      </c>
      <c s="35" t="s">
        <v>52</v>
      </c>
      <c s="6" t="s">
        <v>406</v>
      </c>
      <c s="36" t="s">
        <v>91</v>
      </c>
      <c s="37">
        <v>15.64</v>
      </c>
      <c s="36">
        <v>0.00071</v>
      </c>
      <c s="36">
        <f>ROUND(G306*H306,6)</f>
      </c>
      <c r="L306" s="38">
        <v>0</v>
      </c>
      <c s="32">
        <f>ROUND(ROUND(L306,2)*ROUND(G306,3),2)</f>
      </c>
      <c s="36" t="s">
        <v>92</v>
      </c>
      <c>
        <f>(M306*21)/100</f>
      </c>
      <c t="s">
        <v>28</v>
      </c>
    </row>
    <row r="307" spans="1:5" ht="25.5">
      <c r="A307" s="35" t="s">
        <v>56</v>
      </c>
      <c r="E307" s="39" t="s">
        <v>406</v>
      </c>
    </row>
    <row r="308" spans="1:5" ht="25.5">
      <c r="A308" s="35" t="s">
        <v>57</v>
      </c>
      <c r="E308" s="40" t="s">
        <v>403</v>
      </c>
    </row>
    <row r="309" spans="1:5" ht="12.75">
      <c r="A309" t="s">
        <v>59</v>
      </c>
      <c r="E309" s="39" t="s">
        <v>354</v>
      </c>
    </row>
    <row r="310" spans="1:16" ht="25.5">
      <c r="A310" t="s">
        <v>50</v>
      </c>
      <c s="34" t="s">
        <v>407</v>
      </c>
      <c s="34" t="s">
        <v>408</v>
      </c>
      <c s="35" t="s">
        <v>52</v>
      </c>
      <c s="6" t="s">
        <v>409</v>
      </c>
      <c s="36" t="s">
        <v>91</v>
      </c>
      <c s="37">
        <v>15.64</v>
      </c>
      <c s="36">
        <v>0.00656</v>
      </c>
      <c s="36">
        <f>ROUND(G310*H310,6)</f>
      </c>
      <c r="L310" s="38">
        <v>0</v>
      </c>
      <c s="32">
        <f>ROUND(ROUND(L310,2)*ROUND(G310,3),2)</f>
      </c>
      <c s="36" t="s">
        <v>92</v>
      </c>
      <c>
        <f>(M310*21)/100</f>
      </c>
      <c t="s">
        <v>28</v>
      </c>
    </row>
    <row r="311" spans="1:5" ht="25.5">
      <c r="A311" s="35" t="s">
        <v>56</v>
      </c>
      <c r="E311" s="39" t="s">
        <v>409</v>
      </c>
    </row>
    <row r="312" spans="1:5" ht="25.5">
      <c r="A312" s="35" t="s">
        <v>57</v>
      </c>
      <c r="E312" s="40" t="s">
        <v>403</v>
      </c>
    </row>
    <row r="313" spans="1:5" ht="102">
      <c r="A313" t="s">
        <v>59</v>
      </c>
      <c r="E313" s="39" t="s">
        <v>410</v>
      </c>
    </row>
    <row r="314" spans="1:16" ht="38.25">
      <c r="A314" t="s">
        <v>50</v>
      </c>
      <c s="34" t="s">
        <v>411</v>
      </c>
      <c s="34" t="s">
        <v>412</v>
      </c>
      <c s="35" t="s">
        <v>52</v>
      </c>
      <c s="6" t="s">
        <v>413</v>
      </c>
      <c s="36" t="s">
        <v>91</v>
      </c>
      <c s="37">
        <v>78.2</v>
      </c>
      <c s="36">
        <v>0.00131</v>
      </c>
      <c s="36">
        <f>ROUND(G314*H314,6)</f>
      </c>
      <c r="L314" s="38">
        <v>0</v>
      </c>
      <c s="32">
        <f>ROUND(ROUND(L314,2)*ROUND(G314,3),2)</f>
      </c>
      <c s="36" t="s">
        <v>92</v>
      </c>
      <c>
        <f>(M314*21)/100</f>
      </c>
      <c t="s">
        <v>28</v>
      </c>
    </row>
    <row r="315" spans="1:5" ht="38.25">
      <c r="A315" s="35" t="s">
        <v>56</v>
      </c>
      <c r="E315" s="39" t="s">
        <v>414</v>
      </c>
    </row>
    <row r="316" spans="1:5" ht="38.25">
      <c r="A316" s="35" t="s">
        <v>57</v>
      </c>
      <c r="E316" s="40" t="s">
        <v>415</v>
      </c>
    </row>
    <row r="317" spans="1:5" ht="102">
      <c r="A317" t="s">
        <v>59</v>
      </c>
      <c r="E317" s="39" t="s">
        <v>410</v>
      </c>
    </row>
    <row r="318" spans="1:16" ht="25.5">
      <c r="A318" t="s">
        <v>50</v>
      </c>
      <c s="34" t="s">
        <v>416</v>
      </c>
      <c s="34" t="s">
        <v>417</v>
      </c>
      <c s="35" t="s">
        <v>52</v>
      </c>
      <c s="6" t="s">
        <v>418</v>
      </c>
      <c s="36" t="s">
        <v>91</v>
      </c>
      <c s="37">
        <v>68.484</v>
      </c>
      <c s="36">
        <v>0.00268</v>
      </c>
      <c s="36">
        <f>ROUND(G318*H318,6)</f>
      </c>
      <c r="L318" s="38">
        <v>0</v>
      </c>
      <c s="32">
        <f>ROUND(ROUND(L318,2)*ROUND(G318,3),2)</f>
      </c>
      <c s="36" t="s">
        <v>92</v>
      </c>
      <c>
        <f>(M318*21)/100</f>
      </c>
      <c t="s">
        <v>28</v>
      </c>
    </row>
    <row r="319" spans="1:5" ht="38.25">
      <c r="A319" s="35" t="s">
        <v>56</v>
      </c>
      <c r="E319" s="39" t="s">
        <v>419</v>
      </c>
    </row>
    <row r="320" spans="1:5" ht="38.25">
      <c r="A320" s="35" t="s">
        <v>57</v>
      </c>
      <c r="E320" s="40" t="s">
        <v>420</v>
      </c>
    </row>
    <row r="321" spans="1:5" ht="12.75">
      <c r="A321" t="s">
        <v>59</v>
      </c>
      <c r="E321" s="39" t="s">
        <v>52</v>
      </c>
    </row>
    <row r="322" spans="1:16" ht="25.5">
      <c r="A322" t="s">
        <v>50</v>
      </c>
      <c s="34" t="s">
        <v>421</v>
      </c>
      <c s="34" t="s">
        <v>422</v>
      </c>
      <c s="35" t="s">
        <v>52</v>
      </c>
      <c s="6" t="s">
        <v>423</v>
      </c>
      <c s="36" t="s">
        <v>91</v>
      </c>
      <c s="37">
        <v>38.13</v>
      </c>
      <c s="36">
        <v>0</v>
      </c>
      <c s="36">
        <f>ROUND(G322*H322,6)</f>
      </c>
      <c r="L322" s="38">
        <v>0</v>
      </c>
      <c s="32">
        <f>ROUND(ROUND(L322,2)*ROUND(G322,3),2)</f>
      </c>
      <c s="36" t="s">
        <v>92</v>
      </c>
      <c>
        <f>(M322*21)/100</f>
      </c>
      <c t="s">
        <v>28</v>
      </c>
    </row>
    <row r="323" spans="1:5" ht="25.5">
      <c r="A323" s="35" t="s">
        <v>56</v>
      </c>
      <c r="E323" s="39" t="s">
        <v>423</v>
      </c>
    </row>
    <row r="324" spans="1:5" ht="25.5">
      <c r="A324" s="35" t="s">
        <v>57</v>
      </c>
      <c r="E324" s="40" t="s">
        <v>424</v>
      </c>
    </row>
    <row r="325" spans="1:5" ht="25.5">
      <c r="A325" t="s">
        <v>59</v>
      </c>
      <c r="E325" s="39" t="s">
        <v>425</v>
      </c>
    </row>
    <row r="326" spans="1:16" ht="25.5">
      <c r="A326" t="s">
        <v>50</v>
      </c>
      <c s="34" t="s">
        <v>426</v>
      </c>
      <c s="34" t="s">
        <v>427</v>
      </c>
      <c s="35" t="s">
        <v>52</v>
      </c>
      <c s="6" t="s">
        <v>428</v>
      </c>
      <c s="36" t="s">
        <v>91</v>
      </c>
      <c s="37">
        <v>68.484</v>
      </c>
      <c s="36">
        <v>0</v>
      </c>
      <c s="36">
        <f>ROUND(G326*H326,6)</f>
      </c>
      <c r="L326" s="38">
        <v>0</v>
      </c>
      <c s="32">
        <f>ROUND(ROUND(L326,2)*ROUND(G326,3),2)</f>
      </c>
      <c s="36" t="s">
        <v>92</v>
      </c>
      <c>
        <f>(M326*21)/100</f>
      </c>
      <c t="s">
        <v>28</v>
      </c>
    </row>
    <row r="327" spans="1:5" ht="25.5">
      <c r="A327" s="35" t="s">
        <v>56</v>
      </c>
      <c r="E327" s="39" t="s">
        <v>428</v>
      </c>
    </row>
    <row r="328" spans="1:5" ht="38.25">
      <c r="A328" s="35" t="s">
        <v>57</v>
      </c>
      <c r="E328" s="40" t="s">
        <v>420</v>
      </c>
    </row>
    <row r="329" spans="1:5" ht="255">
      <c r="A329" t="s">
        <v>59</v>
      </c>
      <c r="E329" s="39" t="s">
        <v>429</v>
      </c>
    </row>
    <row r="330" spans="1:13" ht="12.75">
      <c r="A330" t="s">
        <v>47</v>
      </c>
      <c r="C330" s="31" t="s">
        <v>430</v>
      </c>
      <c r="E330" s="33" t="s">
        <v>431</v>
      </c>
      <c r="J330" s="32">
        <f>0</f>
      </c>
      <c s="32">
        <f>0</f>
      </c>
      <c s="32">
        <f>0+L331+L335+L339+L343+L347+L351+L355+L359</f>
      </c>
      <c s="32">
        <f>0+M331+M335+M339+M343+M347+M351+M355+M359</f>
      </c>
    </row>
    <row r="331" spans="1:16" ht="25.5">
      <c r="A331" t="s">
        <v>50</v>
      </c>
      <c s="34" t="s">
        <v>432</v>
      </c>
      <c s="34" t="s">
        <v>433</v>
      </c>
      <c s="35" t="s">
        <v>52</v>
      </c>
      <c s="6" t="s">
        <v>434</v>
      </c>
      <c s="36" t="s">
        <v>91</v>
      </c>
      <c s="37">
        <v>0.7</v>
      </c>
      <c s="36">
        <v>0</v>
      </c>
      <c s="36">
        <f>ROUND(G331*H331,6)</f>
      </c>
      <c r="L331" s="38">
        <v>0</v>
      </c>
      <c s="32">
        <f>ROUND(ROUND(L331,2)*ROUND(G331,3),2)</f>
      </c>
      <c s="36" t="s">
        <v>92</v>
      </c>
      <c>
        <f>(M331*21)/100</f>
      </c>
      <c t="s">
        <v>28</v>
      </c>
    </row>
    <row r="332" spans="1:5" ht="25.5">
      <c r="A332" s="35" t="s">
        <v>56</v>
      </c>
      <c r="E332" s="39" t="s">
        <v>434</v>
      </c>
    </row>
    <row r="333" spans="1:5" ht="25.5">
      <c r="A333" s="35" t="s">
        <v>57</v>
      </c>
      <c r="E333" s="40" t="s">
        <v>435</v>
      </c>
    </row>
    <row r="334" spans="1:5" ht="25.5">
      <c r="A334" t="s">
        <v>59</v>
      </c>
      <c r="E334" s="39" t="s">
        <v>436</v>
      </c>
    </row>
    <row r="335" spans="1:16" ht="25.5">
      <c r="A335" t="s">
        <v>50</v>
      </c>
      <c s="34" t="s">
        <v>437</v>
      </c>
      <c s="34" t="s">
        <v>438</v>
      </c>
      <c s="35" t="s">
        <v>52</v>
      </c>
      <c s="6" t="s">
        <v>439</v>
      </c>
      <c s="36" t="s">
        <v>91</v>
      </c>
      <c s="37">
        <v>12.8</v>
      </c>
      <c s="36">
        <v>0</v>
      </c>
      <c s="36">
        <f>ROUND(G335*H335,6)</f>
      </c>
      <c r="L335" s="38">
        <v>0</v>
      </c>
      <c s="32">
        <f>ROUND(ROUND(L335,2)*ROUND(G335,3),2)</f>
      </c>
      <c s="36" t="s">
        <v>92</v>
      </c>
      <c>
        <f>(M335*21)/100</f>
      </c>
      <c t="s">
        <v>28</v>
      </c>
    </row>
    <row r="336" spans="1:5" ht="25.5">
      <c r="A336" s="35" t="s">
        <v>56</v>
      </c>
      <c r="E336" s="39" t="s">
        <v>439</v>
      </c>
    </row>
    <row r="337" spans="1:5" ht="38.25">
      <c r="A337" s="35" t="s">
        <v>57</v>
      </c>
      <c r="E337" s="40" t="s">
        <v>440</v>
      </c>
    </row>
    <row r="338" spans="1:5" ht="25.5">
      <c r="A338" t="s">
        <v>59</v>
      </c>
      <c r="E338" s="39" t="s">
        <v>436</v>
      </c>
    </row>
    <row r="339" spans="1:16" ht="12.75">
      <c r="A339" t="s">
        <v>50</v>
      </c>
      <c s="34" t="s">
        <v>441</v>
      </c>
      <c s="34" t="s">
        <v>442</v>
      </c>
      <c s="35" t="s">
        <v>52</v>
      </c>
      <c s="6" t="s">
        <v>443</v>
      </c>
      <c s="36" t="s">
        <v>150</v>
      </c>
      <c s="37">
        <v>0.004</v>
      </c>
      <c s="36">
        <v>1</v>
      </c>
      <c s="36">
        <f>ROUND(G339*H339,6)</f>
      </c>
      <c r="L339" s="38">
        <v>0</v>
      </c>
      <c s="32">
        <f>ROUND(ROUND(L339,2)*ROUND(G339,3),2)</f>
      </c>
      <c s="36" t="s">
        <v>92</v>
      </c>
      <c>
        <f>(M339*21)/100</f>
      </c>
      <c t="s">
        <v>28</v>
      </c>
    </row>
    <row r="340" spans="1:5" ht="12.75">
      <c r="A340" s="35" t="s">
        <v>56</v>
      </c>
      <c r="E340" s="39" t="s">
        <v>443</v>
      </c>
    </row>
    <row r="341" spans="1:5" ht="51">
      <c r="A341" s="35" t="s">
        <v>57</v>
      </c>
      <c r="E341" s="40" t="s">
        <v>444</v>
      </c>
    </row>
    <row r="342" spans="1:5" ht="12.75">
      <c r="A342" t="s">
        <v>59</v>
      </c>
      <c r="E342" s="39" t="s">
        <v>52</v>
      </c>
    </row>
    <row r="343" spans="1:16" ht="12.75">
      <c r="A343" t="s">
        <v>50</v>
      </c>
      <c s="34" t="s">
        <v>445</v>
      </c>
      <c s="34" t="s">
        <v>446</v>
      </c>
      <c s="35" t="s">
        <v>52</v>
      </c>
      <c s="6" t="s">
        <v>447</v>
      </c>
      <c s="36" t="s">
        <v>91</v>
      </c>
      <c s="37">
        <v>0.7</v>
      </c>
      <c s="36">
        <v>0.0004</v>
      </c>
      <c s="36">
        <f>ROUND(G343*H343,6)</f>
      </c>
      <c r="L343" s="38">
        <v>0</v>
      </c>
      <c s="32">
        <f>ROUND(ROUND(L343,2)*ROUND(G343,3),2)</f>
      </c>
      <c s="36" t="s">
        <v>92</v>
      </c>
      <c>
        <f>(M343*21)/100</f>
      </c>
      <c t="s">
        <v>28</v>
      </c>
    </row>
    <row r="344" spans="1:5" ht="12.75">
      <c r="A344" s="35" t="s">
        <v>56</v>
      </c>
      <c r="E344" s="39" t="s">
        <v>447</v>
      </c>
    </row>
    <row r="345" spans="1:5" ht="25.5">
      <c r="A345" s="35" t="s">
        <v>57</v>
      </c>
      <c r="E345" s="40" t="s">
        <v>435</v>
      </c>
    </row>
    <row r="346" spans="1:5" ht="25.5">
      <c r="A346" t="s">
        <v>59</v>
      </c>
      <c r="E346" s="39" t="s">
        <v>448</v>
      </c>
    </row>
    <row r="347" spans="1:16" ht="12.75">
      <c r="A347" t="s">
        <v>50</v>
      </c>
      <c s="34" t="s">
        <v>449</v>
      </c>
      <c s="34" t="s">
        <v>450</v>
      </c>
      <c s="35" t="s">
        <v>52</v>
      </c>
      <c s="6" t="s">
        <v>451</v>
      </c>
      <c s="36" t="s">
        <v>91</v>
      </c>
      <c s="37">
        <v>6.4</v>
      </c>
      <c s="36">
        <v>0.0004</v>
      </c>
      <c s="36">
        <f>ROUND(G347*H347,6)</f>
      </c>
      <c r="L347" s="38">
        <v>0</v>
      </c>
      <c s="32">
        <f>ROUND(ROUND(L347,2)*ROUND(G347,3),2)</f>
      </c>
      <c s="36" t="s">
        <v>92</v>
      </c>
      <c>
        <f>(M347*21)/100</f>
      </c>
      <c t="s">
        <v>28</v>
      </c>
    </row>
    <row r="348" spans="1:5" ht="12.75">
      <c r="A348" s="35" t="s">
        <v>56</v>
      </c>
      <c r="E348" s="39" t="s">
        <v>451</v>
      </c>
    </row>
    <row r="349" spans="1:5" ht="25.5">
      <c r="A349" s="35" t="s">
        <v>57</v>
      </c>
      <c r="E349" s="40" t="s">
        <v>452</v>
      </c>
    </row>
    <row r="350" spans="1:5" ht="25.5">
      <c r="A350" t="s">
        <v>59</v>
      </c>
      <c r="E350" s="39" t="s">
        <v>448</v>
      </c>
    </row>
    <row r="351" spans="1:16" ht="38.25">
      <c r="A351" t="s">
        <v>50</v>
      </c>
      <c s="34" t="s">
        <v>453</v>
      </c>
      <c s="34" t="s">
        <v>454</v>
      </c>
      <c s="35" t="s">
        <v>52</v>
      </c>
      <c s="6" t="s">
        <v>455</v>
      </c>
      <c s="36" t="s">
        <v>91</v>
      </c>
      <c s="37">
        <v>8.52</v>
      </c>
      <c s="36">
        <v>0.0053</v>
      </c>
      <c s="36">
        <f>ROUND(G351*H351,6)</f>
      </c>
      <c r="L351" s="38">
        <v>0</v>
      </c>
      <c s="32">
        <f>ROUND(ROUND(L351,2)*ROUND(G351,3),2)</f>
      </c>
      <c s="36" t="s">
        <v>92</v>
      </c>
      <c>
        <f>(M351*21)/100</f>
      </c>
      <c t="s">
        <v>28</v>
      </c>
    </row>
    <row r="352" spans="1:5" ht="38.25">
      <c r="A352" s="35" t="s">
        <v>56</v>
      </c>
      <c r="E352" s="39" t="s">
        <v>455</v>
      </c>
    </row>
    <row r="353" spans="1:5" ht="51">
      <c r="A353" s="35" t="s">
        <v>57</v>
      </c>
      <c r="E353" s="40" t="s">
        <v>456</v>
      </c>
    </row>
    <row r="354" spans="1:5" ht="12.75">
      <c r="A354" t="s">
        <v>59</v>
      </c>
      <c r="E354" s="39" t="s">
        <v>52</v>
      </c>
    </row>
    <row r="355" spans="1:16" ht="38.25">
      <c r="A355" t="s">
        <v>50</v>
      </c>
      <c s="34" t="s">
        <v>457</v>
      </c>
      <c s="34" t="s">
        <v>458</v>
      </c>
      <c s="35" t="s">
        <v>52</v>
      </c>
      <c s="6" t="s">
        <v>459</v>
      </c>
      <c s="36" t="s">
        <v>150</v>
      </c>
      <c s="37">
        <v>0.052</v>
      </c>
      <c s="36">
        <v>0</v>
      </c>
      <c s="36">
        <f>ROUND(G355*H355,6)</f>
      </c>
      <c r="L355" s="38">
        <v>0</v>
      </c>
      <c s="32">
        <f>ROUND(ROUND(L355,2)*ROUND(G355,3),2)</f>
      </c>
      <c s="36" t="s">
        <v>92</v>
      </c>
      <c>
        <f>(M355*21)/100</f>
      </c>
      <c t="s">
        <v>28</v>
      </c>
    </row>
    <row r="356" spans="1:5" ht="38.25">
      <c r="A356" s="35" t="s">
        <v>56</v>
      </c>
      <c r="E356" s="39" t="s">
        <v>460</v>
      </c>
    </row>
    <row r="357" spans="1:5" ht="12.75">
      <c r="A357" s="35" t="s">
        <v>57</v>
      </c>
      <c r="E357" s="40" t="s">
        <v>52</v>
      </c>
    </row>
    <row r="358" spans="1:5" ht="114.75">
      <c r="A358" t="s">
        <v>59</v>
      </c>
      <c r="E358" s="39" t="s">
        <v>461</v>
      </c>
    </row>
    <row r="359" spans="1:16" ht="38.25">
      <c r="A359" t="s">
        <v>50</v>
      </c>
      <c s="34" t="s">
        <v>462</v>
      </c>
      <c s="34" t="s">
        <v>463</v>
      </c>
      <c s="35" t="s">
        <v>52</v>
      </c>
      <c s="6" t="s">
        <v>464</v>
      </c>
      <c s="36" t="s">
        <v>150</v>
      </c>
      <c s="37">
        <v>0.052</v>
      </c>
      <c s="36">
        <v>0</v>
      </c>
      <c s="36">
        <f>ROUND(G359*H359,6)</f>
      </c>
      <c r="L359" s="38">
        <v>0</v>
      </c>
      <c s="32">
        <f>ROUND(ROUND(L359,2)*ROUND(G359,3),2)</f>
      </c>
      <c s="36" t="s">
        <v>92</v>
      </c>
      <c>
        <f>(M359*21)/100</f>
      </c>
      <c t="s">
        <v>28</v>
      </c>
    </row>
    <row r="360" spans="1:5" ht="38.25">
      <c r="A360" s="35" t="s">
        <v>56</v>
      </c>
      <c r="E360" s="39" t="s">
        <v>465</v>
      </c>
    </row>
    <row r="361" spans="1:5" ht="12.75">
      <c r="A361" s="35" t="s">
        <v>57</v>
      </c>
      <c r="E361" s="40" t="s">
        <v>52</v>
      </c>
    </row>
    <row r="362" spans="1:5" ht="114.75">
      <c r="A362" t="s">
        <v>59</v>
      </c>
      <c r="E362" s="39" t="s">
        <v>461</v>
      </c>
    </row>
    <row r="363" spans="1:13" ht="12.75">
      <c r="A363" t="s">
        <v>47</v>
      </c>
      <c r="C363" s="31" t="s">
        <v>466</v>
      </c>
      <c r="E363" s="33" t="s">
        <v>467</v>
      </c>
      <c r="J363" s="32">
        <f>0</f>
      </c>
      <c s="32">
        <f>0</f>
      </c>
      <c s="32">
        <f>0+L364+L368+L372+L376+L380+L384+L388+L392+L396+L400+L404+L408+L412+L416+L420+L424+L428+L432+L436+L440</f>
      </c>
      <c s="32">
        <f>0+M364+M368+M372+M376+M380+M384+M388+M392+M396+M400+M404+M408+M412+M416+M420+M424+M428+M432+M436+M440</f>
      </c>
    </row>
    <row r="364" spans="1:16" ht="12.75">
      <c r="A364" t="s">
        <v>50</v>
      </c>
      <c s="34" t="s">
        <v>468</v>
      </c>
      <c s="34" t="s">
        <v>469</v>
      </c>
      <c s="35" t="s">
        <v>52</v>
      </c>
      <c s="6" t="s">
        <v>470</v>
      </c>
      <c s="36" t="s">
        <v>91</v>
      </c>
      <c s="37">
        <v>346.9</v>
      </c>
      <c s="36">
        <v>0</v>
      </c>
      <c s="36">
        <f>ROUND(G364*H364,6)</f>
      </c>
      <c r="L364" s="38">
        <v>0</v>
      </c>
      <c s="32">
        <f>ROUND(ROUND(L364,2)*ROUND(G364,3),2)</f>
      </c>
      <c s="36" t="s">
        <v>92</v>
      </c>
      <c>
        <f>(M364*21)/100</f>
      </c>
      <c t="s">
        <v>28</v>
      </c>
    </row>
    <row r="365" spans="1:5" ht="12.75">
      <c r="A365" s="35" t="s">
        <v>56</v>
      </c>
      <c r="E365" s="39" t="s">
        <v>470</v>
      </c>
    </row>
    <row r="366" spans="1:5" ht="25.5">
      <c r="A366" s="35" t="s">
        <v>57</v>
      </c>
      <c r="E366" s="40" t="s">
        <v>471</v>
      </c>
    </row>
    <row r="367" spans="1:5" ht="12.75">
      <c r="A367" t="s">
        <v>59</v>
      </c>
      <c r="E367" s="39" t="s">
        <v>52</v>
      </c>
    </row>
    <row r="368" spans="1:16" ht="12.75">
      <c r="A368" t="s">
        <v>50</v>
      </c>
      <c s="34" t="s">
        <v>472</v>
      </c>
      <c s="34" t="s">
        <v>473</v>
      </c>
      <c s="35" t="s">
        <v>52</v>
      </c>
      <c s="6" t="s">
        <v>474</v>
      </c>
      <c s="36" t="s">
        <v>91</v>
      </c>
      <c s="37">
        <v>318.9</v>
      </c>
      <c s="36">
        <v>3E-05</v>
      </c>
      <c s="36">
        <f>ROUND(G368*H368,6)</f>
      </c>
      <c r="L368" s="38">
        <v>0</v>
      </c>
      <c s="32">
        <f>ROUND(ROUND(L368,2)*ROUND(G368,3),2)</f>
      </c>
      <c s="36" t="s">
        <v>92</v>
      </c>
      <c>
        <f>(M368*21)/100</f>
      </c>
      <c t="s">
        <v>28</v>
      </c>
    </row>
    <row r="369" spans="1:5" ht="12.75">
      <c r="A369" s="35" t="s">
        <v>56</v>
      </c>
      <c r="E369" s="39" t="s">
        <v>474</v>
      </c>
    </row>
    <row r="370" spans="1:5" ht="25.5">
      <c r="A370" s="35" t="s">
        <v>57</v>
      </c>
      <c r="E370" s="40" t="s">
        <v>475</v>
      </c>
    </row>
    <row r="371" spans="1:5" ht="25.5">
      <c r="A371" t="s">
        <v>59</v>
      </c>
      <c r="E371" s="39" t="s">
        <v>476</v>
      </c>
    </row>
    <row r="372" spans="1:16" ht="12.75">
      <c r="A372" t="s">
        <v>50</v>
      </c>
      <c s="34" t="s">
        <v>477</v>
      </c>
      <c s="34" t="s">
        <v>478</v>
      </c>
      <c s="35" t="s">
        <v>52</v>
      </c>
      <c s="6" t="s">
        <v>479</v>
      </c>
      <c s="36" t="s">
        <v>91</v>
      </c>
      <c s="37">
        <v>437.784</v>
      </c>
      <c s="36">
        <v>0.0022</v>
      </c>
      <c s="36">
        <f>ROUND(G372*H372,6)</f>
      </c>
      <c r="L372" s="38">
        <v>0</v>
      </c>
      <c s="32">
        <f>ROUND(ROUND(L372,2)*ROUND(G372,3),2)</f>
      </c>
      <c s="36" t="s">
        <v>55</v>
      </c>
      <c>
        <f>(M372*21)/100</f>
      </c>
      <c t="s">
        <v>28</v>
      </c>
    </row>
    <row r="373" spans="1:5" ht="12.75">
      <c r="A373" s="35" t="s">
        <v>56</v>
      </c>
      <c r="E373" s="39" t="s">
        <v>479</v>
      </c>
    </row>
    <row r="374" spans="1:5" ht="63.75">
      <c r="A374" s="35" t="s">
        <v>57</v>
      </c>
      <c r="E374" s="40" t="s">
        <v>480</v>
      </c>
    </row>
    <row r="375" spans="1:5" ht="12.75">
      <c r="A375" t="s">
        <v>59</v>
      </c>
      <c r="E375" s="39" t="s">
        <v>52</v>
      </c>
    </row>
    <row r="376" spans="1:16" ht="25.5">
      <c r="A376" t="s">
        <v>50</v>
      </c>
      <c s="34" t="s">
        <v>481</v>
      </c>
      <c s="34" t="s">
        <v>482</v>
      </c>
      <c s="35" t="s">
        <v>52</v>
      </c>
      <c s="6" t="s">
        <v>483</v>
      </c>
      <c s="36" t="s">
        <v>91</v>
      </c>
      <c s="37">
        <v>91.925</v>
      </c>
      <c s="36">
        <v>0</v>
      </c>
      <c s="36">
        <f>ROUND(G376*H376,6)</f>
      </c>
      <c r="L376" s="38">
        <v>0</v>
      </c>
      <c s="32">
        <f>ROUND(ROUND(L376,2)*ROUND(G376,3),2)</f>
      </c>
      <c s="36" t="s">
        <v>92</v>
      </c>
      <c>
        <f>(M376*21)/100</f>
      </c>
      <c t="s">
        <v>28</v>
      </c>
    </row>
    <row r="377" spans="1:5" ht="38.25">
      <c r="A377" s="35" t="s">
        <v>56</v>
      </c>
      <c r="E377" s="39" t="s">
        <v>484</v>
      </c>
    </row>
    <row r="378" spans="1:5" ht="76.5">
      <c r="A378" s="35" t="s">
        <v>57</v>
      </c>
      <c r="E378" s="40" t="s">
        <v>485</v>
      </c>
    </row>
    <row r="379" spans="1:5" ht="25.5">
      <c r="A379" t="s">
        <v>59</v>
      </c>
      <c r="E379" s="39" t="s">
        <v>476</v>
      </c>
    </row>
    <row r="380" spans="1:16" ht="25.5">
      <c r="A380" t="s">
        <v>50</v>
      </c>
      <c s="34" t="s">
        <v>486</v>
      </c>
      <c s="34" t="s">
        <v>487</v>
      </c>
      <c s="35" t="s">
        <v>52</v>
      </c>
      <c s="6" t="s">
        <v>488</v>
      </c>
      <c s="36" t="s">
        <v>110</v>
      </c>
      <c s="37">
        <v>225</v>
      </c>
      <c s="36">
        <v>0</v>
      </c>
      <c s="36">
        <f>ROUND(G380*H380,6)</f>
      </c>
      <c r="L380" s="38">
        <v>0</v>
      </c>
      <c s="32">
        <f>ROUND(ROUND(L380,2)*ROUND(G380,3),2)</f>
      </c>
      <c s="36" t="s">
        <v>92</v>
      </c>
      <c>
        <f>(M380*21)/100</f>
      </c>
      <c t="s">
        <v>28</v>
      </c>
    </row>
    <row r="381" spans="1:5" ht="25.5">
      <c r="A381" s="35" t="s">
        <v>56</v>
      </c>
      <c r="E381" s="39" t="s">
        <v>488</v>
      </c>
    </row>
    <row r="382" spans="1:5" ht="25.5">
      <c r="A382" s="35" t="s">
        <v>57</v>
      </c>
      <c r="E382" s="40" t="s">
        <v>489</v>
      </c>
    </row>
    <row r="383" spans="1:5" ht="25.5">
      <c r="A383" t="s">
        <v>59</v>
      </c>
      <c r="E383" s="39" t="s">
        <v>476</v>
      </c>
    </row>
    <row r="384" spans="1:16" ht="25.5">
      <c r="A384" t="s">
        <v>50</v>
      </c>
      <c s="34" t="s">
        <v>490</v>
      </c>
      <c s="34" t="s">
        <v>491</v>
      </c>
      <c s="35" t="s">
        <v>52</v>
      </c>
      <c s="6" t="s">
        <v>492</v>
      </c>
      <c s="36" t="s">
        <v>344</v>
      </c>
      <c s="37">
        <v>2000</v>
      </c>
      <c s="36">
        <v>0</v>
      </c>
      <c s="36">
        <f>ROUND(G384*H384,6)</f>
      </c>
      <c r="L384" s="38">
        <v>0</v>
      </c>
      <c s="32">
        <f>ROUND(ROUND(L384,2)*ROUND(G384,3),2)</f>
      </c>
      <c s="36" t="s">
        <v>92</v>
      </c>
      <c>
        <f>(M384*21)/100</f>
      </c>
      <c t="s">
        <v>28</v>
      </c>
    </row>
    <row r="385" spans="1:5" ht="38.25">
      <c r="A385" s="35" t="s">
        <v>56</v>
      </c>
      <c r="E385" s="39" t="s">
        <v>493</v>
      </c>
    </row>
    <row r="386" spans="1:5" ht="25.5">
      <c r="A386" s="35" t="s">
        <v>57</v>
      </c>
      <c r="E386" s="40" t="s">
        <v>494</v>
      </c>
    </row>
    <row r="387" spans="1:5" ht="25.5">
      <c r="A387" t="s">
        <v>59</v>
      </c>
      <c r="E387" s="39" t="s">
        <v>476</v>
      </c>
    </row>
    <row r="388" spans="1:16" ht="25.5">
      <c r="A388" t="s">
        <v>50</v>
      </c>
      <c s="34" t="s">
        <v>495</v>
      </c>
      <c s="34" t="s">
        <v>496</v>
      </c>
      <c s="35" t="s">
        <v>52</v>
      </c>
      <c s="6" t="s">
        <v>497</v>
      </c>
      <c s="36" t="s">
        <v>344</v>
      </c>
      <c s="37">
        <v>2200</v>
      </c>
      <c s="36">
        <v>2E-05</v>
      </c>
      <c s="36">
        <f>ROUND(G388*H388,6)</f>
      </c>
      <c r="L388" s="38">
        <v>0</v>
      </c>
      <c s="32">
        <f>ROUND(ROUND(L388,2)*ROUND(G388,3),2)</f>
      </c>
      <c s="36" t="s">
        <v>55</v>
      </c>
      <c>
        <f>(M388*21)/100</f>
      </c>
      <c t="s">
        <v>28</v>
      </c>
    </row>
    <row r="389" spans="1:5" ht="25.5">
      <c r="A389" s="35" t="s">
        <v>56</v>
      </c>
      <c r="E389" s="39" t="s">
        <v>497</v>
      </c>
    </row>
    <row r="390" spans="1:5" ht="38.25">
      <c r="A390" s="35" t="s">
        <v>57</v>
      </c>
      <c r="E390" s="40" t="s">
        <v>498</v>
      </c>
    </row>
    <row r="391" spans="1:5" ht="12.75">
      <c r="A391" t="s">
        <v>59</v>
      </c>
      <c r="E391" s="39" t="s">
        <v>52</v>
      </c>
    </row>
    <row r="392" spans="1:16" ht="25.5">
      <c r="A392" t="s">
        <v>50</v>
      </c>
      <c s="34" t="s">
        <v>499</v>
      </c>
      <c s="34" t="s">
        <v>500</v>
      </c>
      <c s="35" t="s">
        <v>52</v>
      </c>
      <c s="6" t="s">
        <v>501</v>
      </c>
      <c s="36" t="s">
        <v>344</v>
      </c>
      <c s="37">
        <v>2000</v>
      </c>
      <c s="36">
        <v>0</v>
      </c>
      <c s="36">
        <f>ROUND(G392*H392,6)</f>
      </c>
      <c r="L392" s="38">
        <v>0</v>
      </c>
      <c s="32">
        <f>ROUND(ROUND(L392,2)*ROUND(G392,3),2)</f>
      </c>
      <c s="36" t="s">
        <v>92</v>
      </c>
      <c>
        <f>(M392*21)/100</f>
      </c>
      <c t="s">
        <v>28</v>
      </c>
    </row>
    <row r="393" spans="1:5" ht="38.25">
      <c r="A393" s="35" t="s">
        <v>56</v>
      </c>
      <c r="E393" s="39" t="s">
        <v>502</v>
      </c>
    </row>
    <row r="394" spans="1:5" ht="25.5">
      <c r="A394" s="35" t="s">
        <v>57</v>
      </c>
      <c r="E394" s="40" t="s">
        <v>494</v>
      </c>
    </row>
    <row r="395" spans="1:5" ht="25.5">
      <c r="A395" t="s">
        <v>59</v>
      </c>
      <c r="E395" s="39" t="s">
        <v>476</v>
      </c>
    </row>
    <row r="396" spans="1:16" ht="25.5">
      <c r="A396" t="s">
        <v>50</v>
      </c>
      <c s="34" t="s">
        <v>503</v>
      </c>
      <c s="34" t="s">
        <v>504</v>
      </c>
      <c s="35" t="s">
        <v>52</v>
      </c>
      <c s="6" t="s">
        <v>505</v>
      </c>
      <c s="36" t="s">
        <v>110</v>
      </c>
      <c s="37">
        <v>154.066</v>
      </c>
      <c s="36">
        <v>0.0006</v>
      </c>
      <c s="36">
        <f>ROUND(G396*H396,6)</f>
      </c>
      <c r="L396" s="38">
        <v>0</v>
      </c>
      <c s="32">
        <f>ROUND(ROUND(L396,2)*ROUND(G396,3),2)</f>
      </c>
      <c s="36" t="s">
        <v>92</v>
      </c>
      <c>
        <f>(M396*21)/100</f>
      </c>
      <c t="s">
        <v>28</v>
      </c>
    </row>
    <row r="397" spans="1:5" ht="25.5">
      <c r="A397" s="35" t="s">
        <v>56</v>
      </c>
      <c r="E397" s="39" t="s">
        <v>505</v>
      </c>
    </row>
    <row r="398" spans="1:5" ht="63.75">
      <c r="A398" s="35" t="s">
        <v>57</v>
      </c>
      <c r="E398" s="40" t="s">
        <v>506</v>
      </c>
    </row>
    <row r="399" spans="1:5" ht="51">
      <c r="A399" t="s">
        <v>59</v>
      </c>
      <c r="E399" s="39" t="s">
        <v>507</v>
      </c>
    </row>
    <row r="400" spans="1:16" ht="25.5">
      <c r="A400" t="s">
        <v>50</v>
      </c>
      <c s="34" t="s">
        <v>508</v>
      </c>
      <c s="34" t="s">
        <v>509</v>
      </c>
      <c s="35" t="s">
        <v>52</v>
      </c>
      <c s="6" t="s">
        <v>510</v>
      </c>
      <c s="36" t="s">
        <v>110</v>
      </c>
      <c s="37">
        <v>47.3</v>
      </c>
      <c s="36">
        <v>0.0006</v>
      </c>
      <c s="36">
        <f>ROUND(G400*H400,6)</f>
      </c>
      <c r="L400" s="38">
        <v>0</v>
      </c>
      <c s="32">
        <f>ROUND(ROUND(L400,2)*ROUND(G400,3),2)</f>
      </c>
      <c s="36" t="s">
        <v>92</v>
      </c>
      <c>
        <f>(M400*21)/100</f>
      </c>
      <c t="s">
        <v>28</v>
      </c>
    </row>
    <row r="401" spans="1:5" ht="25.5">
      <c r="A401" s="35" t="s">
        <v>56</v>
      </c>
      <c r="E401" s="39" t="s">
        <v>510</v>
      </c>
    </row>
    <row r="402" spans="1:5" ht="51">
      <c r="A402" s="35" t="s">
        <v>57</v>
      </c>
      <c r="E402" s="40" t="s">
        <v>511</v>
      </c>
    </row>
    <row r="403" spans="1:5" ht="51">
      <c r="A403" t="s">
        <v>59</v>
      </c>
      <c r="E403" s="39" t="s">
        <v>507</v>
      </c>
    </row>
    <row r="404" spans="1:16" ht="25.5">
      <c r="A404" t="s">
        <v>50</v>
      </c>
      <c s="34" t="s">
        <v>512</v>
      </c>
      <c s="34" t="s">
        <v>513</v>
      </c>
      <c s="35" t="s">
        <v>52</v>
      </c>
      <c s="6" t="s">
        <v>514</v>
      </c>
      <c s="36" t="s">
        <v>110</v>
      </c>
      <c s="37">
        <v>59.972</v>
      </c>
      <c s="36">
        <v>0.00043</v>
      </c>
      <c s="36">
        <f>ROUND(G404*H404,6)</f>
      </c>
      <c r="L404" s="38">
        <v>0</v>
      </c>
      <c s="32">
        <f>ROUND(ROUND(L404,2)*ROUND(G404,3),2)</f>
      </c>
      <c s="36" t="s">
        <v>55</v>
      </c>
      <c>
        <f>(M404*21)/100</f>
      </c>
      <c t="s">
        <v>28</v>
      </c>
    </row>
    <row r="405" spans="1:5" ht="25.5">
      <c r="A405" s="35" t="s">
        <v>56</v>
      </c>
      <c r="E405" s="39" t="s">
        <v>514</v>
      </c>
    </row>
    <row r="406" spans="1:5" ht="38.25">
      <c r="A406" s="35" t="s">
        <v>57</v>
      </c>
      <c r="E406" s="40" t="s">
        <v>515</v>
      </c>
    </row>
    <row r="407" spans="1:5" ht="51">
      <c r="A407" t="s">
        <v>59</v>
      </c>
      <c r="E407" s="39" t="s">
        <v>507</v>
      </c>
    </row>
    <row r="408" spans="1:16" ht="25.5">
      <c r="A408" t="s">
        <v>50</v>
      </c>
      <c s="34" t="s">
        <v>516</v>
      </c>
      <c s="34" t="s">
        <v>517</v>
      </c>
      <c s="35" t="s">
        <v>52</v>
      </c>
      <c s="6" t="s">
        <v>518</v>
      </c>
      <c s="36" t="s">
        <v>110</v>
      </c>
      <c s="37">
        <v>46.772</v>
      </c>
      <c s="36">
        <v>0.0015</v>
      </c>
      <c s="36">
        <f>ROUND(G408*H408,6)</f>
      </c>
      <c r="L408" s="38">
        <v>0</v>
      </c>
      <c s="32">
        <f>ROUND(ROUND(L408,2)*ROUND(G408,3),2)</f>
      </c>
      <c s="36" t="s">
        <v>92</v>
      </c>
      <c>
        <f>(M408*21)/100</f>
      </c>
      <c t="s">
        <v>28</v>
      </c>
    </row>
    <row r="409" spans="1:5" ht="25.5">
      <c r="A409" s="35" t="s">
        <v>56</v>
      </c>
      <c r="E409" s="39" t="s">
        <v>518</v>
      </c>
    </row>
    <row r="410" spans="1:5" ht="38.25">
      <c r="A410" s="35" t="s">
        <v>57</v>
      </c>
      <c r="E410" s="40" t="s">
        <v>519</v>
      </c>
    </row>
    <row r="411" spans="1:5" ht="51">
      <c r="A411" t="s">
        <v>59</v>
      </c>
      <c r="E411" s="39" t="s">
        <v>507</v>
      </c>
    </row>
    <row r="412" spans="1:16" ht="25.5">
      <c r="A412" t="s">
        <v>50</v>
      </c>
      <c s="34" t="s">
        <v>520</v>
      </c>
      <c s="34" t="s">
        <v>521</v>
      </c>
      <c s="35" t="s">
        <v>52</v>
      </c>
      <c s="6" t="s">
        <v>522</v>
      </c>
      <c s="36" t="s">
        <v>110</v>
      </c>
      <c s="37">
        <v>9.9</v>
      </c>
      <c s="36">
        <v>0.0015</v>
      </c>
      <c s="36">
        <f>ROUND(G412*H412,6)</f>
      </c>
      <c r="L412" s="38">
        <v>0</v>
      </c>
      <c s="32">
        <f>ROUND(ROUND(L412,2)*ROUND(G412,3),2)</f>
      </c>
      <c s="36" t="s">
        <v>55</v>
      </c>
      <c>
        <f>(M412*21)/100</f>
      </c>
      <c t="s">
        <v>28</v>
      </c>
    </row>
    <row r="413" spans="1:5" ht="25.5">
      <c r="A413" s="35" t="s">
        <v>56</v>
      </c>
      <c r="E413" s="39" t="s">
        <v>522</v>
      </c>
    </row>
    <row r="414" spans="1:5" ht="38.25">
      <c r="A414" s="35" t="s">
        <v>57</v>
      </c>
      <c r="E414" s="40" t="s">
        <v>523</v>
      </c>
    </row>
    <row r="415" spans="1:5" ht="51">
      <c r="A415" t="s">
        <v>59</v>
      </c>
      <c r="E415" s="39" t="s">
        <v>507</v>
      </c>
    </row>
    <row r="416" spans="1:16" ht="25.5">
      <c r="A416" t="s">
        <v>50</v>
      </c>
      <c s="34" t="s">
        <v>524</v>
      </c>
      <c s="34" t="s">
        <v>525</v>
      </c>
      <c s="35" t="s">
        <v>52</v>
      </c>
      <c s="6" t="s">
        <v>526</v>
      </c>
      <c s="36" t="s">
        <v>110</v>
      </c>
      <c s="37">
        <v>5.5</v>
      </c>
      <c s="36">
        <v>0.0015</v>
      </c>
      <c s="36">
        <f>ROUND(G416*H416,6)</f>
      </c>
      <c r="L416" s="38">
        <v>0</v>
      </c>
      <c s="32">
        <f>ROUND(ROUND(L416,2)*ROUND(G416,3),2)</f>
      </c>
      <c s="36" t="s">
        <v>55</v>
      </c>
      <c>
        <f>(M416*21)/100</f>
      </c>
      <c t="s">
        <v>28</v>
      </c>
    </row>
    <row r="417" spans="1:5" ht="25.5">
      <c r="A417" s="35" t="s">
        <v>56</v>
      </c>
      <c r="E417" s="39" t="s">
        <v>526</v>
      </c>
    </row>
    <row r="418" spans="1:5" ht="38.25">
      <c r="A418" s="35" t="s">
        <v>57</v>
      </c>
      <c r="E418" s="40" t="s">
        <v>527</v>
      </c>
    </row>
    <row r="419" spans="1:5" ht="51">
      <c r="A419" t="s">
        <v>59</v>
      </c>
      <c r="E419" s="39" t="s">
        <v>507</v>
      </c>
    </row>
    <row r="420" spans="1:16" ht="25.5">
      <c r="A420" t="s">
        <v>50</v>
      </c>
      <c s="34" t="s">
        <v>528</v>
      </c>
      <c s="34" t="s">
        <v>529</v>
      </c>
      <c s="35" t="s">
        <v>52</v>
      </c>
      <c s="6" t="s">
        <v>530</v>
      </c>
      <c s="36" t="s">
        <v>110</v>
      </c>
      <c s="37">
        <v>111.04</v>
      </c>
      <c s="36">
        <v>0</v>
      </c>
      <c s="36">
        <f>ROUND(G420*H420,6)</f>
      </c>
      <c r="L420" s="38">
        <v>0</v>
      </c>
      <c s="32">
        <f>ROUND(ROUND(L420,2)*ROUND(G420,3),2)</f>
      </c>
      <c s="36" t="s">
        <v>92</v>
      </c>
      <c>
        <f>(M420*21)/100</f>
      </c>
      <c t="s">
        <v>28</v>
      </c>
    </row>
    <row r="421" spans="1:5" ht="25.5">
      <c r="A421" s="35" t="s">
        <v>56</v>
      </c>
      <c r="E421" s="39" t="s">
        <v>531</v>
      </c>
    </row>
    <row r="422" spans="1:5" ht="63.75">
      <c r="A422" s="35" t="s">
        <v>57</v>
      </c>
      <c r="E422" s="40" t="s">
        <v>532</v>
      </c>
    </row>
    <row r="423" spans="1:5" ht="51">
      <c r="A423" t="s">
        <v>59</v>
      </c>
      <c r="E423" s="39" t="s">
        <v>507</v>
      </c>
    </row>
    <row r="424" spans="1:16" ht="25.5">
      <c r="A424" t="s">
        <v>50</v>
      </c>
      <c s="34" t="s">
        <v>533</v>
      </c>
      <c s="34" t="s">
        <v>534</v>
      </c>
      <c s="35" t="s">
        <v>52</v>
      </c>
      <c s="6" t="s">
        <v>535</v>
      </c>
      <c s="36" t="s">
        <v>91</v>
      </c>
      <c s="37">
        <v>637.8</v>
      </c>
      <c s="36">
        <v>0</v>
      </c>
      <c s="36">
        <f>ROUND(G424*H424,6)</f>
      </c>
      <c r="L424" s="38">
        <v>0</v>
      </c>
      <c s="32">
        <f>ROUND(ROUND(L424,2)*ROUND(G424,3),2)</f>
      </c>
      <c s="36" t="s">
        <v>92</v>
      </c>
      <c>
        <f>(M424*21)/100</f>
      </c>
      <c t="s">
        <v>28</v>
      </c>
    </row>
    <row r="425" spans="1:5" ht="25.5">
      <c r="A425" s="35" t="s">
        <v>56</v>
      </c>
      <c r="E425" s="39" t="s">
        <v>535</v>
      </c>
    </row>
    <row r="426" spans="1:5" ht="38.25">
      <c r="A426" s="35" t="s">
        <v>57</v>
      </c>
      <c r="E426" s="40" t="s">
        <v>536</v>
      </c>
    </row>
    <row r="427" spans="1:5" ht="38.25">
      <c r="A427" t="s">
        <v>59</v>
      </c>
      <c r="E427" s="39" t="s">
        <v>537</v>
      </c>
    </row>
    <row r="428" spans="1:16" ht="12.75">
      <c r="A428" t="s">
        <v>50</v>
      </c>
      <c s="34" t="s">
        <v>538</v>
      </c>
      <c s="34" t="s">
        <v>168</v>
      </c>
      <c s="35" t="s">
        <v>52</v>
      </c>
      <c s="6" t="s">
        <v>169</v>
      </c>
      <c s="36" t="s">
        <v>91</v>
      </c>
      <c s="37">
        <v>733.47</v>
      </c>
      <c s="36">
        <v>0.0005</v>
      </c>
      <c s="36">
        <f>ROUND(G428*H428,6)</f>
      </c>
      <c r="L428" s="38">
        <v>0</v>
      </c>
      <c s="32">
        <f>ROUND(ROUND(L428,2)*ROUND(G428,3),2)</f>
      </c>
      <c s="36" t="s">
        <v>92</v>
      </c>
      <c>
        <f>(M428*21)/100</f>
      </c>
      <c t="s">
        <v>28</v>
      </c>
    </row>
    <row r="429" spans="1:5" ht="12.75">
      <c r="A429" s="35" t="s">
        <v>56</v>
      </c>
      <c r="E429" s="39" t="s">
        <v>169</v>
      </c>
    </row>
    <row r="430" spans="1:5" ht="38.25">
      <c r="A430" s="35" t="s">
        <v>57</v>
      </c>
      <c r="E430" s="40" t="s">
        <v>539</v>
      </c>
    </row>
    <row r="431" spans="1:5" ht="12.75">
      <c r="A431" t="s">
        <v>59</v>
      </c>
      <c r="E431" s="39" t="s">
        <v>52</v>
      </c>
    </row>
    <row r="432" spans="1:16" ht="25.5">
      <c r="A432" t="s">
        <v>50</v>
      </c>
      <c s="34" t="s">
        <v>540</v>
      </c>
      <c s="34" t="s">
        <v>541</v>
      </c>
      <c s="35" t="s">
        <v>52</v>
      </c>
      <c s="6" t="s">
        <v>542</v>
      </c>
      <c s="36" t="s">
        <v>110</v>
      </c>
      <c s="37">
        <v>516</v>
      </c>
      <c s="36">
        <v>0</v>
      </c>
      <c s="36">
        <f>ROUND(G432*H432,6)</f>
      </c>
      <c r="L432" s="38">
        <v>0</v>
      </c>
      <c s="32">
        <f>ROUND(ROUND(L432,2)*ROUND(G432,3),2)</f>
      </c>
      <c s="36" t="s">
        <v>92</v>
      </c>
      <c>
        <f>(M432*21)/100</f>
      </c>
      <c t="s">
        <v>28</v>
      </c>
    </row>
    <row r="433" spans="1:5" ht="25.5">
      <c r="A433" s="35" t="s">
        <v>56</v>
      </c>
      <c r="E433" s="39" t="s">
        <v>542</v>
      </c>
    </row>
    <row r="434" spans="1:5" ht="25.5">
      <c r="A434" s="35" t="s">
        <v>57</v>
      </c>
      <c r="E434" s="40" t="s">
        <v>543</v>
      </c>
    </row>
    <row r="435" spans="1:5" ht="25.5">
      <c r="A435" t="s">
        <v>59</v>
      </c>
      <c r="E435" s="39" t="s">
        <v>544</v>
      </c>
    </row>
    <row r="436" spans="1:16" ht="12.75">
      <c r="A436" t="s">
        <v>50</v>
      </c>
      <c s="34" t="s">
        <v>545</v>
      </c>
      <c s="34" t="s">
        <v>546</v>
      </c>
      <c s="35" t="s">
        <v>52</v>
      </c>
      <c s="6" t="s">
        <v>547</v>
      </c>
      <c s="36" t="s">
        <v>110</v>
      </c>
      <c s="37">
        <v>593.4</v>
      </c>
      <c s="36">
        <v>0.0005</v>
      </c>
      <c s="36">
        <f>ROUND(G436*H436,6)</f>
      </c>
      <c r="L436" s="38">
        <v>0</v>
      </c>
      <c s="32">
        <f>ROUND(ROUND(L436,2)*ROUND(G436,3),2)</f>
      </c>
      <c s="36" t="s">
        <v>92</v>
      </c>
      <c>
        <f>(M436*21)/100</f>
      </c>
      <c t="s">
        <v>28</v>
      </c>
    </row>
    <row r="437" spans="1:5" ht="12.75">
      <c r="A437" s="35" t="s">
        <v>56</v>
      </c>
      <c r="E437" s="39" t="s">
        <v>547</v>
      </c>
    </row>
    <row r="438" spans="1:5" ht="38.25">
      <c r="A438" s="35" t="s">
        <v>57</v>
      </c>
      <c r="E438" s="40" t="s">
        <v>548</v>
      </c>
    </row>
    <row r="439" spans="1:5" ht="12.75">
      <c r="A439" t="s">
        <v>59</v>
      </c>
      <c r="E439" s="39" t="s">
        <v>52</v>
      </c>
    </row>
    <row r="440" spans="1:16" ht="25.5">
      <c r="A440" t="s">
        <v>50</v>
      </c>
      <c s="34" t="s">
        <v>549</v>
      </c>
      <c s="34" t="s">
        <v>550</v>
      </c>
      <c s="35" t="s">
        <v>52</v>
      </c>
      <c s="6" t="s">
        <v>551</v>
      </c>
      <c s="36" t="s">
        <v>150</v>
      </c>
      <c s="37">
        <v>1.92</v>
      </c>
      <c s="36">
        <v>0</v>
      </c>
      <c s="36">
        <f>ROUND(G440*H440,6)</f>
      </c>
      <c r="L440" s="38">
        <v>0</v>
      </c>
      <c s="32">
        <f>ROUND(ROUND(L440,2)*ROUND(G440,3),2)</f>
      </c>
      <c s="36" t="s">
        <v>92</v>
      </c>
      <c>
        <f>(M440*21)/100</f>
      </c>
      <c t="s">
        <v>28</v>
      </c>
    </row>
    <row r="441" spans="1:5" ht="25.5">
      <c r="A441" s="35" t="s">
        <v>56</v>
      </c>
      <c r="E441" s="39" t="s">
        <v>551</v>
      </c>
    </row>
    <row r="442" spans="1:5" ht="12.75">
      <c r="A442" s="35" t="s">
        <v>57</v>
      </c>
      <c r="E442" s="40" t="s">
        <v>52</v>
      </c>
    </row>
    <row r="443" spans="1:5" ht="114.75">
      <c r="A443" t="s">
        <v>59</v>
      </c>
      <c r="E443" s="39" t="s">
        <v>552</v>
      </c>
    </row>
    <row r="444" spans="1:13" ht="12.75">
      <c r="A444" t="s">
        <v>47</v>
      </c>
      <c r="C444" s="31" t="s">
        <v>553</v>
      </c>
      <c r="E444" s="33" t="s">
        <v>554</v>
      </c>
      <c r="J444" s="32">
        <f>0</f>
      </c>
      <c s="32">
        <f>0</f>
      </c>
      <c s="32">
        <f>0+L445+L449+L453+L457+L461</f>
      </c>
      <c s="32">
        <f>0+M445+M449+M453+M457+M461</f>
      </c>
    </row>
    <row r="445" spans="1:16" ht="12.75">
      <c r="A445" t="s">
        <v>50</v>
      </c>
      <c s="34" t="s">
        <v>555</v>
      </c>
      <c s="34" t="s">
        <v>556</v>
      </c>
      <c s="35" t="s">
        <v>52</v>
      </c>
      <c s="6" t="s">
        <v>557</v>
      </c>
      <c s="36" t="s">
        <v>110</v>
      </c>
      <c s="37">
        <v>8</v>
      </c>
      <c s="36">
        <v>0.00168</v>
      </c>
      <c s="36">
        <f>ROUND(G445*H445,6)</f>
      </c>
      <c r="L445" s="38">
        <v>0</v>
      </c>
      <c s="32">
        <f>ROUND(ROUND(L445,2)*ROUND(G445,3),2)</f>
      </c>
      <c s="36" t="s">
        <v>92</v>
      </c>
      <c>
        <f>(M445*21)/100</f>
      </c>
      <c t="s">
        <v>28</v>
      </c>
    </row>
    <row r="446" spans="1:5" ht="12.75">
      <c r="A446" s="35" t="s">
        <v>56</v>
      </c>
      <c r="E446" s="39" t="s">
        <v>557</v>
      </c>
    </row>
    <row r="447" spans="1:5" ht="25.5">
      <c r="A447" s="35" t="s">
        <v>57</v>
      </c>
      <c r="E447" s="40" t="s">
        <v>558</v>
      </c>
    </row>
    <row r="448" spans="1:5" ht="12.75">
      <c r="A448" t="s">
        <v>59</v>
      </c>
      <c r="E448" s="39" t="s">
        <v>559</v>
      </c>
    </row>
    <row r="449" spans="1:16" ht="12.75">
      <c r="A449" t="s">
        <v>50</v>
      </c>
      <c s="34" t="s">
        <v>560</v>
      </c>
      <c s="34" t="s">
        <v>561</v>
      </c>
      <c s="35" t="s">
        <v>52</v>
      </c>
      <c s="6" t="s">
        <v>562</v>
      </c>
      <c s="36" t="s">
        <v>110</v>
      </c>
      <c s="37">
        <v>8</v>
      </c>
      <c s="36">
        <v>0.00308</v>
      </c>
      <c s="36">
        <f>ROUND(G449*H449,6)</f>
      </c>
      <c r="L449" s="38">
        <v>0</v>
      </c>
      <c s="32">
        <f>ROUND(ROUND(L449,2)*ROUND(G449,3),2)</f>
      </c>
      <c s="36" t="s">
        <v>92</v>
      </c>
      <c>
        <f>(M449*21)/100</f>
      </c>
      <c t="s">
        <v>28</v>
      </c>
    </row>
    <row r="450" spans="1:5" ht="12.75">
      <c r="A450" s="35" t="s">
        <v>56</v>
      </c>
      <c r="E450" s="39" t="s">
        <v>562</v>
      </c>
    </row>
    <row r="451" spans="1:5" ht="25.5">
      <c r="A451" s="35" t="s">
        <v>57</v>
      </c>
      <c r="E451" s="40" t="s">
        <v>558</v>
      </c>
    </row>
    <row r="452" spans="1:5" ht="12.75">
      <c r="A452" t="s">
        <v>59</v>
      </c>
      <c r="E452" s="39" t="s">
        <v>559</v>
      </c>
    </row>
    <row r="453" spans="1:16" ht="25.5">
      <c r="A453" t="s">
        <v>50</v>
      </c>
      <c s="34" t="s">
        <v>563</v>
      </c>
      <c s="34" t="s">
        <v>564</v>
      </c>
      <c s="35" t="s">
        <v>52</v>
      </c>
      <c s="6" t="s">
        <v>565</v>
      </c>
      <c s="36" t="s">
        <v>344</v>
      </c>
      <c s="37">
        <v>2</v>
      </c>
      <c s="36">
        <v>0.00212</v>
      </c>
      <c s="36">
        <f>ROUND(G453*H453,6)</f>
      </c>
      <c r="L453" s="38">
        <v>0</v>
      </c>
      <c s="32">
        <f>ROUND(ROUND(L453,2)*ROUND(G453,3),2)</f>
      </c>
      <c s="36" t="s">
        <v>92</v>
      </c>
      <c>
        <f>(M453*21)/100</f>
      </c>
      <c t="s">
        <v>28</v>
      </c>
    </row>
    <row r="454" spans="1:5" ht="25.5">
      <c r="A454" s="35" t="s">
        <v>56</v>
      </c>
      <c r="E454" s="39" t="s">
        <v>565</v>
      </c>
    </row>
    <row r="455" spans="1:5" ht="25.5">
      <c r="A455" s="35" t="s">
        <v>57</v>
      </c>
      <c r="E455" s="40" t="s">
        <v>566</v>
      </c>
    </row>
    <row r="456" spans="1:5" ht="12.75">
      <c r="A456" t="s">
        <v>59</v>
      </c>
      <c r="E456" s="39" t="s">
        <v>52</v>
      </c>
    </row>
    <row r="457" spans="1:16" ht="12.75">
      <c r="A457" t="s">
        <v>50</v>
      </c>
      <c s="34" t="s">
        <v>567</v>
      </c>
      <c s="34" t="s">
        <v>568</v>
      </c>
      <c s="35" t="s">
        <v>52</v>
      </c>
      <c s="6" t="s">
        <v>569</v>
      </c>
      <c s="36" t="s">
        <v>344</v>
      </c>
      <c s="37">
        <v>2</v>
      </c>
      <c s="36">
        <v>0.02652</v>
      </c>
      <c s="36">
        <f>ROUND(G457*H457,6)</f>
      </c>
      <c r="L457" s="38">
        <v>0</v>
      </c>
      <c s="32">
        <f>ROUND(ROUND(L457,2)*ROUND(G457,3),2)</f>
      </c>
      <c s="36" t="s">
        <v>92</v>
      </c>
      <c>
        <f>(M457*21)/100</f>
      </c>
      <c t="s">
        <v>28</v>
      </c>
    </row>
    <row r="458" spans="1:5" ht="12.75">
      <c r="A458" s="35" t="s">
        <v>56</v>
      </c>
      <c r="E458" s="39" t="s">
        <v>569</v>
      </c>
    </row>
    <row r="459" spans="1:5" ht="25.5">
      <c r="A459" s="35" t="s">
        <v>57</v>
      </c>
      <c r="E459" s="40" t="s">
        <v>566</v>
      </c>
    </row>
    <row r="460" spans="1:5" ht="12.75">
      <c r="A460" t="s">
        <v>59</v>
      </c>
      <c r="E460" s="39" t="s">
        <v>52</v>
      </c>
    </row>
    <row r="461" spans="1:16" ht="25.5">
      <c r="A461" t="s">
        <v>50</v>
      </c>
      <c s="34" t="s">
        <v>570</v>
      </c>
      <c s="34" t="s">
        <v>571</v>
      </c>
      <c s="35" t="s">
        <v>52</v>
      </c>
      <c s="6" t="s">
        <v>572</v>
      </c>
      <c s="36" t="s">
        <v>150</v>
      </c>
      <c s="37">
        <v>0.095</v>
      </c>
      <c s="36">
        <v>0</v>
      </c>
      <c s="36">
        <f>ROUND(G461*H461,6)</f>
      </c>
      <c r="L461" s="38">
        <v>0</v>
      </c>
      <c s="32">
        <f>ROUND(ROUND(L461,2)*ROUND(G461,3),2)</f>
      </c>
      <c s="36" t="s">
        <v>92</v>
      </c>
      <c>
        <f>(M461*21)/100</f>
      </c>
      <c t="s">
        <v>28</v>
      </c>
    </row>
    <row r="462" spans="1:5" ht="25.5">
      <c r="A462" s="35" t="s">
        <v>56</v>
      </c>
      <c r="E462" s="39" t="s">
        <v>572</v>
      </c>
    </row>
    <row r="463" spans="1:5" ht="12.75">
      <c r="A463" s="35" t="s">
        <v>57</v>
      </c>
      <c r="E463" s="40" t="s">
        <v>52</v>
      </c>
    </row>
    <row r="464" spans="1:5" ht="114.75">
      <c r="A464" t="s">
        <v>59</v>
      </c>
      <c r="E464" s="39" t="s">
        <v>461</v>
      </c>
    </row>
    <row r="465" spans="1:13" ht="12.75">
      <c r="A465" t="s">
        <v>47</v>
      </c>
      <c r="C465" s="31" t="s">
        <v>573</v>
      </c>
      <c r="E465" s="33" t="s">
        <v>574</v>
      </c>
      <c r="J465" s="32">
        <f>0</f>
      </c>
      <c s="32">
        <f>0</f>
      </c>
      <c s="32">
        <f>0+L466+L470+L474+L478+L482+L486+L490+L494+L498+L502+L506+L510+L514+L518+L522+L526+L530+L534+L538</f>
      </c>
      <c s="32">
        <f>0+M466+M470+M474+M478+M482+M486+M490+M494+M498+M502+M506+M510+M514+M518+M522+M526+M530+M534+M538</f>
      </c>
    </row>
    <row r="466" spans="1:16" ht="25.5">
      <c r="A466" t="s">
        <v>50</v>
      </c>
      <c s="34" t="s">
        <v>575</v>
      </c>
      <c s="34" t="s">
        <v>576</v>
      </c>
      <c s="35" t="s">
        <v>52</v>
      </c>
      <c s="6" t="s">
        <v>577</v>
      </c>
      <c s="36" t="s">
        <v>344</v>
      </c>
      <c s="37">
        <v>118</v>
      </c>
      <c s="36">
        <v>0</v>
      </c>
      <c s="36">
        <f>ROUND(G466*H466,6)</f>
      </c>
      <c r="L466" s="38">
        <v>0</v>
      </c>
      <c s="32">
        <f>ROUND(ROUND(L466,2)*ROUND(G466,3),2)</f>
      </c>
      <c s="36" t="s">
        <v>92</v>
      </c>
      <c>
        <f>(M466*21)/100</f>
      </c>
      <c t="s">
        <v>28</v>
      </c>
    </row>
    <row r="467" spans="1:5" ht="25.5">
      <c r="A467" s="35" t="s">
        <v>56</v>
      </c>
      <c r="E467" s="39" t="s">
        <v>577</v>
      </c>
    </row>
    <row r="468" spans="1:5" ht="25.5">
      <c r="A468" s="35" t="s">
        <v>57</v>
      </c>
      <c r="E468" s="40" t="s">
        <v>578</v>
      </c>
    </row>
    <row r="469" spans="1:5" ht="140.25">
      <c r="A469" t="s">
        <v>59</v>
      </c>
      <c r="E469" s="39" t="s">
        <v>579</v>
      </c>
    </row>
    <row r="470" spans="1:16" ht="25.5">
      <c r="A470" t="s">
        <v>50</v>
      </c>
      <c s="34" t="s">
        <v>580</v>
      </c>
      <c s="34" t="s">
        <v>581</v>
      </c>
      <c s="35" t="s">
        <v>52</v>
      </c>
      <c s="6" t="s">
        <v>582</v>
      </c>
      <c s="36" t="s">
        <v>115</v>
      </c>
      <c s="37">
        <v>19.401</v>
      </c>
      <c s="36">
        <v>0.00189</v>
      </c>
      <c s="36">
        <f>ROUND(G470*H470,6)</f>
      </c>
      <c r="L470" s="38">
        <v>0</v>
      </c>
      <c s="32">
        <f>ROUND(ROUND(L470,2)*ROUND(G470,3),2)</f>
      </c>
      <c s="36" t="s">
        <v>92</v>
      </c>
      <c>
        <f>(M470*21)/100</f>
      </c>
      <c t="s">
        <v>28</v>
      </c>
    </row>
    <row r="471" spans="1:5" ht="25.5">
      <c r="A471" s="35" t="s">
        <v>56</v>
      </c>
      <c r="E471" s="39" t="s">
        <v>582</v>
      </c>
    </row>
    <row r="472" spans="1:5" ht="140.25">
      <c r="A472" s="35" t="s">
        <v>57</v>
      </c>
      <c r="E472" s="40" t="s">
        <v>583</v>
      </c>
    </row>
    <row r="473" spans="1:5" ht="140.25">
      <c r="A473" t="s">
        <v>59</v>
      </c>
      <c r="E473" s="39" t="s">
        <v>579</v>
      </c>
    </row>
    <row r="474" spans="1:16" ht="25.5">
      <c r="A474" t="s">
        <v>50</v>
      </c>
      <c s="34" t="s">
        <v>584</v>
      </c>
      <c s="34" t="s">
        <v>585</v>
      </c>
      <c s="35" t="s">
        <v>52</v>
      </c>
      <c s="6" t="s">
        <v>586</v>
      </c>
      <c s="36" t="s">
        <v>344</v>
      </c>
      <c s="37">
        <v>39</v>
      </c>
      <c s="36">
        <v>0.00267</v>
      </c>
      <c s="36">
        <f>ROUND(G474*H474,6)</f>
      </c>
      <c r="L474" s="38">
        <v>0</v>
      </c>
      <c s="32">
        <f>ROUND(ROUND(L474,2)*ROUND(G474,3),2)</f>
      </c>
      <c s="36" t="s">
        <v>92</v>
      </c>
      <c>
        <f>(M474*21)/100</f>
      </c>
      <c t="s">
        <v>28</v>
      </c>
    </row>
    <row r="475" spans="1:5" ht="25.5">
      <c r="A475" s="35" t="s">
        <v>56</v>
      </c>
      <c r="E475" s="39" t="s">
        <v>586</v>
      </c>
    </row>
    <row r="476" spans="1:5" ht="25.5">
      <c r="A476" s="35" t="s">
        <v>57</v>
      </c>
      <c r="E476" s="40" t="s">
        <v>587</v>
      </c>
    </row>
    <row r="477" spans="1:5" ht="140.25">
      <c r="A477" t="s">
        <v>59</v>
      </c>
      <c r="E477" s="39" t="s">
        <v>579</v>
      </c>
    </row>
    <row r="478" spans="1:16" ht="12.75">
      <c r="A478" t="s">
        <v>50</v>
      </c>
      <c s="34" t="s">
        <v>588</v>
      </c>
      <c s="34" t="s">
        <v>589</v>
      </c>
      <c s="35" t="s">
        <v>52</v>
      </c>
      <c s="6" t="s">
        <v>590</v>
      </c>
      <c s="36" t="s">
        <v>344</v>
      </c>
      <c s="37">
        <v>39</v>
      </c>
      <c s="36">
        <v>5E-05</v>
      </c>
      <c s="36">
        <f>ROUND(G478*H478,6)</f>
      </c>
      <c r="L478" s="38">
        <v>0</v>
      </c>
      <c s="32">
        <f>ROUND(ROUND(L478,2)*ROUND(G478,3),2)</f>
      </c>
      <c s="36" t="s">
        <v>55</v>
      </c>
      <c>
        <f>(M478*21)/100</f>
      </c>
      <c t="s">
        <v>28</v>
      </c>
    </row>
    <row r="479" spans="1:5" ht="12.75">
      <c r="A479" s="35" t="s">
        <v>56</v>
      </c>
      <c r="E479" s="39" t="s">
        <v>590</v>
      </c>
    </row>
    <row r="480" spans="1:5" ht="25.5">
      <c r="A480" s="35" t="s">
        <v>57</v>
      </c>
      <c r="E480" s="40" t="s">
        <v>591</v>
      </c>
    </row>
    <row r="481" spans="1:5" ht="12.75">
      <c r="A481" t="s">
        <v>59</v>
      </c>
      <c r="E481" s="39" t="s">
        <v>52</v>
      </c>
    </row>
    <row r="482" spans="1:16" ht="12.75">
      <c r="A482" t="s">
        <v>50</v>
      </c>
      <c s="34" t="s">
        <v>592</v>
      </c>
      <c s="34" t="s">
        <v>593</v>
      </c>
      <c s="35" t="s">
        <v>52</v>
      </c>
      <c s="6" t="s">
        <v>594</v>
      </c>
      <c s="36" t="s">
        <v>344</v>
      </c>
      <c s="37">
        <v>49</v>
      </c>
      <c s="36">
        <v>0</v>
      </c>
      <c s="36">
        <f>ROUND(G482*H482,6)</f>
      </c>
      <c r="L482" s="38">
        <v>0</v>
      </c>
      <c s="32">
        <f>ROUND(ROUND(L482,2)*ROUND(G482,3),2)</f>
      </c>
      <c s="36" t="s">
        <v>92</v>
      </c>
      <c>
        <f>(M482*21)/100</f>
      </c>
      <c t="s">
        <v>28</v>
      </c>
    </row>
    <row r="483" spans="1:5" ht="12.75">
      <c r="A483" s="35" t="s">
        <v>56</v>
      </c>
      <c r="E483" s="39" t="s">
        <v>594</v>
      </c>
    </row>
    <row r="484" spans="1:5" ht="25.5">
      <c r="A484" s="35" t="s">
        <v>57</v>
      </c>
      <c r="E484" s="40" t="s">
        <v>595</v>
      </c>
    </row>
    <row r="485" spans="1:5" ht="12.75">
      <c r="A485" t="s">
        <v>59</v>
      </c>
      <c r="E485" s="39" t="s">
        <v>52</v>
      </c>
    </row>
    <row r="486" spans="1:16" ht="25.5">
      <c r="A486" t="s">
        <v>50</v>
      </c>
      <c s="34" t="s">
        <v>596</v>
      </c>
      <c s="34" t="s">
        <v>597</v>
      </c>
      <c s="35" t="s">
        <v>52</v>
      </c>
      <c s="6" t="s">
        <v>598</v>
      </c>
      <c s="36" t="s">
        <v>110</v>
      </c>
      <c s="37">
        <v>342</v>
      </c>
      <c s="36">
        <v>0</v>
      </c>
      <c s="36">
        <f>ROUND(G486*H486,6)</f>
      </c>
      <c r="L486" s="38">
        <v>0</v>
      </c>
      <c s="32">
        <f>ROUND(ROUND(L486,2)*ROUND(G486,3),2)</f>
      </c>
      <c s="36" t="s">
        <v>92</v>
      </c>
      <c>
        <f>(M486*21)/100</f>
      </c>
      <c t="s">
        <v>28</v>
      </c>
    </row>
    <row r="487" spans="1:5" ht="25.5">
      <c r="A487" s="35" t="s">
        <v>56</v>
      </c>
      <c r="E487" s="39" t="s">
        <v>598</v>
      </c>
    </row>
    <row r="488" spans="1:5" ht="25.5">
      <c r="A488" s="35" t="s">
        <v>57</v>
      </c>
      <c r="E488" s="40" t="s">
        <v>599</v>
      </c>
    </row>
    <row r="489" spans="1:5" ht="12.75">
      <c r="A489" t="s">
        <v>59</v>
      </c>
      <c r="E489" s="39" t="s">
        <v>52</v>
      </c>
    </row>
    <row r="490" spans="1:16" ht="25.5">
      <c r="A490" t="s">
        <v>50</v>
      </c>
      <c s="34" t="s">
        <v>600</v>
      </c>
      <c s="34" t="s">
        <v>601</v>
      </c>
      <c s="35" t="s">
        <v>52</v>
      </c>
      <c s="6" t="s">
        <v>602</v>
      </c>
      <c s="36" t="s">
        <v>110</v>
      </c>
      <c s="37">
        <v>98.54</v>
      </c>
      <c s="36">
        <v>0</v>
      </c>
      <c s="36">
        <f>ROUND(G490*H490,6)</f>
      </c>
      <c r="L490" s="38">
        <v>0</v>
      </c>
      <c s="32">
        <f>ROUND(ROUND(L490,2)*ROUND(G490,3),2)</f>
      </c>
      <c s="36" t="s">
        <v>92</v>
      </c>
      <c>
        <f>(M490*21)/100</f>
      </c>
      <c t="s">
        <v>28</v>
      </c>
    </row>
    <row r="491" spans="1:5" ht="25.5">
      <c r="A491" s="35" t="s">
        <v>56</v>
      </c>
      <c r="E491" s="39" t="s">
        <v>602</v>
      </c>
    </row>
    <row r="492" spans="1:5" ht="25.5">
      <c r="A492" s="35" t="s">
        <v>57</v>
      </c>
      <c r="E492" s="40" t="s">
        <v>603</v>
      </c>
    </row>
    <row r="493" spans="1:5" ht="12.75">
      <c r="A493" t="s">
        <v>59</v>
      </c>
      <c r="E493" s="39" t="s">
        <v>52</v>
      </c>
    </row>
    <row r="494" spans="1:16" ht="38.25">
      <c r="A494" t="s">
        <v>50</v>
      </c>
      <c s="34" t="s">
        <v>604</v>
      </c>
      <c s="34" t="s">
        <v>605</v>
      </c>
      <c s="35" t="s">
        <v>52</v>
      </c>
      <c s="6" t="s">
        <v>606</v>
      </c>
      <c s="36" t="s">
        <v>110</v>
      </c>
      <c s="37">
        <v>54.5</v>
      </c>
      <c s="36">
        <v>0</v>
      </c>
      <c s="36">
        <f>ROUND(G494*H494,6)</f>
      </c>
      <c r="L494" s="38">
        <v>0</v>
      </c>
      <c s="32">
        <f>ROUND(ROUND(L494,2)*ROUND(G494,3),2)</f>
      </c>
      <c s="36" t="s">
        <v>92</v>
      </c>
      <c>
        <f>(M494*21)/100</f>
      </c>
      <c t="s">
        <v>28</v>
      </c>
    </row>
    <row r="495" spans="1:5" ht="38.25">
      <c r="A495" s="35" t="s">
        <v>56</v>
      </c>
      <c r="E495" s="39" t="s">
        <v>607</v>
      </c>
    </row>
    <row r="496" spans="1:5" ht="38.25">
      <c r="A496" s="35" t="s">
        <v>57</v>
      </c>
      <c r="E496" s="40" t="s">
        <v>608</v>
      </c>
    </row>
    <row r="497" spans="1:5" ht="51">
      <c r="A497" t="s">
        <v>59</v>
      </c>
      <c r="E497" s="39" t="s">
        <v>609</v>
      </c>
    </row>
    <row r="498" spans="1:16" ht="38.25">
      <c r="A498" t="s">
        <v>50</v>
      </c>
      <c s="34" t="s">
        <v>610</v>
      </c>
      <c s="34" t="s">
        <v>611</v>
      </c>
      <c s="35" t="s">
        <v>52</v>
      </c>
      <c s="6" t="s">
        <v>606</v>
      </c>
      <c s="36" t="s">
        <v>110</v>
      </c>
      <c s="37">
        <v>131</v>
      </c>
      <c s="36">
        <v>0</v>
      </c>
      <c s="36">
        <f>ROUND(G498*H498,6)</f>
      </c>
      <c r="L498" s="38">
        <v>0</v>
      </c>
      <c s="32">
        <f>ROUND(ROUND(L498,2)*ROUND(G498,3),2)</f>
      </c>
      <c s="36" t="s">
        <v>92</v>
      </c>
      <c>
        <f>(M498*21)/100</f>
      </c>
      <c t="s">
        <v>28</v>
      </c>
    </row>
    <row r="499" spans="1:5" ht="38.25">
      <c r="A499" s="35" t="s">
        <v>56</v>
      </c>
      <c r="E499" s="39" t="s">
        <v>612</v>
      </c>
    </row>
    <row r="500" spans="1:5" ht="38.25">
      <c r="A500" s="35" t="s">
        <v>57</v>
      </c>
      <c r="E500" s="40" t="s">
        <v>613</v>
      </c>
    </row>
    <row r="501" spans="1:5" ht="51">
      <c r="A501" t="s">
        <v>59</v>
      </c>
      <c r="E501" s="39" t="s">
        <v>609</v>
      </c>
    </row>
    <row r="502" spans="1:16" ht="38.25">
      <c r="A502" t="s">
        <v>50</v>
      </c>
      <c s="34" t="s">
        <v>614</v>
      </c>
      <c s="34" t="s">
        <v>615</v>
      </c>
      <c s="35" t="s">
        <v>52</v>
      </c>
      <c s="6" t="s">
        <v>606</v>
      </c>
      <c s="36" t="s">
        <v>110</v>
      </c>
      <c s="37">
        <v>156.5</v>
      </c>
      <c s="36">
        <v>0</v>
      </c>
      <c s="36">
        <f>ROUND(G502*H502,6)</f>
      </c>
      <c r="L502" s="38">
        <v>0</v>
      </c>
      <c s="32">
        <f>ROUND(ROUND(L502,2)*ROUND(G502,3),2)</f>
      </c>
      <c s="36" t="s">
        <v>92</v>
      </c>
      <c>
        <f>(M502*21)/100</f>
      </c>
      <c t="s">
        <v>28</v>
      </c>
    </row>
    <row r="503" spans="1:5" ht="38.25">
      <c r="A503" s="35" t="s">
        <v>56</v>
      </c>
      <c r="E503" s="39" t="s">
        <v>616</v>
      </c>
    </row>
    <row r="504" spans="1:5" ht="38.25">
      <c r="A504" s="35" t="s">
        <v>57</v>
      </c>
      <c r="E504" s="40" t="s">
        <v>617</v>
      </c>
    </row>
    <row r="505" spans="1:5" ht="51">
      <c r="A505" t="s">
        <v>59</v>
      </c>
      <c r="E505" s="39" t="s">
        <v>609</v>
      </c>
    </row>
    <row r="506" spans="1:16" ht="12.75">
      <c r="A506" t="s">
        <v>50</v>
      </c>
      <c s="34" t="s">
        <v>618</v>
      </c>
      <c s="34" t="s">
        <v>619</v>
      </c>
      <c s="35" t="s">
        <v>52</v>
      </c>
      <c s="6" t="s">
        <v>620</v>
      </c>
      <c s="36" t="s">
        <v>115</v>
      </c>
      <c s="37">
        <v>13.219</v>
      </c>
      <c s="36">
        <v>0.44</v>
      </c>
      <c s="36">
        <f>ROUND(G506*H506,6)</f>
      </c>
      <c r="L506" s="38">
        <v>0</v>
      </c>
      <c s="32">
        <f>ROUND(ROUND(L506,2)*ROUND(G506,3),2)</f>
      </c>
      <c s="36" t="s">
        <v>92</v>
      </c>
      <c>
        <f>(M506*21)/100</f>
      </c>
      <c t="s">
        <v>28</v>
      </c>
    </row>
    <row r="507" spans="1:5" ht="12.75">
      <c r="A507" s="35" t="s">
        <v>56</v>
      </c>
      <c r="E507" s="39" t="s">
        <v>620</v>
      </c>
    </row>
    <row r="508" spans="1:5" ht="102">
      <c r="A508" s="35" t="s">
        <v>57</v>
      </c>
      <c r="E508" s="40" t="s">
        <v>621</v>
      </c>
    </row>
    <row r="509" spans="1:5" ht="12.75">
      <c r="A509" t="s">
        <v>59</v>
      </c>
      <c r="E509" s="39" t="s">
        <v>52</v>
      </c>
    </row>
    <row r="510" spans="1:16" ht="25.5">
      <c r="A510" t="s">
        <v>50</v>
      </c>
      <c s="34" t="s">
        <v>622</v>
      </c>
      <c s="34" t="s">
        <v>623</v>
      </c>
      <c s="35" t="s">
        <v>52</v>
      </c>
      <c s="6" t="s">
        <v>624</v>
      </c>
      <c s="36" t="s">
        <v>91</v>
      </c>
      <c s="37">
        <v>255.12</v>
      </c>
      <c s="36">
        <v>0</v>
      </c>
      <c s="36">
        <f>ROUND(G510*H510,6)</f>
      </c>
      <c r="L510" s="38">
        <v>0</v>
      </c>
      <c s="32">
        <f>ROUND(ROUND(L510,2)*ROUND(G510,3),2)</f>
      </c>
      <c s="36" t="s">
        <v>92</v>
      </c>
      <c>
        <f>(M510*21)/100</f>
      </c>
      <c t="s">
        <v>28</v>
      </c>
    </row>
    <row r="511" spans="1:5" ht="25.5">
      <c r="A511" s="35" t="s">
        <v>56</v>
      </c>
      <c r="E511" s="39" t="s">
        <v>624</v>
      </c>
    </row>
    <row r="512" spans="1:5" ht="25.5">
      <c r="A512" s="35" t="s">
        <v>57</v>
      </c>
      <c r="E512" s="40" t="s">
        <v>625</v>
      </c>
    </row>
    <row r="513" spans="1:5" ht="51">
      <c r="A513" t="s">
        <v>59</v>
      </c>
      <c r="E513" s="39" t="s">
        <v>626</v>
      </c>
    </row>
    <row r="514" spans="1:16" ht="25.5">
      <c r="A514" t="s">
        <v>50</v>
      </c>
      <c s="34" t="s">
        <v>627</v>
      </c>
      <c s="34" t="s">
        <v>628</v>
      </c>
      <c s="35" t="s">
        <v>52</v>
      </c>
      <c s="6" t="s">
        <v>629</v>
      </c>
      <c s="36" t="s">
        <v>91</v>
      </c>
      <c s="37">
        <v>52.725</v>
      </c>
      <c s="36">
        <v>0</v>
      </c>
      <c s="36">
        <f>ROUND(G514*H514,6)</f>
      </c>
      <c r="L514" s="38">
        <v>0</v>
      </c>
      <c s="32">
        <f>ROUND(ROUND(L514,2)*ROUND(G514,3),2)</f>
      </c>
      <c s="36" t="s">
        <v>92</v>
      </c>
      <c>
        <f>(M514*21)/100</f>
      </c>
      <c t="s">
        <v>28</v>
      </c>
    </row>
    <row r="515" spans="1:5" ht="25.5">
      <c r="A515" s="35" t="s">
        <v>56</v>
      </c>
      <c r="E515" s="39" t="s">
        <v>629</v>
      </c>
    </row>
    <row r="516" spans="1:5" ht="25.5">
      <c r="A516" s="35" t="s">
        <v>57</v>
      </c>
      <c r="E516" s="40" t="s">
        <v>630</v>
      </c>
    </row>
    <row r="517" spans="1:5" ht="51">
      <c r="A517" t="s">
        <v>59</v>
      </c>
      <c r="E517" s="39" t="s">
        <v>626</v>
      </c>
    </row>
    <row r="518" spans="1:16" ht="25.5">
      <c r="A518" t="s">
        <v>50</v>
      </c>
      <c s="34" t="s">
        <v>631</v>
      </c>
      <c s="34" t="s">
        <v>632</v>
      </c>
      <c s="35" t="s">
        <v>52</v>
      </c>
      <c s="6" t="s">
        <v>633</v>
      </c>
      <c s="36" t="s">
        <v>91</v>
      </c>
      <c s="37">
        <v>8.4</v>
      </c>
      <c s="36">
        <v>0</v>
      </c>
      <c s="36">
        <f>ROUND(G518*H518,6)</f>
      </c>
      <c r="L518" s="38">
        <v>0</v>
      </c>
      <c s="32">
        <f>ROUND(ROUND(L518,2)*ROUND(G518,3),2)</f>
      </c>
      <c s="36" t="s">
        <v>92</v>
      </c>
      <c>
        <f>(M518*21)/100</f>
      </c>
      <c t="s">
        <v>28</v>
      </c>
    </row>
    <row r="519" spans="1:5" ht="38.25">
      <c r="A519" s="35" t="s">
        <v>56</v>
      </c>
      <c r="E519" s="39" t="s">
        <v>634</v>
      </c>
    </row>
    <row r="520" spans="1:5" ht="25.5">
      <c r="A520" s="35" t="s">
        <v>57</v>
      </c>
      <c r="E520" s="40" t="s">
        <v>635</v>
      </c>
    </row>
    <row r="521" spans="1:5" ht="51">
      <c r="A521" t="s">
        <v>59</v>
      </c>
      <c r="E521" s="39" t="s">
        <v>626</v>
      </c>
    </row>
    <row r="522" spans="1:16" ht="12.75">
      <c r="A522" t="s">
        <v>50</v>
      </c>
      <c s="34" t="s">
        <v>636</v>
      </c>
      <c s="34" t="s">
        <v>637</v>
      </c>
      <c s="35" t="s">
        <v>52</v>
      </c>
      <c s="6" t="s">
        <v>638</v>
      </c>
      <c s="36" t="s">
        <v>91</v>
      </c>
      <c s="37">
        <v>363.682</v>
      </c>
      <c s="36">
        <v>0.0145</v>
      </c>
      <c s="36">
        <f>ROUND(G522*H522,6)</f>
      </c>
      <c r="L522" s="38">
        <v>0</v>
      </c>
      <c s="32">
        <f>ROUND(ROUND(L522,2)*ROUND(G522,3),2)</f>
      </c>
      <c s="36" t="s">
        <v>92</v>
      </c>
      <c>
        <f>(M522*21)/100</f>
      </c>
      <c t="s">
        <v>28</v>
      </c>
    </row>
    <row r="523" spans="1:5" ht="12.75">
      <c r="A523" s="35" t="s">
        <v>56</v>
      </c>
      <c r="E523" s="39" t="s">
        <v>638</v>
      </c>
    </row>
    <row r="524" spans="1:5" ht="63.75">
      <c r="A524" s="35" t="s">
        <v>57</v>
      </c>
      <c r="E524" s="40" t="s">
        <v>639</v>
      </c>
    </row>
    <row r="525" spans="1:5" ht="12.75">
      <c r="A525" t="s">
        <v>59</v>
      </c>
      <c r="E525" s="39" t="s">
        <v>52</v>
      </c>
    </row>
    <row r="526" spans="1:16" ht="25.5">
      <c r="A526" t="s">
        <v>50</v>
      </c>
      <c s="34" t="s">
        <v>640</v>
      </c>
      <c s="34" t="s">
        <v>641</v>
      </c>
      <c s="35" t="s">
        <v>52</v>
      </c>
      <c s="6" t="s">
        <v>642</v>
      </c>
      <c s="36" t="s">
        <v>91</v>
      </c>
      <c s="37">
        <v>346.9</v>
      </c>
      <c s="36">
        <v>0</v>
      </c>
      <c s="36">
        <f>ROUND(G526*H526,6)</f>
      </c>
      <c r="L526" s="38">
        <v>0</v>
      </c>
      <c s="32">
        <f>ROUND(ROUND(L526,2)*ROUND(G526,3),2)</f>
      </c>
      <c s="36" t="s">
        <v>92</v>
      </c>
      <c>
        <f>(M526*21)/100</f>
      </c>
      <c t="s">
        <v>28</v>
      </c>
    </row>
    <row r="527" spans="1:5" ht="25.5">
      <c r="A527" s="35" t="s">
        <v>56</v>
      </c>
      <c r="E527" s="39" t="s">
        <v>642</v>
      </c>
    </row>
    <row r="528" spans="1:5" ht="25.5">
      <c r="A528" s="35" t="s">
        <v>57</v>
      </c>
      <c r="E528" s="40" t="s">
        <v>471</v>
      </c>
    </row>
    <row r="529" spans="1:5" ht="12.75">
      <c r="A529" t="s">
        <v>59</v>
      </c>
      <c r="E529" s="39" t="s">
        <v>52</v>
      </c>
    </row>
    <row r="530" spans="1:16" ht="25.5">
      <c r="A530" t="s">
        <v>50</v>
      </c>
      <c s="34" t="s">
        <v>643</v>
      </c>
      <c s="34" t="s">
        <v>644</v>
      </c>
      <c s="35" t="s">
        <v>52</v>
      </c>
      <c s="6" t="s">
        <v>645</v>
      </c>
      <c s="36" t="s">
        <v>91</v>
      </c>
      <c s="37">
        <v>693.8</v>
      </c>
      <c s="36">
        <v>0</v>
      </c>
      <c s="36">
        <f>ROUND(G530*H530,6)</f>
      </c>
      <c r="L530" s="38">
        <v>0</v>
      </c>
      <c s="32">
        <f>ROUND(ROUND(L530,2)*ROUND(G530,3),2)</f>
      </c>
      <c s="36" t="s">
        <v>92</v>
      </c>
      <c>
        <f>(M530*21)/100</f>
      </c>
      <c t="s">
        <v>28</v>
      </c>
    </row>
    <row r="531" spans="1:5" ht="25.5">
      <c r="A531" s="35" t="s">
        <v>56</v>
      </c>
      <c r="E531" s="39" t="s">
        <v>646</v>
      </c>
    </row>
    <row r="532" spans="1:5" ht="38.25">
      <c r="A532" s="35" t="s">
        <v>57</v>
      </c>
      <c r="E532" s="40" t="s">
        <v>647</v>
      </c>
    </row>
    <row r="533" spans="1:5" ht="12.75">
      <c r="A533" t="s">
        <v>59</v>
      </c>
      <c r="E533" s="39" t="s">
        <v>52</v>
      </c>
    </row>
    <row r="534" spans="1:16" ht="25.5">
      <c r="A534" t="s">
        <v>50</v>
      </c>
      <c s="34" t="s">
        <v>648</v>
      </c>
      <c s="34" t="s">
        <v>649</v>
      </c>
      <c s="35" t="s">
        <v>52</v>
      </c>
      <c s="6" t="s">
        <v>650</v>
      </c>
      <c s="36" t="s">
        <v>115</v>
      </c>
      <c s="37">
        <v>19.401</v>
      </c>
      <c s="36">
        <v>0.02337</v>
      </c>
      <c s="36">
        <f>ROUND(G534*H534,6)</f>
      </c>
      <c r="L534" s="38">
        <v>0</v>
      </c>
      <c s="32">
        <f>ROUND(ROUND(L534,2)*ROUND(G534,3),2)</f>
      </c>
      <c s="36" t="s">
        <v>92</v>
      </c>
      <c>
        <f>(M534*21)/100</f>
      </c>
      <c t="s">
        <v>28</v>
      </c>
    </row>
    <row r="535" spans="1:5" ht="25.5">
      <c r="A535" s="35" t="s">
        <v>56</v>
      </c>
      <c r="E535" s="39" t="s">
        <v>650</v>
      </c>
    </row>
    <row r="536" spans="1:5" ht="140.25">
      <c r="A536" s="35" t="s">
        <v>57</v>
      </c>
      <c r="E536" s="40" t="s">
        <v>583</v>
      </c>
    </row>
    <row r="537" spans="1:5" ht="102">
      <c r="A537" t="s">
        <v>59</v>
      </c>
      <c r="E537" s="39" t="s">
        <v>651</v>
      </c>
    </row>
    <row r="538" spans="1:16" ht="25.5">
      <c r="A538" t="s">
        <v>50</v>
      </c>
      <c s="34" t="s">
        <v>652</v>
      </c>
      <c s="34" t="s">
        <v>653</v>
      </c>
      <c s="35" t="s">
        <v>52</v>
      </c>
      <c s="6" t="s">
        <v>654</v>
      </c>
      <c s="36" t="s">
        <v>150</v>
      </c>
      <c s="37">
        <v>11.686</v>
      </c>
      <c s="36">
        <v>0</v>
      </c>
      <c s="36">
        <f>ROUND(G538*H538,6)</f>
      </c>
      <c r="L538" s="38">
        <v>0</v>
      </c>
      <c s="32">
        <f>ROUND(ROUND(L538,2)*ROUND(G538,3),2)</f>
      </c>
      <c s="36" t="s">
        <v>92</v>
      </c>
      <c>
        <f>(M538*21)/100</f>
      </c>
      <c t="s">
        <v>28</v>
      </c>
    </row>
    <row r="539" spans="1:5" ht="25.5">
      <c r="A539" s="35" t="s">
        <v>56</v>
      </c>
      <c r="E539" s="39" t="s">
        <v>654</v>
      </c>
    </row>
    <row r="540" spans="1:5" ht="12.75">
      <c r="A540" s="35" t="s">
        <v>57</v>
      </c>
      <c r="E540" s="40" t="s">
        <v>52</v>
      </c>
    </row>
    <row r="541" spans="1:5" ht="114.75">
      <c r="A541" t="s">
        <v>59</v>
      </c>
      <c r="E541" s="39" t="s">
        <v>552</v>
      </c>
    </row>
    <row r="542" spans="1:13" ht="12.75">
      <c r="A542" t="s">
        <v>47</v>
      </c>
      <c r="C542" s="31" t="s">
        <v>655</v>
      </c>
      <c r="E542" s="33" t="s">
        <v>656</v>
      </c>
      <c r="J542" s="32">
        <f>0</f>
      </c>
      <c s="32">
        <f>0</f>
      </c>
      <c s="32">
        <f>0+L543+L547+L551+L555+L559+L563+L567+L571</f>
      </c>
      <c s="32">
        <f>0+M543+M547+M551+M555+M559+M563+M567+M571</f>
      </c>
    </row>
    <row r="543" spans="1:16" ht="38.25">
      <c r="A543" t="s">
        <v>50</v>
      </c>
      <c s="34" t="s">
        <v>657</v>
      </c>
      <c s="34" t="s">
        <v>658</v>
      </c>
      <c s="35" t="s">
        <v>52</v>
      </c>
      <c s="6" t="s">
        <v>659</v>
      </c>
      <c s="36" t="s">
        <v>91</v>
      </c>
      <c s="37">
        <v>255.12</v>
      </c>
      <c s="36">
        <v>0.02254</v>
      </c>
      <c s="36">
        <f>ROUND(G543*H543,6)</f>
      </c>
      <c r="L543" s="38">
        <v>0</v>
      </c>
      <c s="32">
        <f>ROUND(ROUND(L543,2)*ROUND(G543,3),2)</f>
      </c>
      <c s="36" t="s">
        <v>92</v>
      </c>
      <c>
        <f>(M543*21)/100</f>
      </c>
      <c t="s">
        <v>28</v>
      </c>
    </row>
    <row r="544" spans="1:5" ht="38.25">
      <c r="A544" s="35" t="s">
        <v>56</v>
      </c>
      <c r="E544" s="39" t="s">
        <v>660</v>
      </c>
    </row>
    <row r="545" spans="1:5" ht="25.5">
      <c r="A545" s="35" t="s">
        <v>57</v>
      </c>
      <c r="E545" s="40" t="s">
        <v>661</v>
      </c>
    </row>
    <row r="546" spans="1:5" ht="140.25">
      <c r="A546" t="s">
        <v>59</v>
      </c>
      <c r="E546" s="39" t="s">
        <v>662</v>
      </c>
    </row>
    <row r="547" spans="1:16" ht="25.5">
      <c r="A547" t="s">
        <v>50</v>
      </c>
      <c s="34" t="s">
        <v>663</v>
      </c>
      <c s="34" t="s">
        <v>664</v>
      </c>
      <c s="35" t="s">
        <v>52</v>
      </c>
      <c s="6" t="s">
        <v>665</v>
      </c>
      <c s="36" t="s">
        <v>110</v>
      </c>
      <c s="37">
        <v>176.28</v>
      </c>
      <c s="36">
        <v>0.00052</v>
      </c>
      <c s="36">
        <f>ROUND(G547*H547,6)</f>
      </c>
      <c r="L547" s="38">
        <v>0</v>
      </c>
      <c s="32">
        <f>ROUND(ROUND(L547,2)*ROUND(G547,3),2)</f>
      </c>
      <c s="36" t="s">
        <v>92</v>
      </c>
      <c>
        <f>(M547*21)/100</f>
      </c>
      <c t="s">
        <v>28</v>
      </c>
    </row>
    <row r="548" spans="1:5" ht="25.5">
      <c r="A548" s="35" t="s">
        <v>56</v>
      </c>
      <c r="E548" s="39" t="s">
        <v>665</v>
      </c>
    </row>
    <row r="549" spans="1:5" ht="25.5">
      <c r="A549" s="35" t="s">
        <v>57</v>
      </c>
      <c r="E549" s="40" t="s">
        <v>666</v>
      </c>
    </row>
    <row r="550" spans="1:5" ht="140.25">
      <c r="A550" t="s">
        <v>59</v>
      </c>
      <c r="E550" s="39" t="s">
        <v>662</v>
      </c>
    </row>
    <row r="551" spans="1:16" ht="25.5">
      <c r="A551" t="s">
        <v>50</v>
      </c>
      <c s="34" t="s">
        <v>667</v>
      </c>
      <c s="34" t="s">
        <v>668</v>
      </c>
      <c s="35" t="s">
        <v>52</v>
      </c>
      <c s="6" t="s">
        <v>669</v>
      </c>
      <c s="36" t="s">
        <v>91</v>
      </c>
      <c s="37">
        <v>255.12</v>
      </c>
      <c s="36">
        <v>0.0001</v>
      </c>
      <c s="36">
        <f>ROUND(G551*H551,6)</f>
      </c>
      <c r="L551" s="38">
        <v>0</v>
      </c>
      <c s="32">
        <f>ROUND(ROUND(L551,2)*ROUND(G551,3),2)</f>
      </c>
      <c s="36" t="s">
        <v>92</v>
      </c>
      <c>
        <f>(M551*21)/100</f>
      </c>
      <c t="s">
        <v>28</v>
      </c>
    </row>
    <row r="552" spans="1:5" ht="25.5">
      <c r="A552" s="35" t="s">
        <v>56</v>
      </c>
      <c r="E552" s="39" t="s">
        <v>669</v>
      </c>
    </row>
    <row r="553" spans="1:5" ht="25.5">
      <c r="A553" s="35" t="s">
        <v>57</v>
      </c>
      <c r="E553" s="40" t="s">
        <v>661</v>
      </c>
    </row>
    <row r="554" spans="1:5" ht="140.25">
      <c r="A554" t="s">
        <v>59</v>
      </c>
      <c r="E554" s="39" t="s">
        <v>662</v>
      </c>
    </row>
    <row r="555" spans="1:16" ht="25.5">
      <c r="A555" t="s">
        <v>50</v>
      </c>
      <c s="34" t="s">
        <v>670</v>
      </c>
      <c s="34" t="s">
        <v>671</v>
      </c>
      <c s="35" t="s">
        <v>52</v>
      </c>
      <c s="6" t="s">
        <v>672</v>
      </c>
      <c s="36" t="s">
        <v>110</v>
      </c>
      <c s="37">
        <v>140.28</v>
      </c>
      <c s="36">
        <v>0</v>
      </c>
      <c s="36">
        <f>ROUND(G555*H555,6)</f>
      </c>
      <c r="L555" s="38">
        <v>0</v>
      </c>
      <c s="32">
        <f>ROUND(ROUND(L555,2)*ROUND(G555,3),2)</f>
      </c>
      <c s="36" t="s">
        <v>92</v>
      </c>
      <c>
        <f>(M555*21)/100</f>
      </c>
      <c t="s">
        <v>28</v>
      </c>
    </row>
    <row r="556" spans="1:5" ht="25.5">
      <c r="A556" s="35" t="s">
        <v>56</v>
      </c>
      <c r="E556" s="39" t="s">
        <v>672</v>
      </c>
    </row>
    <row r="557" spans="1:5" ht="25.5">
      <c r="A557" s="35" t="s">
        <v>57</v>
      </c>
      <c r="E557" s="40" t="s">
        <v>673</v>
      </c>
    </row>
    <row r="558" spans="1:5" ht="140.25">
      <c r="A558" t="s">
        <v>59</v>
      </c>
      <c r="E558" s="39" t="s">
        <v>662</v>
      </c>
    </row>
    <row r="559" spans="1:16" ht="25.5">
      <c r="A559" t="s">
        <v>50</v>
      </c>
      <c s="34" t="s">
        <v>674</v>
      </c>
      <c s="34" t="s">
        <v>675</v>
      </c>
      <c s="35" t="s">
        <v>52</v>
      </c>
      <c s="6" t="s">
        <v>676</v>
      </c>
      <c s="36" t="s">
        <v>91</v>
      </c>
      <c s="37">
        <v>255.12</v>
      </c>
      <c s="36">
        <v>0.0016</v>
      </c>
      <c s="36">
        <f>ROUND(G559*H559,6)</f>
      </c>
      <c r="L559" s="38">
        <v>0</v>
      </c>
      <c s="32">
        <f>ROUND(ROUND(L559,2)*ROUND(G559,3),2)</f>
      </c>
      <c s="36" t="s">
        <v>92</v>
      </c>
      <c>
        <f>(M559*21)/100</f>
      </c>
      <c t="s">
        <v>28</v>
      </c>
    </row>
    <row r="560" spans="1:5" ht="25.5">
      <c r="A560" s="35" t="s">
        <v>56</v>
      </c>
      <c r="E560" s="39" t="s">
        <v>676</v>
      </c>
    </row>
    <row r="561" spans="1:5" ht="25.5">
      <c r="A561" s="35" t="s">
        <v>57</v>
      </c>
      <c r="E561" s="40" t="s">
        <v>661</v>
      </c>
    </row>
    <row r="562" spans="1:5" ht="140.25">
      <c r="A562" t="s">
        <v>59</v>
      </c>
      <c r="E562" s="39" t="s">
        <v>662</v>
      </c>
    </row>
    <row r="563" spans="1:16" ht="25.5">
      <c r="A563" t="s">
        <v>50</v>
      </c>
      <c s="34" t="s">
        <v>677</v>
      </c>
      <c s="34" t="s">
        <v>678</v>
      </c>
      <c s="35" t="s">
        <v>52</v>
      </c>
      <c s="6" t="s">
        <v>679</v>
      </c>
      <c s="36" t="s">
        <v>110</v>
      </c>
      <c s="37">
        <v>54.26</v>
      </c>
      <c s="36">
        <v>0.00906</v>
      </c>
      <c s="36">
        <f>ROUND(G563*H563,6)</f>
      </c>
      <c r="L563" s="38">
        <v>0</v>
      </c>
      <c s="32">
        <f>ROUND(ROUND(L563,2)*ROUND(G563,3),2)</f>
      </c>
      <c s="36" t="s">
        <v>92</v>
      </c>
      <c>
        <f>(M563*21)/100</f>
      </c>
      <c t="s">
        <v>28</v>
      </c>
    </row>
    <row r="564" spans="1:5" ht="25.5">
      <c r="A564" s="35" t="s">
        <v>56</v>
      </c>
      <c r="E564" s="39" t="s">
        <v>680</v>
      </c>
    </row>
    <row r="565" spans="1:5" ht="38.25">
      <c r="A565" s="35" t="s">
        <v>57</v>
      </c>
      <c r="E565" s="40" t="s">
        <v>681</v>
      </c>
    </row>
    <row r="566" spans="1:5" ht="114.75">
      <c r="A566" t="s">
        <v>59</v>
      </c>
      <c r="E566" s="39" t="s">
        <v>682</v>
      </c>
    </row>
    <row r="567" spans="1:16" ht="38.25">
      <c r="A567" t="s">
        <v>50</v>
      </c>
      <c s="34" t="s">
        <v>683</v>
      </c>
      <c s="34" t="s">
        <v>684</v>
      </c>
      <c s="35" t="s">
        <v>52</v>
      </c>
      <c s="6" t="s">
        <v>685</v>
      </c>
      <c s="36" t="s">
        <v>110</v>
      </c>
      <c s="37">
        <v>32.291</v>
      </c>
      <c s="36">
        <v>0.01744</v>
      </c>
      <c s="36">
        <f>ROUND(G567*H567,6)</f>
      </c>
      <c r="L567" s="38">
        <v>0</v>
      </c>
      <c s="32">
        <f>ROUND(ROUND(L567,2)*ROUND(G567,3),2)</f>
      </c>
      <c s="36" t="s">
        <v>92</v>
      </c>
      <c>
        <f>(M567*21)/100</f>
      </c>
      <c t="s">
        <v>28</v>
      </c>
    </row>
    <row r="568" spans="1:5" ht="38.25">
      <c r="A568" s="35" t="s">
        <v>56</v>
      </c>
      <c r="E568" s="39" t="s">
        <v>686</v>
      </c>
    </row>
    <row r="569" spans="1:5" ht="25.5">
      <c r="A569" s="35" t="s">
        <v>57</v>
      </c>
      <c r="E569" s="40" t="s">
        <v>687</v>
      </c>
    </row>
    <row r="570" spans="1:5" ht="114.75">
      <c r="A570" t="s">
        <v>59</v>
      </c>
      <c r="E570" s="39" t="s">
        <v>682</v>
      </c>
    </row>
    <row r="571" spans="1:16" ht="38.25">
      <c r="A571" t="s">
        <v>50</v>
      </c>
      <c s="34" t="s">
        <v>688</v>
      </c>
      <c s="34" t="s">
        <v>689</v>
      </c>
      <c s="35" t="s">
        <v>52</v>
      </c>
      <c s="6" t="s">
        <v>690</v>
      </c>
      <c s="36" t="s">
        <v>150</v>
      </c>
      <c s="37">
        <v>7.331</v>
      </c>
      <c s="36">
        <v>0</v>
      </c>
      <c s="36">
        <f>ROUND(G571*H571,6)</f>
      </c>
      <c r="L571" s="38">
        <v>0</v>
      </c>
      <c s="32">
        <f>ROUND(ROUND(L571,2)*ROUND(G571,3),2)</f>
      </c>
      <c s="36" t="s">
        <v>92</v>
      </c>
      <c>
        <f>(M571*21)/100</f>
      </c>
      <c t="s">
        <v>28</v>
      </c>
    </row>
    <row r="572" spans="1:5" ht="38.25">
      <c r="A572" s="35" t="s">
        <v>56</v>
      </c>
      <c r="E572" s="39" t="s">
        <v>691</v>
      </c>
    </row>
    <row r="573" spans="1:5" ht="12.75">
      <c r="A573" s="35" t="s">
        <v>57</v>
      </c>
      <c r="E573" s="40" t="s">
        <v>52</v>
      </c>
    </row>
    <row r="574" spans="1:5" ht="127.5">
      <c r="A574" t="s">
        <v>59</v>
      </c>
      <c r="E574" s="39" t="s">
        <v>692</v>
      </c>
    </row>
    <row r="575" spans="1:13" ht="12.75">
      <c r="A575" t="s">
        <v>47</v>
      </c>
      <c r="C575" s="31" t="s">
        <v>693</v>
      </c>
      <c r="E575" s="33" t="s">
        <v>694</v>
      </c>
      <c r="J575" s="32">
        <f>0</f>
      </c>
      <c s="32">
        <f>0</f>
      </c>
      <c s="32">
        <f>0+L576+L580+L584+L588+L592+L596+L600+L604+L608+L612+L616</f>
      </c>
      <c s="32">
        <f>0+M576+M580+M584+M588+M592+M596+M600+M604+M608+M612+M616</f>
      </c>
    </row>
    <row r="576" spans="1:16" ht="12.75">
      <c r="A576" t="s">
        <v>50</v>
      </c>
      <c s="34" t="s">
        <v>695</v>
      </c>
      <c s="34" t="s">
        <v>696</v>
      </c>
      <c s="35" t="s">
        <v>52</v>
      </c>
      <c s="6" t="s">
        <v>697</v>
      </c>
      <c s="36" t="s">
        <v>110</v>
      </c>
      <c s="37">
        <v>50.52</v>
      </c>
      <c s="36">
        <v>0</v>
      </c>
      <c s="36">
        <f>ROUND(G576*H576,6)</f>
      </c>
      <c r="L576" s="38">
        <v>0</v>
      </c>
      <c s="32">
        <f>ROUND(ROUND(L576,2)*ROUND(G576,3),2)</f>
      </c>
      <c s="36" t="s">
        <v>92</v>
      </c>
      <c>
        <f>(M576*21)/100</f>
      </c>
      <c t="s">
        <v>28</v>
      </c>
    </row>
    <row r="577" spans="1:5" ht="12.75">
      <c r="A577" s="35" t="s">
        <v>56</v>
      </c>
      <c r="E577" s="39" t="s">
        <v>697</v>
      </c>
    </row>
    <row r="578" spans="1:5" ht="25.5">
      <c r="A578" s="35" t="s">
        <v>57</v>
      </c>
      <c r="E578" s="40" t="s">
        <v>698</v>
      </c>
    </row>
    <row r="579" spans="1:5" ht="12.75">
      <c r="A579" t="s">
        <v>59</v>
      </c>
      <c r="E579" s="39" t="s">
        <v>52</v>
      </c>
    </row>
    <row r="580" spans="1:16" ht="12.75">
      <c r="A580" t="s">
        <v>50</v>
      </c>
      <c s="34" t="s">
        <v>699</v>
      </c>
      <c s="34" t="s">
        <v>700</v>
      </c>
      <c s="35" t="s">
        <v>52</v>
      </c>
      <c s="6" t="s">
        <v>701</v>
      </c>
      <c s="36" t="s">
        <v>91</v>
      </c>
      <c s="37">
        <v>346.9</v>
      </c>
      <c s="36">
        <v>0</v>
      </c>
      <c s="36">
        <f>ROUND(G580*H580,6)</f>
      </c>
      <c r="L580" s="38">
        <v>0</v>
      </c>
      <c s="32">
        <f>ROUND(ROUND(L580,2)*ROUND(G580,3),2)</f>
      </c>
      <c s="36" t="s">
        <v>92</v>
      </c>
      <c>
        <f>(M580*21)/100</f>
      </c>
      <c t="s">
        <v>28</v>
      </c>
    </row>
    <row r="581" spans="1:5" ht="12.75">
      <c r="A581" s="35" t="s">
        <v>56</v>
      </c>
      <c r="E581" s="39" t="s">
        <v>701</v>
      </c>
    </row>
    <row r="582" spans="1:5" ht="25.5">
      <c r="A582" s="35" t="s">
        <v>57</v>
      </c>
      <c r="E582" s="40" t="s">
        <v>471</v>
      </c>
    </row>
    <row r="583" spans="1:5" ht="12.75">
      <c r="A583" t="s">
        <v>59</v>
      </c>
      <c r="E583" s="39" t="s">
        <v>52</v>
      </c>
    </row>
    <row r="584" spans="1:16" ht="25.5">
      <c r="A584" t="s">
        <v>50</v>
      </c>
      <c s="34" t="s">
        <v>702</v>
      </c>
      <c s="34" t="s">
        <v>703</v>
      </c>
      <c s="35" t="s">
        <v>52</v>
      </c>
      <c s="6" t="s">
        <v>704</v>
      </c>
      <c s="36" t="s">
        <v>110</v>
      </c>
      <c s="37">
        <v>47.02</v>
      </c>
      <c s="36">
        <v>0</v>
      </c>
      <c s="36">
        <f>ROUND(G584*H584,6)</f>
      </c>
      <c r="L584" s="38">
        <v>0</v>
      </c>
      <c s="32">
        <f>ROUND(ROUND(L584,2)*ROUND(G584,3),2)</f>
      </c>
      <c s="36" t="s">
        <v>92</v>
      </c>
      <c>
        <f>(M584*21)/100</f>
      </c>
      <c t="s">
        <v>28</v>
      </c>
    </row>
    <row r="585" spans="1:5" ht="25.5">
      <c r="A585" s="35" t="s">
        <v>56</v>
      </c>
      <c r="E585" s="39" t="s">
        <v>704</v>
      </c>
    </row>
    <row r="586" spans="1:5" ht="25.5">
      <c r="A586" s="35" t="s">
        <v>57</v>
      </c>
      <c r="E586" s="40" t="s">
        <v>705</v>
      </c>
    </row>
    <row r="587" spans="1:5" ht="12.75">
      <c r="A587" t="s">
        <v>59</v>
      </c>
      <c r="E587" s="39" t="s">
        <v>52</v>
      </c>
    </row>
    <row r="588" spans="1:16" ht="12.75">
      <c r="A588" t="s">
        <v>50</v>
      </c>
      <c s="34" t="s">
        <v>706</v>
      </c>
      <c s="34" t="s">
        <v>707</v>
      </c>
      <c s="35" t="s">
        <v>52</v>
      </c>
      <c s="6" t="s">
        <v>708</v>
      </c>
      <c s="36" t="s">
        <v>110</v>
      </c>
      <c s="37">
        <v>11.5</v>
      </c>
      <c s="36">
        <v>0</v>
      </c>
      <c s="36">
        <f>ROUND(G588*H588,6)</f>
      </c>
      <c r="L588" s="38">
        <v>0</v>
      </c>
      <c s="32">
        <f>ROUND(ROUND(L588,2)*ROUND(G588,3),2)</f>
      </c>
      <c s="36" t="s">
        <v>92</v>
      </c>
      <c>
        <f>(M588*21)/100</f>
      </c>
      <c t="s">
        <v>28</v>
      </c>
    </row>
    <row r="589" spans="1:5" ht="12.75">
      <c r="A589" s="35" t="s">
        <v>56</v>
      </c>
      <c r="E589" s="39" t="s">
        <v>708</v>
      </c>
    </row>
    <row r="590" spans="1:5" ht="25.5">
      <c r="A590" s="35" t="s">
        <v>57</v>
      </c>
      <c r="E590" s="40" t="s">
        <v>709</v>
      </c>
    </row>
    <row r="591" spans="1:5" ht="12.75">
      <c r="A591" t="s">
        <v>59</v>
      </c>
      <c r="E591" s="39" t="s">
        <v>52</v>
      </c>
    </row>
    <row r="592" spans="1:16" ht="12.75">
      <c r="A592" t="s">
        <v>50</v>
      </c>
      <c s="34" t="s">
        <v>710</v>
      </c>
      <c s="34" t="s">
        <v>711</v>
      </c>
      <c s="35" t="s">
        <v>52</v>
      </c>
      <c s="6" t="s">
        <v>712</v>
      </c>
      <c s="36" t="s">
        <v>110</v>
      </c>
      <c s="37">
        <v>15</v>
      </c>
      <c s="36">
        <v>0</v>
      </c>
      <c s="36">
        <f>ROUND(G592*H592,6)</f>
      </c>
      <c r="L592" s="38">
        <v>0</v>
      </c>
      <c s="32">
        <f>ROUND(ROUND(L592,2)*ROUND(G592,3),2)</f>
      </c>
      <c s="36" t="s">
        <v>92</v>
      </c>
      <c>
        <f>(M592*21)/100</f>
      </c>
      <c t="s">
        <v>28</v>
      </c>
    </row>
    <row r="593" spans="1:5" ht="12.75">
      <c r="A593" s="35" t="s">
        <v>56</v>
      </c>
      <c r="E593" s="39" t="s">
        <v>712</v>
      </c>
    </row>
    <row r="594" spans="1:5" ht="25.5">
      <c r="A594" s="35" t="s">
        <v>57</v>
      </c>
      <c r="E594" s="40" t="s">
        <v>713</v>
      </c>
    </row>
    <row r="595" spans="1:5" ht="12.75">
      <c r="A595" t="s">
        <v>59</v>
      </c>
      <c r="E595" s="39" t="s">
        <v>52</v>
      </c>
    </row>
    <row r="596" spans="1:16" ht="12.75">
      <c r="A596" t="s">
        <v>50</v>
      </c>
      <c s="34" t="s">
        <v>714</v>
      </c>
      <c s="34" t="s">
        <v>715</v>
      </c>
      <c s="35" t="s">
        <v>52</v>
      </c>
      <c s="6" t="s">
        <v>716</v>
      </c>
      <c s="36" t="s">
        <v>110</v>
      </c>
      <c s="37">
        <v>50.52</v>
      </c>
      <c s="36">
        <v>0</v>
      </c>
      <c s="36">
        <f>ROUND(G596*H596,6)</f>
      </c>
      <c r="L596" s="38">
        <v>0</v>
      </c>
      <c s="32">
        <f>ROUND(ROUND(L596,2)*ROUND(G596,3),2)</f>
      </c>
      <c s="36" t="s">
        <v>92</v>
      </c>
      <c>
        <f>(M596*21)/100</f>
      </c>
      <c t="s">
        <v>28</v>
      </c>
    </row>
    <row r="597" spans="1:5" ht="12.75">
      <c r="A597" s="35" t="s">
        <v>56</v>
      </c>
      <c r="E597" s="39" t="s">
        <v>716</v>
      </c>
    </row>
    <row r="598" spans="1:5" ht="25.5">
      <c r="A598" s="35" t="s">
        <v>57</v>
      </c>
      <c r="E598" s="40" t="s">
        <v>698</v>
      </c>
    </row>
    <row r="599" spans="1:5" ht="12.75">
      <c r="A599" t="s">
        <v>59</v>
      </c>
      <c r="E599" s="39" t="s">
        <v>52</v>
      </c>
    </row>
    <row r="600" spans="1:16" ht="12.75">
      <c r="A600" t="s">
        <v>50</v>
      </c>
      <c s="34" t="s">
        <v>717</v>
      </c>
      <c s="34" t="s">
        <v>718</v>
      </c>
      <c s="35" t="s">
        <v>52</v>
      </c>
      <c s="6" t="s">
        <v>719</v>
      </c>
      <c s="36" t="s">
        <v>110</v>
      </c>
      <c s="37">
        <v>87.5</v>
      </c>
      <c s="36">
        <v>0</v>
      </c>
      <c s="36">
        <f>ROUND(G600*H600,6)</f>
      </c>
      <c r="L600" s="38">
        <v>0</v>
      </c>
      <c s="32">
        <f>ROUND(ROUND(L600,2)*ROUND(G600,3),2)</f>
      </c>
      <c s="36" t="s">
        <v>92</v>
      </c>
      <c>
        <f>(M600*21)/100</f>
      </c>
      <c t="s">
        <v>28</v>
      </c>
    </row>
    <row r="601" spans="1:5" ht="12.75">
      <c r="A601" s="35" t="s">
        <v>56</v>
      </c>
      <c r="E601" s="39" t="s">
        <v>719</v>
      </c>
    </row>
    <row r="602" spans="1:5" ht="25.5">
      <c r="A602" s="35" t="s">
        <v>57</v>
      </c>
      <c r="E602" s="40" t="s">
        <v>720</v>
      </c>
    </row>
    <row r="603" spans="1:5" ht="12.75">
      <c r="A603" t="s">
        <v>59</v>
      </c>
      <c r="E603" s="39" t="s">
        <v>52</v>
      </c>
    </row>
    <row r="604" spans="1:16" ht="12.75">
      <c r="A604" t="s">
        <v>50</v>
      </c>
      <c s="34" t="s">
        <v>721</v>
      </c>
      <c s="34" t="s">
        <v>722</v>
      </c>
      <c s="35" t="s">
        <v>52</v>
      </c>
      <c s="6" t="s">
        <v>723</v>
      </c>
      <c s="36" t="s">
        <v>110</v>
      </c>
      <c s="37">
        <v>51.22</v>
      </c>
      <c s="36">
        <v>0</v>
      </c>
      <c s="36">
        <f>ROUND(G604*H604,6)</f>
      </c>
      <c r="L604" s="38">
        <v>0</v>
      </c>
      <c s="32">
        <f>ROUND(ROUND(L604,2)*ROUND(G604,3),2)</f>
      </c>
      <c s="36" t="s">
        <v>92</v>
      </c>
      <c>
        <f>(M604*21)/100</f>
      </c>
      <c t="s">
        <v>28</v>
      </c>
    </row>
    <row r="605" spans="1:5" ht="12.75">
      <c r="A605" s="35" t="s">
        <v>56</v>
      </c>
      <c r="E605" s="39" t="s">
        <v>723</v>
      </c>
    </row>
    <row r="606" spans="1:5" ht="25.5">
      <c r="A606" s="35" t="s">
        <v>57</v>
      </c>
      <c r="E606" s="40" t="s">
        <v>724</v>
      </c>
    </row>
    <row r="607" spans="1:5" ht="12.75">
      <c r="A607" t="s">
        <v>59</v>
      </c>
      <c r="E607" s="39" t="s">
        <v>52</v>
      </c>
    </row>
    <row r="608" spans="1:16" ht="12.75">
      <c r="A608" t="s">
        <v>50</v>
      </c>
      <c s="34" t="s">
        <v>725</v>
      </c>
      <c s="34" t="s">
        <v>726</v>
      </c>
      <c s="35" t="s">
        <v>52</v>
      </c>
      <c s="6" t="s">
        <v>727</v>
      </c>
      <c s="36" t="s">
        <v>110</v>
      </c>
      <c s="37">
        <v>25</v>
      </c>
      <c s="36">
        <v>0</v>
      </c>
      <c s="36">
        <f>ROUND(G608*H608,6)</f>
      </c>
      <c r="L608" s="38">
        <v>0</v>
      </c>
      <c s="32">
        <f>ROUND(ROUND(L608,2)*ROUND(G608,3),2)</f>
      </c>
      <c s="36" t="s">
        <v>92</v>
      </c>
      <c>
        <f>(M608*21)/100</f>
      </c>
      <c t="s">
        <v>28</v>
      </c>
    </row>
    <row r="609" spans="1:5" ht="12.75">
      <c r="A609" s="35" t="s">
        <v>56</v>
      </c>
      <c r="E609" s="39" t="s">
        <v>727</v>
      </c>
    </row>
    <row r="610" spans="1:5" ht="25.5">
      <c r="A610" s="35" t="s">
        <v>57</v>
      </c>
      <c r="E610" s="40" t="s">
        <v>728</v>
      </c>
    </row>
    <row r="611" spans="1:5" ht="12.75">
      <c r="A611" t="s">
        <v>59</v>
      </c>
      <c r="E611" s="39" t="s">
        <v>52</v>
      </c>
    </row>
    <row r="612" spans="1:16" ht="25.5">
      <c r="A612" t="s">
        <v>50</v>
      </c>
      <c s="34" t="s">
        <v>729</v>
      </c>
      <c s="34" t="s">
        <v>730</v>
      </c>
      <c s="35" t="s">
        <v>52</v>
      </c>
      <c s="6" t="s">
        <v>731</v>
      </c>
      <c s="36" t="s">
        <v>110</v>
      </c>
      <c s="37">
        <v>42.52</v>
      </c>
      <c s="36">
        <v>0.00289</v>
      </c>
      <c s="36">
        <f>ROUND(G612*H612,6)</f>
      </c>
      <c r="L612" s="38">
        <v>0</v>
      </c>
      <c s="32">
        <f>ROUND(ROUND(L612,2)*ROUND(G612,3),2)</f>
      </c>
      <c s="36" t="s">
        <v>92</v>
      </c>
      <c>
        <f>(M612*21)/100</f>
      </c>
      <c t="s">
        <v>28</v>
      </c>
    </row>
    <row r="613" spans="1:5" ht="25.5">
      <c r="A613" s="35" t="s">
        <v>56</v>
      </c>
      <c r="E613" s="39" t="s">
        <v>731</v>
      </c>
    </row>
    <row r="614" spans="1:5" ht="25.5">
      <c r="A614" s="35" t="s">
        <v>57</v>
      </c>
      <c r="E614" s="40" t="s">
        <v>732</v>
      </c>
    </row>
    <row r="615" spans="1:5" ht="12.75">
      <c r="A615" t="s">
        <v>59</v>
      </c>
      <c r="E615" s="39" t="s">
        <v>52</v>
      </c>
    </row>
    <row r="616" spans="1:16" ht="25.5">
      <c r="A616" t="s">
        <v>50</v>
      </c>
      <c s="34" t="s">
        <v>733</v>
      </c>
      <c s="34" t="s">
        <v>734</v>
      </c>
      <c s="35" t="s">
        <v>52</v>
      </c>
      <c s="6" t="s">
        <v>735</v>
      </c>
      <c s="36" t="s">
        <v>150</v>
      </c>
      <c s="37">
        <v>0.123</v>
      </c>
      <c s="36">
        <v>0</v>
      </c>
      <c s="36">
        <f>ROUND(G616*H616,6)</f>
      </c>
      <c r="L616" s="38">
        <v>0</v>
      </c>
      <c s="32">
        <f>ROUND(ROUND(L616,2)*ROUND(G616,3),2)</f>
      </c>
      <c s="36" t="s">
        <v>92</v>
      </c>
      <c>
        <f>(M616*21)/100</f>
      </c>
      <c t="s">
        <v>28</v>
      </c>
    </row>
    <row r="617" spans="1:5" ht="25.5">
      <c r="A617" s="35" t="s">
        <v>56</v>
      </c>
      <c r="E617" s="39" t="s">
        <v>735</v>
      </c>
    </row>
    <row r="618" spans="1:5" ht="12.75">
      <c r="A618" s="35" t="s">
        <v>57</v>
      </c>
      <c r="E618" s="40" t="s">
        <v>52</v>
      </c>
    </row>
    <row r="619" spans="1:5" ht="114.75">
      <c r="A619" t="s">
        <v>59</v>
      </c>
      <c r="E619" s="39" t="s">
        <v>736</v>
      </c>
    </row>
    <row r="620" spans="1:13" ht="12.75">
      <c r="A620" t="s">
        <v>47</v>
      </c>
      <c r="C620" s="31" t="s">
        <v>737</v>
      </c>
      <c r="E620" s="33" t="s">
        <v>738</v>
      </c>
      <c r="J620" s="32">
        <f>0</f>
      </c>
      <c s="32">
        <f>0</f>
      </c>
      <c s="32">
        <f>0+L621+L625</f>
      </c>
      <c s="32">
        <f>0+M621+M625</f>
      </c>
    </row>
    <row r="621" spans="1:16" ht="12.75">
      <c r="A621" t="s">
        <v>50</v>
      </c>
      <c s="34" t="s">
        <v>739</v>
      </c>
      <c s="34" t="s">
        <v>740</v>
      </c>
      <c s="35" t="s">
        <v>52</v>
      </c>
      <c s="6" t="s">
        <v>741</v>
      </c>
      <c s="36" t="s">
        <v>91</v>
      </c>
      <c s="37">
        <v>346.9</v>
      </c>
      <c s="36">
        <v>0</v>
      </c>
      <c s="36">
        <f>ROUND(G621*H621,6)</f>
      </c>
      <c r="L621" s="38">
        <v>0</v>
      </c>
      <c s="32">
        <f>ROUND(ROUND(L621,2)*ROUND(G621,3),2)</f>
      </c>
      <c s="36" t="s">
        <v>92</v>
      </c>
      <c>
        <f>(M621*21)/100</f>
      </c>
      <c t="s">
        <v>28</v>
      </c>
    </row>
    <row r="622" spans="1:5" ht="12.75">
      <c r="A622" s="35" t="s">
        <v>56</v>
      </c>
      <c r="E622" s="39" t="s">
        <v>741</v>
      </c>
    </row>
    <row r="623" spans="1:5" ht="25.5">
      <c r="A623" s="35" t="s">
        <v>57</v>
      </c>
      <c r="E623" s="40" t="s">
        <v>471</v>
      </c>
    </row>
    <row r="624" spans="1:5" ht="12.75">
      <c r="A624" t="s">
        <v>59</v>
      </c>
      <c r="E624" s="39" t="s">
        <v>742</v>
      </c>
    </row>
    <row r="625" spans="1:16" ht="25.5">
      <c r="A625" t="s">
        <v>50</v>
      </c>
      <c s="34" t="s">
        <v>743</v>
      </c>
      <c s="34" t="s">
        <v>744</v>
      </c>
      <c s="35" t="s">
        <v>52</v>
      </c>
      <c s="6" t="s">
        <v>745</v>
      </c>
      <c s="36" t="s">
        <v>110</v>
      </c>
      <c s="37">
        <v>4.5</v>
      </c>
      <c s="36">
        <v>0</v>
      </c>
      <c s="36">
        <f>ROUND(G625*H625,6)</f>
      </c>
      <c r="L625" s="38">
        <v>0</v>
      </c>
      <c s="32">
        <f>ROUND(ROUND(L625,2)*ROUND(G625,3),2)</f>
      </c>
      <c s="36" t="s">
        <v>92</v>
      </c>
      <c>
        <f>(M625*21)/100</f>
      </c>
      <c t="s">
        <v>28</v>
      </c>
    </row>
    <row r="626" spans="1:5" ht="25.5">
      <c r="A626" s="35" t="s">
        <v>56</v>
      </c>
      <c r="E626" s="39" t="s">
        <v>745</v>
      </c>
    </row>
    <row r="627" spans="1:5" ht="25.5">
      <c r="A627" s="35" t="s">
        <v>57</v>
      </c>
      <c r="E627" s="40" t="s">
        <v>746</v>
      </c>
    </row>
    <row r="628" spans="1:5" ht="12.75">
      <c r="A628" t="s">
        <v>59</v>
      </c>
      <c r="E628" s="39" t="s">
        <v>742</v>
      </c>
    </row>
    <row r="629" spans="1:13" ht="12.75">
      <c r="A629" t="s">
        <v>47</v>
      </c>
      <c r="C629" s="31" t="s">
        <v>747</v>
      </c>
      <c r="E629" s="33" t="s">
        <v>748</v>
      </c>
      <c r="J629" s="32">
        <f>0</f>
      </c>
      <c s="32">
        <f>0</f>
      </c>
      <c s="32">
        <f>0+L630+L634+L638+L642+L646+L650+L654+L658+L662+L666+L670</f>
      </c>
      <c s="32">
        <f>0+M630+M634+M638+M642+M646+M650+M654+M658+M662+M666+M670</f>
      </c>
    </row>
    <row r="630" spans="1:16" ht="25.5">
      <c r="A630" t="s">
        <v>50</v>
      </c>
      <c s="34" t="s">
        <v>749</v>
      </c>
      <c s="34" t="s">
        <v>750</v>
      </c>
      <c s="35" t="s">
        <v>52</v>
      </c>
      <c s="6" t="s">
        <v>751</v>
      </c>
      <c s="36" t="s">
        <v>110</v>
      </c>
      <c s="37">
        <v>4.2</v>
      </c>
      <c s="36">
        <v>0.0004</v>
      </c>
      <c s="36">
        <f>ROUND(G630*H630,6)</f>
      </c>
      <c r="L630" s="38">
        <v>0</v>
      </c>
      <c s="32">
        <f>ROUND(ROUND(L630,2)*ROUND(G630,3),2)</f>
      </c>
      <c s="36" t="s">
        <v>92</v>
      </c>
      <c>
        <f>(M630*21)/100</f>
      </c>
      <c t="s">
        <v>28</v>
      </c>
    </row>
    <row r="631" spans="1:5" ht="25.5">
      <c r="A631" s="35" t="s">
        <v>56</v>
      </c>
      <c r="E631" s="39" t="s">
        <v>751</v>
      </c>
    </row>
    <row r="632" spans="1:5" ht="25.5">
      <c r="A632" s="35" t="s">
        <v>57</v>
      </c>
      <c r="E632" s="40" t="s">
        <v>752</v>
      </c>
    </row>
    <row r="633" spans="1:5" ht="25.5">
      <c r="A633" t="s">
        <v>59</v>
      </c>
      <c r="E633" s="39" t="s">
        <v>753</v>
      </c>
    </row>
    <row r="634" spans="1:16" ht="12.75">
      <c r="A634" t="s">
        <v>50</v>
      </c>
      <c s="34" t="s">
        <v>754</v>
      </c>
      <c s="34" t="s">
        <v>755</v>
      </c>
      <c s="35" t="s">
        <v>52</v>
      </c>
      <c s="6" t="s">
        <v>756</v>
      </c>
      <c s="36" t="s">
        <v>110</v>
      </c>
      <c s="37">
        <v>4.2</v>
      </c>
      <c s="36">
        <v>0.035</v>
      </c>
      <c s="36">
        <f>ROUND(G634*H634,6)</f>
      </c>
      <c r="L634" s="38">
        <v>0</v>
      </c>
      <c s="32">
        <f>ROUND(ROUND(L634,2)*ROUND(G634,3),2)</f>
      </c>
      <c s="36" t="s">
        <v>92</v>
      </c>
      <c>
        <f>(M634*21)/100</f>
      </c>
      <c t="s">
        <v>28</v>
      </c>
    </row>
    <row r="635" spans="1:5" ht="12.75">
      <c r="A635" s="35" t="s">
        <v>56</v>
      </c>
      <c r="E635" s="39" t="s">
        <v>756</v>
      </c>
    </row>
    <row r="636" spans="1:5" ht="25.5">
      <c r="A636" s="35" t="s">
        <v>57</v>
      </c>
      <c r="E636" s="40" t="s">
        <v>757</v>
      </c>
    </row>
    <row r="637" spans="1:5" ht="12.75">
      <c r="A637" t="s">
        <v>59</v>
      </c>
      <c r="E637" s="39" t="s">
        <v>52</v>
      </c>
    </row>
    <row r="638" spans="1:16" ht="12.75">
      <c r="A638" t="s">
        <v>50</v>
      </c>
      <c s="34" t="s">
        <v>758</v>
      </c>
      <c s="34" t="s">
        <v>759</v>
      </c>
      <c s="35" t="s">
        <v>52</v>
      </c>
      <c s="6" t="s">
        <v>760</v>
      </c>
      <c s="36" t="s">
        <v>91</v>
      </c>
      <c s="37">
        <v>43.722</v>
      </c>
      <c s="36">
        <v>0.0004</v>
      </c>
      <c s="36">
        <f>ROUND(G638*H638,6)</f>
      </c>
      <c r="L638" s="38">
        <v>0</v>
      </c>
      <c s="32">
        <f>ROUND(ROUND(L638,2)*ROUND(G638,3),2)</f>
      </c>
      <c s="36" t="s">
        <v>92</v>
      </c>
      <c>
        <f>(M638*21)/100</f>
      </c>
      <c t="s">
        <v>28</v>
      </c>
    </row>
    <row r="639" spans="1:5" ht="12.75">
      <c r="A639" s="35" t="s">
        <v>56</v>
      </c>
      <c r="E639" s="39" t="s">
        <v>760</v>
      </c>
    </row>
    <row r="640" spans="1:5" ht="63.75">
      <c r="A640" s="35" t="s">
        <v>57</v>
      </c>
      <c r="E640" s="40" t="s">
        <v>761</v>
      </c>
    </row>
    <row r="641" spans="1:5" ht="25.5">
      <c r="A641" t="s">
        <v>59</v>
      </c>
      <c r="E641" s="39" t="s">
        <v>762</v>
      </c>
    </row>
    <row r="642" spans="1:16" ht="25.5">
      <c r="A642" t="s">
        <v>50</v>
      </c>
      <c s="34" t="s">
        <v>763</v>
      </c>
      <c s="34" t="s">
        <v>764</v>
      </c>
      <c s="35" t="s">
        <v>52</v>
      </c>
      <c s="6" t="s">
        <v>765</v>
      </c>
      <c s="36" t="s">
        <v>91</v>
      </c>
      <c s="37">
        <v>43.722</v>
      </c>
      <c s="36">
        <v>0.0032</v>
      </c>
      <c s="36">
        <f>ROUND(G642*H642,6)</f>
      </c>
      <c r="L642" s="38">
        <v>0</v>
      </c>
      <c s="32">
        <f>ROUND(ROUND(L642,2)*ROUND(G642,3),2)</f>
      </c>
      <c s="36" t="s">
        <v>55</v>
      </c>
      <c>
        <f>(M642*21)/100</f>
      </c>
      <c t="s">
        <v>28</v>
      </c>
    </row>
    <row r="643" spans="1:5" ht="25.5">
      <c r="A643" s="35" t="s">
        <v>56</v>
      </c>
      <c r="E643" s="39" t="s">
        <v>765</v>
      </c>
    </row>
    <row r="644" spans="1:5" ht="63.75">
      <c r="A644" s="35" t="s">
        <v>57</v>
      </c>
      <c r="E644" s="40" t="s">
        <v>761</v>
      </c>
    </row>
    <row r="645" spans="1:5" ht="12.75">
      <c r="A645" t="s">
        <v>59</v>
      </c>
      <c r="E645" s="39" t="s">
        <v>52</v>
      </c>
    </row>
    <row r="646" spans="1:16" ht="12.75">
      <c r="A646" t="s">
        <v>50</v>
      </c>
      <c s="34" t="s">
        <v>766</v>
      </c>
      <c s="34" t="s">
        <v>767</v>
      </c>
      <c s="35" t="s">
        <v>52</v>
      </c>
      <c s="6" t="s">
        <v>768</v>
      </c>
      <c s="36" t="s">
        <v>91</v>
      </c>
      <c s="37">
        <v>42.52</v>
      </c>
      <c s="36">
        <v>1E-05</v>
      </c>
      <c s="36">
        <f>ROUND(G646*H646,6)</f>
      </c>
      <c r="L646" s="38">
        <v>0</v>
      </c>
      <c s="32">
        <f>ROUND(ROUND(L646,2)*ROUND(G646,3),2)</f>
      </c>
      <c s="36" t="s">
        <v>92</v>
      </c>
      <c>
        <f>(M646*21)/100</f>
      </c>
      <c t="s">
        <v>28</v>
      </c>
    </row>
    <row r="647" spans="1:5" ht="12.75">
      <c r="A647" s="35" t="s">
        <v>56</v>
      </c>
      <c r="E647" s="39" t="s">
        <v>768</v>
      </c>
    </row>
    <row r="648" spans="1:5" ht="25.5">
      <c r="A648" s="35" t="s">
        <v>57</v>
      </c>
      <c r="E648" s="40" t="s">
        <v>769</v>
      </c>
    </row>
    <row r="649" spans="1:5" ht="12.75">
      <c r="A649" t="s">
        <v>59</v>
      </c>
      <c r="E649" s="39" t="s">
        <v>52</v>
      </c>
    </row>
    <row r="650" spans="1:16" ht="25.5">
      <c r="A650" t="s">
        <v>50</v>
      </c>
      <c s="34" t="s">
        <v>770</v>
      </c>
      <c s="34" t="s">
        <v>771</v>
      </c>
      <c s="35" t="s">
        <v>52</v>
      </c>
      <c s="6" t="s">
        <v>772</v>
      </c>
      <c s="36" t="s">
        <v>91</v>
      </c>
      <c s="37">
        <v>42.52</v>
      </c>
      <c s="36">
        <v>0.0032</v>
      </c>
      <c s="36">
        <f>ROUND(G650*H650,6)</f>
      </c>
      <c r="L650" s="38">
        <v>0</v>
      </c>
      <c s="32">
        <f>ROUND(ROUND(L650,2)*ROUND(G650,3),2)</f>
      </c>
      <c s="36" t="s">
        <v>55</v>
      </c>
      <c>
        <f>(M650*21)/100</f>
      </c>
      <c t="s">
        <v>28</v>
      </c>
    </row>
    <row r="651" spans="1:5" ht="25.5">
      <c r="A651" s="35" t="s">
        <v>56</v>
      </c>
      <c r="E651" s="39" t="s">
        <v>772</v>
      </c>
    </row>
    <row r="652" spans="1:5" ht="25.5">
      <c r="A652" s="35" t="s">
        <v>57</v>
      </c>
      <c r="E652" s="40" t="s">
        <v>769</v>
      </c>
    </row>
    <row r="653" spans="1:5" ht="12.75">
      <c r="A653" t="s">
        <v>59</v>
      </c>
      <c r="E653" s="39" t="s">
        <v>52</v>
      </c>
    </row>
    <row r="654" spans="1:16" ht="25.5">
      <c r="A654" t="s">
        <v>50</v>
      </c>
      <c s="34" t="s">
        <v>773</v>
      </c>
      <c s="34" t="s">
        <v>774</v>
      </c>
      <c s="35" t="s">
        <v>52</v>
      </c>
      <c s="6" t="s">
        <v>775</v>
      </c>
      <c s="36" t="s">
        <v>776</v>
      </c>
      <c s="37">
        <v>751.723</v>
      </c>
      <c s="36">
        <v>5E-05</v>
      </c>
      <c s="36">
        <f>ROUND(G654*H654,6)</f>
      </c>
      <c r="L654" s="38">
        <v>0</v>
      </c>
      <c s="32">
        <f>ROUND(ROUND(L654,2)*ROUND(G654,3),2)</f>
      </c>
      <c s="36" t="s">
        <v>92</v>
      </c>
      <c>
        <f>(M654*21)/100</f>
      </c>
      <c t="s">
        <v>28</v>
      </c>
    </row>
    <row r="655" spans="1:5" ht="25.5">
      <c r="A655" s="35" t="s">
        <v>56</v>
      </c>
      <c r="E655" s="39" t="s">
        <v>775</v>
      </c>
    </row>
    <row r="656" spans="1:5" ht="51">
      <c r="A656" s="35" t="s">
        <v>57</v>
      </c>
      <c r="E656" s="40" t="s">
        <v>777</v>
      </c>
    </row>
    <row r="657" spans="1:5" ht="12.75">
      <c r="A657" t="s">
        <v>59</v>
      </c>
      <c r="E657" s="39" t="s">
        <v>778</v>
      </c>
    </row>
    <row r="658" spans="1:16" ht="12.75">
      <c r="A658" t="s">
        <v>50</v>
      </c>
      <c s="34" t="s">
        <v>779</v>
      </c>
      <c s="34" t="s">
        <v>780</v>
      </c>
      <c s="35" t="s">
        <v>52</v>
      </c>
      <c s="6" t="s">
        <v>781</v>
      </c>
      <c s="36" t="s">
        <v>150</v>
      </c>
      <c s="37">
        <v>0.901</v>
      </c>
      <c s="36">
        <v>1</v>
      </c>
      <c s="36">
        <f>ROUND(G658*H658,6)</f>
      </c>
      <c r="L658" s="38">
        <v>0</v>
      </c>
      <c s="32">
        <f>ROUND(ROUND(L658,2)*ROUND(G658,3),2)</f>
      </c>
      <c s="36" t="s">
        <v>55</v>
      </c>
      <c>
        <f>(M658*21)/100</f>
      </c>
      <c t="s">
        <v>28</v>
      </c>
    </row>
    <row r="659" spans="1:5" ht="12.75">
      <c r="A659" s="35" t="s">
        <v>56</v>
      </c>
      <c r="E659" s="39" t="s">
        <v>781</v>
      </c>
    </row>
    <row r="660" spans="1:5" ht="63.75">
      <c r="A660" s="35" t="s">
        <v>57</v>
      </c>
      <c r="E660" s="40" t="s">
        <v>782</v>
      </c>
    </row>
    <row r="661" spans="1:5" ht="12.75">
      <c r="A661" t="s">
        <v>59</v>
      </c>
      <c r="E661" s="39" t="s">
        <v>52</v>
      </c>
    </row>
    <row r="662" spans="1:16" ht="25.5">
      <c r="A662" t="s">
        <v>50</v>
      </c>
      <c s="34" t="s">
        <v>783</v>
      </c>
      <c s="34" t="s">
        <v>784</v>
      </c>
      <c s="35" t="s">
        <v>52</v>
      </c>
      <c s="6" t="s">
        <v>785</v>
      </c>
      <c s="36" t="s">
        <v>776</v>
      </c>
      <c s="37">
        <v>1750</v>
      </c>
      <c s="36">
        <v>0.001</v>
      </c>
      <c s="36">
        <f>ROUND(G662*H662,6)</f>
      </c>
      <c r="L662" s="38">
        <v>0</v>
      </c>
      <c s="32">
        <f>ROUND(ROUND(L662,2)*ROUND(G662,3),2)</f>
      </c>
      <c s="36" t="s">
        <v>92</v>
      </c>
      <c>
        <f>(M662*21)/100</f>
      </c>
      <c t="s">
        <v>28</v>
      </c>
    </row>
    <row r="663" spans="1:5" ht="25.5">
      <c r="A663" s="35" t="s">
        <v>56</v>
      </c>
      <c r="E663" s="39" t="s">
        <v>785</v>
      </c>
    </row>
    <row r="664" spans="1:5" ht="25.5">
      <c r="A664" s="35" t="s">
        <v>57</v>
      </c>
      <c r="E664" s="40" t="s">
        <v>786</v>
      </c>
    </row>
    <row r="665" spans="1:5" ht="12.75">
      <c r="A665" t="s">
        <v>59</v>
      </c>
      <c r="E665" s="39" t="s">
        <v>778</v>
      </c>
    </row>
    <row r="666" spans="1:16" ht="25.5">
      <c r="A666" t="s">
        <v>50</v>
      </c>
      <c s="34" t="s">
        <v>787</v>
      </c>
      <c s="34" t="s">
        <v>788</v>
      </c>
      <c s="35" t="s">
        <v>52</v>
      </c>
      <c s="6" t="s">
        <v>789</v>
      </c>
      <c s="36" t="s">
        <v>776</v>
      </c>
      <c s="37">
        <v>2100</v>
      </c>
      <c s="36">
        <v>0</v>
      </c>
      <c s="36">
        <f>ROUND(G666*H666,6)</f>
      </c>
      <c r="L666" s="38">
        <v>0</v>
      </c>
      <c s="32">
        <f>ROUND(ROUND(L666,2)*ROUND(G666,3),2)</f>
      </c>
      <c s="36" t="s">
        <v>92</v>
      </c>
      <c>
        <f>(M666*21)/100</f>
      </c>
      <c t="s">
        <v>28</v>
      </c>
    </row>
    <row r="667" spans="1:5" ht="25.5">
      <c r="A667" s="35" t="s">
        <v>56</v>
      </c>
      <c r="E667" s="39" t="s">
        <v>789</v>
      </c>
    </row>
    <row r="668" spans="1:5" ht="25.5">
      <c r="A668" s="35" t="s">
        <v>57</v>
      </c>
      <c r="E668" s="40" t="s">
        <v>790</v>
      </c>
    </row>
    <row r="669" spans="1:5" ht="63.75">
      <c r="A669" t="s">
        <v>59</v>
      </c>
      <c r="E669" s="39" t="s">
        <v>791</v>
      </c>
    </row>
    <row r="670" spans="1:16" ht="25.5">
      <c r="A670" t="s">
        <v>50</v>
      </c>
      <c s="34" t="s">
        <v>792</v>
      </c>
      <c s="34" t="s">
        <v>793</v>
      </c>
      <c s="35" t="s">
        <v>52</v>
      </c>
      <c s="6" t="s">
        <v>794</v>
      </c>
      <c s="36" t="s">
        <v>150</v>
      </c>
      <c s="37">
        <v>3.131</v>
      </c>
      <c s="36">
        <v>0</v>
      </c>
      <c s="36">
        <f>ROUND(G670*H670,6)</f>
      </c>
      <c r="L670" s="38">
        <v>0</v>
      </c>
      <c s="32">
        <f>ROUND(ROUND(L670,2)*ROUND(G670,3),2)</f>
      </c>
      <c s="36" t="s">
        <v>92</v>
      </c>
      <c>
        <f>(M670*21)/100</f>
      </c>
      <c t="s">
        <v>28</v>
      </c>
    </row>
    <row r="671" spans="1:5" ht="25.5">
      <c r="A671" s="35" t="s">
        <v>56</v>
      </c>
      <c r="E671" s="39" t="s">
        <v>794</v>
      </c>
    </row>
    <row r="672" spans="1:5" ht="12.75">
      <c r="A672" s="35" t="s">
        <v>57</v>
      </c>
      <c r="E672" s="40" t="s">
        <v>52</v>
      </c>
    </row>
    <row r="673" spans="1:5" ht="114.75">
      <c r="A673" t="s">
        <v>59</v>
      </c>
      <c r="E673" s="39" t="s">
        <v>795</v>
      </c>
    </row>
    <row r="674" spans="1:13" ht="12.75">
      <c r="A674" t="s">
        <v>47</v>
      </c>
      <c r="C674" s="31" t="s">
        <v>796</v>
      </c>
      <c r="E674" s="33" t="s">
        <v>797</v>
      </c>
      <c r="J674" s="32">
        <f>0</f>
      </c>
      <c s="32">
        <f>0</f>
      </c>
      <c s="32">
        <f>0+L675+L679+L683+L687+L691+L695+L699+L703+L707+L711+L715+L719+L723+L727+L731+L735</f>
      </c>
      <c s="32">
        <f>0+M675+M679+M683+M687+M691+M695+M699+M703+M707+M711+M715+M719+M723+M727+M731+M735</f>
      </c>
    </row>
    <row r="675" spans="1:16" ht="25.5">
      <c r="A675" t="s">
        <v>50</v>
      </c>
      <c s="34" t="s">
        <v>798</v>
      </c>
      <c s="34" t="s">
        <v>799</v>
      </c>
      <c s="35" t="s">
        <v>52</v>
      </c>
      <c s="6" t="s">
        <v>800</v>
      </c>
      <c s="36" t="s">
        <v>91</v>
      </c>
      <c s="37">
        <v>840</v>
      </c>
      <c s="36">
        <v>0</v>
      </c>
      <c s="36">
        <f>ROUND(G675*H675,6)</f>
      </c>
      <c r="L675" s="38">
        <v>0</v>
      </c>
      <c s="32">
        <f>ROUND(ROUND(L675,2)*ROUND(G675,3),2)</f>
      </c>
      <c s="36" t="s">
        <v>92</v>
      </c>
      <c>
        <f>(M675*21)/100</f>
      </c>
      <c t="s">
        <v>28</v>
      </c>
    </row>
    <row r="676" spans="1:5" ht="25.5">
      <c r="A676" s="35" t="s">
        <v>56</v>
      </c>
      <c r="E676" s="39" t="s">
        <v>800</v>
      </c>
    </row>
    <row r="677" spans="1:5" ht="38.25">
      <c r="A677" s="35" t="s">
        <v>57</v>
      </c>
      <c r="E677" s="40" t="s">
        <v>801</v>
      </c>
    </row>
    <row r="678" spans="1:5" ht="25.5">
      <c r="A678" t="s">
        <v>59</v>
      </c>
      <c r="E678" s="39" t="s">
        <v>802</v>
      </c>
    </row>
    <row r="679" spans="1:16" ht="12.75">
      <c r="A679" t="s">
        <v>50</v>
      </c>
      <c s="34" t="s">
        <v>803</v>
      </c>
      <c s="34" t="s">
        <v>804</v>
      </c>
      <c s="35" t="s">
        <v>52</v>
      </c>
      <c s="6" t="s">
        <v>805</v>
      </c>
      <c s="36" t="s">
        <v>91</v>
      </c>
      <c s="37">
        <v>882</v>
      </c>
      <c s="36">
        <v>0</v>
      </c>
      <c s="36">
        <f>ROUND(G679*H679,6)</f>
      </c>
      <c r="L679" s="38">
        <v>0</v>
      </c>
      <c s="32">
        <f>ROUND(ROUND(L679,2)*ROUND(G679,3),2)</f>
      </c>
      <c s="36" t="s">
        <v>92</v>
      </c>
      <c>
        <f>(M679*21)/100</f>
      </c>
      <c t="s">
        <v>28</v>
      </c>
    </row>
    <row r="680" spans="1:5" ht="12.75">
      <c r="A680" s="35" t="s">
        <v>56</v>
      </c>
      <c r="E680" s="39" t="s">
        <v>805</v>
      </c>
    </row>
    <row r="681" spans="1:5" ht="38.25">
      <c r="A681" s="35" t="s">
        <v>57</v>
      </c>
      <c r="E681" s="40" t="s">
        <v>806</v>
      </c>
    </row>
    <row r="682" spans="1:5" ht="12.75">
      <c r="A682" t="s">
        <v>59</v>
      </c>
      <c r="E682" s="39" t="s">
        <v>52</v>
      </c>
    </row>
    <row r="683" spans="1:16" ht="12.75">
      <c r="A683" t="s">
        <v>50</v>
      </c>
      <c s="34" t="s">
        <v>807</v>
      </c>
      <c s="34" t="s">
        <v>808</v>
      </c>
      <c s="35" t="s">
        <v>52</v>
      </c>
      <c s="6" t="s">
        <v>809</v>
      </c>
      <c s="36" t="s">
        <v>91</v>
      </c>
      <c s="37">
        <v>30.614</v>
      </c>
      <c s="36">
        <v>2E-05</v>
      </c>
      <c s="36">
        <f>ROUND(G683*H683,6)</f>
      </c>
      <c r="L683" s="38">
        <v>0</v>
      </c>
      <c s="32">
        <f>ROUND(ROUND(L683,2)*ROUND(G683,3),2)</f>
      </c>
      <c s="36" t="s">
        <v>92</v>
      </c>
      <c>
        <f>(M683*21)/100</f>
      </c>
      <c t="s">
        <v>28</v>
      </c>
    </row>
    <row r="684" spans="1:5" ht="12.75">
      <c r="A684" s="35" t="s">
        <v>56</v>
      </c>
      <c r="E684" s="39" t="s">
        <v>809</v>
      </c>
    </row>
    <row r="685" spans="1:5" ht="25.5">
      <c r="A685" s="35" t="s">
        <v>57</v>
      </c>
      <c r="E685" s="40" t="s">
        <v>810</v>
      </c>
    </row>
    <row r="686" spans="1:5" ht="12.75">
      <c r="A686" t="s">
        <v>59</v>
      </c>
      <c r="E686" s="39" t="s">
        <v>52</v>
      </c>
    </row>
    <row r="687" spans="1:16" ht="12.75">
      <c r="A687" t="s">
        <v>50</v>
      </c>
      <c s="34" t="s">
        <v>811</v>
      </c>
      <c s="34" t="s">
        <v>812</v>
      </c>
      <c s="35" t="s">
        <v>52</v>
      </c>
      <c s="6" t="s">
        <v>813</v>
      </c>
      <c s="36" t="s">
        <v>91</v>
      </c>
      <c s="37">
        <v>61.228</v>
      </c>
      <c s="36">
        <v>0.00013</v>
      </c>
      <c s="36">
        <f>ROUND(G687*H687,6)</f>
      </c>
      <c r="L687" s="38">
        <v>0</v>
      </c>
      <c s="32">
        <f>ROUND(ROUND(L687,2)*ROUND(G687,3),2)</f>
      </c>
      <c s="36" t="s">
        <v>92</v>
      </c>
      <c>
        <f>(M687*21)/100</f>
      </c>
      <c t="s">
        <v>28</v>
      </c>
    </row>
    <row r="688" spans="1:5" ht="12.75">
      <c r="A688" s="35" t="s">
        <v>56</v>
      </c>
      <c r="E688" s="39" t="s">
        <v>813</v>
      </c>
    </row>
    <row r="689" spans="1:5" ht="38.25">
      <c r="A689" s="35" t="s">
        <v>57</v>
      </c>
      <c r="E689" s="40" t="s">
        <v>814</v>
      </c>
    </row>
    <row r="690" spans="1:5" ht="12.75">
      <c r="A690" t="s">
        <v>59</v>
      </c>
      <c r="E690" s="39" t="s">
        <v>52</v>
      </c>
    </row>
    <row r="691" spans="1:16" ht="12.75">
      <c r="A691" t="s">
        <v>50</v>
      </c>
      <c s="34" t="s">
        <v>815</v>
      </c>
      <c s="34" t="s">
        <v>816</v>
      </c>
      <c s="35" t="s">
        <v>52</v>
      </c>
      <c s="6" t="s">
        <v>817</v>
      </c>
      <c s="36" t="s">
        <v>91</v>
      </c>
      <c s="37">
        <v>61.228</v>
      </c>
      <c s="36">
        <v>0.00011</v>
      </c>
      <c s="36">
        <f>ROUND(G691*H691,6)</f>
      </c>
      <c r="L691" s="38">
        <v>0</v>
      </c>
      <c s="32">
        <f>ROUND(ROUND(L691,2)*ROUND(G691,3),2)</f>
      </c>
      <c s="36" t="s">
        <v>92</v>
      </c>
      <c>
        <f>(M691*21)/100</f>
      </c>
      <c t="s">
        <v>28</v>
      </c>
    </row>
    <row r="692" spans="1:5" ht="12.75">
      <c r="A692" s="35" t="s">
        <v>56</v>
      </c>
      <c r="E692" s="39" t="s">
        <v>817</v>
      </c>
    </row>
    <row r="693" spans="1:5" ht="38.25">
      <c r="A693" s="35" t="s">
        <v>57</v>
      </c>
      <c r="E693" s="40" t="s">
        <v>814</v>
      </c>
    </row>
    <row r="694" spans="1:5" ht="12.75">
      <c r="A694" t="s">
        <v>59</v>
      </c>
      <c r="E694" s="39" t="s">
        <v>52</v>
      </c>
    </row>
    <row r="695" spans="1:16" ht="25.5">
      <c r="A695" t="s">
        <v>50</v>
      </c>
      <c s="34" t="s">
        <v>818</v>
      </c>
      <c s="34" t="s">
        <v>819</v>
      </c>
      <c s="35" t="s">
        <v>52</v>
      </c>
      <c s="6" t="s">
        <v>820</v>
      </c>
      <c s="36" t="s">
        <v>91</v>
      </c>
      <c s="37">
        <v>30.614</v>
      </c>
      <c s="36">
        <v>0.00015</v>
      </c>
      <c s="36">
        <f>ROUND(G695*H695,6)</f>
      </c>
      <c r="L695" s="38">
        <v>0</v>
      </c>
      <c s="32">
        <f>ROUND(ROUND(L695,2)*ROUND(G695,3),2)</f>
      </c>
      <c s="36" t="s">
        <v>92</v>
      </c>
      <c>
        <f>(M695*21)/100</f>
      </c>
      <c t="s">
        <v>28</v>
      </c>
    </row>
    <row r="696" spans="1:5" ht="25.5">
      <c r="A696" s="35" t="s">
        <v>56</v>
      </c>
      <c r="E696" s="39" t="s">
        <v>820</v>
      </c>
    </row>
    <row r="697" spans="1:5" ht="25.5">
      <c r="A697" s="35" t="s">
        <v>57</v>
      </c>
      <c r="E697" s="40" t="s">
        <v>810</v>
      </c>
    </row>
    <row r="698" spans="1:5" ht="12.75">
      <c r="A698" t="s">
        <v>59</v>
      </c>
      <c r="E698" s="39" t="s">
        <v>52</v>
      </c>
    </row>
    <row r="699" spans="1:16" ht="25.5">
      <c r="A699" t="s">
        <v>50</v>
      </c>
      <c s="34" t="s">
        <v>821</v>
      </c>
      <c s="34" t="s">
        <v>822</v>
      </c>
      <c s="35" t="s">
        <v>52</v>
      </c>
      <c s="6" t="s">
        <v>823</v>
      </c>
      <c s="36" t="s">
        <v>91</v>
      </c>
      <c s="37">
        <v>45.701</v>
      </c>
      <c s="36">
        <v>7E-05</v>
      </c>
      <c s="36">
        <f>ROUND(G699*H699,6)</f>
      </c>
      <c r="L699" s="38">
        <v>0</v>
      </c>
      <c s="32">
        <f>ROUND(ROUND(L699,2)*ROUND(G699,3),2)</f>
      </c>
      <c s="36" t="s">
        <v>92</v>
      </c>
      <c>
        <f>(M699*21)/100</f>
      </c>
      <c t="s">
        <v>28</v>
      </c>
    </row>
    <row r="700" spans="1:5" ht="25.5">
      <c r="A700" s="35" t="s">
        <v>56</v>
      </c>
      <c r="E700" s="39" t="s">
        <v>823</v>
      </c>
    </row>
    <row r="701" spans="1:5" ht="25.5">
      <c r="A701" s="35" t="s">
        <v>57</v>
      </c>
      <c r="E701" s="40" t="s">
        <v>824</v>
      </c>
    </row>
    <row r="702" spans="1:5" ht="12.75">
      <c r="A702" t="s">
        <v>59</v>
      </c>
      <c r="E702" s="39" t="s">
        <v>52</v>
      </c>
    </row>
    <row r="703" spans="1:16" ht="12.75">
      <c r="A703" t="s">
        <v>50</v>
      </c>
      <c s="34" t="s">
        <v>825</v>
      </c>
      <c s="34" t="s">
        <v>826</v>
      </c>
      <c s="35" t="s">
        <v>52</v>
      </c>
      <c s="6" t="s">
        <v>827</v>
      </c>
      <c s="36" t="s">
        <v>91</v>
      </c>
      <c s="37">
        <v>45.701</v>
      </c>
      <c s="36">
        <v>2E-05</v>
      </c>
      <c s="36">
        <f>ROUND(G703*H703,6)</f>
      </c>
      <c r="L703" s="38">
        <v>0</v>
      </c>
      <c s="32">
        <f>ROUND(ROUND(L703,2)*ROUND(G703,3),2)</f>
      </c>
      <c s="36" t="s">
        <v>92</v>
      </c>
      <c>
        <f>(M703*21)/100</f>
      </c>
      <c t="s">
        <v>28</v>
      </c>
    </row>
    <row r="704" spans="1:5" ht="12.75">
      <c r="A704" s="35" t="s">
        <v>56</v>
      </c>
      <c r="E704" s="39" t="s">
        <v>827</v>
      </c>
    </row>
    <row r="705" spans="1:5" ht="25.5">
      <c r="A705" s="35" t="s">
        <v>57</v>
      </c>
      <c r="E705" s="40" t="s">
        <v>824</v>
      </c>
    </row>
    <row r="706" spans="1:5" ht="12.75">
      <c r="A706" t="s">
        <v>59</v>
      </c>
      <c r="E706" s="39" t="s">
        <v>52</v>
      </c>
    </row>
    <row r="707" spans="1:16" ht="12.75">
      <c r="A707" t="s">
        <v>50</v>
      </c>
      <c s="34" t="s">
        <v>828</v>
      </c>
      <c s="34" t="s">
        <v>829</v>
      </c>
      <c s="35" t="s">
        <v>52</v>
      </c>
      <c s="6" t="s">
        <v>830</v>
      </c>
      <c s="36" t="s">
        <v>91</v>
      </c>
      <c s="37">
        <v>45.701</v>
      </c>
      <c s="36">
        <v>0</v>
      </c>
      <c s="36">
        <f>ROUND(G707*H707,6)</f>
      </c>
      <c r="L707" s="38">
        <v>0</v>
      </c>
      <c s="32">
        <f>ROUND(ROUND(L707,2)*ROUND(G707,3),2)</f>
      </c>
      <c s="36" t="s">
        <v>92</v>
      </c>
      <c>
        <f>(M707*21)/100</f>
      </c>
      <c t="s">
        <v>28</v>
      </c>
    </row>
    <row r="708" spans="1:5" ht="12.75">
      <c r="A708" s="35" t="s">
        <v>56</v>
      </c>
      <c r="E708" s="39" t="s">
        <v>830</v>
      </c>
    </row>
    <row r="709" spans="1:5" ht="25.5">
      <c r="A709" s="35" t="s">
        <v>57</v>
      </c>
      <c r="E709" s="40" t="s">
        <v>824</v>
      </c>
    </row>
    <row r="710" spans="1:5" ht="12.75">
      <c r="A710" t="s">
        <v>59</v>
      </c>
      <c r="E710" s="39" t="s">
        <v>52</v>
      </c>
    </row>
    <row r="711" spans="1:16" ht="12.75">
      <c r="A711" t="s">
        <v>50</v>
      </c>
      <c s="34" t="s">
        <v>831</v>
      </c>
      <c s="34" t="s">
        <v>832</v>
      </c>
      <c s="35" t="s">
        <v>52</v>
      </c>
      <c s="6" t="s">
        <v>833</v>
      </c>
      <c s="36" t="s">
        <v>91</v>
      </c>
      <c s="37">
        <v>154.97</v>
      </c>
      <c s="36">
        <v>0.00014</v>
      </c>
      <c s="36">
        <f>ROUND(G711*H711,6)</f>
      </c>
      <c r="L711" s="38">
        <v>0</v>
      </c>
      <c s="32">
        <f>ROUND(ROUND(L711,2)*ROUND(G711,3),2)</f>
      </c>
      <c s="36" t="s">
        <v>92</v>
      </c>
      <c>
        <f>(M711*21)/100</f>
      </c>
      <c t="s">
        <v>28</v>
      </c>
    </row>
    <row r="712" spans="1:5" ht="12.75">
      <c r="A712" s="35" t="s">
        <v>56</v>
      </c>
      <c r="E712" s="39" t="s">
        <v>833</v>
      </c>
    </row>
    <row r="713" spans="1:5" ht="280.5">
      <c r="A713" s="35" t="s">
        <v>57</v>
      </c>
      <c r="E713" s="40" t="s">
        <v>834</v>
      </c>
    </row>
    <row r="714" spans="1:5" ht="12.75">
      <c r="A714" t="s">
        <v>59</v>
      </c>
      <c r="E714" s="39" t="s">
        <v>52</v>
      </c>
    </row>
    <row r="715" spans="1:16" ht="12.75">
      <c r="A715" t="s">
        <v>50</v>
      </c>
      <c s="34" t="s">
        <v>835</v>
      </c>
      <c s="34" t="s">
        <v>836</v>
      </c>
      <c s="35" t="s">
        <v>52</v>
      </c>
      <c s="6" t="s">
        <v>837</v>
      </c>
      <c s="36" t="s">
        <v>91</v>
      </c>
      <c s="37">
        <v>77.485</v>
      </c>
      <c s="36">
        <v>0.00012</v>
      </c>
      <c s="36">
        <f>ROUND(G715*H715,6)</f>
      </c>
      <c r="L715" s="38">
        <v>0</v>
      </c>
      <c s="32">
        <f>ROUND(ROUND(L715,2)*ROUND(G715,3),2)</f>
      </c>
      <c s="36" t="s">
        <v>92</v>
      </c>
      <c>
        <f>(M715*21)/100</f>
      </c>
      <c t="s">
        <v>28</v>
      </c>
    </row>
    <row r="716" spans="1:5" ht="12.75">
      <c r="A716" s="35" t="s">
        <v>56</v>
      </c>
      <c r="E716" s="39" t="s">
        <v>837</v>
      </c>
    </row>
    <row r="717" spans="1:5" ht="267.75">
      <c r="A717" s="35" t="s">
        <v>57</v>
      </c>
      <c r="E717" s="40" t="s">
        <v>838</v>
      </c>
    </row>
    <row r="718" spans="1:5" ht="12.75">
      <c r="A718" t="s">
        <v>59</v>
      </c>
      <c r="E718" s="39" t="s">
        <v>52</v>
      </c>
    </row>
    <row r="719" spans="1:16" ht="12.75">
      <c r="A719" t="s">
        <v>50</v>
      </c>
      <c s="34" t="s">
        <v>839</v>
      </c>
      <c s="34" t="s">
        <v>840</v>
      </c>
      <c s="35" t="s">
        <v>52</v>
      </c>
      <c s="6" t="s">
        <v>841</v>
      </c>
      <c s="36" t="s">
        <v>91</v>
      </c>
      <c s="37">
        <v>154.97</v>
      </c>
      <c s="36">
        <v>0.00012</v>
      </c>
      <c s="36">
        <f>ROUND(G719*H719,6)</f>
      </c>
      <c r="L719" s="38">
        <v>0</v>
      </c>
      <c s="32">
        <f>ROUND(ROUND(L719,2)*ROUND(G719,3),2)</f>
      </c>
      <c s="36" t="s">
        <v>92</v>
      </c>
      <c>
        <f>(M719*21)/100</f>
      </c>
      <c t="s">
        <v>28</v>
      </c>
    </row>
    <row r="720" spans="1:5" ht="12.75">
      <c r="A720" s="35" t="s">
        <v>56</v>
      </c>
      <c r="E720" s="39" t="s">
        <v>841</v>
      </c>
    </row>
    <row r="721" spans="1:5" ht="280.5">
      <c r="A721" s="35" t="s">
        <v>57</v>
      </c>
      <c r="E721" s="40" t="s">
        <v>834</v>
      </c>
    </row>
    <row r="722" spans="1:5" ht="12.75">
      <c r="A722" t="s">
        <v>59</v>
      </c>
      <c r="E722" s="39" t="s">
        <v>52</v>
      </c>
    </row>
    <row r="723" spans="1:16" ht="25.5">
      <c r="A723" t="s">
        <v>50</v>
      </c>
      <c s="34" t="s">
        <v>842</v>
      </c>
      <c s="34" t="s">
        <v>843</v>
      </c>
      <c s="35" t="s">
        <v>52</v>
      </c>
      <c s="6" t="s">
        <v>844</v>
      </c>
      <c s="36" t="s">
        <v>91</v>
      </c>
      <c s="37">
        <v>45.701</v>
      </c>
      <c s="36">
        <v>3E-05</v>
      </c>
      <c s="36">
        <f>ROUND(G723*H723,6)</f>
      </c>
      <c r="L723" s="38">
        <v>0</v>
      </c>
      <c s="32">
        <f>ROUND(ROUND(L723,2)*ROUND(G723,3),2)</f>
      </c>
      <c s="36" t="s">
        <v>92</v>
      </c>
      <c>
        <f>(M723*21)/100</f>
      </c>
      <c t="s">
        <v>28</v>
      </c>
    </row>
    <row r="724" spans="1:5" ht="25.5">
      <c r="A724" s="35" t="s">
        <v>56</v>
      </c>
      <c r="E724" s="39" t="s">
        <v>844</v>
      </c>
    </row>
    <row r="725" spans="1:5" ht="25.5">
      <c r="A725" s="35" t="s">
        <v>57</v>
      </c>
      <c r="E725" s="40" t="s">
        <v>824</v>
      </c>
    </row>
    <row r="726" spans="1:5" ht="12.75">
      <c r="A726" t="s">
        <v>59</v>
      </c>
      <c r="E726" s="39" t="s">
        <v>52</v>
      </c>
    </row>
    <row r="727" spans="1:16" ht="12.75">
      <c r="A727" t="s">
        <v>50</v>
      </c>
      <c s="34" t="s">
        <v>845</v>
      </c>
      <c s="34" t="s">
        <v>846</v>
      </c>
      <c s="35" t="s">
        <v>52</v>
      </c>
      <c s="6" t="s">
        <v>847</v>
      </c>
      <c s="36" t="s">
        <v>91</v>
      </c>
      <c s="37">
        <v>255.12</v>
      </c>
      <c s="36">
        <v>0</v>
      </c>
      <c s="36">
        <f>ROUND(G727*H727,6)</f>
      </c>
      <c r="L727" s="38">
        <v>0</v>
      </c>
      <c s="32">
        <f>ROUND(ROUND(L727,2)*ROUND(G727,3),2)</f>
      </c>
      <c s="36" t="s">
        <v>92</v>
      </c>
      <c>
        <f>(M727*21)/100</f>
      </c>
      <c t="s">
        <v>28</v>
      </c>
    </row>
    <row r="728" spans="1:5" ht="12.75">
      <c r="A728" s="35" t="s">
        <v>56</v>
      </c>
      <c r="E728" s="39" t="s">
        <v>847</v>
      </c>
    </row>
    <row r="729" spans="1:5" ht="25.5">
      <c r="A729" s="35" t="s">
        <v>57</v>
      </c>
      <c r="E729" s="40" t="s">
        <v>661</v>
      </c>
    </row>
    <row r="730" spans="1:5" ht="12.75">
      <c r="A730" t="s">
        <v>59</v>
      </c>
      <c r="E730" s="39" t="s">
        <v>52</v>
      </c>
    </row>
    <row r="731" spans="1:16" ht="25.5">
      <c r="A731" t="s">
        <v>50</v>
      </c>
      <c s="34" t="s">
        <v>848</v>
      </c>
      <c s="34" t="s">
        <v>849</v>
      </c>
      <c s="35" t="s">
        <v>52</v>
      </c>
      <c s="6" t="s">
        <v>850</v>
      </c>
      <c s="36" t="s">
        <v>91</v>
      </c>
      <c s="37">
        <v>510.24</v>
      </c>
      <c s="36">
        <v>0.00023</v>
      </c>
      <c s="36">
        <f>ROUND(G731*H731,6)</f>
      </c>
      <c r="L731" s="38">
        <v>0</v>
      </c>
      <c s="32">
        <f>ROUND(ROUND(L731,2)*ROUND(G731,3),2)</f>
      </c>
      <c s="36" t="s">
        <v>92</v>
      </c>
      <c>
        <f>(M731*21)/100</f>
      </c>
      <c t="s">
        <v>28</v>
      </c>
    </row>
    <row r="732" spans="1:5" ht="25.5">
      <c r="A732" s="35" t="s">
        <v>56</v>
      </c>
      <c r="E732" s="39" t="s">
        <v>850</v>
      </c>
    </row>
    <row r="733" spans="1:5" ht="38.25">
      <c r="A733" s="35" t="s">
        <v>57</v>
      </c>
      <c r="E733" s="40" t="s">
        <v>851</v>
      </c>
    </row>
    <row r="734" spans="1:5" ht="12.75">
      <c r="A734" t="s">
        <v>59</v>
      </c>
      <c r="E734" s="39" t="s">
        <v>52</v>
      </c>
    </row>
    <row r="735" spans="1:16" ht="25.5">
      <c r="A735" t="s">
        <v>50</v>
      </c>
      <c s="34" t="s">
        <v>852</v>
      </c>
      <c s="34" t="s">
        <v>853</v>
      </c>
      <c s="35" t="s">
        <v>52</v>
      </c>
      <c s="6" t="s">
        <v>854</v>
      </c>
      <c s="36" t="s">
        <v>91</v>
      </c>
      <c s="37">
        <v>255.12</v>
      </c>
      <c s="36">
        <v>0.00033</v>
      </c>
      <c s="36">
        <f>ROUND(G735*H735,6)</f>
      </c>
      <c r="L735" s="38">
        <v>0</v>
      </c>
      <c s="32">
        <f>ROUND(ROUND(L735,2)*ROUND(G735,3),2)</f>
      </c>
      <c s="36" t="s">
        <v>92</v>
      </c>
      <c>
        <f>(M735*21)/100</f>
      </c>
      <c t="s">
        <v>28</v>
      </c>
    </row>
    <row r="736" spans="1:5" ht="25.5">
      <c r="A736" s="35" t="s">
        <v>56</v>
      </c>
      <c r="E736" s="39" t="s">
        <v>854</v>
      </c>
    </row>
    <row r="737" spans="1:5" ht="25.5">
      <c r="A737" s="35" t="s">
        <v>57</v>
      </c>
      <c r="E737" s="40" t="s">
        <v>661</v>
      </c>
    </row>
    <row r="738" spans="1:5" ht="12.75">
      <c r="A738" t="s">
        <v>59</v>
      </c>
      <c r="E738" s="39" t="s">
        <v>52</v>
      </c>
    </row>
    <row r="739" spans="1:13" ht="12.75">
      <c r="A739" t="s">
        <v>47</v>
      </c>
      <c r="C739" s="31" t="s">
        <v>855</v>
      </c>
      <c r="E739" s="33" t="s">
        <v>856</v>
      </c>
      <c r="J739" s="32">
        <f>0</f>
      </c>
      <c s="32">
        <f>0</f>
      </c>
      <c s="32">
        <f>0+L740+L744</f>
      </c>
      <c s="32">
        <f>0+M740+M744</f>
      </c>
    </row>
    <row r="740" spans="1:16" ht="25.5">
      <c r="A740" t="s">
        <v>50</v>
      </c>
      <c s="34" t="s">
        <v>857</v>
      </c>
      <c s="34" t="s">
        <v>858</v>
      </c>
      <c s="35" t="s">
        <v>52</v>
      </c>
      <c s="6" t="s">
        <v>859</v>
      </c>
      <c s="36" t="s">
        <v>91</v>
      </c>
      <c s="37">
        <v>19.88</v>
      </c>
      <c s="36">
        <v>0.0002</v>
      </c>
      <c s="36">
        <f>ROUND(G740*H740,6)</f>
      </c>
      <c r="L740" s="38">
        <v>0</v>
      </c>
      <c s="32">
        <f>ROUND(ROUND(L740,2)*ROUND(G740,3),2)</f>
      </c>
      <c s="36" t="s">
        <v>92</v>
      </c>
      <c>
        <f>(M740*21)/100</f>
      </c>
      <c t="s">
        <v>28</v>
      </c>
    </row>
    <row r="741" spans="1:5" ht="25.5">
      <c r="A741" s="35" t="s">
        <v>56</v>
      </c>
      <c r="E741" s="39" t="s">
        <v>859</v>
      </c>
    </row>
    <row r="742" spans="1:5" ht="38.25">
      <c r="A742" s="35" t="s">
        <v>57</v>
      </c>
      <c r="E742" s="40" t="s">
        <v>860</v>
      </c>
    </row>
    <row r="743" spans="1:5" ht="12.75">
      <c r="A743" t="s">
        <v>59</v>
      </c>
      <c r="E743" s="39" t="s">
        <v>52</v>
      </c>
    </row>
    <row r="744" spans="1:16" ht="25.5">
      <c r="A744" t="s">
        <v>50</v>
      </c>
      <c s="34" t="s">
        <v>861</v>
      </c>
      <c s="34" t="s">
        <v>862</v>
      </c>
      <c s="35" t="s">
        <v>52</v>
      </c>
      <c s="6" t="s">
        <v>863</v>
      </c>
      <c s="36" t="s">
        <v>91</v>
      </c>
      <c s="37">
        <v>9.94</v>
      </c>
      <c s="36">
        <v>0.00026</v>
      </c>
      <c s="36">
        <f>ROUND(G744*H744,6)</f>
      </c>
      <c r="L744" s="38">
        <v>0</v>
      </c>
      <c s="32">
        <f>ROUND(ROUND(L744,2)*ROUND(G744,3),2)</f>
      </c>
      <c s="36" t="s">
        <v>92</v>
      </c>
      <c>
        <f>(M744*21)/100</f>
      </c>
      <c t="s">
        <v>28</v>
      </c>
    </row>
    <row r="745" spans="1:5" ht="25.5">
      <c r="A745" s="35" t="s">
        <v>56</v>
      </c>
      <c r="E745" s="39" t="s">
        <v>863</v>
      </c>
    </row>
    <row r="746" spans="1:5" ht="25.5">
      <c r="A746" s="35" t="s">
        <v>57</v>
      </c>
      <c r="E746" s="40" t="s">
        <v>270</v>
      </c>
    </row>
    <row r="747" spans="1:5" ht="12.75">
      <c r="A747" t="s">
        <v>59</v>
      </c>
      <c r="E747" s="39" t="s">
        <v>52</v>
      </c>
    </row>
    <row r="748" spans="1:13" ht="12.75">
      <c r="A748" t="s">
        <v>47</v>
      </c>
      <c r="C748" s="31" t="s">
        <v>128</v>
      </c>
      <c r="E748" s="33" t="s">
        <v>864</v>
      </c>
      <c r="J748" s="32">
        <f>0</f>
      </c>
      <c s="32">
        <f>0</f>
      </c>
      <c s="32">
        <f>0+L749+L753+L757+L761+L765+L769+L773+L777+L781+L785+L789+L793+L797+L801+L805+L809+L813+L817+L821</f>
      </c>
      <c s="32">
        <f>0+M749+M753+M757+M761+M765+M769+M773+M777+M781+M785+M789+M793+M797+M801+M805+M809+M813+M817+M821</f>
      </c>
    </row>
    <row r="749" spans="1:16" ht="25.5">
      <c r="A749" t="s">
        <v>50</v>
      </c>
      <c s="34" t="s">
        <v>865</v>
      </c>
      <c s="34" t="s">
        <v>866</v>
      </c>
      <c s="35" t="s">
        <v>52</v>
      </c>
      <c s="6" t="s">
        <v>867</v>
      </c>
      <c s="36" t="s">
        <v>91</v>
      </c>
      <c s="37">
        <v>288.36</v>
      </c>
      <c s="36">
        <v>0.00021</v>
      </c>
      <c s="36">
        <f>ROUND(G749*H749,6)</f>
      </c>
      <c r="L749" s="38">
        <v>0</v>
      </c>
      <c s="32">
        <f>ROUND(ROUND(L749,2)*ROUND(G749,3),2)</f>
      </c>
      <c s="36" t="s">
        <v>92</v>
      </c>
      <c>
        <f>(M749*21)/100</f>
      </c>
      <c t="s">
        <v>28</v>
      </c>
    </row>
    <row r="750" spans="1:5" ht="25.5">
      <c r="A750" s="35" t="s">
        <v>56</v>
      </c>
      <c r="E750" s="39" t="s">
        <v>867</v>
      </c>
    </row>
    <row r="751" spans="1:5" ht="38.25">
      <c r="A751" s="35" t="s">
        <v>57</v>
      </c>
      <c r="E751" s="40" t="s">
        <v>868</v>
      </c>
    </row>
    <row r="752" spans="1:5" ht="63.75">
      <c r="A752" t="s">
        <v>59</v>
      </c>
      <c r="E752" s="39" t="s">
        <v>869</v>
      </c>
    </row>
    <row r="753" spans="1:16" ht="25.5">
      <c r="A753" t="s">
        <v>50</v>
      </c>
      <c s="34" t="s">
        <v>870</v>
      </c>
      <c s="34" t="s">
        <v>871</v>
      </c>
      <c s="35" t="s">
        <v>52</v>
      </c>
      <c s="6" t="s">
        <v>872</v>
      </c>
      <c s="36" t="s">
        <v>344</v>
      </c>
      <c s="37">
        <v>36</v>
      </c>
      <c s="36">
        <v>2E-05</v>
      </c>
      <c s="36">
        <f>ROUND(G753*H753,6)</f>
      </c>
      <c r="L753" s="38">
        <v>0</v>
      </c>
      <c s="32">
        <f>ROUND(ROUND(L753,2)*ROUND(G753,3),2)</f>
      </c>
      <c s="36" t="s">
        <v>92</v>
      </c>
      <c>
        <f>(M753*21)/100</f>
      </c>
      <c t="s">
        <v>28</v>
      </c>
    </row>
    <row r="754" spans="1:5" ht="25.5">
      <c r="A754" s="35" t="s">
        <v>56</v>
      </c>
      <c r="E754" s="39" t="s">
        <v>872</v>
      </c>
    </row>
    <row r="755" spans="1:5" ht="25.5">
      <c r="A755" s="35" t="s">
        <v>57</v>
      </c>
      <c r="E755" s="40" t="s">
        <v>873</v>
      </c>
    </row>
    <row r="756" spans="1:5" ht="102">
      <c r="A756" t="s">
        <v>59</v>
      </c>
      <c r="E756" s="39" t="s">
        <v>874</v>
      </c>
    </row>
    <row r="757" spans="1:16" ht="25.5">
      <c r="A757" t="s">
        <v>50</v>
      </c>
      <c s="34" t="s">
        <v>875</v>
      </c>
      <c s="34" t="s">
        <v>876</v>
      </c>
      <c s="35" t="s">
        <v>52</v>
      </c>
      <c s="6" t="s">
        <v>877</v>
      </c>
      <c s="36" t="s">
        <v>344</v>
      </c>
      <c s="37">
        <v>20</v>
      </c>
      <c s="36">
        <v>7E-05</v>
      </c>
      <c s="36">
        <f>ROUND(G757*H757,6)</f>
      </c>
      <c r="L757" s="38">
        <v>0</v>
      </c>
      <c s="32">
        <f>ROUND(ROUND(L757,2)*ROUND(G757,3),2)</f>
      </c>
      <c s="36" t="s">
        <v>92</v>
      </c>
      <c>
        <f>(M757*21)/100</f>
      </c>
      <c t="s">
        <v>28</v>
      </c>
    </row>
    <row r="758" spans="1:5" ht="25.5">
      <c r="A758" s="35" t="s">
        <v>56</v>
      </c>
      <c r="E758" s="39" t="s">
        <v>877</v>
      </c>
    </row>
    <row r="759" spans="1:5" ht="25.5">
      <c r="A759" s="35" t="s">
        <v>57</v>
      </c>
      <c r="E759" s="40" t="s">
        <v>878</v>
      </c>
    </row>
    <row r="760" spans="1:5" ht="102">
      <c r="A760" t="s">
        <v>59</v>
      </c>
      <c r="E760" s="39" t="s">
        <v>874</v>
      </c>
    </row>
    <row r="761" spans="1:16" ht="25.5">
      <c r="A761" t="s">
        <v>50</v>
      </c>
      <c s="34" t="s">
        <v>879</v>
      </c>
      <c s="34" t="s">
        <v>880</v>
      </c>
      <c s="35" t="s">
        <v>52</v>
      </c>
      <c s="6" t="s">
        <v>881</v>
      </c>
      <c s="36" t="s">
        <v>344</v>
      </c>
      <c s="37">
        <v>178</v>
      </c>
      <c s="36">
        <v>0.00039</v>
      </c>
      <c s="36">
        <f>ROUND(G761*H761,6)</f>
      </c>
      <c r="L761" s="38">
        <v>0</v>
      </c>
      <c s="32">
        <f>ROUND(ROUND(L761,2)*ROUND(G761,3),2)</f>
      </c>
      <c s="36" t="s">
        <v>92</v>
      </c>
      <c>
        <f>(M761*21)/100</f>
      </c>
      <c t="s">
        <v>28</v>
      </c>
    </row>
    <row r="762" spans="1:5" ht="25.5">
      <c r="A762" s="35" t="s">
        <v>56</v>
      </c>
      <c r="E762" s="39" t="s">
        <v>881</v>
      </c>
    </row>
    <row r="763" spans="1:5" ht="25.5">
      <c r="A763" s="35" t="s">
        <v>57</v>
      </c>
      <c r="E763" s="40" t="s">
        <v>882</v>
      </c>
    </row>
    <row r="764" spans="1:5" ht="102">
      <c r="A764" t="s">
        <v>59</v>
      </c>
      <c r="E764" s="39" t="s">
        <v>874</v>
      </c>
    </row>
    <row r="765" spans="1:16" ht="12.75">
      <c r="A765" t="s">
        <v>50</v>
      </c>
      <c s="34" t="s">
        <v>883</v>
      </c>
      <c s="34" t="s">
        <v>884</v>
      </c>
      <c s="35" t="s">
        <v>52</v>
      </c>
      <c s="6" t="s">
        <v>885</v>
      </c>
      <c s="36" t="s">
        <v>115</v>
      </c>
      <c s="37">
        <v>7.986</v>
      </c>
      <c s="36">
        <v>0</v>
      </c>
      <c s="36">
        <f>ROUND(G765*H765,6)</f>
      </c>
      <c r="L765" s="38">
        <v>0</v>
      </c>
      <c s="32">
        <f>ROUND(ROUND(L765,2)*ROUND(G765,3),2)</f>
      </c>
      <c s="36" t="s">
        <v>92</v>
      </c>
      <c>
        <f>(M765*21)/100</f>
      </c>
      <c t="s">
        <v>28</v>
      </c>
    </row>
    <row r="766" spans="1:5" ht="12.75">
      <c r="A766" s="35" t="s">
        <v>56</v>
      </c>
      <c r="E766" s="39" t="s">
        <v>885</v>
      </c>
    </row>
    <row r="767" spans="1:5" ht="25.5">
      <c r="A767" s="35" t="s">
        <v>57</v>
      </c>
      <c r="E767" s="40" t="s">
        <v>886</v>
      </c>
    </row>
    <row r="768" spans="1:5" ht="12.75">
      <c r="A768" t="s">
        <v>59</v>
      </c>
      <c r="E768" s="39" t="s">
        <v>52</v>
      </c>
    </row>
    <row r="769" spans="1:16" ht="12.75">
      <c r="A769" t="s">
        <v>50</v>
      </c>
      <c s="34" t="s">
        <v>887</v>
      </c>
      <c s="34" t="s">
        <v>888</v>
      </c>
      <c s="35" t="s">
        <v>52</v>
      </c>
      <c s="6" t="s">
        <v>889</v>
      </c>
      <c s="36" t="s">
        <v>115</v>
      </c>
      <c s="37">
        <v>15.857</v>
      </c>
      <c s="36">
        <v>0</v>
      </c>
      <c s="36">
        <f>ROUND(G769*H769,6)</f>
      </c>
      <c r="L769" s="38">
        <v>0</v>
      </c>
      <c s="32">
        <f>ROUND(ROUND(L769,2)*ROUND(G769,3),2)</f>
      </c>
      <c s="36" t="s">
        <v>92</v>
      </c>
      <c>
        <f>(M769*21)/100</f>
      </c>
      <c t="s">
        <v>28</v>
      </c>
    </row>
    <row r="770" spans="1:5" ht="12.75">
      <c r="A770" s="35" t="s">
        <v>56</v>
      </c>
      <c r="E770" s="39" t="s">
        <v>889</v>
      </c>
    </row>
    <row r="771" spans="1:5" ht="25.5">
      <c r="A771" s="35" t="s">
        <v>57</v>
      </c>
      <c r="E771" s="40" t="s">
        <v>890</v>
      </c>
    </row>
    <row r="772" spans="1:5" ht="12.75">
      <c r="A772" t="s">
        <v>59</v>
      </c>
      <c r="E772" s="39" t="s">
        <v>52</v>
      </c>
    </row>
    <row r="773" spans="1:16" ht="12.75">
      <c r="A773" t="s">
        <v>50</v>
      </c>
      <c s="34" t="s">
        <v>891</v>
      </c>
      <c s="34" t="s">
        <v>892</v>
      </c>
      <c s="35" t="s">
        <v>52</v>
      </c>
      <c s="6" t="s">
        <v>893</v>
      </c>
      <c s="36" t="s">
        <v>115</v>
      </c>
      <c s="37">
        <v>11.419</v>
      </c>
      <c s="36">
        <v>0</v>
      </c>
      <c s="36">
        <f>ROUND(G773*H773,6)</f>
      </c>
      <c r="L773" s="38">
        <v>0</v>
      </c>
      <c s="32">
        <f>ROUND(ROUND(L773,2)*ROUND(G773,3),2)</f>
      </c>
      <c s="36" t="s">
        <v>92</v>
      </c>
      <c>
        <f>(M773*21)/100</f>
      </c>
      <c t="s">
        <v>28</v>
      </c>
    </row>
    <row r="774" spans="1:5" ht="12.75">
      <c r="A774" s="35" t="s">
        <v>56</v>
      </c>
      <c r="E774" s="39" t="s">
        <v>893</v>
      </c>
    </row>
    <row r="775" spans="1:5" ht="25.5">
      <c r="A775" s="35" t="s">
        <v>57</v>
      </c>
      <c r="E775" s="40" t="s">
        <v>894</v>
      </c>
    </row>
    <row r="776" spans="1:5" ht="12.75">
      <c r="A776" t="s">
        <v>59</v>
      </c>
      <c r="E776" s="39" t="s">
        <v>52</v>
      </c>
    </row>
    <row r="777" spans="1:16" ht="25.5">
      <c r="A777" t="s">
        <v>50</v>
      </c>
      <c s="34" t="s">
        <v>895</v>
      </c>
      <c s="34" t="s">
        <v>896</v>
      </c>
      <c s="35" t="s">
        <v>52</v>
      </c>
      <c s="6" t="s">
        <v>897</v>
      </c>
      <c s="36" t="s">
        <v>115</v>
      </c>
      <c s="37">
        <v>12.198</v>
      </c>
      <c s="36">
        <v>0</v>
      </c>
      <c s="36">
        <f>ROUND(G777*H777,6)</f>
      </c>
      <c r="L777" s="38">
        <v>0</v>
      </c>
      <c s="32">
        <f>ROUND(ROUND(L777,2)*ROUND(G777,3),2)</f>
      </c>
      <c s="36" t="s">
        <v>92</v>
      </c>
      <c>
        <f>(M777*21)/100</f>
      </c>
      <c t="s">
        <v>28</v>
      </c>
    </row>
    <row r="778" spans="1:5" ht="25.5">
      <c r="A778" s="35" t="s">
        <v>56</v>
      </c>
      <c r="E778" s="39" t="s">
        <v>897</v>
      </c>
    </row>
    <row r="779" spans="1:5" ht="25.5">
      <c r="A779" s="35" t="s">
        <v>57</v>
      </c>
      <c r="E779" s="40" t="s">
        <v>898</v>
      </c>
    </row>
    <row r="780" spans="1:5" ht="25.5">
      <c r="A780" t="s">
        <v>59</v>
      </c>
      <c r="E780" s="39" t="s">
        <v>899</v>
      </c>
    </row>
    <row r="781" spans="1:16" ht="12.75">
      <c r="A781" t="s">
        <v>50</v>
      </c>
      <c s="34" t="s">
        <v>900</v>
      </c>
      <c s="34" t="s">
        <v>901</v>
      </c>
      <c s="35" t="s">
        <v>52</v>
      </c>
      <c s="6" t="s">
        <v>902</v>
      </c>
      <c s="36" t="s">
        <v>115</v>
      </c>
      <c s="37">
        <v>14.378</v>
      </c>
      <c s="36">
        <v>0</v>
      </c>
      <c s="36">
        <f>ROUND(G781*H781,6)</f>
      </c>
      <c r="L781" s="38">
        <v>0</v>
      </c>
      <c s="32">
        <f>ROUND(ROUND(L781,2)*ROUND(G781,3),2)</f>
      </c>
      <c s="36" t="s">
        <v>92</v>
      </c>
      <c>
        <f>(M781*21)/100</f>
      </c>
      <c t="s">
        <v>28</v>
      </c>
    </row>
    <row r="782" spans="1:5" ht="12.75">
      <c r="A782" s="35" t="s">
        <v>56</v>
      </c>
      <c r="E782" s="39" t="s">
        <v>902</v>
      </c>
    </row>
    <row r="783" spans="1:5" ht="25.5">
      <c r="A783" s="35" t="s">
        <v>57</v>
      </c>
      <c r="E783" s="40" t="s">
        <v>903</v>
      </c>
    </row>
    <row r="784" spans="1:5" ht="12.75">
      <c r="A784" t="s">
        <v>59</v>
      </c>
      <c r="E784" s="39" t="s">
        <v>52</v>
      </c>
    </row>
    <row r="785" spans="1:16" ht="12.75">
      <c r="A785" t="s">
        <v>50</v>
      </c>
      <c s="34" t="s">
        <v>904</v>
      </c>
      <c s="34" t="s">
        <v>905</v>
      </c>
      <c s="35" t="s">
        <v>52</v>
      </c>
      <c s="6" t="s">
        <v>906</v>
      </c>
      <c s="36" t="s">
        <v>110</v>
      </c>
      <c s="37">
        <v>43.24</v>
      </c>
      <c s="36">
        <v>0</v>
      </c>
      <c s="36">
        <f>ROUND(G785*H785,6)</f>
      </c>
      <c r="L785" s="38">
        <v>0</v>
      </c>
      <c s="32">
        <f>ROUND(ROUND(L785,2)*ROUND(G785,3),2)</f>
      </c>
      <c s="36" t="s">
        <v>92</v>
      </c>
      <c>
        <f>(M785*21)/100</f>
      </c>
      <c t="s">
        <v>28</v>
      </c>
    </row>
    <row r="786" spans="1:5" ht="12.75">
      <c r="A786" s="35" t="s">
        <v>56</v>
      </c>
      <c r="E786" s="39" t="s">
        <v>906</v>
      </c>
    </row>
    <row r="787" spans="1:5" ht="25.5">
      <c r="A787" s="35" t="s">
        <v>57</v>
      </c>
      <c r="E787" s="40" t="s">
        <v>907</v>
      </c>
    </row>
    <row r="788" spans="1:5" ht="12.75">
      <c r="A788" t="s">
        <v>59</v>
      </c>
      <c r="E788" s="39" t="s">
        <v>52</v>
      </c>
    </row>
    <row r="789" spans="1:16" ht="25.5">
      <c r="A789" t="s">
        <v>50</v>
      </c>
      <c s="34" t="s">
        <v>908</v>
      </c>
      <c s="34" t="s">
        <v>909</v>
      </c>
      <c s="35" t="s">
        <v>52</v>
      </c>
      <c s="6" t="s">
        <v>910</v>
      </c>
      <c s="36" t="s">
        <v>91</v>
      </c>
      <c s="37">
        <v>12.972</v>
      </c>
      <c s="36">
        <v>0</v>
      </c>
      <c s="36">
        <f>ROUND(G789*H789,6)</f>
      </c>
      <c r="L789" s="38">
        <v>0</v>
      </c>
      <c s="32">
        <f>ROUND(ROUND(L789,2)*ROUND(G789,3),2)</f>
      </c>
      <c s="36" t="s">
        <v>92</v>
      </c>
      <c>
        <f>(M789*21)/100</f>
      </c>
      <c t="s">
        <v>28</v>
      </c>
    </row>
    <row r="790" spans="1:5" ht="25.5">
      <c r="A790" s="35" t="s">
        <v>56</v>
      </c>
      <c r="E790" s="39" t="s">
        <v>910</v>
      </c>
    </row>
    <row r="791" spans="1:5" ht="25.5">
      <c r="A791" s="35" t="s">
        <v>57</v>
      </c>
      <c r="E791" s="40" t="s">
        <v>911</v>
      </c>
    </row>
    <row r="792" spans="1:5" ht="12.75">
      <c r="A792" t="s">
        <v>59</v>
      </c>
      <c r="E792" s="39" t="s">
        <v>52</v>
      </c>
    </row>
    <row r="793" spans="1:16" ht="25.5">
      <c r="A793" t="s">
        <v>50</v>
      </c>
      <c s="34" t="s">
        <v>912</v>
      </c>
      <c s="34" t="s">
        <v>913</v>
      </c>
      <c s="35" t="s">
        <v>52</v>
      </c>
      <c s="6" t="s">
        <v>914</v>
      </c>
      <c s="36" t="s">
        <v>110</v>
      </c>
      <c s="37">
        <v>129.72</v>
      </c>
      <c s="36">
        <v>0</v>
      </c>
      <c s="36">
        <f>ROUND(G793*H793,6)</f>
      </c>
      <c r="L793" s="38">
        <v>0</v>
      </c>
      <c s="32">
        <f>ROUND(ROUND(L793,2)*ROUND(G793,3),2)</f>
      </c>
      <c s="36" t="s">
        <v>92</v>
      </c>
      <c>
        <f>(M793*21)/100</f>
      </c>
      <c t="s">
        <v>28</v>
      </c>
    </row>
    <row r="794" spans="1:5" ht="25.5">
      <c r="A794" s="35" t="s">
        <v>56</v>
      </c>
      <c r="E794" s="39" t="s">
        <v>914</v>
      </c>
    </row>
    <row r="795" spans="1:5" ht="25.5">
      <c r="A795" s="35" t="s">
        <v>57</v>
      </c>
      <c r="E795" s="40" t="s">
        <v>915</v>
      </c>
    </row>
    <row r="796" spans="1:5" ht="12.75">
      <c r="A796" t="s">
        <v>59</v>
      </c>
      <c r="E796" s="39" t="s">
        <v>52</v>
      </c>
    </row>
    <row r="797" spans="1:16" ht="25.5">
      <c r="A797" t="s">
        <v>50</v>
      </c>
      <c s="34" t="s">
        <v>916</v>
      </c>
      <c s="34" t="s">
        <v>917</v>
      </c>
      <c s="35" t="s">
        <v>52</v>
      </c>
      <c s="6" t="s">
        <v>918</v>
      </c>
      <c s="36" t="s">
        <v>344</v>
      </c>
      <c s="37">
        <v>52</v>
      </c>
      <c s="36">
        <v>0</v>
      </c>
      <c s="36">
        <f>ROUND(G797*H797,6)</f>
      </c>
      <c r="L797" s="38">
        <v>0</v>
      </c>
      <c s="32">
        <f>ROUND(ROUND(L797,2)*ROUND(G797,3),2)</f>
      </c>
      <c s="36" t="s">
        <v>92</v>
      </c>
      <c>
        <f>(M797*21)/100</f>
      </c>
      <c t="s">
        <v>28</v>
      </c>
    </row>
    <row r="798" spans="1:5" ht="25.5">
      <c r="A798" s="35" t="s">
        <v>56</v>
      </c>
      <c r="E798" s="39" t="s">
        <v>918</v>
      </c>
    </row>
    <row r="799" spans="1:5" ht="25.5">
      <c r="A799" s="35" t="s">
        <v>57</v>
      </c>
      <c r="E799" s="40" t="s">
        <v>919</v>
      </c>
    </row>
    <row r="800" spans="1:5" ht="12.75">
      <c r="A800" t="s">
        <v>59</v>
      </c>
      <c r="E800" s="39" t="s">
        <v>52</v>
      </c>
    </row>
    <row r="801" spans="1:16" ht="12.75">
      <c r="A801" t="s">
        <v>50</v>
      </c>
      <c s="34" t="s">
        <v>920</v>
      </c>
      <c s="34" t="s">
        <v>921</v>
      </c>
      <c s="35" t="s">
        <v>52</v>
      </c>
      <c s="6" t="s">
        <v>922</v>
      </c>
      <c s="36" t="s">
        <v>54</v>
      </c>
      <c s="37">
        <v>1</v>
      </c>
      <c s="36">
        <v>0</v>
      </c>
      <c s="36">
        <f>ROUND(G801*H801,6)</f>
      </c>
      <c r="L801" s="38">
        <v>0</v>
      </c>
      <c s="32">
        <f>ROUND(ROUND(L801,2)*ROUND(G801,3),2)</f>
      </c>
      <c s="36" t="s">
        <v>92</v>
      </c>
      <c>
        <f>(M801*21)/100</f>
      </c>
      <c t="s">
        <v>28</v>
      </c>
    </row>
    <row r="802" spans="1:5" ht="12.75">
      <c r="A802" s="35" t="s">
        <v>56</v>
      </c>
      <c r="E802" s="39" t="s">
        <v>922</v>
      </c>
    </row>
    <row r="803" spans="1:5" ht="25.5">
      <c r="A803" s="35" t="s">
        <v>57</v>
      </c>
      <c r="E803" s="40" t="s">
        <v>923</v>
      </c>
    </row>
    <row r="804" spans="1:5" ht="12.75">
      <c r="A804" t="s">
        <v>59</v>
      </c>
      <c r="E804" s="39" t="s">
        <v>52</v>
      </c>
    </row>
    <row r="805" spans="1:16" ht="12.75">
      <c r="A805" t="s">
        <v>50</v>
      </c>
      <c s="34" t="s">
        <v>924</v>
      </c>
      <c s="34" t="s">
        <v>925</v>
      </c>
      <c s="35" t="s">
        <v>52</v>
      </c>
      <c s="6" t="s">
        <v>926</v>
      </c>
      <c s="36" t="s">
        <v>54</v>
      </c>
      <c s="37">
        <v>1</v>
      </c>
      <c s="36">
        <v>0</v>
      </c>
      <c s="36">
        <f>ROUND(G805*H805,6)</f>
      </c>
      <c r="L805" s="38">
        <v>0</v>
      </c>
      <c s="32">
        <f>ROUND(ROUND(L805,2)*ROUND(G805,3),2)</f>
      </c>
      <c s="36" t="s">
        <v>92</v>
      </c>
      <c>
        <f>(M805*21)/100</f>
      </c>
      <c t="s">
        <v>28</v>
      </c>
    </row>
    <row r="806" spans="1:5" ht="12.75">
      <c r="A806" s="35" t="s">
        <v>56</v>
      </c>
      <c r="E806" s="39" t="s">
        <v>926</v>
      </c>
    </row>
    <row r="807" spans="1:5" ht="25.5">
      <c r="A807" s="35" t="s">
        <v>57</v>
      </c>
      <c r="E807" s="40" t="s">
        <v>58</v>
      </c>
    </row>
    <row r="808" spans="1:5" ht="12.75">
      <c r="A808" t="s">
        <v>59</v>
      </c>
      <c r="E808" s="39" t="s">
        <v>52</v>
      </c>
    </row>
    <row r="809" spans="1:16" ht="25.5">
      <c r="A809" t="s">
        <v>50</v>
      </c>
      <c s="34" t="s">
        <v>927</v>
      </c>
      <c s="34" t="s">
        <v>928</v>
      </c>
      <c s="35" t="s">
        <v>52</v>
      </c>
      <c s="6" t="s">
        <v>929</v>
      </c>
      <c s="36" t="s">
        <v>110</v>
      </c>
      <c s="37">
        <v>73.5</v>
      </c>
      <c s="36">
        <v>0.06053</v>
      </c>
      <c s="36">
        <f>ROUND(G809*H809,6)</f>
      </c>
      <c r="L809" s="38">
        <v>0</v>
      </c>
      <c s="32">
        <f>ROUND(ROUND(L809,2)*ROUND(G809,3),2)</f>
      </c>
      <c s="36" t="s">
        <v>92</v>
      </c>
      <c>
        <f>(M809*21)/100</f>
      </c>
      <c t="s">
        <v>28</v>
      </c>
    </row>
    <row r="810" spans="1:5" ht="63.75">
      <c r="A810" s="35" t="s">
        <v>56</v>
      </c>
      <c r="E810" s="39" t="s">
        <v>930</v>
      </c>
    </row>
    <row r="811" spans="1:5" ht="25.5">
      <c r="A811" s="35" t="s">
        <v>57</v>
      </c>
      <c r="E811" s="40" t="s">
        <v>339</v>
      </c>
    </row>
    <row r="812" spans="1:5" ht="76.5">
      <c r="A812" t="s">
        <v>59</v>
      </c>
      <c r="E812" s="39" t="s">
        <v>931</v>
      </c>
    </row>
    <row r="813" spans="1:16" ht="12.75">
      <c r="A813" t="s">
        <v>50</v>
      </c>
      <c s="34" t="s">
        <v>932</v>
      </c>
      <c s="34" t="s">
        <v>933</v>
      </c>
      <c s="35" t="s">
        <v>52</v>
      </c>
      <c s="6" t="s">
        <v>934</v>
      </c>
      <c s="36" t="s">
        <v>54</v>
      </c>
      <c s="37">
        <v>1</v>
      </c>
      <c s="36">
        <v>0</v>
      </c>
      <c s="36">
        <f>ROUND(G813*H813,6)</f>
      </c>
      <c r="L813" s="38">
        <v>0</v>
      </c>
      <c s="32">
        <f>ROUND(ROUND(L813,2)*ROUND(G813,3),2)</f>
      </c>
      <c s="36" t="s">
        <v>92</v>
      </c>
      <c>
        <f>(M813*21)/100</f>
      </c>
      <c t="s">
        <v>28</v>
      </c>
    </row>
    <row r="814" spans="1:5" ht="12.75">
      <c r="A814" s="35" t="s">
        <v>56</v>
      </c>
      <c r="E814" s="39" t="s">
        <v>934</v>
      </c>
    </row>
    <row r="815" spans="1:5" ht="25.5">
      <c r="A815" s="35" t="s">
        <v>57</v>
      </c>
      <c r="E815" s="40" t="s">
        <v>935</v>
      </c>
    </row>
    <row r="816" spans="1:5" ht="12.75">
      <c r="A816" t="s">
        <v>59</v>
      </c>
      <c r="E816" s="39" t="s">
        <v>52</v>
      </c>
    </row>
    <row r="817" spans="1:16" ht="25.5">
      <c r="A817" t="s">
        <v>50</v>
      </c>
      <c s="34" t="s">
        <v>936</v>
      </c>
      <c s="34" t="s">
        <v>937</v>
      </c>
      <c s="35" t="s">
        <v>52</v>
      </c>
      <c s="6" t="s">
        <v>938</v>
      </c>
      <c s="36" t="s">
        <v>110</v>
      </c>
      <c s="37">
        <v>240</v>
      </c>
      <c s="36">
        <v>0.0003</v>
      </c>
      <c s="36">
        <f>ROUND(G817*H817,6)</f>
      </c>
      <c r="L817" s="38">
        <v>0</v>
      </c>
      <c s="32">
        <f>ROUND(ROUND(L817,2)*ROUND(G817,3),2)</f>
      </c>
      <c s="36" t="s">
        <v>92</v>
      </c>
      <c>
        <f>(M817*21)/100</f>
      </c>
      <c t="s">
        <v>28</v>
      </c>
    </row>
    <row r="818" spans="1:5" ht="25.5">
      <c r="A818" s="35" t="s">
        <v>56</v>
      </c>
      <c r="E818" s="39" t="s">
        <v>938</v>
      </c>
    </row>
    <row r="819" spans="1:5" ht="25.5">
      <c r="A819" s="35" t="s">
        <v>57</v>
      </c>
      <c r="E819" s="40" t="s">
        <v>939</v>
      </c>
    </row>
    <row r="820" spans="1:5" ht="153">
      <c r="A820" t="s">
        <v>59</v>
      </c>
      <c r="E820" s="39" t="s">
        <v>940</v>
      </c>
    </row>
    <row r="821" spans="1:16" ht="25.5">
      <c r="A821" t="s">
        <v>50</v>
      </c>
      <c s="34" t="s">
        <v>941</v>
      </c>
      <c s="34" t="s">
        <v>942</v>
      </c>
      <c s="35" t="s">
        <v>52</v>
      </c>
      <c s="6" t="s">
        <v>943</v>
      </c>
      <c s="36" t="s">
        <v>110</v>
      </c>
      <c s="37">
        <v>240</v>
      </c>
      <c s="36">
        <v>0</v>
      </c>
      <c s="36">
        <f>ROUND(G821*H821,6)</f>
      </c>
      <c r="L821" s="38">
        <v>0</v>
      </c>
      <c s="32">
        <f>ROUND(ROUND(L821,2)*ROUND(G821,3),2)</f>
      </c>
      <c s="36" t="s">
        <v>92</v>
      </c>
      <c>
        <f>(M821*21)/100</f>
      </c>
      <c t="s">
        <v>28</v>
      </c>
    </row>
    <row r="822" spans="1:5" ht="25.5">
      <c r="A822" s="35" t="s">
        <v>56</v>
      </c>
      <c r="E822" s="39" t="s">
        <v>943</v>
      </c>
    </row>
    <row r="823" spans="1:5" ht="25.5">
      <c r="A823" s="35" t="s">
        <v>57</v>
      </c>
      <c r="E823" s="40" t="s">
        <v>939</v>
      </c>
    </row>
    <row r="824" spans="1:5" ht="153">
      <c r="A824" t="s">
        <v>59</v>
      </c>
      <c r="E824" s="39" t="s">
        <v>940</v>
      </c>
    </row>
    <row r="825" spans="1:13" ht="12.75">
      <c r="A825" t="s">
        <v>47</v>
      </c>
      <c r="C825" s="31" t="s">
        <v>944</v>
      </c>
      <c r="E825" s="33" t="s">
        <v>945</v>
      </c>
      <c r="J825" s="32">
        <f>0</f>
      </c>
      <c s="32">
        <f>0</f>
      </c>
      <c s="32">
        <f>0+L826+L830+L834+L838+L842</f>
      </c>
      <c s="32">
        <f>0+M826+M830+M834+M838+M842</f>
      </c>
    </row>
    <row r="826" spans="1:16" ht="25.5">
      <c r="A826" t="s">
        <v>50</v>
      </c>
      <c s="34" t="s">
        <v>946</v>
      </c>
      <c s="34" t="s">
        <v>947</v>
      </c>
      <c s="35" t="s">
        <v>52</v>
      </c>
      <c s="6" t="s">
        <v>948</v>
      </c>
      <c s="36" t="s">
        <v>150</v>
      </c>
      <c s="37">
        <v>1325.231</v>
      </c>
      <c s="36">
        <v>0</v>
      </c>
      <c s="36">
        <f>ROUND(G826*H826,6)</f>
      </c>
      <c r="L826" s="38">
        <v>0</v>
      </c>
      <c s="32">
        <f>ROUND(ROUND(L826,2)*ROUND(G826,3),2)</f>
      </c>
      <c s="36" t="s">
        <v>92</v>
      </c>
      <c>
        <f>(M826*21)/100</f>
      </c>
      <c t="s">
        <v>28</v>
      </c>
    </row>
    <row r="827" spans="1:5" ht="25.5">
      <c r="A827" s="35" t="s">
        <v>56</v>
      </c>
      <c r="E827" s="39" t="s">
        <v>948</v>
      </c>
    </row>
    <row r="828" spans="1:5" ht="12.75">
      <c r="A828" s="35" t="s">
        <v>57</v>
      </c>
      <c r="E828" s="40" t="s">
        <v>52</v>
      </c>
    </row>
    <row r="829" spans="1:5" ht="165.75">
      <c r="A829" t="s">
        <v>59</v>
      </c>
      <c r="E829" s="39" t="s">
        <v>949</v>
      </c>
    </row>
    <row r="830" spans="1:16" ht="25.5">
      <c r="A830" t="s">
        <v>50</v>
      </c>
      <c s="34" t="s">
        <v>950</v>
      </c>
      <c s="34" t="s">
        <v>951</v>
      </c>
      <c s="35" t="s">
        <v>52</v>
      </c>
      <c s="6" t="s">
        <v>952</v>
      </c>
      <c s="36" t="s">
        <v>150</v>
      </c>
      <c s="37">
        <v>1325.231</v>
      </c>
      <c s="36">
        <v>0</v>
      </c>
      <c s="36">
        <f>ROUND(G830*H830,6)</f>
      </c>
      <c r="L830" s="38">
        <v>0</v>
      </c>
      <c s="32">
        <f>ROUND(ROUND(L830,2)*ROUND(G830,3),2)</f>
      </c>
      <c s="36" t="s">
        <v>92</v>
      </c>
      <c>
        <f>(M830*21)/100</f>
      </c>
      <c t="s">
        <v>28</v>
      </c>
    </row>
    <row r="831" spans="1:5" ht="25.5">
      <c r="A831" s="35" t="s">
        <v>56</v>
      </c>
      <c r="E831" s="39" t="s">
        <v>952</v>
      </c>
    </row>
    <row r="832" spans="1:5" ht="12.75">
      <c r="A832" s="35" t="s">
        <v>57</v>
      </c>
      <c r="E832" s="40" t="s">
        <v>52</v>
      </c>
    </row>
    <row r="833" spans="1:5" ht="89.25">
      <c r="A833" t="s">
        <v>59</v>
      </c>
      <c r="E833" s="39" t="s">
        <v>953</v>
      </c>
    </row>
    <row r="834" spans="1:16" ht="25.5">
      <c r="A834" t="s">
        <v>50</v>
      </c>
      <c s="34" t="s">
        <v>954</v>
      </c>
      <c s="34" t="s">
        <v>955</v>
      </c>
      <c s="35" t="s">
        <v>52</v>
      </c>
      <c s="6" t="s">
        <v>956</v>
      </c>
      <c s="36" t="s">
        <v>150</v>
      </c>
      <c s="37">
        <v>5300.924</v>
      </c>
      <c s="36">
        <v>0</v>
      </c>
      <c s="36">
        <f>ROUND(G834*H834,6)</f>
      </c>
      <c r="L834" s="38">
        <v>0</v>
      </c>
      <c s="32">
        <f>ROUND(ROUND(L834,2)*ROUND(G834,3),2)</f>
      </c>
      <c s="36" t="s">
        <v>92</v>
      </c>
      <c>
        <f>(M834*21)/100</f>
      </c>
      <c t="s">
        <v>28</v>
      </c>
    </row>
    <row r="835" spans="1:5" ht="25.5">
      <c r="A835" s="35" t="s">
        <v>56</v>
      </c>
      <c r="E835" s="39" t="s">
        <v>956</v>
      </c>
    </row>
    <row r="836" spans="1:5" ht="12.75">
      <c r="A836" s="35" t="s">
        <v>57</v>
      </c>
      <c r="E836" s="40" t="s">
        <v>52</v>
      </c>
    </row>
    <row r="837" spans="1:5" ht="89.25">
      <c r="A837" t="s">
        <v>59</v>
      </c>
      <c r="E837" s="39" t="s">
        <v>953</v>
      </c>
    </row>
    <row r="838" spans="1:16" ht="25.5">
      <c r="A838" t="s">
        <v>50</v>
      </c>
      <c s="34" t="s">
        <v>957</v>
      </c>
      <c s="34" t="s">
        <v>958</v>
      </c>
      <c s="35" t="s">
        <v>52</v>
      </c>
      <c s="6" t="s">
        <v>959</v>
      </c>
      <c s="36" t="s">
        <v>150</v>
      </c>
      <c s="37">
        <v>1319.042</v>
      </c>
      <c s="36">
        <v>0</v>
      </c>
      <c s="36">
        <f>ROUND(G838*H838,6)</f>
      </c>
      <c r="L838" s="38">
        <v>0</v>
      </c>
      <c s="32">
        <f>ROUND(ROUND(L838,2)*ROUND(G838,3),2)</f>
      </c>
      <c s="36" t="s">
        <v>92</v>
      </c>
      <c>
        <f>(M838*21)/100</f>
      </c>
      <c t="s">
        <v>28</v>
      </c>
    </row>
    <row r="839" spans="1:5" ht="25.5">
      <c r="A839" s="35" t="s">
        <v>56</v>
      </c>
      <c r="E839" s="39" t="s">
        <v>959</v>
      </c>
    </row>
    <row r="840" spans="1:5" ht="38.25">
      <c r="A840" s="35" t="s">
        <v>57</v>
      </c>
      <c r="E840" s="40" t="s">
        <v>960</v>
      </c>
    </row>
    <row r="841" spans="1:5" ht="76.5">
      <c r="A841" t="s">
        <v>59</v>
      </c>
      <c r="E841" s="39" t="s">
        <v>961</v>
      </c>
    </row>
    <row r="842" spans="1:16" ht="25.5">
      <c r="A842" t="s">
        <v>50</v>
      </c>
      <c s="34" t="s">
        <v>962</v>
      </c>
      <c s="34" t="s">
        <v>963</v>
      </c>
      <c s="35" t="s">
        <v>52</v>
      </c>
      <c s="6" t="s">
        <v>964</v>
      </c>
      <c s="36" t="s">
        <v>150</v>
      </c>
      <c s="37">
        <v>6.189</v>
      </c>
      <c s="36">
        <v>0</v>
      </c>
      <c s="36">
        <f>ROUND(G842*H842,6)</f>
      </c>
      <c r="L842" s="38">
        <v>0</v>
      </c>
      <c s="32">
        <f>ROUND(ROUND(L842,2)*ROUND(G842,3),2)</f>
      </c>
      <c s="36" t="s">
        <v>92</v>
      </c>
      <c>
        <f>(M842*21)/100</f>
      </c>
      <c t="s">
        <v>28</v>
      </c>
    </row>
    <row r="843" spans="1:5" ht="25.5">
      <c r="A843" s="35" t="s">
        <v>56</v>
      </c>
      <c r="E843" s="39" t="s">
        <v>964</v>
      </c>
    </row>
    <row r="844" spans="1:5" ht="25.5">
      <c r="A844" s="35" t="s">
        <v>57</v>
      </c>
      <c r="E844" s="40" t="s">
        <v>965</v>
      </c>
    </row>
    <row r="845" spans="1:5" ht="76.5">
      <c r="A845" t="s">
        <v>59</v>
      </c>
      <c r="E845" s="39" t="s">
        <v>961</v>
      </c>
    </row>
    <row r="846" spans="1:13" ht="12.75">
      <c r="A846" t="s">
        <v>47</v>
      </c>
      <c r="C846" s="31" t="s">
        <v>966</v>
      </c>
      <c r="E846" s="33" t="s">
        <v>967</v>
      </c>
      <c r="J846" s="32">
        <f>0</f>
      </c>
      <c s="32">
        <f>0</f>
      </c>
      <c s="32">
        <f>0+L847+L851+L855</f>
      </c>
      <c s="32">
        <f>0+M847+M851+M855</f>
      </c>
    </row>
    <row r="847" spans="1:16" ht="38.25">
      <c r="A847" t="s">
        <v>50</v>
      </c>
      <c s="34" t="s">
        <v>968</v>
      </c>
      <c s="34" t="s">
        <v>969</v>
      </c>
      <c s="35" t="s">
        <v>52</v>
      </c>
      <c s="6" t="s">
        <v>970</v>
      </c>
      <c s="36" t="s">
        <v>150</v>
      </c>
      <c s="37">
        <v>2061.306</v>
      </c>
      <c s="36">
        <v>0</v>
      </c>
      <c s="36">
        <f>ROUND(G847*H847,6)</f>
      </c>
      <c r="L847" s="38">
        <v>0</v>
      </c>
      <c s="32">
        <f>ROUND(ROUND(L847,2)*ROUND(G847,3),2)</f>
      </c>
      <c s="36" t="s">
        <v>92</v>
      </c>
      <c>
        <f>(M847*21)/100</f>
      </c>
      <c t="s">
        <v>28</v>
      </c>
    </row>
    <row r="848" spans="1:5" ht="38.25">
      <c r="A848" s="35" t="s">
        <v>56</v>
      </c>
      <c r="E848" s="39" t="s">
        <v>971</v>
      </c>
    </row>
    <row r="849" spans="1:5" ht="12.75">
      <c r="A849" s="35" t="s">
        <v>57</v>
      </c>
      <c r="E849" s="40" t="s">
        <v>52</v>
      </c>
    </row>
    <row r="850" spans="1:5" ht="76.5">
      <c r="A850" t="s">
        <v>59</v>
      </c>
      <c r="E850" s="39" t="s">
        <v>972</v>
      </c>
    </row>
    <row r="851" spans="1:16" ht="38.25">
      <c r="A851" t="s">
        <v>50</v>
      </c>
      <c s="34" t="s">
        <v>973</v>
      </c>
      <c s="34" t="s">
        <v>974</v>
      </c>
      <c s="35" t="s">
        <v>52</v>
      </c>
      <c s="6" t="s">
        <v>975</v>
      </c>
      <c s="36" t="s">
        <v>150</v>
      </c>
      <c s="37">
        <v>2061.306</v>
      </c>
      <c s="36">
        <v>0</v>
      </c>
      <c s="36">
        <f>ROUND(G851*H851,6)</f>
      </c>
      <c r="L851" s="38">
        <v>0</v>
      </c>
      <c s="32">
        <f>ROUND(ROUND(L851,2)*ROUND(G851,3),2)</f>
      </c>
      <c s="36" t="s">
        <v>92</v>
      </c>
      <c>
        <f>(M851*21)/100</f>
      </c>
      <c t="s">
        <v>28</v>
      </c>
    </row>
    <row r="852" spans="1:5" ht="38.25">
      <c r="A852" s="35" t="s">
        <v>56</v>
      </c>
      <c r="E852" s="39" t="s">
        <v>976</v>
      </c>
    </row>
    <row r="853" spans="1:5" ht="12.75">
      <c r="A853" s="35" t="s">
        <v>57</v>
      </c>
      <c r="E853" s="40" t="s">
        <v>52</v>
      </c>
    </row>
    <row r="854" spans="1:5" ht="76.5">
      <c r="A854" t="s">
        <v>59</v>
      </c>
      <c r="E854" s="39" t="s">
        <v>972</v>
      </c>
    </row>
    <row r="855" spans="1:16" ht="25.5">
      <c r="A855" t="s">
        <v>50</v>
      </c>
      <c s="34" t="s">
        <v>977</v>
      </c>
      <c s="34" t="s">
        <v>978</v>
      </c>
      <c s="35" t="s">
        <v>52</v>
      </c>
      <c s="6" t="s">
        <v>979</v>
      </c>
      <c s="36" t="s">
        <v>150</v>
      </c>
      <c s="37">
        <v>183.163</v>
      </c>
      <c s="36">
        <v>0</v>
      </c>
      <c s="36">
        <f>ROUND(G855*H855,6)</f>
      </c>
      <c r="L855" s="38">
        <v>0</v>
      </c>
      <c s="32">
        <f>ROUND(ROUND(L855,2)*ROUND(G855,3),2)</f>
      </c>
      <c s="36" t="s">
        <v>92</v>
      </c>
      <c>
        <f>(M855*21)/100</f>
      </c>
      <c t="s">
        <v>28</v>
      </c>
    </row>
    <row r="856" spans="1:5" ht="25.5">
      <c r="A856" s="35" t="s">
        <v>56</v>
      </c>
      <c r="E856" s="39" t="s">
        <v>979</v>
      </c>
    </row>
    <row r="857" spans="1:5" ht="25.5">
      <c r="A857" s="35" t="s">
        <v>57</v>
      </c>
      <c r="E857" s="40" t="s">
        <v>980</v>
      </c>
    </row>
    <row r="858" spans="1:5" ht="12.75">
      <c r="A858" t="s">
        <v>59</v>
      </c>
      <c r="E858" s="39" t="s">
        <v>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v>
      </c>
      <c s="41">
        <f>Rekapitulace!C12</f>
      </c>
      <c s="20" t="s">
        <v>0</v>
      </c>
      <c t="s">
        <v>23</v>
      </c>
      <c t="s">
        <v>28</v>
      </c>
    </row>
    <row r="4" spans="1:16" ht="32" customHeight="1">
      <c r="A4" s="24" t="s">
        <v>20</v>
      </c>
      <c s="25" t="s">
        <v>29</v>
      </c>
      <c s="27" t="s">
        <v>83</v>
      </c>
      <c r="E4" s="26" t="s">
        <v>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COUNTIFS(L8:L242,"=0",A8:A242,"P")+COUNTIFS(L8:L242,"",A8:A242,"P")+SUM(Q8:Q242)</f>
      </c>
    </row>
    <row r="8" spans="1:13" ht="12.75">
      <c r="A8" t="s">
        <v>45</v>
      </c>
      <c r="C8" s="28" t="s">
        <v>983</v>
      </c>
      <c r="E8" s="30" t="s">
        <v>982</v>
      </c>
      <c r="J8" s="29">
        <f>0+J9+J26+J31+J196+J205</f>
      </c>
      <c s="29">
        <f>0+K9+K26+K31+K196+K205</f>
      </c>
      <c s="29">
        <f>0+L9+L26+L31+L196+L205</f>
      </c>
      <c s="29">
        <f>0+M9+M26+M31+M196+M205</f>
      </c>
    </row>
    <row r="9" spans="1:13" ht="12.75">
      <c r="A9" t="s">
        <v>47</v>
      </c>
      <c r="C9" s="31" t="s">
        <v>984</v>
      </c>
      <c r="E9" s="33" t="s">
        <v>985</v>
      </c>
      <c r="J9" s="32">
        <f>0</f>
      </c>
      <c s="32">
        <f>0</f>
      </c>
      <c s="32">
        <f>0+L10+L14+L18+L22</f>
      </c>
      <c s="32">
        <f>0+M10+M14+M18+M22</f>
      </c>
    </row>
    <row r="10" spans="1:16" ht="12.75">
      <c r="A10" t="s">
        <v>50</v>
      </c>
      <c s="34" t="s">
        <v>279</v>
      </c>
      <c s="34" t="s">
        <v>986</v>
      </c>
      <c s="35" t="s">
        <v>52</v>
      </c>
      <c s="6" t="s">
        <v>987</v>
      </c>
      <c s="36" t="s">
        <v>110</v>
      </c>
      <c s="37">
        <v>50</v>
      </c>
      <c s="36">
        <v>0.0088</v>
      </c>
      <c s="36">
        <f>ROUND(G10*H10,6)</f>
      </c>
      <c r="L10" s="38">
        <v>0</v>
      </c>
      <c s="32">
        <f>ROUND(ROUND(L10,2)*ROUND(G10,3),2)</f>
      </c>
      <c s="36" t="s">
        <v>92</v>
      </c>
      <c>
        <f>(M10*21)/100</f>
      </c>
      <c t="s">
        <v>28</v>
      </c>
    </row>
    <row r="11" spans="1:5" ht="12.75">
      <c r="A11" s="35" t="s">
        <v>56</v>
      </c>
      <c r="E11" s="39" t="s">
        <v>987</v>
      </c>
    </row>
    <row r="12" spans="1:5" ht="25.5">
      <c r="A12" s="35" t="s">
        <v>57</v>
      </c>
      <c r="E12" s="40" t="s">
        <v>988</v>
      </c>
    </row>
    <row r="13" spans="1:5" ht="63.75">
      <c r="A13" t="s">
        <v>59</v>
      </c>
      <c r="E13" s="39" t="s">
        <v>989</v>
      </c>
    </row>
    <row r="14" spans="1:16" ht="12.75">
      <c r="A14" t="s">
        <v>50</v>
      </c>
      <c s="34" t="s">
        <v>282</v>
      </c>
      <c s="34" t="s">
        <v>990</v>
      </c>
      <c s="35" t="s">
        <v>52</v>
      </c>
      <c s="6" t="s">
        <v>991</v>
      </c>
      <c s="36" t="s">
        <v>110</v>
      </c>
      <c s="37">
        <v>200</v>
      </c>
      <c s="36">
        <v>0.0099</v>
      </c>
      <c s="36">
        <f>ROUND(G14*H14,6)</f>
      </c>
      <c r="L14" s="38">
        <v>0</v>
      </c>
      <c s="32">
        <f>ROUND(ROUND(L14,2)*ROUND(G14,3),2)</f>
      </c>
      <c s="36" t="s">
        <v>92</v>
      </c>
      <c>
        <f>(M14*21)/100</f>
      </c>
      <c t="s">
        <v>28</v>
      </c>
    </row>
    <row r="15" spans="1:5" ht="12.75">
      <c r="A15" s="35" t="s">
        <v>56</v>
      </c>
      <c r="E15" s="39" t="s">
        <v>991</v>
      </c>
    </row>
    <row r="16" spans="1:5" ht="25.5">
      <c r="A16" s="35" t="s">
        <v>57</v>
      </c>
      <c r="E16" s="40" t="s">
        <v>992</v>
      </c>
    </row>
    <row r="17" spans="1:5" ht="63.75">
      <c r="A17" t="s">
        <v>59</v>
      </c>
      <c r="E17" s="39" t="s">
        <v>989</v>
      </c>
    </row>
    <row r="18" spans="1:16" ht="38.25">
      <c r="A18" t="s">
        <v>50</v>
      </c>
      <c s="34" t="s">
        <v>285</v>
      </c>
      <c s="34" t="s">
        <v>993</v>
      </c>
      <c s="35" t="s">
        <v>52</v>
      </c>
      <c s="6" t="s">
        <v>994</v>
      </c>
      <c s="36" t="s">
        <v>110</v>
      </c>
      <c s="37">
        <v>60</v>
      </c>
      <c s="36">
        <v>0</v>
      </c>
      <c s="36">
        <f>ROUND(G18*H18,6)</f>
      </c>
      <c r="L18" s="38">
        <v>0</v>
      </c>
      <c s="32">
        <f>ROUND(ROUND(L18,2)*ROUND(G18,3),2)</f>
      </c>
      <c s="36" t="s">
        <v>92</v>
      </c>
      <c>
        <f>(M18*21)/100</f>
      </c>
      <c t="s">
        <v>28</v>
      </c>
    </row>
    <row r="19" spans="1:5" ht="38.25">
      <c r="A19" s="35" t="s">
        <v>56</v>
      </c>
      <c r="E19" s="39" t="s">
        <v>995</v>
      </c>
    </row>
    <row r="20" spans="1:5" ht="25.5">
      <c r="A20" s="35" t="s">
        <v>57</v>
      </c>
      <c r="E20" s="40" t="s">
        <v>996</v>
      </c>
    </row>
    <row r="21" spans="1:5" ht="25.5">
      <c r="A21" t="s">
        <v>59</v>
      </c>
      <c r="E21" s="39" t="s">
        <v>997</v>
      </c>
    </row>
    <row r="22" spans="1:16" ht="25.5">
      <c r="A22" t="s">
        <v>50</v>
      </c>
      <c s="34" t="s">
        <v>291</v>
      </c>
      <c s="34" t="s">
        <v>998</v>
      </c>
      <c s="35" t="s">
        <v>52</v>
      </c>
      <c s="6" t="s">
        <v>999</v>
      </c>
      <c s="36" t="s">
        <v>110</v>
      </c>
      <c s="37">
        <v>60</v>
      </c>
      <c s="36">
        <v>0</v>
      </c>
      <c s="36">
        <f>ROUND(G22*H22,6)</f>
      </c>
      <c r="L22" s="38">
        <v>0</v>
      </c>
      <c s="32">
        <f>ROUND(ROUND(L22,2)*ROUND(G22,3),2)</f>
      </c>
      <c s="36" t="s">
        <v>92</v>
      </c>
      <c>
        <f>(M22*21)/100</f>
      </c>
      <c t="s">
        <v>28</v>
      </c>
    </row>
    <row r="23" spans="1:5" ht="25.5">
      <c r="A23" s="35" t="s">
        <v>56</v>
      </c>
      <c r="E23" s="39" t="s">
        <v>999</v>
      </c>
    </row>
    <row r="24" spans="1:5" ht="25.5">
      <c r="A24" s="35" t="s">
        <v>57</v>
      </c>
      <c r="E24" s="40" t="s">
        <v>996</v>
      </c>
    </row>
    <row r="25" spans="1:5" ht="12.75">
      <c r="A25" t="s">
        <v>59</v>
      </c>
      <c r="E25" s="39" t="s">
        <v>52</v>
      </c>
    </row>
    <row r="26" spans="1:13" ht="12.75">
      <c r="A26" t="s">
        <v>47</v>
      </c>
      <c r="C26" s="31" t="s">
        <v>27</v>
      </c>
      <c r="E26" s="33" t="s">
        <v>350</v>
      </c>
      <c r="J26" s="32">
        <f>0</f>
      </c>
      <c s="32">
        <f>0</f>
      </c>
      <c s="32">
        <f>0+L27</f>
      </c>
      <c s="32">
        <f>0+M27</f>
      </c>
    </row>
    <row r="27" spans="1:16" ht="12.75">
      <c r="A27" t="s">
        <v>50</v>
      </c>
      <c s="34" t="s">
        <v>48</v>
      </c>
      <c s="34" t="s">
        <v>1000</v>
      </c>
      <c s="35" t="s">
        <v>52</v>
      </c>
      <c s="6" t="s">
        <v>1001</v>
      </c>
      <c s="36" t="s">
        <v>91</v>
      </c>
      <c s="37">
        <v>3.75</v>
      </c>
      <c s="36">
        <v>0.04153</v>
      </c>
      <c s="36">
        <f>ROUND(G27*H27,6)</f>
      </c>
      <c r="L27" s="38">
        <v>0</v>
      </c>
      <c s="32">
        <f>ROUND(ROUND(L27,2)*ROUND(G27,3),2)</f>
      </c>
      <c s="36" t="s">
        <v>92</v>
      </c>
      <c>
        <f>(M27*21)/100</f>
      </c>
      <c t="s">
        <v>28</v>
      </c>
    </row>
    <row r="28" spans="1:5" ht="12.75">
      <c r="A28" s="35" t="s">
        <v>56</v>
      </c>
      <c r="E28" s="39" t="s">
        <v>1001</v>
      </c>
    </row>
    <row r="29" spans="1:5" ht="25.5">
      <c r="A29" s="35" t="s">
        <v>57</v>
      </c>
      <c r="E29" s="40" t="s">
        <v>1002</v>
      </c>
    </row>
    <row r="30" spans="1:5" ht="12.75">
      <c r="A30" t="s">
        <v>59</v>
      </c>
      <c r="E30" s="39" t="s">
        <v>52</v>
      </c>
    </row>
    <row r="31" spans="1:13" ht="12.75">
      <c r="A31" t="s">
        <v>47</v>
      </c>
      <c r="C31" s="31" t="s">
        <v>1003</v>
      </c>
      <c r="E31" s="33" t="s">
        <v>1004</v>
      </c>
      <c r="J31" s="32">
        <f>0</f>
      </c>
      <c s="32">
        <f>0</f>
      </c>
      <c s="32">
        <f>0+L32+L36+L40+L44+L48+L52+L56+L60+L64+L68+L72+L76+L80+L84+L88+L92+L96+L100+L104+L108+L112+L116+L120+L124+L128+L132+L136+L140+L144+L148+L152+L156+L160+L164+L168+L172+L176+L180+L184+L188+L192</f>
      </c>
      <c s="32">
        <f>0+M32+M36+M40+M44+M48+M52+M56+M60+M64+M68+M72+M76+M80+M84+M88+M92+M96+M100+M104+M108+M112+M116+M120+M124+M128+M132+M136+M140+M144+M148+M152+M156+M160+M164+M168+M172+M176+M180+M184+M188+M192</f>
      </c>
    </row>
    <row r="32" spans="1:16" ht="25.5">
      <c r="A32" t="s">
        <v>50</v>
      </c>
      <c s="34" t="s">
        <v>68</v>
      </c>
      <c s="34" t="s">
        <v>1005</v>
      </c>
      <c s="35" t="s">
        <v>52</v>
      </c>
      <c s="6" t="s">
        <v>1006</v>
      </c>
      <c s="36" t="s">
        <v>110</v>
      </c>
      <c s="37">
        <v>70</v>
      </c>
      <c s="36">
        <v>0</v>
      </c>
      <c s="36">
        <f>ROUND(G32*H32,6)</f>
      </c>
      <c r="L32" s="38">
        <v>0</v>
      </c>
      <c s="32">
        <f>ROUND(ROUND(L32,2)*ROUND(G32,3),2)</f>
      </c>
      <c s="36" t="s">
        <v>92</v>
      </c>
      <c>
        <f>(M32*21)/100</f>
      </c>
      <c t="s">
        <v>28</v>
      </c>
    </row>
    <row r="33" spans="1:5" ht="25.5">
      <c r="A33" s="35" t="s">
        <v>56</v>
      </c>
      <c r="E33" s="39" t="s">
        <v>1006</v>
      </c>
    </row>
    <row r="34" spans="1:5" ht="38.25">
      <c r="A34" s="35" t="s">
        <v>57</v>
      </c>
      <c r="E34" s="40" t="s">
        <v>1007</v>
      </c>
    </row>
    <row r="35" spans="1:5" ht="12.75">
      <c r="A35" t="s">
        <v>59</v>
      </c>
      <c r="E35" s="39" t="s">
        <v>52</v>
      </c>
    </row>
    <row r="36" spans="1:16" ht="12.75">
      <c r="A36" t="s">
        <v>50</v>
      </c>
      <c s="34" t="s">
        <v>72</v>
      </c>
      <c s="34" t="s">
        <v>1008</v>
      </c>
      <c s="35" t="s">
        <v>52</v>
      </c>
      <c s="6" t="s">
        <v>1009</v>
      </c>
      <c s="36" t="s">
        <v>110</v>
      </c>
      <c s="37">
        <v>80.5</v>
      </c>
      <c s="36">
        <v>0.00027</v>
      </c>
      <c s="36">
        <f>ROUND(G36*H36,6)</f>
      </c>
      <c r="L36" s="38">
        <v>0</v>
      </c>
      <c s="32">
        <f>ROUND(ROUND(L36,2)*ROUND(G36,3),2)</f>
      </c>
      <c s="36" t="s">
        <v>92</v>
      </c>
      <c>
        <f>(M36*21)/100</f>
      </c>
      <c t="s">
        <v>28</v>
      </c>
    </row>
    <row r="37" spans="1:5" ht="12.75">
      <c r="A37" s="35" t="s">
        <v>56</v>
      </c>
      <c r="E37" s="39" t="s">
        <v>1009</v>
      </c>
    </row>
    <row r="38" spans="1:5" ht="51">
      <c r="A38" s="35" t="s">
        <v>57</v>
      </c>
      <c r="E38" s="40" t="s">
        <v>1010</v>
      </c>
    </row>
    <row r="39" spans="1:5" ht="12.75">
      <c r="A39" t="s">
        <v>59</v>
      </c>
      <c r="E39" s="39" t="s">
        <v>52</v>
      </c>
    </row>
    <row r="40" spans="1:16" ht="12.75">
      <c r="A40" t="s">
        <v>50</v>
      </c>
      <c s="34" t="s">
        <v>27</v>
      </c>
      <c s="34" t="s">
        <v>1011</v>
      </c>
      <c s="35" t="s">
        <v>52</v>
      </c>
      <c s="6" t="s">
        <v>1012</v>
      </c>
      <c s="36" t="s">
        <v>344</v>
      </c>
      <c s="37">
        <v>5</v>
      </c>
      <c s="36">
        <v>0</v>
      </c>
      <c s="36">
        <f>ROUND(G40*H40,6)</f>
      </c>
      <c r="L40" s="38">
        <v>0</v>
      </c>
      <c s="32">
        <f>ROUND(ROUND(L40,2)*ROUND(G40,3),2)</f>
      </c>
      <c s="36" t="s">
        <v>92</v>
      </c>
      <c>
        <f>(M40*21)/100</f>
      </c>
      <c t="s">
        <v>28</v>
      </c>
    </row>
    <row r="41" spans="1:5" ht="12.75">
      <c r="A41" s="35" t="s">
        <v>56</v>
      </c>
      <c r="E41" s="39" t="s">
        <v>1012</v>
      </c>
    </row>
    <row r="42" spans="1:5" ht="25.5">
      <c r="A42" s="35" t="s">
        <v>57</v>
      </c>
      <c r="E42" s="40" t="s">
        <v>1013</v>
      </c>
    </row>
    <row r="43" spans="1:5" ht="12.75">
      <c r="A43" t="s">
        <v>59</v>
      </c>
      <c r="E43" s="39" t="s">
        <v>52</v>
      </c>
    </row>
    <row r="44" spans="1:16" ht="12.75">
      <c r="A44" t="s">
        <v>50</v>
      </c>
      <c s="34" t="s">
        <v>79</v>
      </c>
      <c s="34" t="s">
        <v>1014</v>
      </c>
      <c s="35" t="s">
        <v>52</v>
      </c>
      <c s="6" t="s">
        <v>1015</v>
      </c>
      <c s="36" t="s">
        <v>344</v>
      </c>
      <c s="37">
        <v>5</v>
      </c>
      <c s="36">
        <v>0.0005</v>
      </c>
      <c s="36">
        <f>ROUND(G44*H44,6)</f>
      </c>
      <c r="L44" s="38">
        <v>0</v>
      </c>
      <c s="32">
        <f>ROUND(ROUND(L44,2)*ROUND(G44,3),2)</f>
      </c>
      <c s="36" t="s">
        <v>55</v>
      </c>
      <c>
        <f>(M44*21)/100</f>
      </c>
      <c t="s">
        <v>28</v>
      </c>
    </row>
    <row r="45" spans="1:5" ht="12.75">
      <c r="A45" s="35" t="s">
        <v>56</v>
      </c>
      <c r="E45" s="39" t="s">
        <v>1015</v>
      </c>
    </row>
    <row r="46" spans="1:5" ht="25.5">
      <c r="A46" s="35" t="s">
        <v>57</v>
      </c>
      <c r="E46" s="40" t="s">
        <v>1013</v>
      </c>
    </row>
    <row r="47" spans="1:5" ht="12.75">
      <c r="A47" t="s">
        <v>59</v>
      </c>
      <c r="E47" s="39" t="s">
        <v>52</v>
      </c>
    </row>
    <row r="48" spans="1:16" ht="25.5">
      <c r="A48" t="s">
        <v>50</v>
      </c>
      <c s="34" t="s">
        <v>123</v>
      </c>
      <c s="34" t="s">
        <v>1016</v>
      </c>
      <c s="35" t="s">
        <v>52</v>
      </c>
      <c s="6" t="s">
        <v>1017</v>
      </c>
      <c s="36" t="s">
        <v>110</v>
      </c>
      <c s="37">
        <v>345</v>
      </c>
      <c s="36">
        <v>0</v>
      </c>
      <c s="36">
        <f>ROUND(G48*H48,6)</f>
      </c>
      <c r="L48" s="38">
        <v>0</v>
      </c>
      <c s="32">
        <f>ROUND(ROUND(L48,2)*ROUND(G48,3),2)</f>
      </c>
      <c s="36" t="s">
        <v>92</v>
      </c>
      <c>
        <f>(M48*21)/100</f>
      </c>
      <c t="s">
        <v>28</v>
      </c>
    </row>
    <row r="49" spans="1:5" ht="25.5">
      <c r="A49" s="35" t="s">
        <v>56</v>
      </c>
      <c r="E49" s="39" t="s">
        <v>1017</v>
      </c>
    </row>
    <row r="50" spans="1:5" ht="38.25">
      <c r="A50" s="35" t="s">
        <v>57</v>
      </c>
      <c r="E50" s="40" t="s">
        <v>1018</v>
      </c>
    </row>
    <row r="51" spans="1:5" ht="12.75">
      <c r="A51" t="s">
        <v>59</v>
      </c>
      <c r="E51" s="39" t="s">
        <v>52</v>
      </c>
    </row>
    <row r="52" spans="1:16" ht="12.75">
      <c r="A52" t="s">
        <v>50</v>
      </c>
      <c s="34" t="s">
        <v>128</v>
      </c>
      <c s="34" t="s">
        <v>1019</v>
      </c>
      <c s="35" t="s">
        <v>52</v>
      </c>
      <c s="6" t="s">
        <v>1020</v>
      </c>
      <c s="36" t="s">
        <v>110</v>
      </c>
      <c s="37">
        <v>40.25</v>
      </c>
      <c s="36">
        <v>0.00017</v>
      </c>
      <c s="36">
        <f>ROUND(G52*H52,6)</f>
      </c>
      <c r="L52" s="38">
        <v>0</v>
      </c>
      <c s="32">
        <f>ROUND(ROUND(L52,2)*ROUND(G52,3),2)</f>
      </c>
      <c s="36" t="s">
        <v>55</v>
      </c>
      <c>
        <f>(M52*21)/100</f>
      </c>
      <c t="s">
        <v>28</v>
      </c>
    </row>
    <row r="53" spans="1:5" ht="12.75">
      <c r="A53" s="35" t="s">
        <v>56</v>
      </c>
      <c r="E53" s="39" t="s">
        <v>1020</v>
      </c>
    </row>
    <row r="54" spans="1:5" ht="38.25">
      <c r="A54" s="35" t="s">
        <v>57</v>
      </c>
      <c r="E54" s="40" t="s">
        <v>1021</v>
      </c>
    </row>
    <row r="55" spans="1:5" ht="12.75">
      <c r="A55" t="s">
        <v>59</v>
      </c>
      <c r="E55" s="39" t="s">
        <v>52</v>
      </c>
    </row>
    <row r="56" spans="1:16" ht="12.75">
      <c r="A56" t="s">
        <v>50</v>
      </c>
      <c s="34" t="s">
        <v>131</v>
      </c>
      <c s="34" t="s">
        <v>1022</v>
      </c>
      <c s="35" t="s">
        <v>52</v>
      </c>
      <c s="6" t="s">
        <v>1023</v>
      </c>
      <c s="36" t="s">
        <v>110</v>
      </c>
      <c s="37">
        <v>356.5</v>
      </c>
      <c s="36">
        <v>0.00017</v>
      </c>
      <c s="36">
        <f>ROUND(G56*H56,6)</f>
      </c>
      <c r="L56" s="38">
        <v>0</v>
      </c>
      <c s="32">
        <f>ROUND(ROUND(L56,2)*ROUND(G56,3),2)</f>
      </c>
      <c s="36" t="s">
        <v>55</v>
      </c>
      <c>
        <f>(M56*21)/100</f>
      </c>
      <c t="s">
        <v>28</v>
      </c>
    </row>
    <row r="57" spans="1:5" ht="12.75">
      <c r="A57" s="35" t="s">
        <v>56</v>
      </c>
      <c r="E57" s="39" t="s">
        <v>1023</v>
      </c>
    </row>
    <row r="58" spans="1:5" ht="38.25">
      <c r="A58" s="35" t="s">
        <v>57</v>
      </c>
      <c r="E58" s="40" t="s">
        <v>1024</v>
      </c>
    </row>
    <row r="59" spans="1:5" ht="12.75">
      <c r="A59" t="s">
        <v>59</v>
      </c>
      <c r="E59" s="39" t="s">
        <v>52</v>
      </c>
    </row>
    <row r="60" spans="1:16" ht="25.5">
      <c r="A60" t="s">
        <v>50</v>
      </c>
      <c s="34" t="s">
        <v>134</v>
      </c>
      <c s="34" t="s">
        <v>1025</v>
      </c>
      <c s="35" t="s">
        <v>52</v>
      </c>
      <c s="6" t="s">
        <v>1026</v>
      </c>
      <c s="36" t="s">
        <v>344</v>
      </c>
      <c s="37">
        <v>176</v>
      </c>
      <c s="36">
        <v>0</v>
      </c>
      <c s="36">
        <f>ROUND(G60*H60,6)</f>
      </c>
      <c r="L60" s="38">
        <v>0</v>
      </c>
      <c s="32">
        <f>ROUND(ROUND(L60,2)*ROUND(G60,3),2)</f>
      </c>
      <c s="36" t="s">
        <v>92</v>
      </c>
      <c>
        <f>(M60*21)/100</f>
      </c>
      <c t="s">
        <v>28</v>
      </c>
    </row>
    <row r="61" spans="1:5" ht="25.5">
      <c r="A61" s="35" t="s">
        <v>56</v>
      </c>
      <c r="E61" s="39" t="s">
        <v>1026</v>
      </c>
    </row>
    <row r="62" spans="1:5" ht="25.5">
      <c r="A62" s="35" t="s">
        <v>57</v>
      </c>
      <c r="E62" s="40" t="s">
        <v>1027</v>
      </c>
    </row>
    <row r="63" spans="1:5" ht="12.75">
      <c r="A63" t="s">
        <v>59</v>
      </c>
      <c r="E63" s="39" t="s">
        <v>52</v>
      </c>
    </row>
    <row r="64" spans="1:16" ht="25.5">
      <c r="A64" t="s">
        <v>50</v>
      </c>
      <c s="34" t="s">
        <v>138</v>
      </c>
      <c s="34" t="s">
        <v>1028</v>
      </c>
      <c s="35" t="s">
        <v>52</v>
      </c>
      <c s="6" t="s">
        <v>1029</v>
      </c>
      <c s="36" t="s">
        <v>344</v>
      </c>
      <c s="37">
        <v>4</v>
      </c>
      <c s="36">
        <v>0</v>
      </c>
      <c s="36">
        <f>ROUND(G64*H64,6)</f>
      </c>
      <c r="L64" s="38">
        <v>0</v>
      </c>
      <c s="32">
        <f>ROUND(ROUND(L64,2)*ROUND(G64,3),2)</f>
      </c>
      <c s="36" t="s">
        <v>92</v>
      </c>
      <c>
        <f>(M64*21)/100</f>
      </c>
      <c t="s">
        <v>28</v>
      </c>
    </row>
    <row r="65" spans="1:5" ht="25.5">
      <c r="A65" s="35" t="s">
        <v>56</v>
      </c>
      <c r="E65" s="39" t="s">
        <v>1029</v>
      </c>
    </row>
    <row r="66" spans="1:5" ht="25.5">
      <c r="A66" s="35" t="s">
        <v>57</v>
      </c>
      <c r="E66" s="40" t="s">
        <v>1030</v>
      </c>
    </row>
    <row r="67" spans="1:5" ht="12.75">
      <c r="A67" t="s">
        <v>59</v>
      </c>
      <c r="E67" s="39" t="s">
        <v>52</v>
      </c>
    </row>
    <row r="68" spans="1:16" ht="25.5">
      <c r="A68" t="s">
        <v>50</v>
      </c>
      <c s="34" t="s">
        <v>142</v>
      </c>
      <c s="34" t="s">
        <v>1031</v>
      </c>
      <c s="35" t="s">
        <v>52</v>
      </c>
      <c s="6" t="s">
        <v>1032</v>
      </c>
      <c s="36" t="s">
        <v>344</v>
      </c>
      <c s="37">
        <v>4</v>
      </c>
      <c s="36">
        <v>0</v>
      </c>
      <c s="36">
        <f>ROUND(G68*H68,6)</f>
      </c>
      <c r="L68" s="38">
        <v>0</v>
      </c>
      <c s="32">
        <f>ROUND(ROUND(L68,2)*ROUND(G68,3),2)</f>
      </c>
      <c s="36" t="s">
        <v>92</v>
      </c>
      <c>
        <f>(M68*21)/100</f>
      </c>
      <c t="s">
        <v>28</v>
      </c>
    </row>
    <row r="69" spans="1:5" ht="25.5">
      <c r="A69" s="35" t="s">
        <v>56</v>
      </c>
      <c r="E69" s="39" t="s">
        <v>1032</v>
      </c>
    </row>
    <row r="70" spans="1:5" ht="25.5">
      <c r="A70" s="35" t="s">
        <v>57</v>
      </c>
      <c r="E70" s="40" t="s">
        <v>1030</v>
      </c>
    </row>
    <row r="71" spans="1:5" ht="12.75">
      <c r="A71" t="s">
        <v>59</v>
      </c>
      <c r="E71" s="39" t="s">
        <v>52</v>
      </c>
    </row>
    <row r="72" spans="1:16" ht="12.75">
      <c r="A72" t="s">
        <v>50</v>
      </c>
      <c s="34" t="s">
        <v>147</v>
      </c>
      <c s="34" t="s">
        <v>1033</v>
      </c>
      <c s="35" t="s">
        <v>52</v>
      </c>
      <c s="6" t="s">
        <v>1034</v>
      </c>
      <c s="36" t="s">
        <v>54</v>
      </c>
      <c s="37">
        <v>50</v>
      </c>
      <c s="36">
        <v>0.00076</v>
      </c>
      <c s="36">
        <f>ROUND(G72*H72,6)</f>
      </c>
      <c r="L72" s="38">
        <v>0</v>
      </c>
      <c s="32">
        <f>ROUND(ROUND(L72,2)*ROUND(G72,3),2)</f>
      </c>
      <c s="36" t="s">
        <v>55</v>
      </c>
      <c>
        <f>(M72*21)/100</f>
      </c>
      <c t="s">
        <v>28</v>
      </c>
    </row>
    <row r="73" spans="1:5" ht="12.75">
      <c r="A73" s="35" t="s">
        <v>56</v>
      </c>
      <c r="E73" s="39" t="s">
        <v>1034</v>
      </c>
    </row>
    <row r="74" spans="1:5" ht="25.5">
      <c r="A74" s="35" t="s">
        <v>57</v>
      </c>
      <c r="E74" s="40" t="s">
        <v>1035</v>
      </c>
    </row>
    <row r="75" spans="1:5" ht="12.75">
      <c r="A75" t="s">
        <v>59</v>
      </c>
      <c r="E75" s="39" t="s">
        <v>52</v>
      </c>
    </row>
    <row r="76" spans="1:16" ht="12.75">
      <c r="A76" t="s">
        <v>50</v>
      </c>
      <c s="34" t="s">
        <v>153</v>
      </c>
      <c s="34" t="s">
        <v>1036</v>
      </c>
      <c s="35" t="s">
        <v>52</v>
      </c>
      <c s="6" t="s">
        <v>1037</v>
      </c>
      <c s="36" t="s">
        <v>54</v>
      </c>
      <c s="37">
        <v>1</v>
      </c>
      <c s="36">
        <v>0</v>
      </c>
      <c s="36">
        <f>ROUND(G76*H76,6)</f>
      </c>
      <c r="L76" s="38">
        <v>0</v>
      </c>
      <c s="32">
        <f>ROUND(ROUND(L76,2)*ROUND(G76,3),2)</f>
      </c>
      <c s="36" t="s">
        <v>92</v>
      </c>
      <c>
        <f>(M76*21)/100</f>
      </c>
      <c t="s">
        <v>28</v>
      </c>
    </row>
    <row r="77" spans="1:5" ht="12.75">
      <c r="A77" s="35" t="s">
        <v>56</v>
      </c>
      <c r="E77" s="39" t="s">
        <v>1037</v>
      </c>
    </row>
    <row r="78" spans="1:5" ht="25.5">
      <c r="A78" s="35" t="s">
        <v>57</v>
      </c>
      <c r="E78" s="40" t="s">
        <v>935</v>
      </c>
    </row>
    <row r="79" spans="1:5" ht="12.75">
      <c r="A79" t="s">
        <v>59</v>
      </c>
      <c r="E79" s="39" t="s">
        <v>52</v>
      </c>
    </row>
    <row r="80" spans="1:16" ht="12.75">
      <c r="A80" t="s">
        <v>50</v>
      </c>
      <c s="34" t="s">
        <v>157</v>
      </c>
      <c s="34" t="s">
        <v>1038</v>
      </c>
      <c s="35" t="s">
        <v>52</v>
      </c>
      <c s="6" t="s">
        <v>1039</v>
      </c>
      <c s="36" t="s">
        <v>54</v>
      </c>
      <c s="37">
        <v>1</v>
      </c>
      <c s="36">
        <v>0</v>
      </c>
      <c s="36">
        <f>ROUND(G80*H80,6)</f>
      </c>
      <c r="L80" s="38">
        <v>0</v>
      </c>
      <c s="32">
        <f>ROUND(ROUND(L80,2)*ROUND(G80,3),2)</f>
      </c>
      <c s="36" t="s">
        <v>55</v>
      </c>
      <c>
        <f>(M80*21)/100</f>
      </c>
      <c t="s">
        <v>28</v>
      </c>
    </row>
    <row r="81" spans="1:5" ht="12.75">
      <c r="A81" s="35" t="s">
        <v>56</v>
      </c>
      <c r="E81" s="39" t="s">
        <v>1039</v>
      </c>
    </row>
    <row r="82" spans="1:5" ht="25.5">
      <c r="A82" s="35" t="s">
        <v>57</v>
      </c>
      <c r="E82" s="40" t="s">
        <v>935</v>
      </c>
    </row>
    <row r="83" spans="1:5" ht="12.75">
      <c r="A83" t="s">
        <v>59</v>
      </c>
      <c r="E83" s="39" t="s">
        <v>52</v>
      </c>
    </row>
    <row r="84" spans="1:16" ht="25.5">
      <c r="A84" t="s">
        <v>50</v>
      </c>
      <c s="34" t="s">
        <v>162</v>
      </c>
      <c s="34" t="s">
        <v>1040</v>
      </c>
      <c s="35" t="s">
        <v>52</v>
      </c>
      <c s="6" t="s">
        <v>1041</v>
      </c>
      <c s="36" t="s">
        <v>344</v>
      </c>
      <c s="37">
        <v>1</v>
      </c>
      <c s="36">
        <v>0</v>
      </c>
      <c s="36">
        <f>ROUND(G84*H84,6)</f>
      </c>
      <c r="L84" s="38">
        <v>0</v>
      </c>
      <c s="32">
        <f>ROUND(ROUND(L84,2)*ROUND(G84,3),2)</f>
      </c>
      <c s="36" t="s">
        <v>92</v>
      </c>
      <c>
        <f>(M84*21)/100</f>
      </c>
      <c t="s">
        <v>28</v>
      </c>
    </row>
    <row r="85" spans="1:5" ht="25.5">
      <c r="A85" s="35" t="s">
        <v>56</v>
      </c>
      <c r="E85" s="39" t="s">
        <v>1041</v>
      </c>
    </row>
    <row r="86" spans="1:5" ht="25.5">
      <c r="A86" s="35" t="s">
        <v>57</v>
      </c>
      <c r="E86" s="40" t="s">
        <v>935</v>
      </c>
    </row>
    <row r="87" spans="1:5" ht="12.75">
      <c r="A87" t="s">
        <v>59</v>
      </c>
      <c r="E87" s="39" t="s">
        <v>52</v>
      </c>
    </row>
    <row r="88" spans="1:16" ht="12.75">
      <c r="A88" t="s">
        <v>50</v>
      </c>
      <c s="34" t="s">
        <v>167</v>
      </c>
      <c s="34" t="s">
        <v>1042</v>
      </c>
      <c s="35" t="s">
        <v>52</v>
      </c>
      <c s="6" t="s">
        <v>1043</v>
      </c>
      <c s="36" t="s">
        <v>344</v>
      </c>
      <c s="37">
        <v>1</v>
      </c>
      <c s="36">
        <v>0.00342</v>
      </c>
      <c s="36">
        <f>ROUND(G88*H88,6)</f>
      </c>
      <c r="L88" s="38">
        <v>0</v>
      </c>
      <c s="32">
        <f>ROUND(ROUND(L88,2)*ROUND(G88,3),2)</f>
      </c>
      <c s="36" t="s">
        <v>55</v>
      </c>
      <c>
        <f>(M88*21)/100</f>
      </c>
      <c t="s">
        <v>28</v>
      </c>
    </row>
    <row r="89" spans="1:5" ht="12.75">
      <c r="A89" s="35" t="s">
        <v>56</v>
      </c>
      <c r="E89" s="39" t="s">
        <v>1043</v>
      </c>
    </row>
    <row r="90" spans="1:5" ht="25.5">
      <c r="A90" s="35" t="s">
        <v>57</v>
      </c>
      <c r="E90" s="40" t="s">
        <v>1044</v>
      </c>
    </row>
    <row r="91" spans="1:5" ht="12.75">
      <c r="A91" t="s">
        <v>59</v>
      </c>
      <c r="E91" s="39" t="s">
        <v>52</v>
      </c>
    </row>
    <row r="92" spans="1:16" ht="12.75">
      <c r="A92" t="s">
        <v>50</v>
      </c>
      <c s="34" t="s">
        <v>171</v>
      </c>
      <c s="34" t="s">
        <v>1045</v>
      </c>
      <c s="35" t="s">
        <v>52</v>
      </c>
      <c s="6" t="s">
        <v>1046</v>
      </c>
      <c s="36" t="s">
        <v>344</v>
      </c>
      <c s="37">
        <v>1</v>
      </c>
      <c s="36">
        <v>0</v>
      </c>
      <c s="36">
        <f>ROUND(G92*H92,6)</f>
      </c>
      <c r="L92" s="38">
        <v>0</v>
      </c>
      <c s="32">
        <f>ROUND(ROUND(L92,2)*ROUND(G92,3),2)</f>
      </c>
      <c s="36" t="s">
        <v>55</v>
      </c>
      <c>
        <f>(M92*21)/100</f>
      </c>
      <c t="s">
        <v>28</v>
      </c>
    </row>
    <row r="93" spans="1:5" ht="12.75">
      <c r="A93" s="35" t="s">
        <v>56</v>
      </c>
      <c r="E93" s="39" t="s">
        <v>1046</v>
      </c>
    </row>
    <row r="94" spans="1:5" ht="25.5">
      <c r="A94" s="35" t="s">
        <v>57</v>
      </c>
      <c r="E94" s="40" t="s">
        <v>1047</v>
      </c>
    </row>
    <row r="95" spans="1:5" ht="12.75">
      <c r="A95" t="s">
        <v>59</v>
      </c>
      <c r="E95" s="39" t="s">
        <v>52</v>
      </c>
    </row>
    <row r="96" spans="1:16" ht="12.75">
      <c r="A96" t="s">
        <v>50</v>
      </c>
      <c s="34" t="s">
        <v>176</v>
      </c>
      <c s="34" t="s">
        <v>1048</v>
      </c>
      <c s="35" t="s">
        <v>52</v>
      </c>
      <c s="6" t="s">
        <v>1049</v>
      </c>
      <c s="36" t="s">
        <v>344</v>
      </c>
      <c s="37">
        <v>1</v>
      </c>
      <c s="36">
        <v>5E-05</v>
      </c>
      <c s="36">
        <f>ROUND(G96*H96,6)</f>
      </c>
      <c r="L96" s="38">
        <v>0</v>
      </c>
      <c s="32">
        <f>ROUND(ROUND(L96,2)*ROUND(G96,3),2)</f>
      </c>
      <c s="36" t="s">
        <v>55</v>
      </c>
      <c>
        <f>(M96*21)/100</f>
      </c>
      <c t="s">
        <v>28</v>
      </c>
    </row>
    <row r="97" spans="1:5" ht="12.75">
      <c r="A97" s="35" t="s">
        <v>56</v>
      </c>
      <c r="E97" s="39" t="s">
        <v>1049</v>
      </c>
    </row>
    <row r="98" spans="1:5" ht="25.5">
      <c r="A98" s="35" t="s">
        <v>57</v>
      </c>
      <c r="E98" s="40" t="s">
        <v>1047</v>
      </c>
    </row>
    <row r="99" spans="1:5" ht="12.75">
      <c r="A99" t="s">
        <v>59</v>
      </c>
      <c r="E99" s="39" t="s">
        <v>52</v>
      </c>
    </row>
    <row r="100" spans="1:16" ht="12.75">
      <c r="A100" t="s">
        <v>50</v>
      </c>
      <c s="34" t="s">
        <v>181</v>
      </c>
      <c s="34" t="s">
        <v>1050</v>
      </c>
      <c s="35" t="s">
        <v>52</v>
      </c>
      <c s="6" t="s">
        <v>1051</v>
      </c>
      <c s="36" t="s">
        <v>344</v>
      </c>
      <c s="37">
        <v>1</v>
      </c>
      <c s="36">
        <v>0</v>
      </c>
      <c s="36">
        <f>ROUND(G100*H100,6)</f>
      </c>
      <c r="L100" s="38">
        <v>0</v>
      </c>
      <c s="32">
        <f>ROUND(ROUND(L100,2)*ROUND(G100,3),2)</f>
      </c>
      <c s="36" t="s">
        <v>92</v>
      </c>
      <c>
        <f>(M100*21)/100</f>
      </c>
      <c t="s">
        <v>28</v>
      </c>
    </row>
    <row r="101" spans="1:5" ht="12.75">
      <c r="A101" s="35" t="s">
        <v>56</v>
      </c>
      <c r="E101" s="39" t="s">
        <v>1051</v>
      </c>
    </row>
    <row r="102" spans="1:5" ht="25.5">
      <c r="A102" s="35" t="s">
        <v>57</v>
      </c>
      <c r="E102" s="40" t="s">
        <v>1052</v>
      </c>
    </row>
    <row r="103" spans="1:5" ht="12.75">
      <c r="A103" t="s">
        <v>59</v>
      </c>
      <c r="E103" s="39" t="s">
        <v>52</v>
      </c>
    </row>
    <row r="104" spans="1:16" ht="12.75">
      <c r="A104" t="s">
        <v>50</v>
      </c>
      <c s="34" t="s">
        <v>186</v>
      </c>
      <c s="34" t="s">
        <v>1053</v>
      </c>
      <c s="35" t="s">
        <v>52</v>
      </c>
      <c s="6" t="s">
        <v>1054</v>
      </c>
      <c s="36" t="s">
        <v>344</v>
      </c>
      <c s="37">
        <v>1</v>
      </c>
      <c s="36">
        <v>0.0004</v>
      </c>
      <c s="36">
        <f>ROUND(G104*H104,6)</f>
      </c>
      <c r="L104" s="38">
        <v>0</v>
      </c>
      <c s="32">
        <f>ROUND(ROUND(L104,2)*ROUND(G104,3),2)</f>
      </c>
      <c s="36" t="s">
        <v>92</v>
      </c>
      <c>
        <f>(M104*21)/100</f>
      </c>
      <c t="s">
        <v>28</v>
      </c>
    </row>
    <row r="105" spans="1:5" ht="12.75">
      <c r="A105" s="35" t="s">
        <v>56</v>
      </c>
      <c r="E105" s="39" t="s">
        <v>1054</v>
      </c>
    </row>
    <row r="106" spans="1:5" ht="25.5">
      <c r="A106" s="35" t="s">
        <v>57</v>
      </c>
      <c r="E106" s="40" t="s">
        <v>1052</v>
      </c>
    </row>
    <row r="107" spans="1:5" ht="12.75">
      <c r="A107" t="s">
        <v>59</v>
      </c>
      <c r="E107" s="39" t="s">
        <v>52</v>
      </c>
    </row>
    <row r="108" spans="1:16" ht="25.5">
      <c r="A108" t="s">
        <v>50</v>
      </c>
      <c s="34" t="s">
        <v>189</v>
      </c>
      <c s="34" t="s">
        <v>1055</v>
      </c>
      <c s="35" t="s">
        <v>52</v>
      </c>
      <c s="6" t="s">
        <v>1056</v>
      </c>
      <c s="36" t="s">
        <v>344</v>
      </c>
      <c s="37">
        <v>2</v>
      </c>
      <c s="36">
        <v>0</v>
      </c>
      <c s="36">
        <f>ROUND(G108*H108,6)</f>
      </c>
      <c r="L108" s="38">
        <v>0</v>
      </c>
      <c s="32">
        <f>ROUND(ROUND(L108,2)*ROUND(G108,3),2)</f>
      </c>
      <c s="36" t="s">
        <v>92</v>
      </c>
      <c>
        <f>(M108*21)/100</f>
      </c>
      <c t="s">
        <v>28</v>
      </c>
    </row>
    <row r="109" spans="1:5" ht="25.5">
      <c r="A109" s="35" t="s">
        <v>56</v>
      </c>
      <c r="E109" s="39" t="s">
        <v>1056</v>
      </c>
    </row>
    <row r="110" spans="1:5" ht="38.25">
      <c r="A110" s="35" t="s">
        <v>57</v>
      </c>
      <c r="E110" s="40" t="s">
        <v>1057</v>
      </c>
    </row>
    <row r="111" spans="1:5" ht="12.75">
      <c r="A111" t="s">
        <v>59</v>
      </c>
      <c r="E111" s="39" t="s">
        <v>52</v>
      </c>
    </row>
    <row r="112" spans="1:16" ht="12.75">
      <c r="A112" t="s">
        <v>50</v>
      </c>
      <c s="34" t="s">
        <v>194</v>
      </c>
      <c s="34" t="s">
        <v>1058</v>
      </c>
      <c s="35" t="s">
        <v>52</v>
      </c>
      <c s="6" t="s">
        <v>1059</v>
      </c>
      <c s="36" t="s">
        <v>344</v>
      </c>
      <c s="37">
        <v>1</v>
      </c>
      <c s="36">
        <v>0.0004</v>
      </c>
      <c s="36">
        <f>ROUND(G112*H112,6)</f>
      </c>
      <c r="L112" s="38">
        <v>0</v>
      </c>
      <c s="32">
        <f>ROUND(ROUND(L112,2)*ROUND(G112,3),2)</f>
      </c>
      <c s="36" t="s">
        <v>55</v>
      </c>
      <c>
        <f>(M112*21)/100</f>
      </c>
      <c t="s">
        <v>28</v>
      </c>
    </row>
    <row r="113" spans="1:5" ht="12.75">
      <c r="A113" s="35" t="s">
        <v>56</v>
      </c>
      <c r="E113" s="39" t="s">
        <v>1059</v>
      </c>
    </row>
    <row r="114" spans="1:5" ht="25.5">
      <c r="A114" s="35" t="s">
        <v>57</v>
      </c>
      <c r="E114" s="40" t="s">
        <v>1060</v>
      </c>
    </row>
    <row r="115" spans="1:5" ht="12.75">
      <c r="A115" t="s">
        <v>59</v>
      </c>
      <c r="E115" s="39" t="s">
        <v>52</v>
      </c>
    </row>
    <row r="116" spans="1:16" ht="12.75">
      <c r="A116" t="s">
        <v>50</v>
      </c>
      <c s="34" t="s">
        <v>198</v>
      </c>
      <c s="34" t="s">
        <v>1061</v>
      </c>
      <c s="35" t="s">
        <v>52</v>
      </c>
      <c s="6" t="s">
        <v>1062</v>
      </c>
      <c s="36" t="s">
        <v>344</v>
      </c>
      <c s="37">
        <v>1</v>
      </c>
      <c s="36">
        <v>0.0004</v>
      </c>
      <c s="36">
        <f>ROUND(G116*H116,6)</f>
      </c>
      <c r="L116" s="38">
        <v>0</v>
      </c>
      <c s="32">
        <f>ROUND(ROUND(L116,2)*ROUND(G116,3),2)</f>
      </c>
      <c s="36" t="s">
        <v>55</v>
      </c>
      <c>
        <f>(M116*21)/100</f>
      </c>
      <c t="s">
        <v>28</v>
      </c>
    </row>
    <row r="117" spans="1:5" ht="12.75">
      <c r="A117" s="35" t="s">
        <v>56</v>
      </c>
      <c r="E117" s="39" t="s">
        <v>1062</v>
      </c>
    </row>
    <row r="118" spans="1:5" ht="25.5">
      <c r="A118" s="35" t="s">
        <v>57</v>
      </c>
      <c r="E118" s="40" t="s">
        <v>1063</v>
      </c>
    </row>
    <row r="119" spans="1:5" ht="12.75">
      <c r="A119" t="s">
        <v>59</v>
      </c>
      <c r="E119" s="39" t="s">
        <v>52</v>
      </c>
    </row>
    <row r="120" spans="1:16" ht="12.75">
      <c r="A120" t="s">
        <v>50</v>
      </c>
      <c s="34" t="s">
        <v>202</v>
      </c>
      <c s="34" t="s">
        <v>1064</v>
      </c>
      <c s="35" t="s">
        <v>52</v>
      </c>
      <c s="6" t="s">
        <v>1065</v>
      </c>
      <c s="36" t="s">
        <v>344</v>
      </c>
      <c s="37">
        <v>1</v>
      </c>
      <c s="36">
        <v>0</v>
      </c>
      <c s="36">
        <f>ROUND(G120*H120,6)</f>
      </c>
      <c r="L120" s="38">
        <v>0</v>
      </c>
      <c s="32">
        <f>ROUND(ROUND(L120,2)*ROUND(G120,3),2)</f>
      </c>
      <c s="36" t="s">
        <v>92</v>
      </c>
      <c>
        <f>(M120*21)/100</f>
      </c>
      <c t="s">
        <v>28</v>
      </c>
    </row>
    <row r="121" spans="1:5" ht="12.75">
      <c r="A121" s="35" t="s">
        <v>56</v>
      </c>
      <c r="E121" s="39" t="s">
        <v>1065</v>
      </c>
    </row>
    <row r="122" spans="1:5" ht="25.5">
      <c r="A122" s="35" t="s">
        <v>57</v>
      </c>
      <c r="E122" s="40" t="s">
        <v>1066</v>
      </c>
    </row>
    <row r="123" spans="1:5" ht="12.75">
      <c r="A123" t="s">
        <v>59</v>
      </c>
      <c r="E123" s="39" t="s">
        <v>52</v>
      </c>
    </row>
    <row r="124" spans="1:16" ht="12.75">
      <c r="A124" t="s">
        <v>50</v>
      </c>
      <c s="34" t="s">
        <v>206</v>
      </c>
      <c s="34" t="s">
        <v>1067</v>
      </c>
      <c s="35" t="s">
        <v>52</v>
      </c>
      <c s="6" t="s">
        <v>1068</v>
      </c>
      <c s="36" t="s">
        <v>344</v>
      </c>
      <c s="37">
        <v>1</v>
      </c>
      <c s="36">
        <v>0.00035</v>
      </c>
      <c s="36">
        <f>ROUND(G124*H124,6)</f>
      </c>
      <c r="L124" s="38">
        <v>0</v>
      </c>
      <c s="32">
        <f>ROUND(ROUND(L124,2)*ROUND(G124,3),2)</f>
      </c>
      <c s="36" t="s">
        <v>55</v>
      </c>
      <c>
        <f>(M124*21)/100</f>
      </c>
      <c t="s">
        <v>28</v>
      </c>
    </row>
    <row r="125" spans="1:5" ht="12.75">
      <c r="A125" s="35" t="s">
        <v>56</v>
      </c>
      <c r="E125" s="39" t="s">
        <v>1068</v>
      </c>
    </row>
    <row r="126" spans="1:5" ht="25.5">
      <c r="A126" s="35" t="s">
        <v>57</v>
      </c>
      <c r="E126" s="40" t="s">
        <v>1066</v>
      </c>
    </row>
    <row r="127" spans="1:5" ht="12.75">
      <c r="A127" t="s">
        <v>59</v>
      </c>
      <c r="E127" s="39" t="s">
        <v>52</v>
      </c>
    </row>
    <row r="128" spans="1:16" ht="25.5">
      <c r="A128" t="s">
        <v>50</v>
      </c>
      <c s="34" t="s">
        <v>209</v>
      </c>
      <c s="34" t="s">
        <v>1069</v>
      </c>
      <c s="35" t="s">
        <v>52</v>
      </c>
      <c s="6" t="s">
        <v>1070</v>
      </c>
      <c s="36" t="s">
        <v>110</v>
      </c>
      <c s="37">
        <v>50</v>
      </c>
      <c s="36">
        <v>0</v>
      </c>
      <c s="36">
        <f>ROUND(G128*H128,6)</f>
      </c>
      <c r="L128" s="38">
        <v>0</v>
      </c>
      <c s="32">
        <f>ROUND(ROUND(L128,2)*ROUND(G128,3),2)</f>
      </c>
      <c s="36" t="s">
        <v>92</v>
      </c>
      <c>
        <f>(M128*21)/100</f>
      </c>
      <c t="s">
        <v>28</v>
      </c>
    </row>
    <row r="129" spans="1:5" ht="25.5">
      <c r="A129" s="35" t="s">
        <v>56</v>
      </c>
      <c r="E129" s="39" t="s">
        <v>1070</v>
      </c>
    </row>
    <row r="130" spans="1:5" ht="25.5">
      <c r="A130" s="35" t="s">
        <v>57</v>
      </c>
      <c r="E130" s="40" t="s">
        <v>988</v>
      </c>
    </row>
    <row r="131" spans="1:5" ht="12.75">
      <c r="A131" t="s">
        <v>59</v>
      </c>
      <c r="E131" s="39" t="s">
        <v>52</v>
      </c>
    </row>
    <row r="132" spans="1:16" ht="12.75">
      <c r="A132" t="s">
        <v>50</v>
      </c>
      <c s="34" t="s">
        <v>213</v>
      </c>
      <c s="34" t="s">
        <v>1071</v>
      </c>
      <c s="35" t="s">
        <v>52</v>
      </c>
      <c s="6" t="s">
        <v>1072</v>
      </c>
      <c s="36" t="s">
        <v>110</v>
      </c>
      <c s="37">
        <v>57.5</v>
      </c>
      <c s="36">
        <v>0.001</v>
      </c>
      <c s="36">
        <f>ROUND(G132*H132,6)</f>
      </c>
      <c r="L132" s="38">
        <v>0</v>
      </c>
      <c s="32">
        <f>ROUND(ROUND(L132,2)*ROUND(G132,3),2)</f>
      </c>
      <c s="36" t="s">
        <v>92</v>
      </c>
      <c>
        <f>(M132*21)/100</f>
      </c>
      <c t="s">
        <v>28</v>
      </c>
    </row>
    <row r="133" spans="1:5" ht="12.75">
      <c r="A133" s="35" t="s">
        <v>56</v>
      </c>
      <c r="E133" s="39" t="s">
        <v>1072</v>
      </c>
    </row>
    <row r="134" spans="1:5" ht="38.25">
      <c r="A134" s="35" t="s">
        <v>57</v>
      </c>
      <c r="E134" s="40" t="s">
        <v>1073</v>
      </c>
    </row>
    <row r="135" spans="1:5" ht="12.75">
      <c r="A135" t="s">
        <v>59</v>
      </c>
      <c r="E135" s="39" t="s">
        <v>52</v>
      </c>
    </row>
    <row r="136" spans="1:16" ht="25.5">
      <c r="A136" t="s">
        <v>50</v>
      </c>
      <c s="34" t="s">
        <v>217</v>
      </c>
      <c s="34" t="s">
        <v>1074</v>
      </c>
      <c s="35" t="s">
        <v>52</v>
      </c>
      <c s="6" t="s">
        <v>1075</v>
      </c>
      <c s="36" t="s">
        <v>110</v>
      </c>
      <c s="37">
        <v>60</v>
      </c>
      <c s="36">
        <v>0</v>
      </c>
      <c s="36">
        <f>ROUND(G136*H136,6)</f>
      </c>
      <c r="L136" s="38">
        <v>0</v>
      </c>
      <c s="32">
        <f>ROUND(ROUND(L136,2)*ROUND(G136,3),2)</f>
      </c>
      <c s="36" t="s">
        <v>92</v>
      </c>
      <c>
        <f>(M136*21)/100</f>
      </c>
      <c t="s">
        <v>28</v>
      </c>
    </row>
    <row r="137" spans="1:5" ht="25.5">
      <c r="A137" s="35" t="s">
        <v>56</v>
      </c>
      <c r="E137" s="39" t="s">
        <v>1075</v>
      </c>
    </row>
    <row r="138" spans="1:5" ht="25.5">
      <c r="A138" s="35" t="s">
        <v>57</v>
      </c>
      <c r="E138" s="40" t="s">
        <v>996</v>
      </c>
    </row>
    <row r="139" spans="1:5" ht="12.75">
      <c r="A139" t="s">
        <v>59</v>
      </c>
      <c r="E139" s="39" t="s">
        <v>52</v>
      </c>
    </row>
    <row r="140" spans="1:16" ht="12.75">
      <c r="A140" t="s">
        <v>50</v>
      </c>
      <c s="34" t="s">
        <v>221</v>
      </c>
      <c s="34" t="s">
        <v>1076</v>
      </c>
      <c s="35" t="s">
        <v>52</v>
      </c>
      <c s="6" t="s">
        <v>1077</v>
      </c>
      <c s="36" t="s">
        <v>776</v>
      </c>
      <c s="37">
        <v>69</v>
      </c>
      <c s="36">
        <v>0.001</v>
      </c>
      <c s="36">
        <f>ROUND(G140*H140,6)</f>
      </c>
      <c r="L140" s="38">
        <v>0</v>
      </c>
      <c s="32">
        <f>ROUND(ROUND(L140,2)*ROUND(G140,3),2)</f>
      </c>
      <c s="36" t="s">
        <v>92</v>
      </c>
      <c>
        <f>(M140*21)/100</f>
      </c>
      <c t="s">
        <v>28</v>
      </c>
    </row>
    <row r="141" spans="1:5" ht="12.75">
      <c r="A141" s="35" t="s">
        <v>56</v>
      </c>
      <c r="E141" s="39" t="s">
        <v>1077</v>
      </c>
    </row>
    <row r="142" spans="1:5" ht="38.25">
      <c r="A142" s="35" t="s">
        <v>57</v>
      </c>
      <c r="E142" s="40" t="s">
        <v>1078</v>
      </c>
    </row>
    <row r="143" spans="1:5" ht="12.75">
      <c r="A143" t="s">
        <v>59</v>
      </c>
      <c r="E143" s="39" t="s">
        <v>52</v>
      </c>
    </row>
    <row r="144" spans="1:16" ht="12.75">
      <c r="A144" t="s">
        <v>50</v>
      </c>
      <c s="34" t="s">
        <v>224</v>
      </c>
      <c s="34" t="s">
        <v>1079</v>
      </c>
      <c s="35" t="s">
        <v>52</v>
      </c>
      <c s="6" t="s">
        <v>1080</v>
      </c>
      <c s="36" t="s">
        <v>54</v>
      </c>
      <c s="37">
        <v>1</v>
      </c>
      <c s="36">
        <v>0</v>
      </c>
      <c s="36">
        <f>ROUND(G144*H144,6)</f>
      </c>
      <c r="L144" s="38">
        <v>0</v>
      </c>
      <c s="32">
        <f>ROUND(ROUND(L144,2)*ROUND(G144,3),2)</f>
      </c>
      <c s="36" t="s">
        <v>92</v>
      </c>
      <c>
        <f>(M144*21)/100</f>
      </c>
      <c t="s">
        <v>28</v>
      </c>
    </row>
    <row r="145" spans="1:5" ht="12.75">
      <c r="A145" s="35" t="s">
        <v>56</v>
      </c>
      <c r="E145" s="39" t="s">
        <v>1080</v>
      </c>
    </row>
    <row r="146" spans="1:5" ht="25.5">
      <c r="A146" s="35" t="s">
        <v>57</v>
      </c>
      <c r="E146" s="40" t="s">
        <v>58</v>
      </c>
    </row>
    <row r="147" spans="1:5" ht="12.75">
      <c r="A147" t="s">
        <v>59</v>
      </c>
      <c r="E147" s="39" t="s">
        <v>1081</v>
      </c>
    </row>
    <row r="148" spans="1:16" ht="12.75">
      <c r="A148" t="s">
        <v>50</v>
      </c>
      <c s="34" t="s">
        <v>229</v>
      </c>
      <c s="34" t="s">
        <v>1082</v>
      </c>
      <c s="35" t="s">
        <v>52</v>
      </c>
      <c s="6" t="s">
        <v>1083</v>
      </c>
      <c s="36" t="s">
        <v>54</v>
      </c>
      <c s="37">
        <v>1</v>
      </c>
      <c s="36">
        <v>0</v>
      </c>
      <c s="36">
        <f>ROUND(G148*H148,6)</f>
      </c>
      <c r="L148" s="38">
        <v>0</v>
      </c>
      <c s="32">
        <f>ROUND(ROUND(L148,2)*ROUND(G148,3),2)</f>
      </c>
      <c s="36" t="s">
        <v>55</v>
      </c>
      <c>
        <f>(M148*21)/100</f>
      </c>
      <c t="s">
        <v>28</v>
      </c>
    </row>
    <row r="149" spans="1:5" ht="12.75">
      <c r="A149" s="35" t="s">
        <v>56</v>
      </c>
      <c r="E149" s="39" t="s">
        <v>1083</v>
      </c>
    </row>
    <row r="150" spans="1:5" ht="25.5">
      <c r="A150" s="35" t="s">
        <v>57</v>
      </c>
      <c r="E150" s="40" t="s">
        <v>58</v>
      </c>
    </row>
    <row r="151" spans="1:5" ht="12.75">
      <c r="A151" t="s">
        <v>59</v>
      </c>
      <c r="E151" s="39" t="s">
        <v>1081</v>
      </c>
    </row>
    <row r="152" spans="1:16" ht="12.75">
      <c r="A152" t="s">
        <v>50</v>
      </c>
      <c s="34" t="s">
        <v>234</v>
      </c>
      <c s="34" t="s">
        <v>1084</v>
      </c>
      <c s="35" t="s">
        <v>52</v>
      </c>
      <c s="6" t="s">
        <v>1085</v>
      </c>
      <c s="36" t="s">
        <v>54</v>
      </c>
      <c s="37">
        <v>1</v>
      </c>
      <c s="36">
        <v>0</v>
      </c>
      <c s="36">
        <f>ROUND(G152*H152,6)</f>
      </c>
      <c r="L152" s="38">
        <v>0</v>
      </c>
      <c s="32">
        <f>ROUND(ROUND(L152,2)*ROUND(G152,3),2)</f>
      </c>
      <c s="36" t="s">
        <v>55</v>
      </c>
      <c>
        <f>(M152*21)/100</f>
      </c>
      <c t="s">
        <v>28</v>
      </c>
    </row>
    <row r="153" spans="1:5" ht="12.75">
      <c r="A153" s="35" t="s">
        <v>56</v>
      </c>
      <c r="E153" s="39" t="s">
        <v>1085</v>
      </c>
    </row>
    <row r="154" spans="1:5" ht="25.5">
      <c r="A154" s="35" t="s">
        <v>57</v>
      </c>
      <c r="E154" s="40" t="s">
        <v>58</v>
      </c>
    </row>
    <row r="155" spans="1:5" ht="12.75">
      <c r="A155" t="s">
        <v>59</v>
      </c>
      <c r="E155" s="39" t="s">
        <v>1081</v>
      </c>
    </row>
    <row r="156" spans="1:16" ht="25.5">
      <c r="A156" t="s">
        <v>50</v>
      </c>
      <c s="34" t="s">
        <v>239</v>
      </c>
      <c s="34" t="s">
        <v>1086</v>
      </c>
      <c s="35" t="s">
        <v>52</v>
      </c>
      <c s="6" t="s">
        <v>1087</v>
      </c>
      <c s="36" t="s">
        <v>110</v>
      </c>
      <c s="37">
        <v>50</v>
      </c>
      <c s="36">
        <v>0</v>
      </c>
      <c s="36">
        <f>ROUND(G156*H156,6)</f>
      </c>
      <c r="L156" s="38">
        <v>0</v>
      </c>
      <c s="32">
        <f>ROUND(ROUND(L156,2)*ROUND(G156,3),2)</f>
      </c>
      <c s="36" t="s">
        <v>92</v>
      </c>
      <c>
        <f>(M156*21)/100</f>
      </c>
      <c t="s">
        <v>28</v>
      </c>
    </row>
    <row r="157" spans="1:5" ht="25.5">
      <c r="A157" s="35" t="s">
        <v>56</v>
      </c>
      <c r="E157" s="39" t="s">
        <v>1087</v>
      </c>
    </row>
    <row r="158" spans="1:5" ht="25.5">
      <c r="A158" s="35" t="s">
        <v>57</v>
      </c>
      <c r="E158" s="40" t="s">
        <v>988</v>
      </c>
    </row>
    <row r="159" spans="1:5" ht="12.75">
      <c r="A159" t="s">
        <v>59</v>
      </c>
      <c r="E159" s="39" t="s">
        <v>1081</v>
      </c>
    </row>
    <row r="160" spans="1:16" ht="12.75">
      <c r="A160" t="s">
        <v>50</v>
      </c>
      <c s="34" t="s">
        <v>242</v>
      </c>
      <c s="34" t="s">
        <v>1088</v>
      </c>
      <c s="35" t="s">
        <v>52</v>
      </c>
      <c s="6" t="s">
        <v>1089</v>
      </c>
      <c s="36" t="s">
        <v>776</v>
      </c>
      <c s="37">
        <v>57.5</v>
      </c>
      <c s="36">
        <v>0.001</v>
      </c>
      <c s="36">
        <f>ROUND(G160*H160,6)</f>
      </c>
      <c r="L160" s="38">
        <v>0</v>
      </c>
      <c s="32">
        <f>ROUND(ROUND(L160,2)*ROUND(G160,3),2)</f>
      </c>
      <c s="36" t="s">
        <v>92</v>
      </c>
      <c>
        <f>(M160*21)/100</f>
      </c>
      <c t="s">
        <v>28</v>
      </c>
    </row>
    <row r="161" spans="1:5" ht="12.75">
      <c r="A161" s="35" t="s">
        <v>56</v>
      </c>
      <c r="E161" s="39" t="s">
        <v>1089</v>
      </c>
    </row>
    <row r="162" spans="1:5" ht="25.5">
      <c r="A162" s="35" t="s">
        <v>57</v>
      </c>
      <c r="E162" s="40" t="s">
        <v>1090</v>
      </c>
    </row>
    <row r="163" spans="1:5" ht="12.75">
      <c r="A163" t="s">
        <v>59</v>
      </c>
      <c r="E163" s="39" t="s">
        <v>52</v>
      </c>
    </row>
    <row r="164" spans="1:16" ht="12.75">
      <c r="A164" t="s">
        <v>50</v>
      </c>
      <c s="34" t="s">
        <v>246</v>
      </c>
      <c s="34" t="s">
        <v>1091</v>
      </c>
      <c s="35" t="s">
        <v>52</v>
      </c>
      <c s="6" t="s">
        <v>1092</v>
      </c>
      <c s="36" t="s">
        <v>344</v>
      </c>
      <c s="37">
        <v>10</v>
      </c>
      <c s="36">
        <v>0</v>
      </c>
      <c s="36">
        <f>ROUND(G164*H164,6)</f>
      </c>
      <c r="L164" s="38">
        <v>0</v>
      </c>
      <c s="32">
        <f>ROUND(ROUND(L164,2)*ROUND(G164,3),2)</f>
      </c>
      <c s="36" t="s">
        <v>92</v>
      </c>
      <c>
        <f>(M164*21)/100</f>
      </c>
      <c t="s">
        <v>28</v>
      </c>
    </row>
    <row r="165" spans="1:5" ht="12.75">
      <c r="A165" s="35" t="s">
        <v>56</v>
      </c>
      <c r="E165" s="39" t="s">
        <v>1092</v>
      </c>
    </row>
    <row r="166" spans="1:5" ht="25.5">
      <c r="A166" s="35" t="s">
        <v>57</v>
      </c>
      <c r="E166" s="40" t="s">
        <v>1093</v>
      </c>
    </row>
    <row r="167" spans="1:5" ht="12.75">
      <c r="A167" t="s">
        <v>59</v>
      </c>
      <c r="E167" s="39" t="s">
        <v>1081</v>
      </c>
    </row>
    <row r="168" spans="1:16" ht="12.75">
      <c r="A168" t="s">
        <v>50</v>
      </c>
      <c s="34" t="s">
        <v>250</v>
      </c>
      <c s="34" t="s">
        <v>1094</v>
      </c>
      <c s="35" t="s">
        <v>52</v>
      </c>
      <c s="6" t="s">
        <v>1095</v>
      </c>
      <c s="36" t="s">
        <v>344</v>
      </c>
      <c s="37">
        <v>10</v>
      </c>
      <c s="36">
        <v>0.00025</v>
      </c>
      <c s="36">
        <f>ROUND(G168*H168,6)</f>
      </c>
      <c r="L168" s="38">
        <v>0</v>
      </c>
      <c s="32">
        <f>ROUND(ROUND(L168,2)*ROUND(G168,3),2)</f>
      </c>
      <c s="36" t="s">
        <v>92</v>
      </c>
      <c>
        <f>(M168*21)/100</f>
      </c>
      <c t="s">
        <v>28</v>
      </c>
    </row>
    <row r="169" spans="1:5" ht="12.75">
      <c r="A169" s="35" t="s">
        <v>56</v>
      </c>
      <c r="E169" s="39" t="s">
        <v>1095</v>
      </c>
    </row>
    <row r="170" spans="1:5" ht="25.5">
      <c r="A170" s="35" t="s">
        <v>57</v>
      </c>
      <c r="E170" s="40" t="s">
        <v>1093</v>
      </c>
    </row>
    <row r="171" spans="1:5" ht="12.75">
      <c r="A171" t="s">
        <v>59</v>
      </c>
      <c r="E171" s="39" t="s">
        <v>52</v>
      </c>
    </row>
    <row r="172" spans="1:16" ht="25.5">
      <c r="A172" t="s">
        <v>50</v>
      </c>
      <c s="34" t="s">
        <v>255</v>
      </c>
      <c s="34" t="s">
        <v>1096</v>
      </c>
      <c s="35" t="s">
        <v>52</v>
      </c>
      <c s="6" t="s">
        <v>1097</v>
      </c>
      <c s="36" t="s">
        <v>54</v>
      </c>
      <c s="37">
        <v>1</v>
      </c>
      <c s="36">
        <v>0</v>
      </c>
      <c s="36">
        <f>ROUND(G172*H172,6)</f>
      </c>
      <c r="L172" s="38">
        <v>0</v>
      </c>
      <c s="32">
        <f>ROUND(ROUND(L172,2)*ROUND(G172,3),2)</f>
      </c>
      <c s="36" t="s">
        <v>92</v>
      </c>
      <c>
        <f>(M172*21)/100</f>
      </c>
      <c t="s">
        <v>28</v>
      </c>
    </row>
    <row r="173" spans="1:5" ht="25.5">
      <c r="A173" s="35" t="s">
        <v>56</v>
      </c>
      <c r="E173" s="39" t="s">
        <v>1097</v>
      </c>
    </row>
    <row r="174" spans="1:5" ht="25.5">
      <c r="A174" s="35" t="s">
        <v>57</v>
      </c>
      <c r="E174" s="40" t="s">
        <v>58</v>
      </c>
    </row>
    <row r="175" spans="1:5" ht="25.5">
      <c r="A175" t="s">
        <v>59</v>
      </c>
      <c r="E175" s="39" t="s">
        <v>1098</v>
      </c>
    </row>
    <row r="176" spans="1:16" ht="12.75">
      <c r="A176" t="s">
        <v>50</v>
      </c>
      <c s="34" t="s">
        <v>260</v>
      </c>
      <c s="34" t="s">
        <v>1099</v>
      </c>
      <c s="35" t="s">
        <v>52</v>
      </c>
      <c s="6" t="s">
        <v>1100</v>
      </c>
      <c s="36" t="s">
        <v>54</v>
      </c>
      <c s="37">
        <v>1</v>
      </c>
      <c s="36">
        <v>0.00035</v>
      </c>
      <c s="36">
        <f>ROUND(G176*H176,6)</f>
      </c>
      <c r="L176" s="38">
        <v>0</v>
      </c>
      <c s="32">
        <f>ROUND(ROUND(L176,2)*ROUND(G176,3),2)</f>
      </c>
      <c s="36" t="s">
        <v>55</v>
      </c>
      <c>
        <f>(M176*21)/100</f>
      </c>
      <c t="s">
        <v>28</v>
      </c>
    </row>
    <row r="177" spans="1:5" ht="12.75">
      <c r="A177" s="35" t="s">
        <v>56</v>
      </c>
      <c r="E177" s="39" t="s">
        <v>1100</v>
      </c>
    </row>
    <row r="178" spans="1:5" ht="25.5">
      <c r="A178" s="35" t="s">
        <v>57</v>
      </c>
      <c r="E178" s="40" t="s">
        <v>935</v>
      </c>
    </row>
    <row r="179" spans="1:5" ht="12.75">
      <c r="A179" t="s">
        <v>59</v>
      </c>
      <c r="E179" s="39" t="s">
        <v>52</v>
      </c>
    </row>
    <row r="180" spans="1:16" ht="12.75">
      <c r="A180" t="s">
        <v>50</v>
      </c>
      <c s="34" t="s">
        <v>263</v>
      </c>
      <c s="34" t="s">
        <v>1101</v>
      </c>
      <c s="35" t="s">
        <v>52</v>
      </c>
      <c s="6" t="s">
        <v>1102</v>
      </c>
      <c s="36" t="s">
        <v>54</v>
      </c>
      <c s="37">
        <v>1</v>
      </c>
      <c s="36">
        <v>0</v>
      </c>
      <c s="36">
        <f>ROUND(G180*H180,6)</f>
      </c>
      <c r="L180" s="38">
        <v>0</v>
      </c>
      <c s="32">
        <f>ROUND(ROUND(L180,2)*ROUND(G180,3),2)</f>
      </c>
      <c s="36" t="s">
        <v>92</v>
      </c>
      <c>
        <f>(M180*21)/100</f>
      </c>
      <c t="s">
        <v>28</v>
      </c>
    </row>
    <row r="181" spans="1:5" ht="12.75">
      <c r="A181" s="35" t="s">
        <v>56</v>
      </c>
      <c r="E181" s="39" t="s">
        <v>1102</v>
      </c>
    </row>
    <row r="182" spans="1:5" ht="25.5">
      <c r="A182" s="35" t="s">
        <v>57</v>
      </c>
      <c r="E182" s="40" t="s">
        <v>58</v>
      </c>
    </row>
    <row r="183" spans="1:5" ht="12.75">
      <c r="A183" t="s">
        <v>59</v>
      </c>
      <c r="E183" s="39" t="s">
        <v>52</v>
      </c>
    </row>
    <row r="184" spans="1:16" ht="12.75">
      <c r="A184" t="s">
        <v>50</v>
      </c>
      <c s="34" t="s">
        <v>267</v>
      </c>
      <c s="34" t="s">
        <v>1103</v>
      </c>
      <c s="35" t="s">
        <v>52</v>
      </c>
      <c s="6" t="s">
        <v>1104</v>
      </c>
      <c s="36" t="s">
        <v>54</v>
      </c>
      <c s="37">
        <v>1</v>
      </c>
      <c s="36">
        <v>0</v>
      </c>
      <c s="36">
        <f>ROUND(G184*H184,6)</f>
      </c>
      <c r="L184" s="38">
        <v>0</v>
      </c>
      <c s="32">
        <f>ROUND(ROUND(L184,2)*ROUND(G184,3),2)</f>
      </c>
      <c s="36" t="s">
        <v>55</v>
      </c>
      <c>
        <f>(M184*21)/100</f>
      </c>
      <c t="s">
        <v>28</v>
      </c>
    </row>
    <row r="185" spans="1:5" ht="12.75">
      <c r="A185" s="35" t="s">
        <v>56</v>
      </c>
      <c r="E185" s="39" t="s">
        <v>1104</v>
      </c>
    </row>
    <row r="186" spans="1:5" ht="25.5">
      <c r="A186" s="35" t="s">
        <v>57</v>
      </c>
      <c r="E186" s="40" t="s">
        <v>935</v>
      </c>
    </row>
    <row r="187" spans="1:5" ht="12.75">
      <c r="A187" t="s">
        <v>59</v>
      </c>
      <c r="E187" s="39" t="s">
        <v>52</v>
      </c>
    </row>
    <row r="188" spans="1:16" ht="38.25">
      <c r="A188" t="s">
        <v>50</v>
      </c>
      <c s="34" t="s">
        <v>272</v>
      </c>
      <c s="34" t="s">
        <v>1105</v>
      </c>
      <c s="35" t="s">
        <v>52</v>
      </c>
      <c s="6" t="s">
        <v>1106</v>
      </c>
      <c s="36" t="s">
        <v>150</v>
      </c>
      <c s="37">
        <v>0.284</v>
      </c>
      <c s="36">
        <v>0</v>
      </c>
      <c s="36">
        <f>ROUND(G188*H188,6)</f>
      </c>
      <c r="L188" s="38">
        <v>0</v>
      </c>
      <c s="32">
        <f>ROUND(ROUND(L188,2)*ROUND(G188,3),2)</f>
      </c>
      <c s="36" t="s">
        <v>92</v>
      </c>
      <c>
        <f>(M188*21)/100</f>
      </c>
      <c t="s">
        <v>28</v>
      </c>
    </row>
    <row r="189" spans="1:5" ht="38.25">
      <c r="A189" s="35" t="s">
        <v>56</v>
      </c>
      <c r="E189" s="39" t="s">
        <v>1107</v>
      </c>
    </row>
    <row r="190" spans="1:5" ht="12.75">
      <c r="A190" s="35" t="s">
        <v>57</v>
      </c>
      <c r="E190" s="40" t="s">
        <v>52</v>
      </c>
    </row>
    <row r="191" spans="1:5" ht="114.75">
      <c r="A191" t="s">
        <v>59</v>
      </c>
      <c r="E191" s="39" t="s">
        <v>461</v>
      </c>
    </row>
    <row r="192" spans="1:16" ht="38.25">
      <c r="A192" t="s">
        <v>50</v>
      </c>
      <c s="34" t="s">
        <v>276</v>
      </c>
      <c s="34" t="s">
        <v>1108</v>
      </c>
      <c s="35" t="s">
        <v>52</v>
      </c>
      <c s="6" t="s">
        <v>1109</v>
      </c>
      <c s="36" t="s">
        <v>150</v>
      </c>
      <c s="37">
        <v>0.284</v>
      </c>
      <c s="36">
        <v>0</v>
      </c>
      <c s="36">
        <f>ROUND(G192*H192,6)</f>
      </c>
      <c r="L192" s="38">
        <v>0</v>
      </c>
      <c s="32">
        <f>ROUND(ROUND(L192,2)*ROUND(G192,3),2)</f>
      </c>
      <c s="36" t="s">
        <v>92</v>
      </c>
      <c>
        <f>(M192*21)/100</f>
      </c>
      <c t="s">
        <v>28</v>
      </c>
    </row>
    <row r="193" spans="1:5" ht="38.25">
      <c r="A193" s="35" t="s">
        <v>56</v>
      </c>
      <c r="E193" s="39" t="s">
        <v>1110</v>
      </c>
    </row>
    <row r="194" spans="1:5" ht="12.75">
      <c r="A194" s="35" t="s">
        <v>57</v>
      </c>
      <c r="E194" s="40" t="s">
        <v>52</v>
      </c>
    </row>
    <row r="195" spans="1:5" ht="114.75">
      <c r="A195" t="s">
        <v>59</v>
      </c>
      <c r="E195" s="39" t="s">
        <v>461</v>
      </c>
    </row>
    <row r="196" spans="1:13" ht="12.75">
      <c r="A196" t="s">
        <v>47</v>
      </c>
      <c r="C196" s="31" t="s">
        <v>128</v>
      </c>
      <c r="E196" s="33" t="s">
        <v>864</v>
      </c>
      <c r="J196" s="32">
        <f>0</f>
      </c>
      <c s="32">
        <f>0</f>
      </c>
      <c s="32">
        <f>0+L197+L201</f>
      </c>
      <c s="32">
        <f>0+M197+M201</f>
      </c>
    </row>
    <row r="197" spans="1:16" ht="25.5">
      <c r="A197" t="s">
        <v>50</v>
      </c>
      <c s="34" t="s">
        <v>28</v>
      </c>
      <c s="34" t="s">
        <v>1111</v>
      </c>
      <c s="35" t="s">
        <v>52</v>
      </c>
      <c s="6" t="s">
        <v>1112</v>
      </c>
      <c s="36" t="s">
        <v>110</v>
      </c>
      <c s="37">
        <v>25</v>
      </c>
      <c s="36">
        <v>0</v>
      </c>
      <c s="36">
        <f>ROUND(G197*H197,6)</f>
      </c>
      <c r="L197" s="38">
        <v>0</v>
      </c>
      <c s="32">
        <f>ROUND(ROUND(L197,2)*ROUND(G197,3),2)</f>
      </c>
      <c s="36" t="s">
        <v>92</v>
      </c>
      <c>
        <f>(M197*21)/100</f>
      </c>
      <c t="s">
        <v>28</v>
      </c>
    </row>
    <row r="198" spans="1:5" ht="25.5">
      <c r="A198" s="35" t="s">
        <v>56</v>
      </c>
      <c r="E198" s="39" t="s">
        <v>1112</v>
      </c>
    </row>
    <row r="199" spans="1:5" ht="25.5">
      <c r="A199" s="35" t="s">
        <v>57</v>
      </c>
      <c r="E199" s="40" t="s">
        <v>1113</v>
      </c>
    </row>
    <row r="200" spans="1:5" ht="12.75">
      <c r="A200" t="s">
        <v>59</v>
      </c>
      <c r="E200" s="39" t="s">
        <v>52</v>
      </c>
    </row>
    <row r="201" spans="1:16" ht="12.75">
      <c r="A201" t="s">
        <v>50</v>
      </c>
      <c s="34" t="s">
        <v>26</v>
      </c>
      <c s="34" t="s">
        <v>1114</v>
      </c>
      <c s="35" t="s">
        <v>52</v>
      </c>
      <c s="6" t="s">
        <v>1115</v>
      </c>
      <c s="36" t="s">
        <v>110</v>
      </c>
      <c s="37">
        <v>3</v>
      </c>
      <c s="36">
        <v>2E-05</v>
      </c>
      <c s="36">
        <f>ROUND(G201*H201,6)</f>
      </c>
      <c r="L201" s="38">
        <v>0</v>
      </c>
      <c s="32">
        <f>ROUND(ROUND(L201,2)*ROUND(G201,3),2)</f>
      </c>
      <c s="36" t="s">
        <v>92</v>
      </c>
      <c>
        <f>(M201*21)/100</f>
      </c>
      <c t="s">
        <v>28</v>
      </c>
    </row>
    <row r="202" spans="1:5" ht="12.75">
      <c r="A202" s="35" t="s">
        <v>56</v>
      </c>
      <c r="E202" s="39" t="s">
        <v>1115</v>
      </c>
    </row>
    <row r="203" spans="1:5" ht="25.5">
      <c r="A203" s="35" t="s">
        <v>57</v>
      </c>
      <c r="E203" s="40" t="s">
        <v>1116</v>
      </c>
    </row>
    <row r="204" spans="1:5" ht="51">
      <c r="A204" t="s">
        <v>59</v>
      </c>
      <c r="E204" s="39" t="s">
        <v>1117</v>
      </c>
    </row>
    <row r="205" spans="1:13" ht="12.75">
      <c r="A205" t="s">
        <v>47</v>
      </c>
      <c r="C205" s="31" t="s">
        <v>1118</v>
      </c>
      <c r="E205" s="33" t="s">
        <v>1119</v>
      </c>
      <c r="J205" s="32">
        <f>0</f>
      </c>
      <c s="32">
        <f>0</f>
      </c>
      <c s="32">
        <f>0+L206+L210+L214+L218+L222+L226+L230+L234+L238+L242</f>
      </c>
      <c s="32">
        <f>0+M206+M210+M214+M218+M222+M226+M230+M234+M238+M242</f>
      </c>
    </row>
    <row r="206" spans="1:16" ht="25.5">
      <c r="A206" t="s">
        <v>50</v>
      </c>
      <c s="34" t="s">
        <v>295</v>
      </c>
      <c s="34" t="s">
        <v>1120</v>
      </c>
      <c s="35" t="s">
        <v>52</v>
      </c>
      <c s="6" t="s">
        <v>1121</v>
      </c>
      <c s="36" t="s">
        <v>1122</v>
      </c>
      <c s="37">
        <v>85</v>
      </c>
      <c s="36">
        <v>0</v>
      </c>
      <c s="36">
        <f>ROUND(G206*H206,6)</f>
      </c>
      <c r="L206" s="38">
        <v>0</v>
      </c>
      <c s="32">
        <f>ROUND(ROUND(L206,2)*ROUND(G206,3),2)</f>
      </c>
      <c s="36" t="s">
        <v>92</v>
      </c>
      <c>
        <f>(M206*21)/100</f>
      </c>
      <c t="s">
        <v>28</v>
      </c>
    </row>
    <row r="207" spans="1:5" ht="25.5">
      <c r="A207" s="35" t="s">
        <v>56</v>
      </c>
      <c r="E207" s="39" t="s">
        <v>1121</v>
      </c>
    </row>
    <row r="208" spans="1:5" ht="25.5">
      <c r="A208" s="35" t="s">
        <v>57</v>
      </c>
      <c r="E208" s="40" t="s">
        <v>1123</v>
      </c>
    </row>
    <row r="209" spans="1:5" ht="12.75">
      <c r="A209" t="s">
        <v>59</v>
      </c>
      <c r="E209" s="39" t="s">
        <v>52</v>
      </c>
    </row>
    <row r="210" spans="1:16" ht="12.75">
      <c r="A210" t="s">
        <v>50</v>
      </c>
      <c s="34" t="s">
        <v>301</v>
      </c>
      <c s="34" t="s">
        <v>1124</v>
      </c>
      <c s="35" t="s">
        <v>52</v>
      </c>
      <c s="6" t="s">
        <v>1125</v>
      </c>
      <c s="36" t="s">
        <v>344</v>
      </c>
      <c s="37">
        <v>170</v>
      </c>
      <c s="36">
        <v>0.0045</v>
      </c>
      <c s="36">
        <f>ROUND(G210*H210,6)</f>
      </c>
      <c r="L210" s="38">
        <v>0</v>
      </c>
      <c s="32">
        <f>ROUND(ROUND(L210,2)*ROUND(G210,3),2)</f>
      </c>
      <c s="36" t="s">
        <v>55</v>
      </c>
      <c>
        <f>(M210*21)/100</f>
      </c>
      <c t="s">
        <v>28</v>
      </c>
    </row>
    <row r="211" spans="1:5" ht="12.75">
      <c r="A211" s="35" t="s">
        <v>56</v>
      </c>
      <c r="E211" s="39" t="s">
        <v>1125</v>
      </c>
    </row>
    <row r="212" spans="1:5" ht="25.5">
      <c r="A212" s="35" t="s">
        <v>57</v>
      </c>
      <c r="E212" s="40" t="s">
        <v>1126</v>
      </c>
    </row>
    <row r="213" spans="1:5" ht="12.75">
      <c r="A213" t="s">
        <v>59</v>
      </c>
      <c r="E213" s="39" t="s">
        <v>52</v>
      </c>
    </row>
    <row r="214" spans="1:16" ht="12.75">
      <c r="A214" t="s">
        <v>50</v>
      </c>
      <c s="34" t="s">
        <v>305</v>
      </c>
      <c s="34" t="s">
        <v>1127</v>
      </c>
      <c s="35" t="s">
        <v>52</v>
      </c>
      <c s="6" t="s">
        <v>1128</v>
      </c>
      <c s="36" t="s">
        <v>344</v>
      </c>
      <c s="37">
        <v>170</v>
      </c>
      <c s="36">
        <v>0.0045</v>
      </c>
      <c s="36">
        <f>ROUND(G214*H214,6)</f>
      </c>
      <c r="L214" s="38">
        <v>0</v>
      </c>
      <c s="32">
        <f>ROUND(ROUND(L214,2)*ROUND(G214,3),2)</f>
      </c>
      <c s="36" t="s">
        <v>55</v>
      </c>
      <c>
        <f>(M214*21)/100</f>
      </c>
      <c t="s">
        <v>28</v>
      </c>
    </row>
    <row r="215" spans="1:5" ht="12.75">
      <c r="A215" s="35" t="s">
        <v>56</v>
      </c>
      <c r="E215" s="39" t="s">
        <v>1128</v>
      </c>
    </row>
    <row r="216" spans="1:5" ht="25.5">
      <c r="A216" s="35" t="s">
        <v>57</v>
      </c>
      <c r="E216" s="40" t="s">
        <v>1126</v>
      </c>
    </row>
    <row r="217" spans="1:5" ht="12.75">
      <c r="A217" t="s">
        <v>59</v>
      </c>
      <c r="E217" s="39" t="s">
        <v>52</v>
      </c>
    </row>
    <row r="218" spans="1:16" ht="12.75">
      <c r="A218" t="s">
        <v>50</v>
      </c>
      <c s="34" t="s">
        <v>309</v>
      </c>
      <c s="34" t="s">
        <v>1129</v>
      </c>
      <c s="35" t="s">
        <v>52</v>
      </c>
      <c s="6" t="s">
        <v>1130</v>
      </c>
      <c s="36" t="s">
        <v>344</v>
      </c>
      <c s="37">
        <v>170</v>
      </c>
      <c s="36">
        <v>0.0045</v>
      </c>
      <c s="36">
        <f>ROUND(G218*H218,6)</f>
      </c>
      <c r="L218" s="38">
        <v>0</v>
      </c>
      <c s="32">
        <f>ROUND(ROUND(L218,2)*ROUND(G218,3),2)</f>
      </c>
      <c s="36" t="s">
        <v>55</v>
      </c>
      <c>
        <f>(M218*21)/100</f>
      </c>
      <c t="s">
        <v>28</v>
      </c>
    </row>
    <row r="219" spans="1:5" ht="12.75">
      <c r="A219" s="35" t="s">
        <v>56</v>
      </c>
      <c r="E219" s="39" t="s">
        <v>1130</v>
      </c>
    </row>
    <row r="220" spans="1:5" ht="25.5">
      <c r="A220" s="35" t="s">
        <v>57</v>
      </c>
      <c r="E220" s="40" t="s">
        <v>1126</v>
      </c>
    </row>
    <row r="221" spans="1:5" ht="12.75">
      <c r="A221" t="s">
        <v>59</v>
      </c>
      <c r="E221" s="39" t="s">
        <v>52</v>
      </c>
    </row>
    <row r="222" spans="1:16" ht="12.75">
      <c r="A222" t="s">
        <v>50</v>
      </c>
      <c s="34" t="s">
        <v>313</v>
      </c>
      <c s="34" t="s">
        <v>1131</v>
      </c>
      <c s="35" t="s">
        <v>52</v>
      </c>
      <c s="6" t="s">
        <v>1132</v>
      </c>
      <c s="36" t="s">
        <v>1133</v>
      </c>
      <c s="37">
        <v>340</v>
      </c>
      <c s="36">
        <v>0.0045</v>
      </c>
      <c s="36">
        <f>ROUND(G222*H222,6)</f>
      </c>
      <c r="L222" s="38">
        <v>0</v>
      </c>
      <c s="32">
        <f>ROUND(ROUND(L222,2)*ROUND(G222,3),2)</f>
      </c>
      <c s="36" t="s">
        <v>55</v>
      </c>
      <c>
        <f>(M222*21)/100</f>
      </c>
      <c t="s">
        <v>28</v>
      </c>
    </row>
    <row r="223" spans="1:5" ht="12.75">
      <c r="A223" s="35" t="s">
        <v>56</v>
      </c>
      <c r="E223" s="39" t="s">
        <v>1132</v>
      </c>
    </row>
    <row r="224" spans="1:5" ht="25.5">
      <c r="A224" s="35" t="s">
        <v>57</v>
      </c>
      <c r="E224" s="40" t="s">
        <v>1134</v>
      </c>
    </row>
    <row r="225" spans="1:5" ht="12.75">
      <c r="A225" t="s">
        <v>59</v>
      </c>
      <c r="E225" s="39" t="s">
        <v>52</v>
      </c>
    </row>
    <row r="226" spans="1:16" ht="12.75">
      <c r="A226" t="s">
        <v>50</v>
      </c>
      <c s="34" t="s">
        <v>318</v>
      </c>
      <c s="34" t="s">
        <v>1135</v>
      </c>
      <c s="35" t="s">
        <v>52</v>
      </c>
      <c s="6" t="s">
        <v>1136</v>
      </c>
      <c s="36" t="s">
        <v>344</v>
      </c>
      <c s="37">
        <v>11</v>
      </c>
      <c s="36">
        <v>0.0045</v>
      </c>
      <c s="36">
        <f>ROUND(G226*H226,6)</f>
      </c>
      <c r="L226" s="38">
        <v>0</v>
      </c>
      <c s="32">
        <f>ROUND(ROUND(L226,2)*ROUND(G226,3),2)</f>
      </c>
      <c s="36" t="s">
        <v>55</v>
      </c>
      <c>
        <f>(M226*21)/100</f>
      </c>
      <c t="s">
        <v>28</v>
      </c>
    </row>
    <row r="227" spans="1:5" ht="12.75">
      <c r="A227" s="35" t="s">
        <v>56</v>
      </c>
      <c r="E227" s="39" t="s">
        <v>1136</v>
      </c>
    </row>
    <row r="228" spans="1:5" ht="25.5">
      <c r="A228" s="35" t="s">
        <v>57</v>
      </c>
      <c r="E228" s="40" t="s">
        <v>1137</v>
      </c>
    </row>
    <row r="229" spans="1:5" ht="12.75">
      <c r="A229" t="s">
        <v>59</v>
      </c>
      <c r="E229" s="39" t="s">
        <v>52</v>
      </c>
    </row>
    <row r="230" spans="1:16" ht="12.75">
      <c r="A230" t="s">
        <v>50</v>
      </c>
      <c s="34" t="s">
        <v>322</v>
      </c>
      <c s="34" t="s">
        <v>1138</v>
      </c>
      <c s="35" t="s">
        <v>52</v>
      </c>
      <c s="6" t="s">
        <v>1139</v>
      </c>
      <c s="36" t="s">
        <v>1133</v>
      </c>
      <c s="37">
        <v>4</v>
      </c>
      <c s="36">
        <v>0.0045</v>
      </c>
      <c s="36">
        <f>ROUND(G230*H230,6)</f>
      </c>
      <c r="L230" s="38">
        <v>0</v>
      </c>
      <c s="32">
        <f>ROUND(ROUND(L230,2)*ROUND(G230,3),2)</f>
      </c>
      <c s="36" t="s">
        <v>55</v>
      </c>
      <c>
        <f>(M230*21)/100</f>
      </c>
      <c t="s">
        <v>28</v>
      </c>
    </row>
    <row r="231" spans="1:5" ht="12.75">
      <c r="A231" s="35" t="s">
        <v>56</v>
      </c>
      <c r="E231" s="39" t="s">
        <v>1139</v>
      </c>
    </row>
    <row r="232" spans="1:5" ht="25.5">
      <c r="A232" s="35" t="s">
        <v>57</v>
      </c>
      <c r="E232" s="40" t="s">
        <v>1140</v>
      </c>
    </row>
    <row r="233" spans="1:5" ht="12.75">
      <c r="A233" t="s">
        <v>59</v>
      </c>
      <c r="E233" s="39" t="s">
        <v>52</v>
      </c>
    </row>
    <row r="234" spans="1:16" ht="12.75">
      <c r="A234" t="s">
        <v>50</v>
      </c>
      <c s="34" t="s">
        <v>328</v>
      </c>
      <c s="34" t="s">
        <v>1141</v>
      </c>
      <c s="35" t="s">
        <v>52</v>
      </c>
      <c s="6" t="s">
        <v>1142</v>
      </c>
      <c s="36" t="s">
        <v>1133</v>
      </c>
      <c s="37">
        <v>440</v>
      </c>
      <c s="36">
        <v>0.0045</v>
      </c>
      <c s="36">
        <f>ROUND(G234*H234,6)</f>
      </c>
      <c r="L234" s="38">
        <v>0</v>
      </c>
      <c s="32">
        <f>ROUND(ROUND(L234,2)*ROUND(G234,3),2)</f>
      </c>
      <c s="36" t="s">
        <v>55</v>
      </c>
      <c>
        <f>(M234*21)/100</f>
      </c>
      <c t="s">
        <v>28</v>
      </c>
    </row>
    <row r="235" spans="1:5" ht="12.75">
      <c r="A235" s="35" t="s">
        <v>56</v>
      </c>
      <c r="E235" s="39" t="s">
        <v>1142</v>
      </c>
    </row>
    <row r="236" spans="1:5" ht="25.5">
      <c r="A236" s="35" t="s">
        <v>57</v>
      </c>
      <c r="E236" s="40" t="s">
        <v>1143</v>
      </c>
    </row>
    <row r="237" spans="1:5" ht="12.75">
      <c r="A237" t="s">
        <v>59</v>
      </c>
      <c r="E237" s="39" t="s">
        <v>52</v>
      </c>
    </row>
    <row r="238" spans="1:16" ht="12.75">
      <c r="A238" t="s">
        <v>50</v>
      </c>
      <c s="34" t="s">
        <v>332</v>
      </c>
      <c s="34" t="s">
        <v>1144</v>
      </c>
      <c s="35" t="s">
        <v>52</v>
      </c>
      <c s="6" t="s">
        <v>1145</v>
      </c>
      <c s="36" t="s">
        <v>344</v>
      </c>
      <c s="37">
        <v>88</v>
      </c>
      <c s="36">
        <v>0.0045</v>
      </c>
      <c s="36">
        <f>ROUND(G238*H238,6)</f>
      </c>
      <c r="L238" s="38">
        <v>0</v>
      </c>
      <c s="32">
        <f>ROUND(ROUND(L238,2)*ROUND(G238,3),2)</f>
      </c>
      <c s="36" t="s">
        <v>55</v>
      </c>
      <c>
        <f>(M238*21)/100</f>
      </c>
      <c t="s">
        <v>28</v>
      </c>
    </row>
    <row r="239" spans="1:5" ht="12.75">
      <c r="A239" s="35" t="s">
        <v>56</v>
      </c>
      <c r="E239" s="39" t="s">
        <v>1145</v>
      </c>
    </row>
    <row r="240" spans="1:5" ht="25.5">
      <c r="A240" s="35" t="s">
        <v>57</v>
      </c>
      <c r="E240" s="40" t="s">
        <v>1146</v>
      </c>
    </row>
    <row r="241" spans="1:5" ht="12.75">
      <c r="A241" t="s">
        <v>59</v>
      </c>
      <c r="E241" s="39" t="s">
        <v>52</v>
      </c>
    </row>
    <row r="242" spans="1:16" ht="12.75">
      <c r="A242" t="s">
        <v>50</v>
      </c>
      <c s="34" t="s">
        <v>336</v>
      </c>
      <c s="34" t="s">
        <v>1147</v>
      </c>
      <c s="35" t="s">
        <v>52</v>
      </c>
      <c s="6" t="s">
        <v>1148</v>
      </c>
      <c s="36" t="s">
        <v>344</v>
      </c>
      <c s="37">
        <v>22</v>
      </c>
      <c s="36">
        <v>0.0045</v>
      </c>
      <c s="36">
        <f>ROUND(G242*H242,6)</f>
      </c>
      <c r="L242" s="38">
        <v>0</v>
      </c>
      <c s="32">
        <f>ROUND(ROUND(L242,2)*ROUND(G242,3),2)</f>
      </c>
      <c s="36" t="s">
        <v>55</v>
      </c>
      <c>
        <f>(M242*21)/100</f>
      </c>
      <c t="s">
        <v>28</v>
      </c>
    </row>
    <row r="243" spans="1:5" ht="12.75">
      <c r="A243" s="35" t="s">
        <v>56</v>
      </c>
      <c r="E243" s="39" t="s">
        <v>1148</v>
      </c>
    </row>
    <row r="244" spans="1:5" ht="25.5">
      <c r="A244" s="35" t="s">
        <v>57</v>
      </c>
      <c r="E244" s="40" t="s">
        <v>1149</v>
      </c>
    </row>
    <row r="245" spans="1:5" ht="12.75">
      <c r="A245" t="s">
        <v>59</v>
      </c>
      <c r="E245" s="39" t="s">
        <v>52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83</v>
      </c>
      <c s="41">
        <f>Rekapitulace!C12</f>
      </c>
      <c s="20" t="s">
        <v>0</v>
      </c>
      <c t="s">
        <v>23</v>
      </c>
      <c t="s">
        <v>28</v>
      </c>
    </row>
    <row r="4" spans="1:16" ht="32" customHeight="1">
      <c r="A4" s="24" t="s">
        <v>20</v>
      </c>
      <c s="25" t="s">
        <v>29</v>
      </c>
      <c s="27" t="s">
        <v>83</v>
      </c>
      <c r="E4" s="26" t="s">
        <v>84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1152</v>
      </c>
      <c r="E8" s="30" t="s">
        <v>1151</v>
      </c>
      <c r="J8" s="29">
        <f>0+J9</f>
      </c>
      <c s="29">
        <f>0+K9</f>
      </c>
      <c s="29">
        <f>0+L9</f>
      </c>
      <c s="29">
        <f>0+M9</f>
      </c>
    </row>
    <row r="9" spans="1:13" ht="12.75">
      <c r="A9" t="s">
        <v>47</v>
      </c>
      <c r="C9" s="31" t="s">
        <v>1153</v>
      </c>
      <c r="E9" s="33" t="s">
        <v>1154</v>
      </c>
      <c r="J9" s="32">
        <f>0</f>
      </c>
      <c s="32">
        <f>0</f>
      </c>
      <c s="32">
        <f>0+L10+L14+L18+L22+L26+L30+L34+L38</f>
      </c>
      <c s="32">
        <f>0+M10+M14+M18+M22+M26+M30+M34+M38</f>
      </c>
    </row>
    <row r="10" spans="1:16" ht="25.5">
      <c r="A10" t="s">
        <v>50</v>
      </c>
      <c s="34" t="s">
        <v>48</v>
      </c>
      <c s="34" t="s">
        <v>1155</v>
      </c>
      <c s="35" t="s">
        <v>52</v>
      </c>
      <c s="6" t="s">
        <v>1156</v>
      </c>
      <c s="36" t="s">
        <v>344</v>
      </c>
      <c s="37">
        <v>6</v>
      </c>
      <c s="36">
        <v>0</v>
      </c>
      <c s="36">
        <f>ROUND(G10*H10,6)</f>
      </c>
      <c r="L10" s="38">
        <v>0</v>
      </c>
      <c s="32">
        <f>ROUND(ROUND(L10,2)*ROUND(G10,3),2)</f>
      </c>
      <c s="36" t="s">
        <v>55</v>
      </c>
      <c>
        <f>(M10*21)/100</f>
      </c>
      <c t="s">
        <v>28</v>
      </c>
    </row>
    <row r="11" spans="1:5" ht="25.5">
      <c r="A11" s="35" t="s">
        <v>56</v>
      </c>
      <c r="E11" s="39" t="s">
        <v>1156</v>
      </c>
    </row>
    <row r="12" spans="1:5" ht="25.5">
      <c r="A12" s="35" t="s">
        <v>57</v>
      </c>
      <c r="E12" s="40" t="s">
        <v>1157</v>
      </c>
    </row>
    <row r="13" spans="1:5" ht="63.75">
      <c r="A13" t="s">
        <v>59</v>
      </c>
      <c r="E13" s="39" t="s">
        <v>1158</v>
      </c>
    </row>
    <row r="14" spans="1:16" ht="25.5">
      <c r="A14" t="s">
        <v>50</v>
      </c>
      <c s="34" t="s">
        <v>28</v>
      </c>
      <c s="34" t="s">
        <v>1159</v>
      </c>
      <c s="35" t="s">
        <v>52</v>
      </c>
      <c s="6" t="s">
        <v>1160</v>
      </c>
      <c s="36" t="s">
        <v>344</v>
      </c>
      <c s="37">
        <v>2</v>
      </c>
      <c s="36">
        <v>1E-05</v>
      </c>
      <c s="36">
        <f>ROUND(G14*H14,6)</f>
      </c>
      <c r="L14" s="38">
        <v>0</v>
      </c>
      <c s="32">
        <f>ROUND(ROUND(L14,2)*ROUND(G14,3),2)</f>
      </c>
      <c s="36" t="s">
        <v>55</v>
      </c>
      <c>
        <f>(M14*21)/100</f>
      </c>
      <c t="s">
        <v>28</v>
      </c>
    </row>
    <row r="15" spans="1:5" ht="38.25">
      <c r="A15" s="35" t="s">
        <v>56</v>
      </c>
      <c r="E15" s="39" t="s">
        <v>1161</v>
      </c>
    </row>
    <row r="16" spans="1:5" ht="25.5">
      <c r="A16" s="35" t="s">
        <v>57</v>
      </c>
      <c r="E16" s="40" t="s">
        <v>566</v>
      </c>
    </row>
    <row r="17" spans="1:5" ht="12.75">
      <c r="A17" t="s">
        <v>59</v>
      </c>
      <c r="E17" s="39" t="s">
        <v>52</v>
      </c>
    </row>
    <row r="18" spans="1:16" ht="25.5">
      <c r="A18" t="s">
        <v>50</v>
      </c>
      <c s="34" t="s">
        <v>26</v>
      </c>
      <c s="34" t="s">
        <v>1162</v>
      </c>
      <c s="35" t="s">
        <v>52</v>
      </c>
      <c s="6" t="s">
        <v>1163</v>
      </c>
      <c s="36" t="s">
        <v>344</v>
      </c>
      <c s="37">
        <v>2</v>
      </c>
      <c s="36">
        <v>1E-05</v>
      </c>
      <c s="36">
        <f>ROUND(G18*H18,6)</f>
      </c>
      <c r="L18" s="38">
        <v>0</v>
      </c>
      <c s="32">
        <f>ROUND(ROUND(L18,2)*ROUND(G18,3),2)</f>
      </c>
      <c s="36" t="s">
        <v>55</v>
      </c>
      <c>
        <f>(M18*21)/100</f>
      </c>
      <c t="s">
        <v>28</v>
      </c>
    </row>
    <row r="19" spans="1:5" ht="38.25">
      <c r="A19" s="35" t="s">
        <v>56</v>
      </c>
      <c r="E19" s="39" t="s">
        <v>1164</v>
      </c>
    </row>
    <row r="20" spans="1:5" ht="25.5">
      <c r="A20" s="35" t="s">
        <v>57</v>
      </c>
      <c r="E20" s="40" t="s">
        <v>566</v>
      </c>
    </row>
    <row r="21" spans="1:5" ht="12.75">
      <c r="A21" t="s">
        <v>59</v>
      </c>
      <c r="E21" s="39" t="s">
        <v>52</v>
      </c>
    </row>
    <row r="22" spans="1:16" ht="25.5">
      <c r="A22" t="s">
        <v>50</v>
      </c>
      <c s="34" t="s">
        <v>68</v>
      </c>
      <c s="34" t="s">
        <v>1165</v>
      </c>
      <c s="35" t="s">
        <v>52</v>
      </c>
      <c s="6" t="s">
        <v>1166</v>
      </c>
      <c s="36" t="s">
        <v>344</v>
      </c>
      <c s="37">
        <v>2</v>
      </c>
      <c s="36">
        <v>1E-05</v>
      </c>
      <c s="36">
        <f>ROUND(G22*H22,6)</f>
      </c>
      <c r="L22" s="38">
        <v>0</v>
      </c>
      <c s="32">
        <f>ROUND(ROUND(L22,2)*ROUND(G22,3),2)</f>
      </c>
      <c s="36" t="s">
        <v>55</v>
      </c>
      <c>
        <f>(M22*21)/100</f>
      </c>
      <c t="s">
        <v>28</v>
      </c>
    </row>
    <row r="23" spans="1:5" ht="38.25">
      <c r="A23" s="35" t="s">
        <v>56</v>
      </c>
      <c r="E23" s="39" t="s">
        <v>1167</v>
      </c>
    </row>
    <row r="24" spans="1:5" ht="25.5">
      <c r="A24" s="35" t="s">
        <v>57</v>
      </c>
      <c r="E24" s="40" t="s">
        <v>566</v>
      </c>
    </row>
    <row r="25" spans="1:5" ht="12.75">
      <c r="A25" t="s">
        <v>59</v>
      </c>
      <c r="E25" s="39" t="s">
        <v>52</v>
      </c>
    </row>
    <row r="26" spans="1:16" ht="12.75">
      <c r="A26" t="s">
        <v>50</v>
      </c>
      <c s="34" t="s">
        <v>72</v>
      </c>
      <c s="34" t="s">
        <v>1168</v>
      </c>
      <c s="35" t="s">
        <v>52</v>
      </c>
      <c s="6" t="s">
        <v>1169</v>
      </c>
      <c s="36" t="s">
        <v>344</v>
      </c>
      <c s="37">
        <v>6</v>
      </c>
      <c s="36">
        <v>1E-05</v>
      </c>
      <c s="36">
        <f>ROUND(G26*H26,6)</f>
      </c>
      <c r="L26" s="38">
        <v>0</v>
      </c>
      <c s="32">
        <f>ROUND(ROUND(L26,2)*ROUND(G26,3),2)</f>
      </c>
      <c s="36" t="s">
        <v>55</v>
      </c>
      <c>
        <f>(M26*21)/100</f>
      </c>
      <c t="s">
        <v>28</v>
      </c>
    </row>
    <row r="27" spans="1:5" ht="12.75">
      <c r="A27" s="35" t="s">
        <v>56</v>
      </c>
      <c r="E27" s="39" t="s">
        <v>1169</v>
      </c>
    </row>
    <row r="28" spans="1:5" ht="25.5">
      <c r="A28" s="35" t="s">
        <v>57</v>
      </c>
      <c r="E28" s="40" t="s">
        <v>1157</v>
      </c>
    </row>
    <row r="29" spans="1:5" ht="12.75">
      <c r="A29" t="s">
        <v>59</v>
      </c>
      <c r="E29" s="39" t="s">
        <v>52</v>
      </c>
    </row>
    <row r="30" spans="1:16" ht="12.75">
      <c r="A30" t="s">
        <v>50</v>
      </c>
      <c s="34" t="s">
        <v>27</v>
      </c>
      <c s="34" t="s">
        <v>1170</v>
      </c>
      <c s="35" t="s">
        <v>52</v>
      </c>
      <c s="6" t="s">
        <v>1171</v>
      </c>
      <c s="36" t="s">
        <v>344</v>
      </c>
      <c s="37">
        <v>1</v>
      </c>
      <c s="36">
        <v>0</v>
      </c>
      <c s="36">
        <f>ROUND(G30*H30,6)</f>
      </c>
      <c r="L30" s="38">
        <v>0</v>
      </c>
      <c s="32">
        <f>ROUND(ROUND(L30,2)*ROUND(G30,3),2)</f>
      </c>
      <c s="36" t="s">
        <v>55</v>
      </c>
      <c>
        <f>(M30*21)/100</f>
      </c>
      <c t="s">
        <v>28</v>
      </c>
    </row>
    <row r="31" spans="1:5" ht="12.75">
      <c r="A31" s="35" t="s">
        <v>56</v>
      </c>
      <c r="E31" s="39" t="s">
        <v>1171</v>
      </c>
    </row>
    <row r="32" spans="1:5" ht="25.5">
      <c r="A32" s="35" t="s">
        <v>57</v>
      </c>
      <c r="E32" s="40" t="s">
        <v>58</v>
      </c>
    </row>
    <row r="33" spans="1:5" ht="12.75">
      <c r="A33" t="s">
        <v>59</v>
      </c>
      <c r="E33" s="39" t="s">
        <v>1172</v>
      </c>
    </row>
    <row r="34" spans="1:16" ht="12.75">
      <c r="A34" t="s">
        <v>50</v>
      </c>
      <c s="34" t="s">
        <v>79</v>
      </c>
      <c s="34" t="s">
        <v>1173</v>
      </c>
      <c s="35" t="s">
        <v>52</v>
      </c>
      <c s="6" t="s">
        <v>1174</v>
      </c>
      <c s="36" t="s">
        <v>344</v>
      </c>
      <c s="37">
        <v>1</v>
      </c>
      <c s="36">
        <v>0</v>
      </c>
      <c s="36">
        <f>ROUND(G34*H34,6)</f>
      </c>
      <c r="L34" s="38">
        <v>0</v>
      </c>
      <c s="32">
        <f>ROUND(ROUND(L34,2)*ROUND(G34,3),2)</f>
      </c>
      <c s="36" t="s">
        <v>55</v>
      </c>
      <c>
        <f>(M34*21)/100</f>
      </c>
      <c t="s">
        <v>28</v>
      </c>
    </row>
    <row r="35" spans="1:5" ht="12.75">
      <c r="A35" s="35" t="s">
        <v>56</v>
      </c>
      <c r="E35" s="39" t="s">
        <v>1174</v>
      </c>
    </row>
    <row r="36" spans="1:5" ht="25.5">
      <c r="A36" s="35" t="s">
        <v>57</v>
      </c>
      <c r="E36" s="40" t="s">
        <v>58</v>
      </c>
    </row>
    <row r="37" spans="1:5" ht="12.75">
      <c r="A37" t="s">
        <v>59</v>
      </c>
      <c r="E37" s="39" t="s">
        <v>1172</v>
      </c>
    </row>
    <row r="38" spans="1:16" ht="12.75">
      <c r="A38" t="s">
        <v>50</v>
      </c>
      <c s="34" t="s">
        <v>123</v>
      </c>
      <c s="34" t="s">
        <v>1175</v>
      </c>
      <c s="35" t="s">
        <v>52</v>
      </c>
      <c s="6" t="s">
        <v>1176</v>
      </c>
      <c s="36" t="s">
        <v>344</v>
      </c>
      <c s="37">
        <v>1</v>
      </c>
      <c s="36">
        <v>0</v>
      </c>
      <c s="36">
        <f>ROUND(G38*H38,6)</f>
      </c>
      <c r="L38" s="38">
        <v>0</v>
      </c>
      <c s="32">
        <f>ROUND(ROUND(L38,2)*ROUND(G38,3),2)</f>
      </c>
      <c s="36" t="s">
        <v>55</v>
      </c>
      <c>
        <f>(M38*21)/100</f>
      </c>
      <c t="s">
        <v>28</v>
      </c>
    </row>
    <row r="39" spans="1:5" ht="12.75">
      <c r="A39" s="35" t="s">
        <v>56</v>
      </c>
      <c r="E39" s="39" t="s">
        <v>1176</v>
      </c>
    </row>
    <row r="40" spans="1:5" ht="25.5">
      <c r="A40" s="35" t="s">
        <v>57</v>
      </c>
      <c r="E40" s="40" t="s">
        <v>58</v>
      </c>
    </row>
    <row r="41" spans="1:5" ht="12.75">
      <c r="A41" t="s">
        <v>59</v>
      </c>
      <c r="E41" s="39" t="s">
        <v>1172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