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UADFD01\Desktop\Rozpočty\Rozpočty 2021\"/>
    </mc:Choice>
  </mc:AlternateContent>
  <bookViews>
    <workbookView xWindow="0" yWindow="0" windowWidth="0" windowHeight="0"/>
  </bookViews>
  <sheets>
    <sheet name="Rekapitulace stavby" sheetId="1" r:id="rId1"/>
    <sheet name="SO 1.1 - Km 32,615 - 33,850" sheetId="2" r:id="rId2"/>
    <sheet name="SO 1.2 - Km 34,135 - 34,705" sheetId="3" r:id="rId3"/>
    <sheet name="SO 1.3 - Materiál objedna..." sheetId="4" r:id="rId4"/>
    <sheet name="SO 2.1 - VRN"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'SO 1.1 - Km 32,615 - 33,850'!$C$119:$K$295</definedName>
    <definedName name="_xlnm.Print_Area" localSheetId="1">'SO 1.1 - Km 32,615 - 33,850'!$C$4:$J$41,'SO 1.1 - Km 32,615 - 33,850'!$C$50:$J$76,'SO 1.1 - Km 32,615 - 33,850'!$C$82:$J$99,'SO 1.1 - Km 32,615 - 33,850'!$C$105:$K$295</definedName>
    <definedName name="_xlnm.Print_Titles" localSheetId="1">'SO 1.1 - Km 32,615 - 33,850'!$119:$119</definedName>
    <definedName name="_xlnm._FilterDatabase" localSheetId="2" hidden="1">'SO 1.2 - Km 34,135 - 34,705'!$C$119:$K$251</definedName>
    <definedName name="_xlnm.Print_Area" localSheetId="2">'SO 1.2 - Km 34,135 - 34,705'!$C$4:$J$41,'SO 1.2 - Km 34,135 - 34,705'!$C$50:$J$76,'SO 1.2 - Km 34,135 - 34,705'!$C$82:$J$99,'SO 1.2 - Km 34,135 - 34,705'!$C$105:$K$251</definedName>
    <definedName name="_xlnm.Print_Titles" localSheetId="2">'SO 1.2 - Km 34,135 - 34,705'!$119:$119</definedName>
    <definedName name="_xlnm._FilterDatabase" localSheetId="3" hidden="1">'SO 1.3 - Materiál objedna...'!$C$119:$K$128</definedName>
    <definedName name="_xlnm.Print_Area" localSheetId="3">'SO 1.3 - Materiál objedna...'!$C$4:$J$41,'SO 1.3 - Materiál objedna...'!$C$50:$J$76,'SO 1.3 - Materiál objedna...'!$C$82:$J$99,'SO 1.3 - Materiál objedna...'!$C$105:$K$128</definedName>
    <definedName name="_xlnm.Print_Titles" localSheetId="3">'SO 1.3 - Materiál objedna...'!$119:$119</definedName>
    <definedName name="_xlnm._FilterDatabase" localSheetId="4" hidden="1">'SO 2.1 - VRN'!$C$119:$K$143</definedName>
    <definedName name="_xlnm.Print_Area" localSheetId="4">'SO 2.1 - VRN'!$C$4:$J$41,'SO 2.1 - VRN'!$C$50:$J$76,'SO 2.1 - VRN'!$C$82:$J$99,'SO 2.1 - VRN'!$C$105:$K$143</definedName>
    <definedName name="_xlnm.Print_Titles" localSheetId="4">'SO 2.1 - VRN'!$119:$119</definedName>
  </definedNames>
  <calcPr/>
</workbook>
</file>

<file path=xl/calcChain.xml><?xml version="1.0" encoding="utf-8"?>
<calcChain xmlns="http://schemas.openxmlformats.org/spreadsheetml/2006/main">
  <c i="5" l="1" r="J39"/>
  <c r="J38"/>
  <c i="1" r="AY100"/>
  <c i="5" r="J37"/>
  <c i="1" r="AX100"/>
  <c i="5" r="BI142"/>
  <c r="BH142"/>
  <c r="BG142"/>
  <c r="BF142"/>
  <c r="T142"/>
  <c r="R142"/>
  <c r="P142"/>
  <c r="BI139"/>
  <c r="BH139"/>
  <c r="BG139"/>
  <c r="BF139"/>
  <c r="T139"/>
  <c r="R139"/>
  <c r="P139"/>
  <c r="BI135"/>
  <c r="BH135"/>
  <c r="BG135"/>
  <c r="BF135"/>
  <c r="T135"/>
  <c r="R135"/>
  <c r="P135"/>
  <c r="BI131"/>
  <c r="BH131"/>
  <c r="BG131"/>
  <c r="BF131"/>
  <c r="T131"/>
  <c r="R131"/>
  <c r="P131"/>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117"/>
  <c r="J19"/>
  <c r="J14"/>
  <c r="J114"/>
  <c r="E7"/>
  <c r="E108"/>
  <c i="4" r="J39"/>
  <c r="J38"/>
  <c i="1" r="AY98"/>
  <c i="4" r="J37"/>
  <c i="1" r="AX98"/>
  <c i="4" r="BI127"/>
  <c r="BH127"/>
  <c r="BG127"/>
  <c r="BF127"/>
  <c r="T127"/>
  <c r="R127"/>
  <c r="P127"/>
  <c r="BI124"/>
  <c r="BH124"/>
  <c r="BG124"/>
  <c r="BF124"/>
  <c r="T124"/>
  <c r="R124"/>
  <c r="P124"/>
  <c r="BI121"/>
  <c r="BH121"/>
  <c r="BG121"/>
  <c r="BF121"/>
  <c r="T121"/>
  <c r="R121"/>
  <c r="P121"/>
  <c r="J117"/>
  <c r="F116"/>
  <c r="F114"/>
  <c r="E112"/>
  <c r="J94"/>
  <c r="F93"/>
  <c r="F91"/>
  <c r="E89"/>
  <c r="J23"/>
  <c r="E23"/>
  <c r="J116"/>
  <c r="J22"/>
  <c r="J20"/>
  <c r="E20"/>
  <c r="F117"/>
  <c r="J19"/>
  <c r="J14"/>
  <c r="J114"/>
  <c r="E7"/>
  <c r="E108"/>
  <c i="3" r="J39"/>
  <c r="J38"/>
  <c i="1" r="AY97"/>
  <c i="3" r="J37"/>
  <c i="1" r="AX97"/>
  <c i="3" r="BI250"/>
  <c r="BH250"/>
  <c r="BG250"/>
  <c r="BF250"/>
  <c r="T250"/>
  <c r="R250"/>
  <c r="P250"/>
  <c r="BI248"/>
  <c r="BH248"/>
  <c r="BG248"/>
  <c r="BF248"/>
  <c r="T248"/>
  <c r="R248"/>
  <c r="P248"/>
  <c r="BI243"/>
  <c r="BH243"/>
  <c r="BG243"/>
  <c r="BF243"/>
  <c r="T243"/>
  <c r="R243"/>
  <c r="P243"/>
  <c r="BI238"/>
  <c r="BH238"/>
  <c r="BG238"/>
  <c r="BF238"/>
  <c r="T238"/>
  <c r="R238"/>
  <c r="P238"/>
  <c r="BI233"/>
  <c r="BH233"/>
  <c r="BG233"/>
  <c r="BF233"/>
  <c r="T233"/>
  <c r="R233"/>
  <c r="P233"/>
  <c r="BI228"/>
  <c r="BH228"/>
  <c r="BG228"/>
  <c r="BF228"/>
  <c r="T228"/>
  <c r="R228"/>
  <c r="P228"/>
  <c r="BI223"/>
  <c r="BH223"/>
  <c r="BG223"/>
  <c r="BF223"/>
  <c r="T223"/>
  <c r="R223"/>
  <c r="P223"/>
  <c r="BI218"/>
  <c r="BH218"/>
  <c r="BG218"/>
  <c r="BF218"/>
  <c r="T218"/>
  <c r="R218"/>
  <c r="P218"/>
  <c r="BI215"/>
  <c r="BH215"/>
  <c r="BG215"/>
  <c r="BF215"/>
  <c r="T215"/>
  <c r="R215"/>
  <c r="P215"/>
  <c r="BI212"/>
  <c r="BH212"/>
  <c r="BG212"/>
  <c r="BF212"/>
  <c r="T212"/>
  <c r="R212"/>
  <c r="P212"/>
  <c r="BI208"/>
  <c r="BH208"/>
  <c r="BG208"/>
  <c r="BF208"/>
  <c r="T208"/>
  <c r="R208"/>
  <c r="P208"/>
  <c r="BI201"/>
  <c r="BH201"/>
  <c r="BG201"/>
  <c r="BF201"/>
  <c r="T201"/>
  <c r="R201"/>
  <c r="P201"/>
  <c r="BI198"/>
  <c r="BH198"/>
  <c r="BG198"/>
  <c r="BF198"/>
  <c r="T198"/>
  <c r="R198"/>
  <c r="P198"/>
  <c r="BI196"/>
  <c r="BH196"/>
  <c r="BG196"/>
  <c r="BF196"/>
  <c r="T196"/>
  <c r="R196"/>
  <c r="P196"/>
  <c r="BI192"/>
  <c r="BH192"/>
  <c r="BG192"/>
  <c r="BF192"/>
  <c r="T192"/>
  <c r="R192"/>
  <c r="P192"/>
  <c r="BI188"/>
  <c r="BH188"/>
  <c r="BG188"/>
  <c r="BF188"/>
  <c r="T188"/>
  <c r="R188"/>
  <c r="P188"/>
  <c r="BI184"/>
  <c r="BH184"/>
  <c r="BG184"/>
  <c r="BF184"/>
  <c r="T184"/>
  <c r="R184"/>
  <c r="P184"/>
  <c r="BI180"/>
  <c r="BH180"/>
  <c r="BG180"/>
  <c r="BF180"/>
  <c r="T180"/>
  <c r="R180"/>
  <c r="P180"/>
  <c r="BI176"/>
  <c r="BH176"/>
  <c r="BG176"/>
  <c r="BF176"/>
  <c r="T176"/>
  <c r="R176"/>
  <c r="P176"/>
  <c r="BI171"/>
  <c r="BH171"/>
  <c r="BG171"/>
  <c r="BF171"/>
  <c r="T171"/>
  <c r="R171"/>
  <c r="P171"/>
  <c r="BI166"/>
  <c r="BH166"/>
  <c r="BG166"/>
  <c r="BF166"/>
  <c r="T166"/>
  <c r="R166"/>
  <c r="P166"/>
  <c r="BI163"/>
  <c r="BH163"/>
  <c r="BG163"/>
  <c r="BF163"/>
  <c r="T163"/>
  <c r="R163"/>
  <c r="P163"/>
  <c r="BI160"/>
  <c r="BH160"/>
  <c r="BG160"/>
  <c r="BF160"/>
  <c r="T160"/>
  <c r="R160"/>
  <c r="P160"/>
  <c r="BI155"/>
  <c r="BH155"/>
  <c r="BG155"/>
  <c r="BF155"/>
  <c r="T155"/>
  <c r="R155"/>
  <c r="P155"/>
  <c r="BI151"/>
  <c r="BH151"/>
  <c r="BG151"/>
  <c r="BF151"/>
  <c r="T151"/>
  <c r="R151"/>
  <c r="P151"/>
  <c r="BI147"/>
  <c r="BH147"/>
  <c r="BG147"/>
  <c r="BF147"/>
  <c r="T147"/>
  <c r="R147"/>
  <c r="P147"/>
  <c r="BI142"/>
  <c r="BH142"/>
  <c r="BG142"/>
  <c r="BF142"/>
  <c r="T142"/>
  <c r="R142"/>
  <c r="P142"/>
  <c r="BI139"/>
  <c r="BH139"/>
  <c r="BG139"/>
  <c r="BF139"/>
  <c r="T139"/>
  <c r="R139"/>
  <c r="P139"/>
  <c r="BI136"/>
  <c r="BH136"/>
  <c r="BG136"/>
  <c r="BF136"/>
  <c r="T136"/>
  <c r="R136"/>
  <c r="P136"/>
  <c r="BI132"/>
  <c r="BH132"/>
  <c r="BG132"/>
  <c r="BF132"/>
  <c r="T132"/>
  <c r="R132"/>
  <c r="P132"/>
  <c r="BI128"/>
  <c r="BH128"/>
  <c r="BG128"/>
  <c r="BF128"/>
  <c r="T128"/>
  <c r="R128"/>
  <c r="P128"/>
  <c r="BI121"/>
  <c r="BH121"/>
  <c r="BG121"/>
  <c r="BF121"/>
  <c r="T121"/>
  <c r="R121"/>
  <c r="P121"/>
  <c r="J117"/>
  <c r="F116"/>
  <c r="F114"/>
  <c r="E112"/>
  <c r="J94"/>
  <c r="F93"/>
  <c r="F91"/>
  <c r="E89"/>
  <c r="J23"/>
  <c r="E23"/>
  <c r="J116"/>
  <c r="J22"/>
  <c r="J20"/>
  <c r="E20"/>
  <c r="F117"/>
  <c r="J19"/>
  <c r="J14"/>
  <c r="J114"/>
  <c r="E7"/>
  <c r="E108"/>
  <c i="2" r="J39"/>
  <c r="J38"/>
  <c i="1" r="AY96"/>
  <c i="2" r="J37"/>
  <c i="1" r="AX96"/>
  <c i="2" r="BI294"/>
  <c r="BH294"/>
  <c r="BG294"/>
  <c r="BF294"/>
  <c r="T294"/>
  <c r="R294"/>
  <c r="P294"/>
  <c r="BI292"/>
  <c r="BH292"/>
  <c r="BG292"/>
  <c r="BF292"/>
  <c r="T292"/>
  <c r="R292"/>
  <c r="P292"/>
  <c r="BI287"/>
  <c r="BH287"/>
  <c r="BG287"/>
  <c r="BF287"/>
  <c r="T287"/>
  <c r="R287"/>
  <c r="P287"/>
  <c r="BI282"/>
  <c r="BH282"/>
  <c r="BG282"/>
  <c r="BF282"/>
  <c r="T282"/>
  <c r="R282"/>
  <c r="P282"/>
  <c r="BI277"/>
  <c r="BH277"/>
  <c r="BG277"/>
  <c r="BF277"/>
  <c r="T277"/>
  <c r="R277"/>
  <c r="P277"/>
  <c r="BI272"/>
  <c r="BH272"/>
  <c r="BG272"/>
  <c r="BF272"/>
  <c r="T272"/>
  <c r="R272"/>
  <c r="P272"/>
  <c r="BI267"/>
  <c r="BH267"/>
  <c r="BG267"/>
  <c r="BF267"/>
  <c r="T267"/>
  <c r="R267"/>
  <c r="P267"/>
  <c r="BI262"/>
  <c r="BH262"/>
  <c r="BG262"/>
  <c r="BF262"/>
  <c r="T262"/>
  <c r="R262"/>
  <c r="P262"/>
  <c r="BI257"/>
  <c r="BH257"/>
  <c r="BG257"/>
  <c r="BF257"/>
  <c r="T257"/>
  <c r="R257"/>
  <c r="P257"/>
  <c r="BI254"/>
  <c r="BH254"/>
  <c r="BG254"/>
  <c r="BF254"/>
  <c r="T254"/>
  <c r="R254"/>
  <c r="P254"/>
  <c r="BI251"/>
  <c r="BH251"/>
  <c r="BG251"/>
  <c r="BF251"/>
  <c r="T251"/>
  <c r="R251"/>
  <c r="P251"/>
  <c r="BI247"/>
  <c r="BH247"/>
  <c r="BG247"/>
  <c r="BF247"/>
  <c r="T247"/>
  <c r="R247"/>
  <c r="P247"/>
  <c r="BI244"/>
  <c r="BH244"/>
  <c r="BG244"/>
  <c r="BF244"/>
  <c r="T244"/>
  <c r="R244"/>
  <c r="P244"/>
  <c r="BI237"/>
  <c r="BH237"/>
  <c r="BG237"/>
  <c r="BF237"/>
  <c r="T237"/>
  <c r="R237"/>
  <c r="P237"/>
  <c r="BI234"/>
  <c r="BH234"/>
  <c r="BG234"/>
  <c r="BF234"/>
  <c r="T234"/>
  <c r="R234"/>
  <c r="P234"/>
  <c r="BI232"/>
  <c r="BH232"/>
  <c r="BG232"/>
  <c r="BF232"/>
  <c r="T232"/>
  <c r="R232"/>
  <c r="P232"/>
  <c r="BI228"/>
  <c r="BH228"/>
  <c r="BG228"/>
  <c r="BF228"/>
  <c r="T228"/>
  <c r="R228"/>
  <c r="P228"/>
  <c r="BI224"/>
  <c r="BH224"/>
  <c r="BG224"/>
  <c r="BF224"/>
  <c r="T224"/>
  <c r="R224"/>
  <c r="P224"/>
  <c r="BI220"/>
  <c r="BH220"/>
  <c r="BG220"/>
  <c r="BF220"/>
  <c r="T220"/>
  <c r="R220"/>
  <c r="P220"/>
  <c r="BI216"/>
  <c r="BH216"/>
  <c r="BG216"/>
  <c r="BF216"/>
  <c r="T216"/>
  <c r="R216"/>
  <c r="P216"/>
  <c r="BI212"/>
  <c r="BH212"/>
  <c r="BG212"/>
  <c r="BF212"/>
  <c r="T212"/>
  <c r="R212"/>
  <c r="P212"/>
  <c r="BI207"/>
  <c r="BH207"/>
  <c r="BG207"/>
  <c r="BF207"/>
  <c r="T207"/>
  <c r="R207"/>
  <c r="P207"/>
  <c r="BI202"/>
  <c r="BH202"/>
  <c r="BG202"/>
  <c r="BF202"/>
  <c r="T202"/>
  <c r="R202"/>
  <c r="P202"/>
  <c r="BI199"/>
  <c r="BH199"/>
  <c r="BG199"/>
  <c r="BF199"/>
  <c r="T199"/>
  <c r="R199"/>
  <c r="P199"/>
  <c r="BI196"/>
  <c r="BH196"/>
  <c r="BG196"/>
  <c r="BF196"/>
  <c r="T196"/>
  <c r="R196"/>
  <c r="P196"/>
  <c r="BI193"/>
  <c r="BH193"/>
  <c r="BG193"/>
  <c r="BF193"/>
  <c r="T193"/>
  <c r="R193"/>
  <c r="P193"/>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5"/>
  <c r="BH165"/>
  <c r="BG165"/>
  <c r="BF165"/>
  <c r="T165"/>
  <c r="R165"/>
  <c r="P165"/>
  <c r="BI162"/>
  <c r="BH162"/>
  <c r="BG162"/>
  <c r="BF162"/>
  <c r="T162"/>
  <c r="R162"/>
  <c r="P162"/>
  <c r="BI158"/>
  <c r="BH158"/>
  <c r="BG158"/>
  <c r="BF158"/>
  <c r="T158"/>
  <c r="R158"/>
  <c r="P158"/>
  <c r="BI154"/>
  <c r="BH154"/>
  <c r="BG154"/>
  <c r="BF154"/>
  <c r="T154"/>
  <c r="R154"/>
  <c r="P154"/>
  <c r="BI150"/>
  <c r="BH150"/>
  <c r="BG150"/>
  <c r="BF150"/>
  <c r="T150"/>
  <c r="R150"/>
  <c r="P150"/>
  <c r="BI145"/>
  <c r="BH145"/>
  <c r="BG145"/>
  <c r="BF145"/>
  <c r="T145"/>
  <c r="R145"/>
  <c r="P145"/>
  <c r="BI142"/>
  <c r="BH142"/>
  <c r="BG142"/>
  <c r="BF142"/>
  <c r="T142"/>
  <c r="R142"/>
  <c r="P142"/>
  <c r="BI139"/>
  <c r="BH139"/>
  <c r="BG139"/>
  <c r="BF139"/>
  <c r="T139"/>
  <c r="R139"/>
  <c r="P139"/>
  <c r="BI135"/>
  <c r="BH135"/>
  <c r="BG135"/>
  <c r="BF135"/>
  <c r="T135"/>
  <c r="R135"/>
  <c r="P135"/>
  <c r="BI131"/>
  <c r="BH131"/>
  <c r="BG131"/>
  <c r="BF131"/>
  <c r="T131"/>
  <c r="R131"/>
  <c r="P131"/>
  <c r="BI121"/>
  <c r="BH121"/>
  <c r="BG121"/>
  <c r="BF121"/>
  <c r="T121"/>
  <c r="R121"/>
  <c r="P121"/>
  <c r="J117"/>
  <c r="F116"/>
  <c r="F114"/>
  <c r="E112"/>
  <c r="J94"/>
  <c r="F93"/>
  <c r="F91"/>
  <c r="E89"/>
  <c r="J23"/>
  <c r="E23"/>
  <c r="J116"/>
  <c r="J22"/>
  <c r="J20"/>
  <c r="E20"/>
  <c r="F117"/>
  <c r="J19"/>
  <c r="J14"/>
  <c r="J114"/>
  <c r="E7"/>
  <c r="E108"/>
  <c i="1" r="L90"/>
  <c r="AM90"/>
  <c r="AM89"/>
  <c r="L89"/>
  <c r="AM87"/>
  <c r="L87"/>
  <c r="L85"/>
  <c r="L84"/>
  <c i="5" r="BK127"/>
  <c r="J127"/>
  <c r="J125"/>
  <c r="BK125"/>
  <c r="J142"/>
  <c r="BK139"/>
  <c r="BK135"/>
  <c r="J135"/>
  <c r="BK131"/>
  <c r="J131"/>
  <c r="BK123"/>
  <c r="J123"/>
  <c r="BK121"/>
  <c r="J121"/>
  <c i="4" r="BK127"/>
  <c r="J127"/>
  <c r="BK124"/>
  <c r="J124"/>
  <c r="BK121"/>
  <c r="J121"/>
  <c i="3" r="BK250"/>
  <c r="J250"/>
  <c r="BK248"/>
  <c r="J248"/>
  <c r="BK243"/>
  <c r="J243"/>
  <c r="BK238"/>
  <c r="J238"/>
  <c r="BK233"/>
  <c r="J233"/>
  <c r="BK228"/>
  <c r="J228"/>
  <c r="BK223"/>
  <c r="J223"/>
  <c r="BK218"/>
  <c r="J218"/>
  <c r="BK215"/>
  <c r="J215"/>
  <c r="BK212"/>
  <c r="J212"/>
  <c r="BK208"/>
  <c r="J208"/>
  <c r="BK201"/>
  <c r="J201"/>
  <c r="BK198"/>
  <c r="J198"/>
  <c r="BK196"/>
  <c r="J196"/>
  <c r="BK192"/>
  <c r="J192"/>
  <c r="BK188"/>
  <c r="J188"/>
  <c r="BK184"/>
  <c r="J184"/>
  <c r="BK180"/>
  <c r="J180"/>
  <c r="BK176"/>
  <c r="J176"/>
  <c r="BK171"/>
  <c r="J171"/>
  <c r="BK166"/>
  <c r="J166"/>
  <c r="BK163"/>
  <c r="J163"/>
  <c r="BK160"/>
  <c r="J160"/>
  <c r="BK155"/>
  <c r="J155"/>
  <c r="BK151"/>
  <c r="J151"/>
  <c r="BK147"/>
  <c r="J147"/>
  <c r="BK142"/>
  <c r="J142"/>
  <c r="BK139"/>
  <c r="J139"/>
  <c r="BK136"/>
  <c r="J136"/>
  <c r="BK132"/>
  <c r="J132"/>
  <c r="BK128"/>
  <c r="J128"/>
  <c r="BK121"/>
  <c r="J121"/>
  <c i="2" r="BK294"/>
  <c r="J294"/>
  <c r="BK292"/>
  <c r="J292"/>
  <c r="BK287"/>
  <c r="J287"/>
  <c r="BK282"/>
  <c r="J282"/>
  <c r="BK277"/>
  <c r="J277"/>
  <c r="BK272"/>
  <c r="J272"/>
  <c r="BK267"/>
  <c r="J267"/>
  <c r="BK262"/>
  <c r="J262"/>
  <c r="BK257"/>
  <c r="J257"/>
  <c r="BK254"/>
  <c r="J254"/>
  <c r="BK251"/>
  <c r="J251"/>
  <c r="BK247"/>
  <c r="J247"/>
  <c r="BK244"/>
  <c r="J244"/>
  <c r="BK237"/>
  <c r="J237"/>
  <c r="BK234"/>
  <c r="J234"/>
  <c r="BK232"/>
  <c r="J232"/>
  <c r="BK228"/>
  <c r="J228"/>
  <c r="BK224"/>
  <c r="J224"/>
  <c r="BK220"/>
  <c r="J220"/>
  <c r="BK216"/>
  <c r="J216"/>
  <c r="BK212"/>
  <c r="J212"/>
  <c r="BK207"/>
  <c r="J207"/>
  <c r="BK202"/>
  <c r="J202"/>
  <c r="BK199"/>
  <c r="J199"/>
  <c r="BK196"/>
  <c r="J196"/>
  <c r="BK193"/>
  <c r="J193"/>
  <c r="BK189"/>
  <c r="J189"/>
  <c r="BK186"/>
  <c r="J186"/>
  <c r="BK183"/>
  <c r="J183"/>
  <c r="BK180"/>
  <c r="J180"/>
  <c r="BK177"/>
  <c r="J177"/>
  <c r="BK174"/>
  <c r="J174"/>
  <c r="BK171"/>
  <c r="J171"/>
  <c r="BK165"/>
  <c r="J165"/>
  <c r="BK162"/>
  <c r="J162"/>
  <c r="BK158"/>
  <c r="J158"/>
  <c r="BK154"/>
  <c r="J154"/>
  <c r="BK150"/>
  <c r="J150"/>
  <c r="BK145"/>
  <c r="J145"/>
  <c r="BK142"/>
  <c r="J142"/>
  <c r="BK139"/>
  <c r="J139"/>
  <c r="BK135"/>
  <c r="J135"/>
  <c r="BK131"/>
  <c r="J131"/>
  <c r="BK121"/>
  <c r="J121"/>
  <c i="1" r="AS99"/>
  <c r="AS95"/>
  <c i="5" r="BK142"/>
  <c r="J139"/>
  <c l="1" r="R120"/>
  <c i="2" r="BK120"/>
  <c r="J120"/>
  <c r="J98"/>
  <c r="P120"/>
  <c i="1" r="AU96"/>
  <c i="2" r="R120"/>
  <c r="T120"/>
  <c i="3" r="BK120"/>
  <c r="J120"/>
  <c r="J98"/>
  <c r="P120"/>
  <c i="1" r="AU97"/>
  <c i="3" r="R120"/>
  <c r="T120"/>
  <c i="4" r="BK120"/>
  <c r="J120"/>
  <c r="J98"/>
  <c r="P120"/>
  <c i="1" r="AU98"/>
  <c i="4" r="R120"/>
  <c r="T120"/>
  <c i="5" r="P120"/>
  <c i="1" r="AU100"/>
  <c i="5" r="BK120"/>
  <c r="J120"/>
  <c r="J98"/>
  <c r="T120"/>
  <c r="BE139"/>
  <c i="2" r="E85"/>
  <c r="J91"/>
  <c r="J93"/>
  <c r="F94"/>
  <c r="BE121"/>
  <c r="BE131"/>
  <c r="BE135"/>
  <c r="BE139"/>
  <c r="BE142"/>
  <c r="BE145"/>
  <c r="BE150"/>
  <c r="BE154"/>
  <c r="BE158"/>
  <c r="BE162"/>
  <c r="BE165"/>
  <c r="BE171"/>
  <c r="BE174"/>
  <c r="BE177"/>
  <c r="BE180"/>
  <c r="BE183"/>
  <c r="BE186"/>
  <c r="BE189"/>
  <c r="BE193"/>
  <c r="BE196"/>
  <c r="BE199"/>
  <c r="BE202"/>
  <c r="BE207"/>
  <c r="BE212"/>
  <c r="BE216"/>
  <c r="BE220"/>
  <c r="BE224"/>
  <c r="BE228"/>
  <c r="BE232"/>
  <c r="BE234"/>
  <c r="BE237"/>
  <c r="BE244"/>
  <c r="BE247"/>
  <c r="BE251"/>
  <c r="BE254"/>
  <c r="BE257"/>
  <c r="BE262"/>
  <c r="BE267"/>
  <c r="BE272"/>
  <c r="BE277"/>
  <c r="BE282"/>
  <c r="BE287"/>
  <c r="BE292"/>
  <c r="BE294"/>
  <c i="3" r="E85"/>
  <c r="J91"/>
  <c r="J93"/>
  <c r="F94"/>
  <c r="BE121"/>
  <c r="BE128"/>
  <c r="BE132"/>
  <c r="BE136"/>
  <c r="BE139"/>
  <c r="BE142"/>
  <c r="BE147"/>
  <c r="BE151"/>
  <c r="BE155"/>
  <c r="BE160"/>
  <c r="BE163"/>
  <c r="BE166"/>
  <c r="BE171"/>
  <c r="BE176"/>
  <c r="BE180"/>
  <c r="BE184"/>
  <c r="BE188"/>
  <c r="BE192"/>
  <c r="BE196"/>
  <c r="BE198"/>
  <c r="BE201"/>
  <c r="BE208"/>
  <c r="BE212"/>
  <c r="BE215"/>
  <c r="BE218"/>
  <c r="BE223"/>
  <c r="BE228"/>
  <c r="BE233"/>
  <c r="BE238"/>
  <c r="BE243"/>
  <c r="BE248"/>
  <c r="BE250"/>
  <c i="4" r="E85"/>
  <c r="J91"/>
  <c r="J93"/>
  <c r="F94"/>
  <c r="BE121"/>
  <c r="BE124"/>
  <c r="BE127"/>
  <c i="5" r="E85"/>
  <c r="J91"/>
  <c r="J93"/>
  <c r="BE121"/>
  <c r="BE131"/>
  <c r="BE135"/>
  <c r="F94"/>
  <c r="BE123"/>
  <c r="BE125"/>
  <c r="BE127"/>
  <c r="BE142"/>
  <c i="2" r="F38"/>
  <c i="1" r="BC96"/>
  <c i="2" r="F39"/>
  <c i="1" r="BD96"/>
  <c i="3" r="F38"/>
  <c i="1" r="BC97"/>
  <c i="4" r="F38"/>
  <c i="1" r="BC98"/>
  <c i="5" r="F36"/>
  <c i="1" r="BA100"/>
  <c r="BA99"/>
  <c r="AW99"/>
  <c i="5" r="J36"/>
  <c i="1" r="AW100"/>
  <c r="AS94"/>
  <c i="2" r="F36"/>
  <c i="1" r="BA96"/>
  <c i="3" r="F36"/>
  <c i="1" r="BA97"/>
  <c i="3" r="F39"/>
  <c i="1" r="BD97"/>
  <c i="4" r="F36"/>
  <c i="1" r="BA98"/>
  <c i="4" r="J36"/>
  <c i="1" r="AW98"/>
  <c i="4" r="F37"/>
  <c i="1" r="BB98"/>
  <c i="4" r="F39"/>
  <c i="1" r="BD98"/>
  <c i="2" r="J36"/>
  <c i="1" r="AW96"/>
  <c i="3" r="J36"/>
  <c i="1" r="AW97"/>
  <c i="5" r="F38"/>
  <c i="1" r="BC100"/>
  <c r="BC99"/>
  <c r="AY99"/>
  <c i="5" r="F37"/>
  <c i="1" r="BB100"/>
  <c r="BB99"/>
  <c r="AX99"/>
  <c i="2" r="F37"/>
  <c i="1" r="BB96"/>
  <c i="3" r="F37"/>
  <c i="1" r="BB97"/>
  <c r="AU99"/>
  <c i="5" r="F39"/>
  <c i="1" r="BD100"/>
  <c r="BD99"/>
  <c i="2" l="1" r="J32"/>
  <c i="1" r="AG96"/>
  <c i="3" r="J32"/>
  <c i="1" r="AG97"/>
  <c r="BA95"/>
  <c r="AW95"/>
  <c r="BC95"/>
  <c r="AY95"/>
  <c i="2" r="F35"/>
  <c i="1" r="AZ96"/>
  <c i="5" r="F35"/>
  <c i="1" r="AZ100"/>
  <c r="AZ99"/>
  <c r="AV99"/>
  <c r="AT99"/>
  <c i="4" r="J32"/>
  <c i="1" r="AG98"/>
  <c r="AU95"/>
  <c r="AU94"/>
  <c r="BD95"/>
  <c r="BD94"/>
  <c r="W33"/>
  <c i="3" r="F35"/>
  <c i="1" r="AZ97"/>
  <c i="4" r="F35"/>
  <c i="1" r="AZ98"/>
  <c i="4" r="J35"/>
  <c i="1" r="AV98"/>
  <c r="AT98"/>
  <c i="5" r="J32"/>
  <c i="1" r="AG100"/>
  <c r="AG99"/>
  <c r="AN99"/>
  <c r="BB95"/>
  <c r="AX95"/>
  <c i="2" r="J35"/>
  <c i="1" r="AV96"/>
  <c r="AT96"/>
  <c i="5" r="J35"/>
  <c i="1" r="AV100"/>
  <c r="AT100"/>
  <c i="3" r="J35"/>
  <c i="1" r="AV97"/>
  <c r="AT97"/>
  <c i="2" l="1" r="J41"/>
  <c i="3" r="J41"/>
  <c i="4" r="J41"/>
  <c i="5" r="J41"/>
  <c i="1" r="AN100"/>
  <c r="AN96"/>
  <c r="AN97"/>
  <c r="AN98"/>
  <c r="AG95"/>
  <c r="AG94"/>
  <c r="AK26"/>
  <c r="BB94"/>
  <c r="W31"/>
  <c r="AZ95"/>
  <c r="AV95"/>
  <c r="AT95"/>
  <c r="BC94"/>
  <c r="W32"/>
  <c r="BA94"/>
  <c r="W30"/>
  <c l="1" r="AN95"/>
  <c r="AW94"/>
  <c r="AK30"/>
  <c r="AY94"/>
  <c r="AX94"/>
  <c r="AZ94"/>
  <c r="W29"/>
  <c l="1" r="AV94"/>
  <c r="AK29"/>
  <c r="AK35"/>
  <c l="1" r="AT94"/>
  <c r="AN94"/>
</calcChain>
</file>

<file path=xl/sharedStrings.xml><?xml version="1.0" encoding="utf-8"?>
<sst xmlns="http://schemas.openxmlformats.org/spreadsheetml/2006/main">
  <si>
    <t>Export Komplet</t>
  </si>
  <si>
    <t/>
  </si>
  <si>
    <t>2.0</t>
  </si>
  <si>
    <t>ZAMOK</t>
  </si>
  <si>
    <t>False</t>
  </si>
  <si>
    <t>{ffa8827c-e315-4ce9-a903-524daa0d8e9c}</t>
  </si>
  <si>
    <t>0,01</t>
  </si>
  <si>
    <t>21</t>
  </si>
  <si>
    <t>15</t>
  </si>
  <si>
    <t>REKAPITULACE STAVBY</t>
  </si>
  <si>
    <t xml:space="preserve">v ---  níže se nacházejí doplnkové a pomocné údaje k sestavám  --- v</t>
  </si>
  <si>
    <t>Návod na vyplnění</t>
  </si>
  <si>
    <t>0,001</t>
  </si>
  <si>
    <t>Kód:</t>
  </si>
  <si>
    <t>65421012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</si>
  <si>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</si>
  <si>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</si>
  <si>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pražců a kolejnic v úseku Kolinec - Malonice</t>
  </si>
  <si>
    <t>KSO:</t>
  </si>
  <si>
    <t>CC-CZ:</t>
  </si>
  <si>
    <t>Místo:</t>
  </si>
  <si>
    <t>TO Sušice</t>
  </si>
  <si>
    <t>Datum:</t>
  </si>
  <si>
    <t>2. 11. 2020</t>
  </si>
  <si>
    <t>Zadavatel:</t>
  </si>
  <si>
    <t>IČ:</t>
  </si>
  <si>
    <t>SŽ s.o.,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</si>
  <si>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</si>
  <si>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</si>
  <si>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</si>
  <si>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</si>
  <si>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</si>
  <si>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</si>
  <si>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</si>
  <si>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</si>
  <si>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</si>
  <si>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</si>
  <si>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</si>
  <si>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</si>
  <si>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</si>
  <si>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</si>
  <si>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</si>
  <si>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</si>
  <si>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</si>
  <si>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</si>
  <si>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</si>
  <si>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</si>
  <si>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</si>
  <si>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</si>
  <si>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</si>
  <si>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</si>
  <si>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</si>
  <si>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</si>
  <si>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</si>
  <si>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</si>
  <si>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</si>
  <si>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</si>
  <si>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</si>
  <si>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</si>
  <si>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</si>
  <si>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</si>
  <si>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</si>
  <si>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</si>
  <si>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</si>
  <si>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</si>
  <si>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</si>
  <si>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</si>
  <si>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</si>
  <si>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</si>
  <si>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</si>
  <si>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</si>
  <si>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</si>
  <si>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</si>
  <si>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</si>
  <si>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</si>
  <si>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</si>
  <si>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</si>
  <si>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</si>
  <si>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</si>
  <si>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</si>
  <si>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t>
  </si>
  <si>
    <t>Výměna pražců a kolejnic</t>
  </si>
  <si>
    <t>STA</t>
  </si>
  <si>
    <t>1</t>
  </si>
  <si>
    <t>{174e0751-e6ba-4be7-8ea3-06f079123dc7}</t>
  </si>
  <si>
    <t>2</t>
  </si>
  <si>
    <t>/</t>
  </si>
  <si>
    <t>SO 1.1</t>
  </si>
  <si>
    <t>Km 32,615 - 33,850</t>
  </si>
  <si>
    <t>Soupis</t>
  </si>
  <si>
    <t>{6dff47aa-a3c9-4f19-bd47-c8bae9032c8a}</t>
  </si>
  <si>
    <t>SO 1.2</t>
  </si>
  <si>
    <t>Km 34,135 - 34,705</t>
  </si>
  <si>
    <t>{4073ecc0-64c7-4040-8b45-f5f0189ccbf4}</t>
  </si>
  <si>
    <t>SO 1.3</t>
  </si>
  <si>
    <t>Materiál objednatele</t>
  </si>
  <si>
    <t>{86be3662-31e6-4df1-923e-f7ab82e33ac0}</t>
  </si>
  <si>
    <t>SO 2</t>
  </si>
  <si>
    <t>VRN</t>
  </si>
  <si>
    <t>{cc1816ac-3564-44cc-93cc-f5e5267bf75c}</t>
  </si>
  <si>
    <t>SO 2.1</t>
  </si>
  <si>
    <t>{2247fb48-699a-4038-aff6-d7b0a64b9127}</t>
  </si>
  <si>
    <t>KRYCÍ LIST SOUPISU PRACÍ</t>
  </si>
  <si>
    <t>Objekt:</t>
  </si>
  <si>
    <t>SO 1 - Výměna pražců a kolejnic</t>
  </si>
  <si>
    <t>Soupis:</t>
  </si>
  <si>
    <t>SO 1.1 - Km 32,615 - 33,850</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</si>
  <si>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</si>
  <si>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</si>
  <si>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</si>
  <si>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</si>
  <si>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</si>
  <si>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</si>
  <si>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</si>
  <si>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</si>
  <si>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</si>
  <si>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</si>
  <si>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</si>
  <si>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</si>
  <si>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</si>
  <si>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</si>
  <si>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</si>
  <si>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</si>
  <si>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</si>
  <si>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</si>
  <si>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</si>
  <si>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5905020010</t>
  </si>
  <si>
    <t>Oprava stezky strojně s odstraněním drnu a nánosu do 10 cm</t>
  </si>
  <si>
    <t>m2</t>
  </si>
  <si>
    <t>Sborník UOŽI 01 2021</t>
  </si>
  <si>
    <t>4</t>
  </si>
  <si>
    <t>ROZPOCET</t>
  </si>
  <si>
    <t>-1548469591</t>
  </si>
  <si>
    <t>PP</t>
  </si>
  <si>
    <t>Oprava stezky strojně s odstraněním drnu a nánosu do 10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</si>
  <si>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</si>
  <si>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</si>
  <si>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</si>
  <si>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235*1,5"32,615-32,850 vlevo"</t>
  </si>
  <si>
    <t>335*1,5"32,615-32,950 vpravo"</t>
  </si>
  <si>
    <t>285*1"32,850-33,135 vlevo"</t>
  </si>
  <si>
    <t>320*1"33,420 - 33,740 vlevo"</t>
  </si>
  <si>
    <t>110*1,5"33,740-33,850 vlevo"</t>
  </si>
  <si>
    <t>800*1,5"33,050-33,850 vpravo"</t>
  </si>
  <si>
    <t>Součet</t>
  </si>
  <si>
    <t>5906020120</t>
  </si>
  <si>
    <t>Souvislá výměna pražců v KL otevřeném i zapuštěném pražce betonové příčné vystrojené</t>
  </si>
  <si>
    <t>kus</t>
  </si>
  <si>
    <t>343464256</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</si>
  <si>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</si>
  <si>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t>
  </si>
  <si>
    <t>P</t>
  </si>
  <si>
    <t>Poznámka k položce:_x000d_
Pražec=kus</t>
  </si>
  <si>
    <t>3</t>
  </si>
  <si>
    <t>5905105030</t>
  </si>
  <si>
    <t>Doplnění KL kamenivem souvisle strojně v koleji</t>
  </si>
  <si>
    <t>m3</t>
  </si>
  <si>
    <t>-997016571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</si>
  <si>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</si>
  <si>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Poznámka k souboru cen:_x000d_
1. V cenách jsou započteny náklady na doplnění kameniva ojediněle ručně vidlemi a/nebo souvisle strojně z výsypných vozů případně nakladačem. 2. V cenách nejsou obsaženy náklady na dodávku kameniva.</t>
  </si>
  <si>
    <t>1235*0,75</t>
  </si>
  <si>
    <t>M</t>
  </si>
  <si>
    <t>5955101000</t>
  </si>
  <si>
    <t>Kamenivo drcené štěrk frakce 31,5/63 třídy BI</t>
  </si>
  <si>
    <t>t</t>
  </si>
  <si>
    <t>8</t>
  </si>
  <si>
    <t>-423448313</t>
  </si>
  <si>
    <t>926,2500*1,426</t>
  </si>
  <si>
    <t>5</t>
  </si>
  <si>
    <t>5906105020</t>
  </si>
  <si>
    <t>Demontáž pražce betonový</t>
  </si>
  <si>
    <t>1496414001</t>
  </si>
  <si>
    <t>Demontáž pražce betonový.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</si>
  <si>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</si>
  <si>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6</t>
  </si>
  <si>
    <t>5907025120</t>
  </si>
  <si>
    <t>Výměna kolejnicových pásů současně s výměnou pražců tv. S49 rozdělení "u"</t>
  </si>
  <si>
    <t>m</t>
  </si>
  <si>
    <t>2108701326</t>
  </si>
  <si>
    <t>Výměna kolejnicových pásů současně s výměnou pražců tv. S49 rozdělení "u". Poznámka: 1. V cenách jsou započteny náklady na demontáž upevňovadel, výměnu kolejnicových pásů, dílů a součástí, montáž upevňovadel, úpravu dilatačních spár, pryžových podložek, z</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</si>
  <si>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t>
  </si>
  <si>
    <t>Poznámka k položce:_x000d_
Metr kolejnice=m</t>
  </si>
  <si>
    <t>1235*2</t>
  </si>
  <si>
    <t>7</t>
  </si>
  <si>
    <t>5907050020</t>
  </si>
  <si>
    <t>Dělení kolejnic řezáním nebo rozbroušením soustavy S49 nebo T</t>
  </si>
  <si>
    <t>-803058598</t>
  </si>
  <si>
    <t>Dělení kolejnic řezáním nebo rozbroušením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</si>
  <si>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</si>
  <si>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t>
  </si>
  <si>
    <t>5907050120</t>
  </si>
  <si>
    <t>Dělení kolejnic kyslíkem soustavy S49 nebo T</t>
  </si>
  <si>
    <t>316252334</t>
  </si>
  <si>
    <t>Dělení kolejnic kyslíkem soustavy S49 nebo T. Poznámka: 1. V cenách jsou započteny náklady na manipulaci, podložení, označení a provedení řezu kolejnice.</t>
  </si>
  <si>
    <t>9</t>
  </si>
  <si>
    <t>5908005430</t>
  </si>
  <si>
    <t>Oprava kolejnicového styku demontáž spojek tv. S49</t>
  </si>
  <si>
    <t>styk</t>
  </si>
  <si>
    <t>-1643922940</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</si>
  <si>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t>
  </si>
  <si>
    <t>Poznámka k souboru cen:_x000d_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</si>
  <si>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Spojka=kus</t>
  </si>
  <si>
    <t>10</t>
  </si>
  <si>
    <t>5958128010</t>
  </si>
  <si>
    <t>Komplety ŽS 4 (šroub RS 1, matice M 24, podložka Fe6, svěrka ŽS4)</t>
  </si>
  <si>
    <t>-1669159985</t>
  </si>
  <si>
    <t>13*4</t>
  </si>
  <si>
    <t>11</t>
  </si>
  <si>
    <t>5914020020</t>
  </si>
  <si>
    <t>Čištění otevřených odvodňovacích zařízení strojně příkop nezpevněný</t>
  </si>
  <si>
    <t>1757841724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</si>
  <si>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t>
  </si>
  <si>
    <t>Poznámka k souboru cen:_x000d_
1. V cenách jsou započteny náklady na odtěžení nánosu a nečistot, rozprostření výzisku na terén nebo naložení na dopravní prostředek. 2. V cenách nejsou obsaženy náklady na dopravu a skládkovné.</t>
  </si>
  <si>
    <t>890*0,5*0,2"32,850 - 33,740 vlevo"</t>
  </si>
  <si>
    <t>100*0,5*0,2"32,950 - 33,050 vpravo"</t>
  </si>
  <si>
    <t>12</t>
  </si>
  <si>
    <t>5913130030</t>
  </si>
  <si>
    <t>Demontáž dílů přejezdové konstrukce se silničními panely panel</t>
  </si>
  <si>
    <t>916162282</t>
  </si>
  <si>
    <t>Demontáž dílů přejezdové konstrukce se silničními panely panel. Poznámka: 1. V cenách jsou započteny náklady na demontáž a naložení na dopravní prostředek.</t>
  </si>
  <si>
    <t>Poznámka k souboru cen:_x000d_
1. V cenách jsou započteny náklady na demontáž a naložení na dopravní prostředek.</t>
  </si>
  <si>
    <t>13</t>
  </si>
  <si>
    <t>5913130040</t>
  </si>
  <si>
    <t>Demontáž dílů přejezdové konstrukce se silničními panely náběhový klín</t>
  </si>
  <si>
    <t>1543545112</t>
  </si>
  <si>
    <t>Demontáž dílů přejezdové konstrukce se silničními panely náběhový klín. Poznámka: 1. V cenách jsou započteny náklady na demontáž a naložení na dopravní prostředek.</t>
  </si>
  <si>
    <t>14</t>
  </si>
  <si>
    <t>5913130020</t>
  </si>
  <si>
    <t>Demontáž dílů přejezdové konstrukce se silničními panely vnitřní ochranný trámec</t>
  </si>
  <si>
    <t>1296556845</t>
  </si>
  <si>
    <t>Demontáž dílů přejezdové konstrukce se silničními panely vnitřní ochranný trámec. Poznámka: 1. V cenách jsou započteny náklady na demontáž a naložení na dopravní prostředek.</t>
  </si>
  <si>
    <t>5913130010</t>
  </si>
  <si>
    <t>Demontáž dílů přejezdové konstrukce se silničními panely vnější ochranný trámec</t>
  </si>
  <si>
    <t>475048016</t>
  </si>
  <si>
    <t>Demontáž dílů přejezdové konstrukce se silničními panely vnější ochranný trámec. Poznámka: 1. V cenách jsou započteny náklady na demontáž a naložení na dopravní prostředek.</t>
  </si>
  <si>
    <t>16</t>
  </si>
  <si>
    <t>5913040220</t>
  </si>
  <si>
    <t>Montáž celopryžové přejezdové konstrukce silně zatížené v koleji část vnitřní</t>
  </si>
  <si>
    <t>1734225578</t>
  </si>
  <si>
    <t>Montáž celopryžové přejezdové konstrukce silně zatížené v koleji část vnitřní. Poznámka: 1. V cenách jsou započteny náklady na montáž konstrukce. 2. V cenách nejsou obsaženy náklady na dodávku materiálu.</t>
  </si>
  <si>
    <t>Poznámka k souboru cen:_x000d_
1. V cenách jsou započteny náklady na montáž konstrukce. 2. V cenách nejsou obsaženy náklady na dodávku materiálu.</t>
  </si>
  <si>
    <t>17</t>
  </si>
  <si>
    <t>5913030030</t>
  </si>
  <si>
    <t>Montáž dílů přejezdu celopryžového v koleji náběhový klín</t>
  </si>
  <si>
    <t>1547506505</t>
  </si>
  <si>
    <t>Montáž dílů přejezdu celopryžového v koleji náběhový klín. Poznámka: 1. V cenách jsou započteny náklady na montáž dílů. 2. V cenách nejsou obsaženy náklady na dodávku materiálu.</t>
  </si>
  <si>
    <t>Poznámka k souboru cen:_x000d_
1. V cenách jsou započteny náklady na montáž dílů. 2. V cenách nejsou obsaženy náklady na dodávku materiálu.</t>
  </si>
  <si>
    <t>18</t>
  </si>
  <si>
    <t>5913250020</t>
  </si>
  <si>
    <t>Zřízení konstrukce vozovky asfaltobetonové dle vzorového listu Ž těžké - podkladní, ložní a obrusná vrstva tloušťky do 25 cm</t>
  </si>
  <si>
    <t>-277605539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</si>
  <si>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t>
  </si>
  <si>
    <t>Poznámka k souboru cen:_x000d_
1. V cenách jsou započteny náklady na zřízení netuhé vozovky podle VL s živičným podkladem ze stmelených vrstev podle vzorového listu Ž. 2. V cenách nejsou obsaženy náklady na dodávku materiálu.</t>
  </si>
  <si>
    <t>2*5*1</t>
  </si>
  <si>
    <t>19</t>
  </si>
  <si>
    <t>5963146000</t>
  </si>
  <si>
    <t>Asfaltový beton ACO 11S 50/70 střednězrnný-obrusná vrstva</t>
  </si>
  <si>
    <t>-1393587692</t>
  </si>
  <si>
    <t>10*0,2*2,2</t>
  </si>
  <si>
    <t>20</t>
  </si>
  <si>
    <t>5910015020</t>
  </si>
  <si>
    <t>Odtavovací stykové svařování mobilní svářečkou kolejnic nových délky do 150 m tv. S49</t>
  </si>
  <si>
    <t>svar</t>
  </si>
  <si>
    <t>-631897554</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</si>
  <si>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</si>
  <si>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t>
  </si>
  <si>
    <t>5910020030</t>
  </si>
  <si>
    <t>Svařování kolejnic termitem plný předehřev standardní spára svar sériový tv. S49</t>
  </si>
  <si>
    <t>-1373519006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</si>
  <si>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</si>
  <si>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t>
  </si>
  <si>
    <t>22</t>
  </si>
  <si>
    <t>5910040330</t>
  </si>
  <si>
    <t>Umožnění volné dilatace kolejnice demontáž upevňovadel s osazením kluzných podložek rozdělení pražců "u"</t>
  </si>
  <si>
    <t>-744183415</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</si>
  <si>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</si>
  <si>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</si>
  <si>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1285*2</t>
  </si>
  <si>
    <t>23</t>
  </si>
  <si>
    <t>5910040430</t>
  </si>
  <si>
    <t>Umožnění volné dilatace kolejnice montáž upevňovadel s odstraněním kluzných podložek rozdělení pražců "u"</t>
  </si>
  <si>
    <t>1062692848</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</si>
  <si>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t>
  </si>
  <si>
    <t>24</t>
  </si>
  <si>
    <t>5909032020</t>
  </si>
  <si>
    <t>Přesná úprava GPK koleje směrové a výškové uspořádání pražce betonové</t>
  </si>
  <si>
    <t>km</t>
  </si>
  <si>
    <t>-1121515843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</si>
  <si>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</si>
  <si>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t>
  </si>
  <si>
    <t>Poznámka k položce:_x000d_
Kilometr koleje=km</t>
  </si>
  <si>
    <t>25</t>
  </si>
  <si>
    <t>5909030020</t>
  </si>
  <si>
    <t>Následná úprava GPK koleje směrové a výškové uspořádání pražce betonové</t>
  </si>
  <si>
    <t>100160453</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</si>
  <si>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</si>
  <si>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t>
  </si>
  <si>
    <t>26</t>
  </si>
  <si>
    <t>5915005030</t>
  </si>
  <si>
    <t>Hloubení rýh nebo jam ručně na železničním spodku v hornině třídy těžitelnosti I skupiny 3</t>
  </si>
  <si>
    <t>918117708</t>
  </si>
  <si>
    <t>Hloubení rýh nebo jam ručně na železničním spodku v hornině třídy těžitelnosti I skupiny 3.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</si>
  <si>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</si>
  <si>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40*0,25</t>
  </si>
  <si>
    <t>27</t>
  </si>
  <si>
    <t>5912060210</t>
  </si>
  <si>
    <t>Demontáž zajišťovací značky včetně sloupku a základu konzolové</t>
  </si>
  <si>
    <t>1915561151</t>
  </si>
  <si>
    <t>Demontáž zajišťovací značky včetně sloupku a základu konzolové. Poznámka: 1. V cenách jsou započteny náklady na demontáž součástí značky, úpravu a urovnání terénu.</t>
  </si>
  <si>
    <t>Poznámka k souboru cen:_x000d_
1. V cenách jsou započteny náklady na demontáž součástí značky, úpravu a urovnání terénu.</t>
  </si>
  <si>
    <t>Poznámka k položce:_x000d_
Značka=kus</t>
  </si>
  <si>
    <t>28</t>
  </si>
  <si>
    <t>5912065210</t>
  </si>
  <si>
    <t>Montáž zajišťovací značky včetně sloupku a základu konzolové</t>
  </si>
  <si>
    <t>2025294897</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</si>
  <si>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</si>
  <si>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 2. V cenách nejsou obsaženy náklady na dodávku materiálu.</t>
  </si>
  <si>
    <t>29</t>
  </si>
  <si>
    <t>5962119025</t>
  </si>
  <si>
    <t>Zajištění PPK betonový sloupek pro konzolovou značku</t>
  </si>
  <si>
    <t>-2004991793</t>
  </si>
  <si>
    <t>30</t>
  </si>
  <si>
    <t>5999005010</t>
  </si>
  <si>
    <t>Třídění spojovacích a upevňovacích součástí</t>
  </si>
  <si>
    <t>-2044425089</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</si>
  <si>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</si>
  <si>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</si>
  <si>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31</t>
  </si>
  <si>
    <t>9902900200</t>
  </si>
  <si>
    <t>Naložení objemnějšího kusového materiálu, vybouraných hmot</t>
  </si>
  <si>
    <t>262144</t>
  </si>
  <si>
    <t>1188477398</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</si>
  <si>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</si>
  <si>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</si>
  <si>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1907*0,275"pražce"</t>
  </si>
  <si>
    <t>(1235*2*0,05)*2"kolejnicenové + staré"</t>
  </si>
  <si>
    <t>60*0,1"zajišťovací značky"</t>
  </si>
  <si>
    <t>32</t>
  </si>
  <si>
    <t>9903200100</t>
  </si>
  <si>
    <t>Přeprava mechanizace na místo prováděných prací o hmotnosti přes 12 t přes 50 do 100 km</t>
  </si>
  <si>
    <t>-172503625</t>
  </si>
  <si>
    <t xml:space="preserve">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</si>
  <si>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</si>
  <si>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33</t>
  </si>
  <si>
    <t>9909000100</t>
  </si>
  <si>
    <t>Poplatek za uložení suti nebo hmot na oficiální skládku</t>
  </si>
  <si>
    <t>1729359129</t>
  </si>
  <si>
    <t xml:space="preserve">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</si>
  <si>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</si>
  <si>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2825*0,1*1,5+99*1,5+10*1,5"stezky + příkopy+výkopy ZZ"</t>
  </si>
  <si>
    <t>34</t>
  </si>
  <si>
    <t>9909000400</t>
  </si>
  <si>
    <t>Poplatek za likvidaci plastových součástí</t>
  </si>
  <si>
    <t>-506819706</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</si>
  <si>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</si>
  <si>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t>
  </si>
  <si>
    <t>9909000500</t>
  </si>
  <si>
    <t>Poplatek uložení odpadu betonových prefabrikátů</t>
  </si>
  <si>
    <t>-1085676984</t>
  </si>
  <si>
    <t xml:space="preserve">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</si>
  <si>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36</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</si>
  <si>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</si>
  <si>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</si>
  <si>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-360441148</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</si>
  <si>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</si>
  <si>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</si>
  <si>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</si>
  <si>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771,425"doprava kolejnic a pražců"</t>
  </si>
  <si>
    <t>37</t>
  </si>
  <si>
    <t>9902400800</t>
  </si>
  <si>
    <t>Doprava jednosměrná (např. nakupovaného materiálu) mechanizací o nosnosti přes 3,5 t objemnějšího kusového materiálu (prefabrikátů, stožárů, výhybek, rozvaděčů, vybouraných hmot atd.) do 150 km</t>
  </si>
  <si>
    <t>-1139982061</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</si>
  <si>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</si>
  <si>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</si>
  <si>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674,274"doprava nových pražců"</t>
  </si>
  <si>
    <t>38</t>
  </si>
  <si>
    <t>9902100500</t>
  </si>
  <si>
    <t>Doprava obousměrná (např. dodávek z vlastních zásob zhotovitele nebo objednatele nebo výzisku) mechanizací o nosnosti přes 3,5 t sypanin (kameniva, písku, suti, dlažebních kostek, atd.) do 60 km</t>
  </si>
  <si>
    <t>450354418</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</si>
  <si>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</si>
  <si>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587,250"odvoz odpadu na skládku"</t>
  </si>
  <si>
    <t>39</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</si>
  <si>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</si>
  <si>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</si>
  <si>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512548192</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</si>
  <si>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</si>
  <si>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6"odvoz zajišťovacích značek na skládku"</t>
  </si>
  <si>
    <t>40</t>
  </si>
  <si>
    <t>9902100200</t>
  </si>
  <si>
    <t>Doprava obousměrná (např. dodávek z vlastních zásob zhotovitele nebo objednatele nebo výzisku) mechanizací o nosnosti přes 3,5 t sypanin (kameniva, písku, suti, dlažebních kostek, atd.) do 20 km</t>
  </si>
  <si>
    <t>969412727</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</si>
  <si>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</si>
  <si>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4,4"doprava asfaltu"</t>
  </si>
  <si>
    <t>41</t>
  </si>
  <si>
    <t>9902100600</t>
  </si>
  <si>
    <t>Doprava obousměrná (např. dodávek z vlastních zásob zhotovitele nebo objednatele nebo výzisku) mechanizací o nosnosti přes 3,5 t sypanin (kameniva, písku, suti, dlažebních kostek, atd.) do 80 km</t>
  </si>
  <si>
    <t>1859008237</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</si>
  <si>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</si>
  <si>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1320,833"doprava kameniva"</t>
  </si>
  <si>
    <t>42</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</si>
  <si>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</si>
  <si>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</si>
  <si>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-1932812782</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</si>
  <si>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</si>
  <si>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6,800"Doprava zajišťovacích značek"</t>
  </si>
  <si>
    <t>43</t>
  </si>
  <si>
    <t>7594307010</t>
  </si>
  <si>
    <t>Demontáž součástí počítače náprav vyhodnocovací části</t>
  </si>
  <si>
    <t>64</t>
  </si>
  <si>
    <t>-886620698</t>
  </si>
  <si>
    <t>44</t>
  </si>
  <si>
    <t>7594305010</t>
  </si>
  <si>
    <t>Montáž součástí počítače náprav vyhodnocovací části</t>
  </si>
  <si>
    <t>-431056902</t>
  </si>
  <si>
    <t>SO 1.2 - Km 34,135 - 34,705</t>
  </si>
  <si>
    <t>-1744292680</t>
  </si>
  <si>
    <t>570*1"34,135-34,705 vpravo"</t>
  </si>
  <si>
    <t>115*0,5"34,135-34,250 vlevo"</t>
  </si>
  <si>
    <t>455*1"34,250-34,705 vlevo"</t>
  </si>
  <si>
    <t>-1762434074</t>
  </si>
  <si>
    <t>-763932101</t>
  </si>
  <si>
    <t>570*0,75</t>
  </si>
  <si>
    <t>-81176134</t>
  </si>
  <si>
    <t>427,500*1,426</t>
  </si>
  <si>
    <t>504137530</t>
  </si>
  <si>
    <t>-1900841129</t>
  </si>
  <si>
    <t>532,5*2</t>
  </si>
  <si>
    <t>-733612469</t>
  </si>
  <si>
    <t>1363372055</t>
  </si>
  <si>
    <t>-1329052897</t>
  </si>
  <si>
    <t>115*0,5*0,2"34,135 - 34,250 vlevo"</t>
  </si>
  <si>
    <t>-686138508</t>
  </si>
  <si>
    <t>5910020130</t>
  </si>
  <si>
    <t>Svařování kolejnic termitem plný předehřev standardní spára svar jednotlivý tv. S49</t>
  </si>
  <si>
    <t>207445704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</si>
  <si>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t>
  </si>
  <si>
    <t>1805514335</t>
  </si>
  <si>
    <t>670*2</t>
  </si>
  <si>
    <t>1201210880</t>
  </si>
  <si>
    <t>348370258</t>
  </si>
  <si>
    <t>-538861592</t>
  </si>
  <si>
    <t>-1236041278</t>
  </si>
  <si>
    <t>12*0,25</t>
  </si>
  <si>
    <t>1576361582</t>
  </si>
  <si>
    <t>1216042280</t>
  </si>
  <si>
    <t>1322480765</t>
  </si>
  <si>
    <t>-720332162</t>
  </si>
  <si>
    <t>-976216698</t>
  </si>
  <si>
    <t>933*0,275"pražce"</t>
  </si>
  <si>
    <t>(532,5*2*0,05)*2"kolejnice staré+nové"</t>
  </si>
  <si>
    <t>15*0,1"zajišťovací značky"</t>
  </si>
  <si>
    <t>-349411564</t>
  </si>
  <si>
    <t>1082,500*0,1*1,5+11,5*1,5+3*1,5"stezky + příkopy+výkopy ZZ"</t>
  </si>
  <si>
    <t>814766160</t>
  </si>
  <si>
    <t>514312836</t>
  </si>
  <si>
    <t>955850655</t>
  </si>
  <si>
    <t>363,075"doprava kolejnic a pražců"</t>
  </si>
  <si>
    <t>-1403585295</t>
  </si>
  <si>
    <t>284,266"doprava nových pražců"</t>
  </si>
  <si>
    <t>-2078049684</t>
  </si>
  <si>
    <t>184,225"odvoz odpadu+plastů na skládku"</t>
  </si>
  <si>
    <t>-1642526692</t>
  </si>
  <si>
    <t>1,5"odvoz zajišťovacích značek na skládku</t>
  </si>
  <si>
    <t>2050807599</t>
  </si>
  <si>
    <t>609,615"doprava kameniva"</t>
  </si>
  <si>
    <t>1170132877</t>
  </si>
  <si>
    <t>2,040"Doprava zajišťovacích značek"</t>
  </si>
  <si>
    <t>-1139219891</t>
  </si>
  <si>
    <t>-319298579</t>
  </si>
  <si>
    <t>SO 1.3 - Materiál objednatele</t>
  </si>
  <si>
    <t>5956140030</t>
  </si>
  <si>
    <t>Pražec betonový příčný vystrojený včetně kompletů tv. B 91S/2 (S)</t>
  </si>
  <si>
    <t>-1708238952</t>
  </si>
  <si>
    <t>2062+958</t>
  </si>
  <si>
    <t>5957104025</t>
  </si>
  <si>
    <t>Kolejnicové pásy třídy R260 tv. 49 E1 délky 75 metrů</t>
  </si>
  <si>
    <t>56273685</t>
  </si>
  <si>
    <t>33+15</t>
  </si>
  <si>
    <t>5963101000</t>
  </si>
  <si>
    <t>Přejezd celopryžový pro zatížené komunikace</t>
  </si>
  <si>
    <t>-1007039662</t>
  </si>
  <si>
    <t>SO 2 - VRN</t>
  </si>
  <si>
    <t>SO 2.1 - VRN</t>
  </si>
  <si>
    <t>022101001</t>
  </si>
  <si>
    <t>Geodetické práce Geodetické práce před opravou</t>
  </si>
  <si>
    <t>%</t>
  </si>
  <si>
    <t>1024</t>
  </si>
  <si>
    <t>-1290926581</t>
  </si>
  <si>
    <t>022101011</t>
  </si>
  <si>
    <t>Geodetické práce Geodetické práce v průběhu opravy</t>
  </si>
  <si>
    <t>-924550084</t>
  </si>
  <si>
    <t>022101021</t>
  </si>
  <si>
    <t>Geodetické práce Geodetické práce po ukončení opravy</t>
  </si>
  <si>
    <t>457012478</t>
  </si>
  <si>
    <t>022121001</t>
  </si>
  <si>
    <t>Geodetické práce Diagnostika technické infrastruktury Vytýčení trasy inženýrských sítí</t>
  </si>
  <si>
    <t>811518730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</si>
  <si>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</si>
  <si>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</si>
  <si>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</si>
  <si>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023131001</t>
  </si>
  <si>
    <t>Projektové práce Dokumentace skutečného provedení železničního svršku a spodku</t>
  </si>
  <si>
    <t>1203344500</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</si>
  <si>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</si>
  <si>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</si>
  <si>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033131001</t>
  </si>
  <si>
    <t>Provozní vlivy Organizační zajištění prací při zřizování a udržování BK kolejí a výhybek</t>
  </si>
  <si>
    <t>-418359977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</si>
  <si>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</si>
  <si>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</si>
  <si>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1285+670</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</si>
  <si>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</si>
  <si>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</si>
  <si>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1008981351</t>
  </si>
  <si>
    <t>Poznámka k položce:_x000d_
Základna pro výpočet - ZRN</t>
  </si>
  <si>
    <t>033111001</t>
  </si>
  <si>
    <t>Provozní vlivy Výluka silničního provozu se zajištěním objížďky</t>
  </si>
  <si>
    <t>Kč</t>
  </si>
  <si>
    <t>-1494928657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</si>
</sst>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5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8" t="s">
        <v>19</v>
      </c>
      <c r="AL7" s="18"/>
      <c r="AM7" s="18"/>
      <c r="AN7" s="23" t="s">
        <v>1</v>
      </c>
      <c r="AO7" s="18"/>
      <c r="AP7" s="18"/>
      <c r="AQ7" s="18"/>
      <c r="AR7" s="16"/>
      <c r="BE7" s="27"/>
      <c r="BS7" s="13" t="s">
        <v>6</v>
      </c>
    </row>
    <row r="8" s="1" customFormat="1" ht="12" customHeight="1">
      <c r="B8" s="17"/>
      <c r="C8" s="18"/>
      <c r="D8" s="28"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22</v>
      </c>
      <c r="AL8" s="18"/>
      <c r="AM8" s="18"/>
      <c r="AN8" s="29" t="s">
        <v>23</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25</v>
      </c>
      <c r="AL10" s="18"/>
      <c r="AM10" s="18"/>
      <c r="AN10" s="23" t="s">
        <v>1</v>
      </c>
      <c r="AO10" s="18"/>
      <c r="AP10" s="18"/>
      <c r="AQ10" s="18"/>
      <c r="AR10" s="16"/>
      <c r="BE10" s="27"/>
      <c r="BS10" s="13" t="s">
        <v>6</v>
      </c>
    </row>
    <row r="11" s="1" customFormat="1" ht="18.48" customHeight="1">
      <c r="B11" s="17"/>
      <c r="C11" s="18"/>
      <c r="D11" s="18"/>
      <c r="E11" s="23" t="s">
        <v>26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27</v>
      </c>
      <c r="AL11" s="18"/>
      <c r="AM11" s="18"/>
      <c r="AN11" s="23" t="s">
        <v>1</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28</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25</v>
      </c>
      <c r="AL13" s="18"/>
      <c r="AM13" s="18"/>
      <c r="AN13" s="30" t="s">
        <v>29</v>
      </c>
      <c r="AO13" s="18"/>
      <c r="AP13" s="18"/>
      <c r="AQ13" s="18"/>
      <c r="AR13" s="16"/>
      <c r="BE13" s="27"/>
      <c r="BS13" s="13" t="s">
        <v>6</v>
      </c>
    </row>
    <row r="14">
      <c r="B14" s="17"/>
      <c r="C14" s="18"/>
      <c r="D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L14" s="18"/>
      <c r="AM14" s="18"/>
      <c r="AN14" s="30" t="s">
        <v>29</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30</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25</v>
      </c>
      <c r="AL16" s="18"/>
      <c r="AM16" s="18"/>
      <c r="AN16" s="23" t="s">
        <v>1</v>
      </c>
      <c r="AO16" s="18"/>
      <c r="AP16" s="18"/>
      <c r="AQ16" s="18"/>
      <c r="AR16" s="16"/>
      <c r="BE16" s="27"/>
      <c r="BS16" s="13" t="s">
        <v>4</v>
      </c>
    </row>
    <row r="17" s="1" customFormat="1" ht="18.48" customHeight="1">
      <c r="B17" s="17"/>
      <c r="C17" s="18"/>
      <c r="D17" s="18"/>
      <c r="E17" s="23" t="s">
        <v>31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27</v>
      </c>
      <c r="AL17" s="18"/>
      <c r="AM17" s="18"/>
      <c r="AN17" s="23" t="s">
        <v>1</v>
      </c>
      <c r="AO17" s="18"/>
      <c r="AP17" s="18"/>
      <c r="AQ17" s="18"/>
      <c r="AR17" s="16"/>
      <c r="BE17" s="27"/>
      <c r="BS17" s="13" t="s">
        <v>32</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33</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25</v>
      </c>
      <c r="AL19" s="18"/>
      <c r="AM19" s="18"/>
      <c r="AN19" s="23" t="s">
        <v>1</v>
      </c>
      <c r="AO19" s="18"/>
      <c r="AP19" s="18"/>
      <c r="AQ19" s="18"/>
      <c r="AR19" s="16"/>
      <c r="BE19" s="27"/>
      <c r="BS19" s="13" t="s">
        <v>6</v>
      </c>
    </row>
    <row r="20" s="1" customFormat="1" ht="18.48" customHeight="1">
      <c r="B20" s="17"/>
      <c r="C20" s="18"/>
      <c r="D20" s="18"/>
      <c r="E20" s="23" t="s">
        <v>34</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27</v>
      </c>
      <c r="AL20" s="18"/>
      <c r="AM20" s="18"/>
      <c r="AN20" s="23" t="s">
        <v>1</v>
      </c>
      <c r="AO20" s="18"/>
      <c r="AP20" s="18"/>
      <c r="AQ20" s="18"/>
      <c r="AR20" s="16"/>
      <c r="BE20" s="27"/>
      <c r="BS20" s="13" t="s">
        <v>32</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35</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37</v>
      </c>
      <c r="M28" s="41"/>
      <c r="N28" s="41"/>
      <c r="O28" s="41"/>
      <c r="P28" s="41"/>
      <c r="Q28" s="36"/>
      <c r="R28" s="36"/>
      <c r="S28" s="36"/>
      <c r="T28" s="36"/>
      <c r="U28" s="36"/>
      <c r="V28" s="36"/>
      <c r="W28" s="41" t="s">
        <v>38</v>
      </c>
      <c r="X28" s="41"/>
      <c r="Y28" s="41"/>
      <c r="Z28" s="41"/>
      <c r="AA28" s="41"/>
      <c r="AB28" s="41"/>
      <c r="AC28" s="41"/>
      <c r="AD28" s="41"/>
      <c r="AE28" s="41"/>
      <c r="AF28" s="36"/>
      <c r="AG28" s="36"/>
      <c r="AH28" s="36"/>
      <c r="AI28" s="36"/>
      <c r="AJ28" s="36"/>
      <c r="AK28" s="41" t="s">
        <v>39</v>
      </c>
      <c r="AL28" s="41"/>
      <c r="AM28" s="41"/>
      <c r="AN28" s="41"/>
      <c r="AO28" s="41"/>
      <c r="AP28" s="36"/>
      <c r="AQ28" s="36"/>
      <c r="AR28" s="40"/>
      <c r="BE28" s="27"/>
    </row>
    <row r="29" s="3" customFormat="1" ht="14.4" customHeight="1">
      <c r="A29" s="3"/>
      <c r="B29" s="42"/>
      <c r="C29" s="43"/>
      <c r="D29" s="28" t="s">
        <v>40</v>
      </c>
      <c r="E29" s="43"/>
      <c r="F29" s="28" t="s">
        <v>41</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42</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43</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44</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45</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49</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50</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51</v>
      </c>
      <c r="E60" s="38"/>
      <c r="F60" s="38"/>
      <c r="G60" s="38"/>
      <c r="H60" s="38"/>
      <c r="I60" s="38"/>
      <c r="J60" s="38"/>
      <c r="K60" s="38"/>
      <c r="L60" s="38"/>
      <c r="M60" s="38"/>
      <c r="N60" s="38"/>
      <c r="O60" s="38"/>
      <c r="P60" s="38"/>
      <c r="Q60" s="38"/>
      <c r="R60" s="38"/>
      <c r="S60" s="38"/>
      <c r="T60" s="38"/>
      <c r="U60" s="38"/>
      <c r="V60" s="60" t="s">
        <v>52</v>
      </c>
      <c r="W60" s="38"/>
      <c r="X60" s="38"/>
      <c r="Y60" s="38"/>
      <c r="Z60" s="38"/>
      <c r="AA60" s="38"/>
      <c r="AB60" s="38"/>
      <c r="AC60" s="38"/>
      <c r="AD60" s="38"/>
      <c r="AE60" s="38"/>
      <c r="AF60" s="38"/>
      <c r="AG60" s="38"/>
      <c r="AH60" s="60" t="s">
        <v>51</v>
      </c>
      <c r="AI60" s="38"/>
      <c r="AJ60" s="38"/>
      <c r="AK60" s="38"/>
      <c r="AL60" s="38"/>
      <c r="AM60" s="60" t="s">
        <v>52</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53</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54</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51</v>
      </c>
      <c r="E75" s="38"/>
      <c r="F75" s="38"/>
      <c r="G75" s="38"/>
      <c r="H75" s="38"/>
      <c r="I75" s="38"/>
      <c r="J75" s="38"/>
      <c r="K75" s="38"/>
      <c r="L75" s="38"/>
      <c r="M75" s="38"/>
      <c r="N75" s="38"/>
      <c r="O75" s="38"/>
      <c r="P75" s="38"/>
      <c r="Q75" s="38"/>
      <c r="R75" s="38"/>
      <c r="S75" s="38"/>
      <c r="T75" s="38"/>
      <c r="U75" s="38"/>
      <c r="V75" s="60" t="s">
        <v>52</v>
      </c>
      <c r="W75" s="38"/>
      <c r="X75" s="38"/>
      <c r="Y75" s="38"/>
      <c r="Z75" s="38"/>
      <c r="AA75" s="38"/>
      <c r="AB75" s="38"/>
      <c r="AC75" s="38"/>
      <c r="AD75" s="38"/>
      <c r="AE75" s="38"/>
      <c r="AF75" s="38"/>
      <c r="AG75" s="38"/>
      <c r="AH75" s="60" t="s">
        <v>51</v>
      </c>
      <c r="AI75" s="38"/>
      <c r="AJ75" s="38"/>
      <c r="AK75" s="38"/>
      <c r="AL75" s="38"/>
      <c r="AM75" s="60" t="s">
        <v>52</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65421012</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Výměna pražců a kolejnic v úseku Kolinec - Malonice</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20</v>
      </c>
      <c r="D87" s="36"/>
      <c r="E87" s="36"/>
      <c r="F87" s="36"/>
      <c r="G87" s="36"/>
      <c r="H87" s="36"/>
      <c r="I87" s="36"/>
      <c r="J87" s="36"/>
      <c r="K87" s="36"/>
      <c r="L87" s="74" t="str">
        <f>IF(K8="","",K8)</f>
        <v>TO Sušice</v>
      </c>
      <c r="M87" s="36"/>
      <c r="N87" s="36"/>
      <c r="O87" s="36"/>
      <c r="P87" s="36"/>
      <c r="Q87" s="36"/>
      <c r="R87" s="36"/>
      <c r="S87" s="36"/>
      <c r="T87" s="36"/>
      <c r="U87" s="36"/>
      <c r="V87" s="36"/>
      <c r="W87" s="36"/>
      <c r="X87" s="36"/>
      <c r="Y87" s="36"/>
      <c r="Z87" s="36"/>
      <c r="AA87" s="36"/>
      <c r="AB87" s="36"/>
      <c r="AC87" s="36"/>
      <c r="AD87" s="36"/>
      <c r="AE87" s="36"/>
      <c r="AF87" s="36"/>
      <c r="AG87" s="36"/>
      <c r="AH87" s="36"/>
      <c r="AI87" s="28" t="s">
        <v>22</v>
      </c>
      <c r="AJ87" s="36"/>
      <c r="AK87" s="36"/>
      <c r="AL87" s="36"/>
      <c r="AM87" s="75" t="str">
        <f>IF(AN8= "","",AN8)</f>
        <v>2. 11. 2020</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24</v>
      </c>
      <c r="D89" s="36"/>
      <c r="E89" s="36"/>
      <c r="F89" s="36"/>
      <c r="G89" s="36"/>
      <c r="H89" s="36"/>
      <c r="I89" s="36"/>
      <c r="J89" s="36"/>
      <c r="K89" s="36"/>
      <c r="L89" s="67" t="str">
        <f>IF(E11= "","",E11)</f>
        <v>SŽ s.o., OŘ Plzeň</v>
      </c>
      <c r="M89" s="36"/>
      <c r="N89" s="36"/>
      <c r="O89" s="36"/>
      <c r="P89" s="36"/>
      <c r="Q89" s="36"/>
      <c r="R89" s="36"/>
      <c r="S89" s="36"/>
      <c r="T89" s="36"/>
      <c r="U89" s="36"/>
      <c r="V89" s="36"/>
      <c r="W89" s="36"/>
      <c r="X89" s="36"/>
      <c r="Y89" s="36"/>
      <c r="Z89" s="36"/>
      <c r="AA89" s="36"/>
      <c r="AB89" s="36"/>
      <c r="AC89" s="36"/>
      <c r="AD89" s="36"/>
      <c r="AE89" s="36"/>
      <c r="AF89" s="36"/>
      <c r="AG89" s="36"/>
      <c r="AH89" s="36"/>
      <c r="AI89" s="28" t="s">
        <v>30</v>
      </c>
      <c r="AJ89" s="36"/>
      <c r="AK89" s="36"/>
      <c r="AL89" s="36"/>
      <c r="AM89" s="76" t="str">
        <f>IF(E17="","",E17)</f>
        <v xml:space="preserve"> </v>
      </c>
      <c r="AN89" s="67"/>
      <c r="AO89" s="67"/>
      <c r="AP89" s="67"/>
      <c r="AQ89" s="36"/>
      <c r="AR89" s="40"/>
      <c r="AS89" s="77" t="s">
        <v>56</v>
      </c>
      <c r="AT89" s="78"/>
      <c r="AU89" s="79"/>
      <c r="AV89" s="79"/>
      <c r="AW89" s="79"/>
      <c r="AX89" s="79"/>
      <c r="AY89" s="79"/>
      <c r="AZ89" s="79"/>
      <c r="BA89" s="79"/>
      <c r="BB89" s="79"/>
      <c r="BC89" s="79"/>
      <c r="BD89" s="80"/>
      <c r="BE89" s="34"/>
    </row>
    <row r="90" s="2" customFormat="1" ht="15.15" customHeight="1">
      <c r="A90" s="34"/>
      <c r="B90" s="35"/>
      <c r="C90" s="28" t="s">
        <v>28</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33</v>
      </c>
      <c r="AJ90" s="36"/>
      <c r="AK90" s="36"/>
      <c r="AL90" s="36"/>
      <c r="AM90" s="76" t="str">
        <f>IF(E20="","",E20)</f>
        <v>Jung</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57</v>
      </c>
      <c r="D92" s="90"/>
      <c r="E92" s="90"/>
      <c r="F92" s="90"/>
      <c r="G92" s="90"/>
      <c r="H92" s="91"/>
      <c r="I92" s="92" t="s">
        <v>58</v>
      </c>
      <c r="J92" s="90"/>
      <c r="K92" s="90"/>
      <c r="L92" s="90"/>
      <c r="M92" s="90"/>
      <c r="N92" s="90"/>
      <c r="O92" s="90"/>
      <c r="P92" s="90"/>
      <c r="Q92" s="90"/>
      <c r="R92" s="90"/>
      <c r="S92" s="90"/>
      <c r="T92" s="90"/>
      <c r="U92" s="90"/>
      <c r="V92" s="90"/>
      <c r="W92" s="90"/>
      <c r="X92" s="90"/>
      <c r="Y92" s="90"/>
      <c r="Z92" s="90"/>
      <c r="AA92" s="90"/>
      <c r="AB92" s="90"/>
      <c r="AC92" s="90"/>
      <c r="AD92" s="90"/>
      <c r="AE92" s="90"/>
      <c r="AF92" s="90"/>
      <c r="AG92" s="93" t="s">
        <v>59</v>
      </c>
      <c r="AH92" s="90"/>
      <c r="AI92" s="90"/>
      <c r="AJ92" s="90"/>
      <c r="AK92" s="90"/>
      <c r="AL92" s="90"/>
      <c r="AM92" s="90"/>
      <c r="AN92" s="92" t="s">
        <v>60</v>
      </c>
      <c r="AO92" s="90"/>
      <c r="AP92" s="94"/>
      <c r="AQ92" s="95" t="s">
        <v>61</v>
      </c>
      <c r="AR92" s="40"/>
      <c r="AS92" s="96" t="s">
        <v>62</v>
      </c>
      <c r="AT92" s="97" t="s">
        <v>63</v>
      </c>
      <c r="AU92" s="97" t="s">
        <v>64</v>
      </c>
      <c r="AV92" s="97" t="s">
        <v>65</v>
      </c>
      <c r="AW92" s="97" t="s">
        <v>66</v>
      </c>
      <c r="AX92" s="97" t="s">
        <v>67</v>
      </c>
      <c r="AY92" s="97" t="s">
        <v>68</v>
      </c>
      <c r="AZ92" s="97" t="s">
        <v>69</v>
      </c>
      <c r="BA92" s="97" t="s">
        <v>70</v>
      </c>
      <c r="BB92" s="97" t="s">
        <v>71</v>
      </c>
      <c r="BC92" s="97" t="s">
        <v>72</v>
      </c>
      <c r="BD92" s="98" t="s">
        <v>73</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74</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ROUND(AG95+AG99,2)</f>
        <v>0</v>
      </c>
      <c r="AH94" s="105"/>
      <c r="AI94" s="105"/>
      <c r="AJ94" s="105"/>
      <c r="AK94" s="105"/>
      <c r="AL94" s="105"/>
      <c r="AM94" s="105"/>
      <c r="AN94" s="106">
        <f>SUM(AG94,AT94)</f>
        <v>0</v>
      </c>
      <c r="AO94" s="106"/>
      <c r="AP94" s="106"/>
      <c r="AQ94" s="107" t="s">
        <v>1</v>
      </c>
      <c r="AR94" s="108"/>
      <c r="AS94" s="109">
        <f>ROUND(AS95+AS99,2)</f>
        <v>0</v>
      </c>
      <c r="AT94" s="110">
        <f>ROUND(SUM(AV94:AW94),2)</f>
        <v>0</v>
      </c>
      <c r="AU94" s="111">
        <f>ROUND(AU95+AU99,5)</f>
        <v>0</v>
      </c>
      <c r="AV94" s="110">
        <f>ROUND(AZ94*L29,2)</f>
        <v>0</v>
      </c>
      <c r="AW94" s="110">
        <f>ROUND(BA94*L30,2)</f>
        <v>0</v>
      </c>
      <c r="AX94" s="110">
        <f>ROUND(BB94*L29,2)</f>
        <v>0</v>
      </c>
      <c r="AY94" s="110">
        <f>ROUND(BC94*L30,2)</f>
        <v>0</v>
      </c>
      <c r="AZ94" s="110">
        <f>ROUND(AZ95+AZ99,2)</f>
        <v>0</v>
      </c>
      <c r="BA94" s="110">
        <f>ROUND(BA95+BA99,2)</f>
        <v>0</v>
      </c>
      <c r="BB94" s="110">
        <f>ROUND(BB95+BB99,2)</f>
        <v>0</v>
      </c>
      <c r="BC94" s="110">
        <f>ROUND(BC95+BC99,2)</f>
        <v>0</v>
      </c>
      <c r="BD94" s="112">
        <f>ROUND(BD95+BD99,2)</f>
        <v>0</v>
      </c>
      <c r="BE94" s="6"/>
      <c r="BS94" s="113" t="s">
        <v>75</v>
      </c>
      <c r="BT94" s="113" t="s">
        <v>76</v>
      </c>
      <c r="BU94" s="114" t="s">
        <v>77</v>
      </c>
      <c r="BV94" s="113" t="s">
        <v>78</v>
      </c>
      <c r="BW94" s="113" t="s">
        <v>5</v>
      </c>
      <c r="BX94" s="113" t="s">
        <v>79</v>
      </c>
      <c r="CL94" s="113" t="s">
        <v>1</v>
      </c>
    </row>
    <row r="95" s="7" customFormat="1" ht="16.5" customHeight="1">
      <c r="A95" s="7"/>
      <c r="B95" s="115"/>
      <c r="C95" s="116"/>
      <c r="D95" s="117" t="s">
        <v>80</v>
      </c>
      <c r="E95" s="117"/>
      <c r="F95" s="117"/>
      <c r="G95" s="117"/>
      <c r="H95" s="117"/>
      <c r="I95" s="118"/>
      <c r="J95" s="117" t="s">
        <v>81</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ROUND(SUM(AG96:AG98),2)</f>
        <v>0</v>
      </c>
      <c r="AH95" s="118"/>
      <c r="AI95" s="118"/>
      <c r="AJ95" s="118"/>
      <c r="AK95" s="118"/>
      <c r="AL95" s="118"/>
      <c r="AM95" s="118"/>
      <c r="AN95" s="120">
        <f>SUM(AG95,AT95)</f>
        <v>0</v>
      </c>
      <c r="AO95" s="118"/>
      <c r="AP95" s="118"/>
      <c r="AQ95" s="121" t="s">
        <v>82</v>
      </c>
      <c r="AR95" s="122"/>
      <c r="AS95" s="123">
        <f>ROUND(SUM(AS96:AS98),2)</f>
        <v>0</v>
      </c>
      <c r="AT95" s="124">
        <f>ROUND(SUM(AV95:AW95),2)</f>
        <v>0</v>
      </c>
      <c r="AU95" s="125">
        <f>ROUND(SUM(AU96:AU98),5)</f>
        <v>0</v>
      </c>
      <c r="AV95" s="124">
        <f>ROUND(AZ95*L29,2)</f>
        <v>0</v>
      </c>
      <c r="AW95" s="124">
        <f>ROUND(BA95*L30,2)</f>
        <v>0</v>
      </c>
      <c r="AX95" s="124">
        <f>ROUND(BB95*L29,2)</f>
        <v>0</v>
      </c>
      <c r="AY95" s="124">
        <f>ROUND(BC95*L30,2)</f>
        <v>0</v>
      </c>
      <c r="AZ95" s="124">
        <f>ROUND(SUM(AZ96:AZ98),2)</f>
        <v>0</v>
      </c>
      <c r="BA95" s="124">
        <f>ROUND(SUM(BA96:BA98),2)</f>
        <v>0</v>
      </c>
      <c r="BB95" s="124">
        <f>ROUND(SUM(BB96:BB98),2)</f>
        <v>0</v>
      </c>
      <c r="BC95" s="124">
        <f>ROUND(SUM(BC96:BC98),2)</f>
        <v>0</v>
      </c>
      <c r="BD95" s="126">
        <f>ROUND(SUM(BD96:BD98),2)</f>
        <v>0</v>
      </c>
      <c r="BE95" s="7"/>
      <c r="BS95" s="127" t="s">
        <v>75</v>
      </c>
      <c r="BT95" s="127" t="s">
        <v>83</v>
      </c>
      <c r="BU95" s="127" t="s">
        <v>77</v>
      </c>
      <c r="BV95" s="127" t="s">
        <v>78</v>
      </c>
      <c r="BW95" s="127" t="s">
        <v>84</v>
      </c>
      <c r="BX95" s="127" t="s">
        <v>5</v>
      </c>
      <c r="CL95" s="127" t="s">
        <v>1</v>
      </c>
      <c r="CM95" s="127" t="s">
        <v>85</v>
      </c>
    </row>
    <row r="96" s="4" customFormat="1" ht="16.5" customHeight="1">
      <c r="A96" s="128" t="s">
        <v>86</v>
      </c>
      <c r="B96" s="66"/>
      <c r="C96" s="129"/>
      <c r="D96" s="129"/>
      <c r="E96" s="130" t="s">
        <v>87</v>
      </c>
      <c r="F96" s="130"/>
      <c r="G96" s="130"/>
      <c r="H96" s="130"/>
      <c r="I96" s="130"/>
      <c r="J96" s="129"/>
      <c r="K96" s="130" t="s">
        <v>88</v>
      </c>
      <c r="L96" s="130"/>
      <c r="M96" s="130"/>
      <c r="N96" s="130"/>
      <c r="O96" s="130"/>
      <c r="P96" s="130"/>
      <c r="Q96" s="130"/>
      <c r="R96" s="130"/>
      <c r="S96" s="130"/>
      <c r="T96" s="130"/>
      <c r="U96" s="130"/>
      <c r="V96" s="130"/>
      <c r="W96" s="130"/>
      <c r="X96" s="130"/>
      <c r="Y96" s="130"/>
      <c r="Z96" s="130"/>
      <c r="AA96" s="130"/>
      <c r="AB96" s="130"/>
      <c r="AC96" s="130"/>
      <c r="AD96" s="130"/>
      <c r="AE96" s="130"/>
      <c r="AF96" s="130"/>
      <c r="AG96" s="131">
        <f>'SO 1.1 - Km 32,615 - 33,850'!J32</f>
        <v>0</v>
      </c>
      <c r="AH96" s="129"/>
      <c r="AI96" s="129"/>
      <c r="AJ96" s="129"/>
      <c r="AK96" s="129"/>
      <c r="AL96" s="129"/>
      <c r="AM96" s="129"/>
      <c r="AN96" s="131">
        <f>SUM(AG96,AT96)</f>
        <v>0</v>
      </c>
      <c r="AO96" s="129"/>
      <c r="AP96" s="129"/>
      <c r="AQ96" s="132" t="s">
        <v>89</v>
      </c>
      <c r="AR96" s="68"/>
      <c r="AS96" s="133">
        <v>0</v>
      </c>
      <c r="AT96" s="134">
        <f>ROUND(SUM(AV96:AW96),2)</f>
        <v>0</v>
      </c>
      <c r="AU96" s="135">
        <f>'SO 1.1 - Km 32,615 - 33,850'!P120</f>
        <v>0</v>
      </c>
      <c r="AV96" s="134">
        <f>'SO 1.1 - Km 32,615 - 33,850'!J35</f>
        <v>0</v>
      </c>
      <c r="AW96" s="134">
        <f>'SO 1.1 - Km 32,615 - 33,850'!J36</f>
        <v>0</v>
      </c>
      <c r="AX96" s="134">
        <f>'SO 1.1 - Km 32,615 - 33,850'!J37</f>
        <v>0</v>
      </c>
      <c r="AY96" s="134">
        <f>'SO 1.1 - Km 32,615 - 33,850'!J38</f>
        <v>0</v>
      </c>
      <c r="AZ96" s="134">
        <f>'SO 1.1 - Km 32,615 - 33,850'!F35</f>
        <v>0</v>
      </c>
      <c r="BA96" s="134">
        <f>'SO 1.1 - Km 32,615 - 33,850'!F36</f>
        <v>0</v>
      </c>
      <c r="BB96" s="134">
        <f>'SO 1.1 - Km 32,615 - 33,850'!F37</f>
        <v>0</v>
      </c>
      <c r="BC96" s="134">
        <f>'SO 1.1 - Km 32,615 - 33,850'!F38</f>
        <v>0</v>
      </c>
      <c r="BD96" s="136">
        <f>'SO 1.1 - Km 32,615 - 33,850'!F39</f>
        <v>0</v>
      </c>
      <c r="BE96" s="4"/>
      <c r="BT96" s="137" t="s">
        <v>85</v>
      </c>
      <c r="BV96" s="137" t="s">
        <v>78</v>
      </c>
      <c r="BW96" s="137" t="s">
        <v>90</v>
      </c>
      <c r="BX96" s="137" t="s">
        <v>84</v>
      </c>
      <c r="CL96" s="137" t="s">
        <v>1</v>
      </c>
    </row>
    <row r="97" s="4" customFormat="1" ht="16.5" customHeight="1">
      <c r="A97" s="128" t="s">
        <v>86</v>
      </c>
      <c r="B97" s="66"/>
      <c r="C97" s="129"/>
      <c r="D97" s="129"/>
      <c r="E97" s="130" t="s">
        <v>91</v>
      </c>
      <c r="F97" s="130"/>
      <c r="G97" s="130"/>
      <c r="H97" s="130"/>
      <c r="I97" s="130"/>
      <c r="J97" s="129"/>
      <c r="K97" s="130" t="s">
        <v>92</v>
      </c>
      <c r="L97" s="130"/>
      <c r="M97" s="130"/>
      <c r="N97" s="130"/>
      <c r="O97" s="130"/>
      <c r="P97" s="130"/>
      <c r="Q97" s="130"/>
      <c r="R97" s="130"/>
      <c r="S97" s="130"/>
      <c r="T97" s="130"/>
      <c r="U97" s="130"/>
      <c r="V97" s="130"/>
      <c r="W97" s="130"/>
      <c r="X97" s="130"/>
      <c r="Y97" s="130"/>
      <c r="Z97" s="130"/>
      <c r="AA97" s="130"/>
      <c r="AB97" s="130"/>
      <c r="AC97" s="130"/>
      <c r="AD97" s="130"/>
      <c r="AE97" s="130"/>
      <c r="AF97" s="130"/>
      <c r="AG97" s="131">
        <f>'SO 1.2 - Km 34,135 - 34,705'!J32</f>
        <v>0</v>
      </c>
      <c r="AH97" s="129"/>
      <c r="AI97" s="129"/>
      <c r="AJ97" s="129"/>
      <c r="AK97" s="129"/>
      <c r="AL97" s="129"/>
      <c r="AM97" s="129"/>
      <c r="AN97" s="131">
        <f>SUM(AG97,AT97)</f>
        <v>0</v>
      </c>
      <c r="AO97" s="129"/>
      <c r="AP97" s="129"/>
      <c r="AQ97" s="132" t="s">
        <v>89</v>
      </c>
      <c r="AR97" s="68"/>
      <c r="AS97" s="133">
        <v>0</v>
      </c>
      <c r="AT97" s="134">
        <f>ROUND(SUM(AV97:AW97),2)</f>
        <v>0</v>
      </c>
      <c r="AU97" s="135">
        <f>'SO 1.2 - Km 34,135 - 34,705'!P120</f>
        <v>0</v>
      </c>
      <c r="AV97" s="134">
        <f>'SO 1.2 - Km 34,135 - 34,705'!J35</f>
        <v>0</v>
      </c>
      <c r="AW97" s="134">
        <f>'SO 1.2 - Km 34,135 - 34,705'!J36</f>
        <v>0</v>
      </c>
      <c r="AX97" s="134">
        <f>'SO 1.2 - Km 34,135 - 34,705'!J37</f>
        <v>0</v>
      </c>
      <c r="AY97" s="134">
        <f>'SO 1.2 - Km 34,135 - 34,705'!J38</f>
        <v>0</v>
      </c>
      <c r="AZ97" s="134">
        <f>'SO 1.2 - Km 34,135 - 34,705'!F35</f>
        <v>0</v>
      </c>
      <c r="BA97" s="134">
        <f>'SO 1.2 - Km 34,135 - 34,705'!F36</f>
        <v>0</v>
      </c>
      <c r="BB97" s="134">
        <f>'SO 1.2 - Km 34,135 - 34,705'!F37</f>
        <v>0</v>
      </c>
      <c r="BC97" s="134">
        <f>'SO 1.2 - Km 34,135 - 34,705'!F38</f>
        <v>0</v>
      </c>
      <c r="BD97" s="136">
        <f>'SO 1.2 - Km 34,135 - 34,705'!F39</f>
        <v>0</v>
      </c>
      <c r="BE97" s="4"/>
      <c r="BT97" s="137" t="s">
        <v>85</v>
      </c>
      <c r="BV97" s="137" t="s">
        <v>78</v>
      </c>
      <c r="BW97" s="137" t="s">
        <v>93</v>
      </c>
      <c r="BX97" s="137" t="s">
        <v>84</v>
      </c>
      <c r="CL97" s="137" t="s">
        <v>1</v>
      </c>
    </row>
    <row r="98" s="4" customFormat="1" ht="16.5" customHeight="1">
      <c r="A98" s="128" t="s">
        <v>86</v>
      </c>
      <c r="B98" s="66"/>
      <c r="C98" s="129"/>
      <c r="D98" s="129"/>
      <c r="E98" s="130" t="s">
        <v>94</v>
      </c>
      <c r="F98" s="130"/>
      <c r="G98" s="130"/>
      <c r="H98" s="130"/>
      <c r="I98" s="130"/>
      <c r="J98" s="129"/>
      <c r="K98" s="130" t="s">
        <v>95</v>
      </c>
      <c r="L98" s="130"/>
      <c r="M98" s="130"/>
      <c r="N98" s="130"/>
      <c r="O98" s="130"/>
      <c r="P98" s="130"/>
      <c r="Q98" s="130"/>
      <c r="R98" s="130"/>
      <c r="S98" s="130"/>
      <c r="T98" s="130"/>
      <c r="U98" s="130"/>
      <c r="V98" s="130"/>
      <c r="W98" s="130"/>
      <c r="X98" s="130"/>
      <c r="Y98" s="130"/>
      <c r="Z98" s="130"/>
      <c r="AA98" s="130"/>
      <c r="AB98" s="130"/>
      <c r="AC98" s="130"/>
      <c r="AD98" s="130"/>
      <c r="AE98" s="130"/>
      <c r="AF98" s="130"/>
      <c r="AG98" s="131">
        <f>'SO 1.3 - Materiál objedna...'!J32</f>
        <v>0</v>
      </c>
      <c r="AH98" s="129"/>
      <c r="AI98" s="129"/>
      <c r="AJ98" s="129"/>
      <c r="AK98" s="129"/>
      <c r="AL98" s="129"/>
      <c r="AM98" s="129"/>
      <c r="AN98" s="131">
        <f>SUM(AG98,AT98)</f>
        <v>0</v>
      </c>
      <c r="AO98" s="129"/>
      <c r="AP98" s="129"/>
      <c r="AQ98" s="132" t="s">
        <v>89</v>
      </c>
      <c r="AR98" s="68"/>
      <c r="AS98" s="133">
        <v>0</v>
      </c>
      <c r="AT98" s="134">
        <f>ROUND(SUM(AV98:AW98),2)</f>
        <v>0</v>
      </c>
      <c r="AU98" s="135">
        <f>'SO 1.3 - Materiál objedna...'!P120</f>
        <v>0</v>
      </c>
      <c r="AV98" s="134">
        <f>'SO 1.3 - Materiál objedna...'!J35</f>
        <v>0</v>
      </c>
      <c r="AW98" s="134">
        <f>'SO 1.3 - Materiál objedna...'!J36</f>
        <v>0</v>
      </c>
      <c r="AX98" s="134">
        <f>'SO 1.3 - Materiál objedna...'!J37</f>
        <v>0</v>
      </c>
      <c r="AY98" s="134">
        <f>'SO 1.3 - Materiál objedna...'!J38</f>
        <v>0</v>
      </c>
      <c r="AZ98" s="134">
        <f>'SO 1.3 - Materiál objedna...'!F35</f>
        <v>0</v>
      </c>
      <c r="BA98" s="134">
        <f>'SO 1.3 - Materiál objedna...'!F36</f>
        <v>0</v>
      </c>
      <c r="BB98" s="134">
        <f>'SO 1.3 - Materiál objedna...'!F37</f>
        <v>0</v>
      </c>
      <c r="BC98" s="134">
        <f>'SO 1.3 - Materiál objedna...'!F38</f>
        <v>0</v>
      </c>
      <c r="BD98" s="136">
        <f>'SO 1.3 - Materiál objedna...'!F39</f>
        <v>0</v>
      </c>
      <c r="BE98" s="4"/>
      <c r="BT98" s="137" t="s">
        <v>85</v>
      </c>
      <c r="BV98" s="137" t="s">
        <v>78</v>
      </c>
      <c r="BW98" s="137" t="s">
        <v>96</v>
      </c>
      <c r="BX98" s="137" t="s">
        <v>84</v>
      </c>
      <c r="CL98" s="137" t="s">
        <v>1</v>
      </c>
    </row>
    <row r="99" s="7" customFormat="1" ht="16.5" customHeight="1">
      <c r="A99" s="7"/>
      <c r="B99" s="115"/>
      <c r="C99" s="116"/>
      <c r="D99" s="117" t="s">
        <v>97</v>
      </c>
      <c r="E99" s="117"/>
      <c r="F99" s="117"/>
      <c r="G99" s="117"/>
      <c r="H99" s="117"/>
      <c r="I99" s="118"/>
      <c r="J99" s="117" t="s">
        <v>98</v>
      </c>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9">
        <f>ROUND(AG100,2)</f>
        <v>0</v>
      </c>
      <c r="AH99" s="118"/>
      <c r="AI99" s="118"/>
      <c r="AJ99" s="118"/>
      <c r="AK99" s="118"/>
      <c r="AL99" s="118"/>
      <c r="AM99" s="118"/>
      <c r="AN99" s="120">
        <f>SUM(AG99,AT99)</f>
        <v>0</v>
      </c>
      <c r="AO99" s="118"/>
      <c r="AP99" s="118"/>
      <c r="AQ99" s="121" t="s">
        <v>82</v>
      </c>
      <c r="AR99" s="122"/>
      <c r="AS99" s="123">
        <f>ROUND(AS100,2)</f>
        <v>0</v>
      </c>
      <c r="AT99" s="124">
        <f>ROUND(SUM(AV99:AW99),2)</f>
        <v>0</v>
      </c>
      <c r="AU99" s="125">
        <f>ROUND(AU100,5)</f>
        <v>0</v>
      </c>
      <c r="AV99" s="124">
        <f>ROUND(AZ99*L29,2)</f>
        <v>0</v>
      </c>
      <c r="AW99" s="124">
        <f>ROUND(BA99*L30,2)</f>
        <v>0</v>
      </c>
      <c r="AX99" s="124">
        <f>ROUND(BB99*L29,2)</f>
        <v>0</v>
      </c>
      <c r="AY99" s="124">
        <f>ROUND(BC99*L30,2)</f>
        <v>0</v>
      </c>
      <c r="AZ99" s="124">
        <f>ROUND(AZ100,2)</f>
        <v>0</v>
      </c>
      <c r="BA99" s="124">
        <f>ROUND(BA100,2)</f>
        <v>0</v>
      </c>
      <c r="BB99" s="124">
        <f>ROUND(BB100,2)</f>
        <v>0</v>
      </c>
      <c r="BC99" s="124">
        <f>ROUND(BC100,2)</f>
        <v>0</v>
      </c>
      <c r="BD99" s="126">
        <f>ROUND(BD100,2)</f>
        <v>0</v>
      </c>
      <c r="BE99" s="7"/>
      <c r="BS99" s="127" t="s">
        <v>75</v>
      </c>
      <c r="BT99" s="127" t="s">
        <v>83</v>
      </c>
      <c r="BU99" s="127" t="s">
        <v>77</v>
      </c>
      <c r="BV99" s="127" t="s">
        <v>78</v>
      </c>
      <c r="BW99" s="127" t="s">
        <v>99</v>
      </c>
      <c r="BX99" s="127" t="s">
        <v>5</v>
      </c>
      <c r="CL99" s="127" t="s">
        <v>1</v>
      </c>
      <c r="CM99" s="127" t="s">
        <v>85</v>
      </c>
    </row>
    <row r="100" s="4" customFormat="1" ht="16.5" customHeight="1">
      <c r="A100" s="128" t="s">
        <v>86</v>
      </c>
      <c r="B100" s="66"/>
      <c r="C100" s="129"/>
      <c r="D100" s="129"/>
      <c r="E100" s="130" t="s">
        <v>100</v>
      </c>
      <c r="F100" s="130"/>
      <c r="G100" s="130"/>
      <c r="H100" s="130"/>
      <c r="I100" s="130"/>
      <c r="J100" s="129"/>
      <c r="K100" s="130" t="s">
        <v>98</v>
      </c>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c r="AG100" s="131">
        <f>'SO 2.1 - VRN'!J32</f>
        <v>0</v>
      </c>
      <c r="AH100" s="129"/>
      <c r="AI100" s="129"/>
      <c r="AJ100" s="129"/>
      <c r="AK100" s="129"/>
      <c r="AL100" s="129"/>
      <c r="AM100" s="129"/>
      <c r="AN100" s="131">
        <f>SUM(AG100,AT100)</f>
        <v>0</v>
      </c>
      <c r="AO100" s="129"/>
      <c r="AP100" s="129"/>
      <c r="AQ100" s="132" t="s">
        <v>89</v>
      </c>
      <c r="AR100" s="68"/>
      <c r="AS100" s="138">
        <v>0</v>
      </c>
      <c r="AT100" s="139">
        <f>ROUND(SUM(AV100:AW100),2)</f>
        <v>0</v>
      </c>
      <c r="AU100" s="140">
        <f>'SO 2.1 - VRN'!P120</f>
        <v>0</v>
      </c>
      <c r="AV100" s="139">
        <f>'SO 2.1 - VRN'!J35</f>
        <v>0</v>
      </c>
      <c r="AW100" s="139">
        <f>'SO 2.1 - VRN'!J36</f>
        <v>0</v>
      </c>
      <c r="AX100" s="139">
        <f>'SO 2.1 - VRN'!J37</f>
        <v>0</v>
      </c>
      <c r="AY100" s="139">
        <f>'SO 2.1 - VRN'!J38</f>
        <v>0</v>
      </c>
      <c r="AZ100" s="139">
        <f>'SO 2.1 - VRN'!F35</f>
        <v>0</v>
      </c>
      <c r="BA100" s="139">
        <f>'SO 2.1 - VRN'!F36</f>
        <v>0</v>
      </c>
      <c r="BB100" s="139">
        <f>'SO 2.1 - VRN'!F37</f>
        <v>0</v>
      </c>
      <c r="BC100" s="139">
        <f>'SO 2.1 - VRN'!F38</f>
        <v>0</v>
      </c>
      <c r="BD100" s="141">
        <f>'SO 2.1 - VRN'!F39</f>
        <v>0</v>
      </c>
      <c r="BE100" s="4"/>
      <c r="BT100" s="137" t="s">
        <v>85</v>
      </c>
      <c r="BV100" s="137" t="s">
        <v>78</v>
      </c>
      <c r="BW100" s="137" t="s">
        <v>101</v>
      </c>
      <c r="BX100" s="137" t="s">
        <v>99</v>
      </c>
      <c r="CL100" s="137" t="s">
        <v>1</v>
      </c>
    </row>
    <row r="101" s="2" customFormat="1" ht="30" customHeight="1">
      <c r="A101" s="34"/>
      <c r="B101" s="35"/>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40"/>
      <c r="AS101" s="34"/>
      <c r="AT101" s="34"/>
      <c r="AU101" s="34"/>
      <c r="AV101" s="34"/>
      <c r="AW101" s="34"/>
      <c r="AX101" s="34"/>
      <c r="AY101" s="34"/>
      <c r="AZ101" s="34"/>
      <c r="BA101" s="34"/>
      <c r="BB101" s="34"/>
      <c r="BC101" s="34"/>
      <c r="BD101" s="34"/>
      <c r="BE101" s="34"/>
    </row>
    <row r="102" s="2" customFormat="1" ht="6.96" customHeight="1">
      <c r="A102" s="34"/>
      <c r="B102" s="62"/>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63"/>
      <c r="AQ102" s="63"/>
      <c r="AR102" s="40"/>
      <c r="AS102" s="34"/>
      <c r="AT102" s="34"/>
      <c r="AU102" s="34"/>
      <c r="AV102" s="34"/>
      <c r="AW102" s="34"/>
      <c r="AX102" s="34"/>
      <c r="AY102" s="34"/>
      <c r="AZ102" s="34"/>
      <c r="BA102" s="34"/>
      <c r="BB102" s="34"/>
      <c r="BC102" s="34"/>
      <c r="BD102" s="34"/>
      <c r="BE102" s="34"/>
    </row>
  </sheetData>
  <sheetProtection sheet="1" formatColumns="0" formatRows="0" objects="1" scenarios="1" spinCount="100000" saltValue="ArPwiSnTNWAWtRI7WTufX3Zdm+HnSrpO4r34+wQrLZAUOFamEn+c4wkBCqi5YQNGF4yQ3pdgSWjufOd9q0jMJA==" hashValue="xjEXFkxPkcN/rSscIyQrzgzljNsvoBe66PMeqa/JNofQF0IyIuuQJdcbvdcr6aCYN6ZjK2DZpqTlWjzztY9EZA==" algorithmName="SHA-512" password="CC35"/>
  <mergeCells count="62">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SO 1.1 - Km 32,615 - 33,850'!C2" display="/"/>
    <hyperlink ref="A97" location="'SO 1.2 - Km 34,135 - 34,705'!C2" display="/"/>
    <hyperlink ref="A98" location="'SO 1.3 - Materiál objedna...'!C2" display="/"/>
    <hyperlink ref="A100" location="'SO 2.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90</v>
      </c>
    </row>
    <row r="3" s="1" customFormat="1" ht="6.96" customHeight="1">
      <c r="B3" s="142"/>
      <c r="C3" s="143"/>
      <c r="D3" s="143"/>
      <c r="E3" s="143"/>
      <c r="F3" s="143"/>
      <c r="G3" s="143"/>
      <c r="H3" s="143"/>
      <c r="I3" s="143"/>
      <c r="J3" s="143"/>
      <c r="K3" s="143"/>
      <c r="L3" s="16"/>
      <c r="AT3" s="13" t="s">
        <v>85</v>
      </c>
    </row>
    <row r="4" s="1" customFormat="1" ht="24.96" customHeight="1">
      <c r="B4" s="16"/>
      <c r="D4" s="144" t="s">
        <v>102</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Výměna pražců a kolejnic v úseku Kolinec - Malonice</v>
      </c>
      <c r="F7" s="146"/>
      <c r="G7" s="146"/>
      <c r="H7" s="146"/>
      <c r="L7" s="16"/>
    </row>
    <row r="8" s="1" customFormat="1" ht="12" customHeight="1">
      <c r="B8" s="16"/>
      <c r="D8" s="146" t="s">
        <v>103</v>
      </c>
      <c r="L8" s="16"/>
    </row>
    <row r="9" s="2" customFormat="1" ht="16.5" customHeight="1">
      <c r="A9" s="34"/>
      <c r="B9" s="40"/>
      <c r="C9" s="34"/>
      <c r="D9" s="34"/>
      <c r="E9" s="147" t="s">
        <v>104</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105</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106</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2. 11. 2020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ROUND((SUM(BE120:BE295)),  2)</f>
        <v>0</v>
      </c>
      <c r="G35" s="34"/>
      <c r="H35" s="34"/>
      <c r="I35" s="160">
        <v>0.20999999999999999</v>
      </c>
      <c r="J35" s="159">
        <f>ROUND(((SUM(BE120:BE295))*I35),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ROUND((SUM(BF120:BF295)),  2)</f>
        <v>0</v>
      </c>
      <c r="G36" s="34"/>
      <c r="H36" s="34"/>
      <c r="I36" s="160">
        <v>0.14999999999999999</v>
      </c>
      <c r="J36" s="159">
        <f>ROUND(((SUM(BF120:BF295))*I36),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ROUND((SUM(BG120:BG295)),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ROUND((SUM(BH120:BH295)),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ROUND((SUM(BI120:BI295)),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107</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Kolinec - Malonice</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103</v>
      </c>
      <c r="D86" s="18"/>
      <c r="E86" s="18"/>
      <c r="F86" s="18"/>
      <c r="G86" s="18"/>
      <c r="H86" s="18"/>
      <c r="I86" s="18"/>
      <c r="J86" s="18"/>
      <c r="K86" s="18"/>
      <c r="L86" s="16"/>
    </row>
    <row r="87" s="2" customFormat="1" ht="16.5" customHeight="1">
      <c r="A87" s="34"/>
      <c r="B87" s="35"/>
      <c r="C87" s="36"/>
      <c r="D87" s="36"/>
      <c r="E87" s="179" t="s">
        <v>104</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105</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1.1 - Km 32,615 - 33,850</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Sušice</v>
      </c>
      <c r="G91" s="36"/>
      <c r="H91" s="36"/>
      <c r="I91" s="28" t="s">
        <v>22</v>
      </c>
      <c r="J91" s="75" t="str">
        <f>IF(J14="","",J14)</f>
        <v>2. 11. 2020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SŽ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108</v>
      </c>
      <c r="D96" s="181"/>
      <c r="E96" s="181"/>
      <c r="F96" s="181"/>
      <c r="G96" s="181"/>
      <c r="H96" s="181"/>
      <c r="I96" s="181"/>
      <c r="J96" s="182" t="s">
        <v>109</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110</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111</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112</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Kolinec - Malonice</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103</v>
      </c>
      <c r="D109" s="18"/>
      <c r="E109" s="18"/>
      <c r="F109" s="18"/>
      <c r="G109" s="18"/>
      <c r="H109" s="18"/>
      <c r="I109" s="18"/>
      <c r="J109" s="18"/>
      <c r="K109" s="18"/>
      <c r="L109" s="16"/>
    </row>
    <row r="110" s="2" customFormat="1" ht="16.5" customHeight="1">
      <c r="A110" s="34"/>
      <c r="B110" s="35"/>
      <c r="C110" s="36"/>
      <c r="D110" s="36"/>
      <c r="E110" s="179" t="s">
        <v>104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105</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1.1 - Km 32,615 - 33,850</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Sušice</v>
      </c>
      <c r="G114" s="36"/>
      <c r="H114" s="36"/>
      <c r="I114" s="28" t="s">
        <v>22</v>
      </c>
      <c r="J114" s="75" t="str">
        <f>IF(J14="","",J14)</f>
        <v>2. 11. 2020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SŽ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113</v>
      </c>
      <c r="D119" s="187" t="s">
        <v>61</v>
      </c>
      <c r="E119" s="187" t="s">
        <v>57</v>
      </c>
      <c r="F119" s="187" t="s">
        <v>58</v>
      </c>
      <c r="G119" s="187" t="s">
        <v>114</v>
      </c>
      <c r="H119" s="187" t="s">
        <v>115</v>
      </c>
      <c r="I119" s="187" t="s">
        <v>116</v>
      </c>
      <c r="J119" s="187" t="s">
        <v>109</v>
      </c>
      <c r="K119" s="188" t="s">
        <v>117</v>
      </c>
      <c r="L119" s="189"/>
      <c r="M119" s="96" t="s">
        <v>1</v>
      </c>
      <c r="N119" s="97" t="s">
        <v>40</v>
      </c>
      <c r="O119" s="97" t="s">
        <v>118</v>
      </c>
      <c r="P119" s="97" t="s">
        <v>119</v>
      </c>
      <c r="Q119" s="97" t="s">
        <v>120</v>
      </c>
      <c r="R119" s="97" t="s">
        <v>121</v>
      </c>
      <c r="S119" s="97" t="s">
        <v>122</v>
      </c>
      <c r="T119" s="98" t="s">
        <v>123</v>
      </c>
      <c r="U119" s="184"/>
      <c r="V119" s="184"/>
      <c r="W119" s="184"/>
      <c r="X119" s="184"/>
      <c r="Y119" s="184"/>
      <c r="Z119" s="184"/>
      <c r="AA119" s="184"/>
      <c r="AB119" s="184"/>
      <c r="AC119" s="184"/>
      <c r="AD119" s="184"/>
      <c r="AE119" s="184"/>
    </row>
    <row r="120" s="2" customFormat="1" ht="22.8" customHeight="1">
      <c r="A120" s="34"/>
      <c r="B120" s="35"/>
      <c r="C120" s="103" t="s">
        <v>124</v>
      </c>
      <c r="D120" s="36"/>
      <c r="E120" s="36"/>
      <c r="F120" s="36"/>
      <c r="G120" s="36"/>
      <c r="H120" s="36"/>
      <c r="I120" s="36"/>
      <c r="J120" s="190">
        <f>BK120</f>
        <v>0</v>
      </c>
      <c r="K120" s="36"/>
      <c r="L120" s="40"/>
      <c r="M120" s="99"/>
      <c r="N120" s="191"/>
      <c r="O120" s="100"/>
      <c r="P120" s="192">
        <f>SUM(P121:P295)</f>
        <v>0</v>
      </c>
      <c r="Q120" s="100"/>
      <c r="R120" s="192">
        <f>SUM(R121:R295)</f>
        <v>1332.0969600000001</v>
      </c>
      <c r="S120" s="100"/>
      <c r="T120" s="193">
        <f>SUM(T121:T295)</f>
        <v>0</v>
      </c>
      <c r="U120" s="34"/>
      <c r="V120" s="34"/>
      <c r="W120" s="34"/>
      <c r="X120" s="34"/>
      <c r="Y120" s="34"/>
      <c r="Z120" s="34"/>
      <c r="AA120" s="34"/>
      <c r="AB120" s="34"/>
      <c r="AC120" s="34"/>
      <c r="AD120" s="34"/>
      <c r="AE120" s="34"/>
      <c r="AT120" s="13" t="s">
        <v>75</v>
      </c>
      <c r="AU120" s="13" t="s">
        <v>111</v>
      </c>
      <c r="BK120" s="194">
        <f>SUM(BK121:BK295)</f>
        <v>0</v>
      </c>
    </row>
    <row r="121" s="2" customFormat="1" ht="16.5" customHeight="1">
      <c r="A121" s="34"/>
      <c r="B121" s="35"/>
      <c r="C121" s="195" t="s">
        <v>83</v>
      </c>
      <c r="D121" s="195" t="s">
        <v>125</v>
      </c>
      <c r="E121" s="196" t="s">
        <v>126</v>
      </c>
      <c r="F121" s="197" t="s">
        <v>127</v>
      </c>
      <c r="G121" s="198" t="s">
        <v>128</v>
      </c>
      <c r="H121" s="199">
        <v>2825</v>
      </c>
      <c r="I121" s="200"/>
      <c r="J121" s="201">
        <f>ROUND(I121*H121,2)</f>
        <v>0</v>
      </c>
      <c r="K121" s="197" t="s">
        <v>129</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130</v>
      </c>
      <c r="AT121" s="206" t="s">
        <v>125</v>
      </c>
      <c r="AU121" s="206" t="s">
        <v>76</v>
      </c>
      <c r="AY121" s="13" t="s">
        <v>131</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130</v>
      </c>
      <c r="BM121" s="206" t="s">
        <v>132</v>
      </c>
    </row>
    <row r="122" s="2" customFormat="1">
      <c r="A122" s="34"/>
      <c r="B122" s="35"/>
      <c r="C122" s="36"/>
      <c r="D122" s="208" t="s">
        <v>133</v>
      </c>
      <c r="E122" s="36"/>
      <c r="F122" s="209" t="s">
        <v>134</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133</v>
      </c>
      <c r="AU122" s="13" t="s">
        <v>76</v>
      </c>
    </row>
    <row r="123" s="2" customFormat="1">
      <c r="A123" s="34"/>
      <c r="B123" s="35"/>
      <c r="C123" s="36"/>
      <c r="D123" s="208" t="s">
        <v>135</v>
      </c>
      <c r="E123" s="36"/>
      <c r="F123" s="213" t="s">
        <v>136</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135</v>
      </c>
      <c r="AU123" s="13" t="s">
        <v>76</v>
      </c>
    </row>
    <row r="124" s="10" customFormat="1">
      <c r="A124" s="10"/>
      <c r="B124" s="214"/>
      <c r="C124" s="215"/>
      <c r="D124" s="208" t="s">
        <v>137</v>
      </c>
      <c r="E124" s="216" t="s">
        <v>1</v>
      </c>
      <c r="F124" s="217" t="s">
        <v>138</v>
      </c>
      <c r="G124" s="215"/>
      <c r="H124" s="218">
        <v>352.5</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137</v>
      </c>
      <c r="AU124" s="224" t="s">
        <v>76</v>
      </c>
      <c r="AV124" s="10" t="s">
        <v>85</v>
      </c>
      <c r="AW124" s="10" t="s">
        <v>32</v>
      </c>
      <c r="AX124" s="10" t="s">
        <v>76</v>
      </c>
      <c r="AY124" s="224" t="s">
        <v>131</v>
      </c>
    </row>
    <row r="125" s="10" customFormat="1">
      <c r="A125" s="10"/>
      <c r="B125" s="214"/>
      <c r="C125" s="215"/>
      <c r="D125" s="208" t="s">
        <v>137</v>
      </c>
      <c r="E125" s="216" t="s">
        <v>1</v>
      </c>
      <c r="F125" s="217" t="s">
        <v>139</v>
      </c>
      <c r="G125" s="215"/>
      <c r="H125" s="218">
        <v>502.5</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137</v>
      </c>
      <c r="AU125" s="224" t="s">
        <v>76</v>
      </c>
      <c r="AV125" s="10" t="s">
        <v>85</v>
      </c>
      <c r="AW125" s="10" t="s">
        <v>32</v>
      </c>
      <c r="AX125" s="10" t="s">
        <v>76</v>
      </c>
      <c r="AY125" s="224" t="s">
        <v>131</v>
      </c>
    </row>
    <row r="126" s="10" customFormat="1">
      <c r="A126" s="10"/>
      <c r="B126" s="214"/>
      <c r="C126" s="215"/>
      <c r="D126" s="208" t="s">
        <v>137</v>
      </c>
      <c r="E126" s="216" t="s">
        <v>1</v>
      </c>
      <c r="F126" s="217" t="s">
        <v>140</v>
      </c>
      <c r="G126" s="215"/>
      <c r="H126" s="218">
        <v>285</v>
      </c>
      <c r="I126" s="219"/>
      <c r="J126" s="215"/>
      <c r="K126" s="215"/>
      <c r="L126" s="220"/>
      <c r="M126" s="221"/>
      <c r="N126" s="222"/>
      <c r="O126" s="222"/>
      <c r="P126" s="222"/>
      <c r="Q126" s="222"/>
      <c r="R126" s="222"/>
      <c r="S126" s="222"/>
      <c r="T126" s="223"/>
      <c r="U126" s="10"/>
      <c r="V126" s="10"/>
      <c r="W126" s="10"/>
      <c r="X126" s="10"/>
      <c r="Y126" s="10"/>
      <c r="Z126" s="10"/>
      <c r="AA126" s="10"/>
      <c r="AB126" s="10"/>
      <c r="AC126" s="10"/>
      <c r="AD126" s="10"/>
      <c r="AE126" s="10"/>
      <c r="AT126" s="224" t="s">
        <v>137</v>
      </c>
      <c r="AU126" s="224" t="s">
        <v>76</v>
      </c>
      <c r="AV126" s="10" t="s">
        <v>85</v>
      </c>
      <c r="AW126" s="10" t="s">
        <v>32</v>
      </c>
      <c r="AX126" s="10" t="s">
        <v>76</v>
      </c>
      <c r="AY126" s="224" t="s">
        <v>131</v>
      </c>
    </row>
    <row r="127" s="10" customFormat="1">
      <c r="A127" s="10"/>
      <c r="B127" s="214"/>
      <c r="C127" s="215"/>
      <c r="D127" s="208" t="s">
        <v>137</v>
      </c>
      <c r="E127" s="216" t="s">
        <v>1</v>
      </c>
      <c r="F127" s="217" t="s">
        <v>141</v>
      </c>
      <c r="G127" s="215"/>
      <c r="H127" s="218">
        <v>320</v>
      </c>
      <c r="I127" s="219"/>
      <c r="J127" s="215"/>
      <c r="K127" s="215"/>
      <c r="L127" s="220"/>
      <c r="M127" s="221"/>
      <c r="N127" s="222"/>
      <c r="O127" s="222"/>
      <c r="P127" s="222"/>
      <c r="Q127" s="222"/>
      <c r="R127" s="222"/>
      <c r="S127" s="222"/>
      <c r="T127" s="223"/>
      <c r="U127" s="10"/>
      <c r="V127" s="10"/>
      <c r="W127" s="10"/>
      <c r="X127" s="10"/>
      <c r="Y127" s="10"/>
      <c r="Z127" s="10"/>
      <c r="AA127" s="10"/>
      <c r="AB127" s="10"/>
      <c r="AC127" s="10"/>
      <c r="AD127" s="10"/>
      <c r="AE127" s="10"/>
      <c r="AT127" s="224" t="s">
        <v>137</v>
      </c>
      <c r="AU127" s="224" t="s">
        <v>76</v>
      </c>
      <c r="AV127" s="10" t="s">
        <v>85</v>
      </c>
      <c r="AW127" s="10" t="s">
        <v>32</v>
      </c>
      <c r="AX127" s="10" t="s">
        <v>76</v>
      </c>
      <c r="AY127" s="224" t="s">
        <v>131</v>
      </c>
    </row>
    <row r="128" s="10" customFormat="1">
      <c r="A128" s="10"/>
      <c r="B128" s="214"/>
      <c r="C128" s="215"/>
      <c r="D128" s="208" t="s">
        <v>137</v>
      </c>
      <c r="E128" s="216" t="s">
        <v>1</v>
      </c>
      <c r="F128" s="217" t="s">
        <v>142</v>
      </c>
      <c r="G128" s="215"/>
      <c r="H128" s="218">
        <v>165</v>
      </c>
      <c r="I128" s="219"/>
      <c r="J128" s="215"/>
      <c r="K128" s="215"/>
      <c r="L128" s="220"/>
      <c r="M128" s="221"/>
      <c r="N128" s="222"/>
      <c r="O128" s="222"/>
      <c r="P128" s="222"/>
      <c r="Q128" s="222"/>
      <c r="R128" s="222"/>
      <c r="S128" s="222"/>
      <c r="T128" s="223"/>
      <c r="U128" s="10"/>
      <c r="V128" s="10"/>
      <c r="W128" s="10"/>
      <c r="X128" s="10"/>
      <c r="Y128" s="10"/>
      <c r="Z128" s="10"/>
      <c r="AA128" s="10"/>
      <c r="AB128" s="10"/>
      <c r="AC128" s="10"/>
      <c r="AD128" s="10"/>
      <c r="AE128" s="10"/>
      <c r="AT128" s="224" t="s">
        <v>137</v>
      </c>
      <c r="AU128" s="224" t="s">
        <v>76</v>
      </c>
      <c r="AV128" s="10" t="s">
        <v>85</v>
      </c>
      <c r="AW128" s="10" t="s">
        <v>32</v>
      </c>
      <c r="AX128" s="10" t="s">
        <v>76</v>
      </c>
      <c r="AY128" s="224" t="s">
        <v>131</v>
      </c>
    </row>
    <row r="129" s="10" customFormat="1">
      <c r="A129" s="10"/>
      <c r="B129" s="214"/>
      <c r="C129" s="215"/>
      <c r="D129" s="208" t="s">
        <v>137</v>
      </c>
      <c r="E129" s="216" t="s">
        <v>1</v>
      </c>
      <c r="F129" s="217" t="s">
        <v>143</v>
      </c>
      <c r="G129" s="215"/>
      <c r="H129" s="218">
        <v>1200</v>
      </c>
      <c r="I129" s="219"/>
      <c r="J129" s="215"/>
      <c r="K129" s="215"/>
      <c r="L129" s="220"/>
      <c r="M129" s="221"/>
      <c r="N129" s="222"/>
      <c r="O129" s="222"/>
      <c r="P129" s="222"/>
      <c r="Q129" s="222"/>
      <c r="R129" s="222"/>
      <c r="S129" s="222"/>
      <c r="T129" s="223"/>
      <c r="U129" s="10"/>
      <c r="V129" s="10"/>
      <c r="W129" s="10"/>
      <c r="X129" s="10"/>
      <c r="Y129" s="10"/>
      <c r="Z129" s="10"/>
      <c r="AA129" s="10"/>
      <c r="AB129" s="10"/>
      <c r="AC129" s="10"/>
      <c r="AD129" s="10"/>
      <c r="AE129" s="10"/>
      <c r="AT129" s="224" t="s">
        <v>137</v>
      </c>
      <c r="AU129" s="224" t="s">
        <v>76</v>
      </c>
      <c r="AV129" s="10" t="s">
        <v>85</v>
      </c>
      <c r="AW129" s="10" t="s">
        <v>32</v>
      </c>
      <c r="AX129" s="10" t="s">
        <v>76</v>
      </c>
      <c r="AY129" s="224" t="s">
        <v>131</v>
      </c>
    </row>
    <row r="130" s="11" customFormat="1">
      <c r="A130" s="11"/>
      <c r="B130" s="225"/>
      <c r="C130" s="226"/>
      <c r="D130" s="208" t="s">
        <v>137</v>
      </c>
      <c r="E130" s="227" t="s">
        <v>1</v>
      </c>
      <c r="F130" s="228" t="s">
        <v>144</v>
      </c>
      <c r="G130" s="226"/>
      <c r="H130" s="229">
        <v>2825</v>
      </c>
      <c r="I130" s="230"/>
      <c r="J130" s="226"/>
      <c r="K130" s="226"/>
      <c r="L130" s="231"/>
      <c r="M130" s="232"/>
      <c r="N130" s="233"/>
      <c r="O130" s="233"/>
      <c r="P130" s="233"/>
      <c r="Q130" s="233"/>
      <c r="R130" s="233"/>
      <c r="S130" s="233"/>
      <c r="T130" s="234"/>
      <c r="U130" s="11"/>
      <c r="V130" s="11"/>
      <c r="W130" s="11"/>
      <c r="X130" s="11"/>
      <c r="Y130" s="11"/>
      <c r="Z130" s="11"/>
      <c r="AA130" s="11"/>
      <c r="AB130" s="11"/>
      <c r="AC130" s="11"/>
      <c r="AD130" s="11"/>
      <c r="AE130" s="11"/>
      <c r="AT130" s="235" t="s">
        <v>137</v>
      </c>
      <c r="AU130" s="235" t="s">
        <v>76</v>
      </c>
      <c r="AV130" s="11" t="s">
        <v>130</v>
      </c>
      <c r="AW130" s="11" t="s">
        <v>32</v>
      </c>
      <c r="AX130" s="11" t="s">
        <v>83</v>
      </c>
      <c r="AY130" s="235" t="s">
        <v>131</v>
      </c>
    </row>
    <row r="131" s="2" customFormat="1" ht="16.5" customHeight="1">
      <c r="A131" s="34"/>
      <c r="B131" s="35"/>
      <c r="C131" s="195" t="s">
        <v>85</v>
      </c>
      <c r="D131" s="195" t="s">
        <v>125</v>
      </c>
      <c r="E131" s="196" t="s">
        <v>145</v>
      </c>
      <c r="F131" s="197" t="s">
        <v>146</v>
      </c>
      <c r="G131" s="198" t="s">
        <v>147</v>
      </c>
      <c r="H131" s="199">
        <v>2062</v>
      </c>
      <c r="I131" s="200"/>
      <c r="J131" s="201">
        <f>ROUND(I131*H131,2)</f>
        <v>0</v>
      </c>
      <c r="K131" s="197" t="s">
        <v>129</v>
      </c>
      <c r="L131" s="40"/>
      <c r="M131" s="202" t="s">
        <v>1</v>
      </c>
      <c r="N131" s="203" t="s">
        <v>41</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130</v>
      </c>
      <c r="AT131" s="206" t="s">
        <v>125</v>
      </c>
      <c r="AU131" s="206" t="s">
        <v>76</v>
      </c>
      <c r="AY131" s="13" t="s">
        <v>131</v>
      </c>
      <c r="BE131" s="207">
        <f>IF(N131="základní",J131,0)</f>
        <v>0</v>
      </c>
      <c r="BF131" s="207">
        <f>IF(N131="snížená",J131,0)</f>
        <v>0</v>
      </c>
      <c r="BG131" s="207">
        <f>IF(N131="zákl. přenesená",J131,0)</f>
        <v>0</v>
      </c>
      <c r="BH131" s="207">
        <f>IF(N131="sníž. přenesená",J131,0)</f>
        <v>0</v>
      </c>
      <c r="BI131" s="207">
        <f>IF(N131="nulová",J131,0)</f>
        <v>0</v>
      </c>
      <c r="BJ131" s="13" t="s">
        <v>83</v>
      </c>
      <c r="BK131" s="207">
        <f>ROUND(I131*H131,2)</f>
        <v>0</v>
      </c>
      <c r="BL131" s="13" t="s">
        <v>130</v>
      </c>
      <c r="BM131" s="206" t="s">
        <v>148</v>
      </c>
    </row>
    <row r="132" s="2" customFormat="1">
      <c r="A132" s="34"/>
      <c r="B132" s="35"/>
      <c r="C132" s="36"/>
      <c r="D132" s="208" t="s">
        <v>133</v>
      </c>
      <c r="E132" s="36"/>
      <c r="F132" s="209" t="s">
        <v>149</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133</v>
      </c>
      <c r="AU132" s="13" t="s">
        <v>76</v>
      </c>
    </row>
    <row r="133" s="2" customFormat="1">
      <c r="A133" s="34"/>
      <c r="B133" s="35"/>
      <c r="C133" s="36"/>
      <c r="D133" s="208" t="s">
        <v>135</v>
      </c>
      <c r="E133" s="36"/>
      <c r="F133" s="213" t="s">
        <v>150</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135</v>
      </c>
      <c r="AU133" s="13" t="s">
        <v>76</v>
      </c>
    </row>
    <row r="134" s="2" customFormat="1">
      <c r="A134" s="34"/>
      <c r="B134" s="35"/>
      <c r="C134" s="36"/>
      <c r="D134" s="208" t="s">
        <v>151</v>
      </c>
      <c r="E134" s="36"/>
      <c r="F134" s="213" t="s">
        <v>152</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151</v>
      </c>
      <c r="AU134" s="13" t="s">
        <v>76</v>
      </c>
    </row>
    <row r="135" s="2" customFormat="1" ht="16.5" customHeight="1">
      <c r="A135" s="34"/>
      <c r="B135" s="35"/>
      <c r="C135" s="195" t="s">
        <v>153</v>
      </c>
      <c r="D135" s="195" t="s">
        <v>125</v>
      </c>
      <c r="E135" s="196" t="s">
        <v>154</v>
      </c>
      <c r="F135" s="197" t="s">
        <v>155</v>
      </c>
      <c r="G135" s="198" t="s">
        <v>156</v>
      </c>
      <c r="H135" s="199">
        <v>926.25</v>
      </c>
      <c r="I135" s="200"/>
      <c r="J135" s="201">
        <f>ROUND(I135*H135,2)</f>
        <v>0</v>
      </c>
      <c r="K135" s="197" t="s">
        <v>129</v>
      </c>
      <c r="L135" s="40"/>
      <c r="M135" s="202" t="s">
        <v>1</v>
      </c>
      <c r="N135" s="203" t="s">
        <v>41</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130</v>
      </c>
      <c r="AT135" s="206" t="s">
        <v>125</v>
      </c>
      <c r="AU135" s="206" t="s">
        <v>76</v>
      </c>
      <c r="AY135" s="13" t="s">
        <v>131</v>
      </c>
      <c r="BE135" s="207">
        <f>IF(N135="základní",J135,0)</f>
        <v>0</v>
      </c>
      <c r="BF135" s="207">
        <f>IF(N135="snížená",J135,0)</f>
        <v>0</v>
      </c>
      <c r="BG135" s="207">
        <f>IF(N135="zákl. přenesená",J135,0)</f>
        <v>0</v>
      </c>
      <c r="BH135" s="207">
        <f>IF(N135="sníž. přenesená",J135,0)</f>
        <v>0</v>
      </c>
      <c r="BI135" s="207">
        <f>IF(N135="nulová",J135,0)</f>
        <v>0</v>
      </c>
      <c r="BJ135" s="13" t="s">
        <v>83</v>
      </c>
      <c r="BK135" s="207">
        <f>ROUND(I135*H135,2)</f>
        <v>0</v>
      </c>
      <c r="BL135" s="13" t="s">
        <v>130</v>
      </c>
      <c r="BM135" s="206" t="s">
        <v>157</v>
      </c>
    </row>
    <row r="136" s="2" customFormat="1">
      <c r="A136" s="34"/>
      <c r="B136" s="35"/>
      <c r="C136" s="36"/>
      <c r="D136" s="208" t="s">
        <v>133</v>
      </c>
      <c r="E136" s="36"/>
      <c r="F136" s="209" t="s">
        <v>158</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133</v>
      </c>
      <c r="AU136" s="13" t="s">
        <v>76</v>
      </c>
    </row>
    <row r="137" s="2" customFormat="1">
      <c r="A137" s="34"/>
      <c r="B137" s="35"/>
      <c r="C137" s="36"/>
      <c r="D137" s="208" t="s">
        <v>135</v>
      </c>
      <c r="E137" s="36"/>
      <c r="F137" s="213" t="s">
        <v>159</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135</v>
      </c>
      <c r="AU137" s="13" t="s">
        <v>76</v>
      </c>
    </row>
    <row r="138" s="10" customFormat="1">
      <c r="A138" s="10"/>
      <c r="B138" s="214"/>
      <c r="C138" s="215"/>
      <c r="D138" s="208" t="s">
        <v>137</v>
      </c>
      <c r="E138" s="216" t="s">
        <v>1</v>
      </c>
      <c r="F138" s="217" t="s">
        <v>160</v>
      </c>
      <c r="G138" s="215"/>
      <c r="H138" s="218">
        <v>926.25</v>
      </c>
      <c r="I138" s="219"/>
      <c r="J138" s="215"/>
      <c r="K138" s="215"/>
      <c r="L138" s="220"/>
      <c r="M138" s="221"/>
      <c r="N138" s="222"/>
      <c r="O138" s="222"/>
      <c r="P138" s="222"/>
      <c r="Q138" s="222"/>
      <c r="R138" s="222"/>
      <c r="S138" s="222"/>
      <c r="T138" s="223"/>
      <c r="U138" s="10"/>
      <c r="V138" s="10"/>
      <c r="W138" s="10"/>
      <c r="X138" s="10"/>
      <c r="Y138" s="10"/>
      <c r="Z138" s="10"/>
      <c r="AA138" s="10"/>
      <c r="AB138" s="10"/>
      <c r="AC138" s="10"/>
      <c r="AD138" s="10"/>
      <c r="AE138" s="10"/>
      <c r="AT138" s="224" t="s">
        <v>137</v>
      </c>
      <c r="AU138" s="224" t="s">
        <v>76</v>
      </c>
      <c r="AV138" s="10" t="s">
        <v>85</v>
      </c>
      <c r="AW138" s="10" t="s">
        <v>32</v>
      </c>
      <c r="AX138" s="10" t="s">
        <v>83</v>
      </c>
      <c r="AY138" s="224" t="s">
        <v>131</v>
      </c>
    </row>
    <row r="139" s="2" customFormat="1" ht="16.5" customHeight="1">
      <c r="A139" s="34"/>
      <c r="B139" s="35"/>
      <c r="C139" s="236" t="s">
        <v>130</v>
      </c>
      <c r="D139" s="236" t="s">
        <v>161</v>
      </c>
      <c r="E139" s="237" t="s">
        <v>162</v>
      </c>
      <c r="F139" s="238" t="s">
        <v>163</v>
      </c>
      <c r="G139" s="239" t="s">
        <v>164</v>
      </c>
      <c r="H139" s="240">
        <v>1320.8330000000001</v>
      </c>
      <c r="I139" s="241"/>
      <c r="J139" s="242">
        <f>ROUND(I139*H139,2)</f>
        <v>0</v>
      </c>
      <c r="K139" s="238" t="s">
        <v>129</v>
      </c>
      <c r="L139" s="243"/>
      <c r="M139" s="244" t="s">
        <v>1</v>
      </c>
      <c r="N139" s="245" t="s">
        <v>41</v>
      </c>
      <c r="O139" s="87"/>
      <c r="P139" s="204">
        <f>O139*H139</f>
        <v>0</v>
      </c>
      <c r="Q139" s="204">
        <v>1</v>
      </c>
      <c r="R139" s="204">
        <f>Q139*H139</f>
        <v>1320.8330000000001</v>
      </c>
      <c r="S139" s="204">
        <v>0</v>
      </c>
      <c r="T139" s="205">
        <f>S139*H139</f>
        <v>0</v>
      </c>
      <c r="U139" s="34"/>
      <c r="V139" s="34"/>
      <c r="W139" s="34"/>
      <c r="X139" s="34"/>
      <c r="Y139" s="34"/>
      <c r="Z139" s="34"/>
      <c r="AA139" s="34"/>
      <c r="AB139" s="34"/>
      <c r="AC139" s="34"/>
      <c r="AD139" s="34"/>
      <c r="AE139" s="34"/>
      <c r="AR139" s="206" t="s">
        <v>165</v>
      </c>
      <c r="AT139" s="206" t="s">
        <v>161</v>
      </c>
      <c r="AU139" s="206" t="s">
        <v>76</v>
      </c>
      <c r="AY139" s="13" t="s">
        <v>131</v>
      </c>
      <c r="BE139" s="207">
        <f>IF(N139="základní",J139,0)</f>
        <v>0</v>
      </c>
      <c r="BF139" s="207">
        <f>IF(N139="snížená",J139,0)</f>
        <v>0</v>
      </c>
      <c r="BG139" s="207">
        <f>IF(N139="zákl. přenesená",J139,0)</f>
        <v>0</v>
      </c>
      <c r="BH139" s="207">
        <f>IF(N139="sníž. přenesená",J139,0)</f>
        <v>0</v>
      </c>
      <c r="BI139" s="207">
        <f>IF(N139="nulová",J139,0)</f>
        <v>0</v>
      </c>
      <c r="BJ139" s="13" t="s">
        <v>83</v>
      </c>
      <c r="BK139" s="207">
        <f>ROUND(I139*H139,2)</f>
        <v>0</v>
      </c>
      <c r="BL139" s="13" t="s">
        <v>130</v>
      </c>
      <c r="BM139" s="206" t="s">
        <v>166</v>
      </c>
    </row>
    <row r="140" s="2" customFormat="1">
      <c r="A140" s="34"/>
      <c r="B140" s="35"/>
      <c r="C140" s="36"/>
      <c r="D140" s="208" t="s">
        <v>133</v>
      </c>
      <c r="E140" s="36"/>
      <c r="F140" s="209" t="s">
        <v>163</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133</v>
      </c>
      <c r="AU140" s="13" t="s">
        <v>76</v>
      </c>
    </row>
    <row r="141" s="10" customFormat="1">
      <c r="A141" s="10"/>
      <c r="B141" s="214"/>
      <c r="C141" s="215"/>
      <c r="D141" s="208" t="s">
        <v>137</v>
      </c>
      <c r="E141" s="216" t="s">
        <v>1</v>
      </c>
      <c r="F141" s="217" t="s">
        <v>167</v>
      </c>
      <c r="G141" s="215"/>
      <c r="H141" s="218">
        <v>1320.8330000000001</v>
      </c>
      <c r="I141" s="219"/>
      <c r="J141" s="215"/>
      <c r="K141" s="215"/>
      <c r="L141" s="220"/>
      <c r="M141" s="221"/>
      <c r="N141" s="222"/>
      <c r="O141" s="222"/>
      <c r="P141" s="222"/>
      <c r="Q141" s="222"/>
      <c r="R141" s="222"/>
      <c r="S141" s="222"/>
      <c r="T141" s="223"/>
      <c r="U141" s="10"/>
      <c r="V141" s="10"/>
      <c r="W141" s="10"/>
      <c r="X141" s="10"/>
      <c r="Y141" s="10"/>
      <c r="Z141" s="10"/>
      <c r="AA141" s="10"/>
      <c r="AB141" s="10"/>
      <c r="AC141" s="10"/>
      <c r="AD141" s="10"/>
      <c r="AE141" s="10"/>
      <c r="AT141" s="224" t="s">
        <v>137</v>
      </c>
      <c r="AU141" s="224" t="s">
        <v>76</v>
      </c>
      <c r="AV141" s="10" t="s">
        <v>85</v>
      </c>
      <c r="AW141" s="10" t="s">
        <v>32</v>
      </c>
      <c r="AX141" s="10" t="s">
        <v>83</v>
      </c>
      <c r="AY141" s="224" t="s">
        <v>131</v>
      </c>
    </row>
    <row r="142" s="2" customFormat="1" ht="16.5" customHeight="1">
      <c r="A142" s="34"/>
      <c r="B142" s="35"/>
      <c r="C142" s="195" t="s">
        <v>168</v>
      </c>
      <c r="D142" s="195" t="s">
        <v>125</v>
      </c>
      <c r="E142" s="196" t="s">
        <v>169</v>
      </c>
      <c r="F142" s="197" t="s">
        <v>170</v>
      </c>
      <c r="G142" s="198" t="s">
        <v>147</v>
      </c>
      <c r="H142" s="199">
        <v>1907</v>
      </c>
      <c r="I142" s="200"/>
      <c r="J142" s="201">
        <f>ROUND(I142*H142,2)</f>
        <v>0</v>
      </c>
      <c r="K142" s="197" t="s">
        <v>129</v>
      </c>
      <c r="L142" s="40"/>
      <c r="M142" s="202" t="s">
        <v>1</v>
      </c>
      <c r="N142" s="203" t="s">
        <v>41</v>
      </c>
      <c r="O142" s="87"/>
      <c r="P142" s="204">
        <f>O142*H142</f>
        <v>0</v>
      </c>
      <c r="Q142" s="204">
        <v>0</v>
      </c>
      <c r="R142" s="204">
        <f>Q142*H142</f>
        <v>0</v>
      </c>
      <c r="S142" s="204">
        <v>0</v>
      </c>
      <c r="T142" s="205">
        <f>S142*H142</f>
        <v>0</v>
      </c>
      <c r="U142" s="34"/>
      <c r="V142" s="34"/>
      <c r="W142" s="34"/>
      <c r="X142" s="34"/>
      <c r="Y142" s="34"/>
      <c r="Z142" s="34"/>
      <c r="AA142" s="34"/>
      <c r="AB142" s="34"/>
      <c r="AC142" s="34"/>
      <c r="AD142" s="34"/>
      <c r="AE142" s="34"/>
      <c r="AR142" s="206" t="s">
        <v>130</v>
      </c>
      <c r="AT142" s="206" t="s">
        <v>125</v>
      </c>
      <c r="AU142" s="206" t="s">
        <v>76</v>
      </c>
      <c r="AY142" s="13" t="s">
        <v>131</v>
      </c>
      <c r="BE142" s="207">
        <f>IF(N142="základní",J142,0)</f>
        <v>0</v>
      </c>
      <c r="BF142" s="207">
        <f>IF(N142="snížená",J142,0)</f>
        <v>0</v>
      </c>
      <c r="BG142" s="207">
        <f>IF(N142="zákl. přenesená",J142,0)</f>
        <v>0</v>
      </c>
      <c r="BH142" s="207">
        <f>IF(N142="sníž. přenesená",J142,0)</f>
        <v>0</v>
      </c>
      <c r="BI142" s="207">
        <f>IF(N142="nulová",J142,0)</f>
        <v>0</v>
      </c>
      <c r="BJ142" s="13" t="s">
        <v>83</v>
      </c>
      <c r="BK142" s="207">
        <f>ROUND(I142*H142,2)</f>
        <v>0</v>
      </c>
      <c r="BL142" s="13" t="s">
        <v>130</v>
      </c>
      <c r="BM142" s="206" t="s">
        <v>171</v>
      </c>
    </row>
    <row r="143" s="2" customFormat="1">
      <c r="A143" s="34"/>
      <c r="B143" s="35"/>
      <c r="C143" s="36"/>
      <c r="D143" s="208" t="s">
        <v>133</v>
      </c>
      <c r="E143" s="36"/>
      <c r="F143" s="209" t="s">
        <v>172</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133</v>
      </c>
      <c r="AU143" s="13" t="s">
        <v>76</v>
      </c>
    </row>
    <row r="144" s="2" customFormat="1">
      <c r="A144" s="34"/>
      <c r="B144" s="35"/>
      <c r="C144" s="36"/>
      <c r="D144" s="208" t="s">
        <v>135</v>
      </c>
      <c r="E144" s="36"/>
      <c r="F144" s="213" t="s">
        <v>173</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135</v>
      </c>
      <c r="AU144" s="13" t="s">
        <v>76</v>
      </c>
    </row>
    <row r="145" s="2" customFormat="1" ht="16.5" customHeight="1">
      <c r="A145" s="34"/>
      <c r="B145" s="35"/>
      <c r="C145" s="195" t="s">
        <v>174</v>
      </c>
      <c r="D145" s="195" t="s">
        <v>125</v>
      </c>
      <c r="E145" s="196" t="s">
        <v>175</v>
      </c>
      <c r="F145" s="197" t="s">
        <v>176</v>
      </c>
      <c r="G145" s="198" t="s">
        <v>177</v>
      </c>
      <c r="H145" s="199">
        <v>2470</v>
      </c>
      <c r="I145" s="200"/>
      <c r="J145" s="201">
        <f>ROUND(I145*H145,2)</f>
        <v>0</v>
      </c>
      <c r="K145" s="197" t="s">
        <v>129</v>
      </c>
      <c r="L145" s="40"/>
      <c r="M145" s="202" t="s">
        <v>1</v>
      </c>
      <c r="N145" s="203" t="s">
        <v>41</v>
      </c>
      <c r="O145" s="87"/>
      <c r="P145" s="204">
        <f>O145*H145</f>
        <v>0</v>
      </c>
      <c r="Q145" s="204">
        <v>0</v>
      </c>
      <c r="R145" s="204">
        <f>Q145*H145</f>
        <v>0</v>
      </c>
      <c r="S145" s="204">
        <v>0</v>
      </c>
      <c r="T145" s="205">
        <f>S145*H145</f>
        <v>0</v>
      </c>
      <c r="U145" s="34"/>
      <c r="V145" s="34"/>
      <c r="W145" s="34"/>
      <c r="X145" s="34"/>
      <c r="Y145" s="34"/>
      <c r="Z145" s="34"/>
      <c r="AA145" s="34"/>
      <c r="AB145" s="34"/>
      <c r="AC145" s="34"/>
      <c r="AD145" s="34"/>
      <c r="AE145" s="34"/>
      <c r="AR145" s="206" t="s">
        <v>130</v>
      </c>
      <c r="AT145" s="206" t="s">
        <v>125</v>
      </c>
      <c r="AU145" s="206" t="s">
        <v>76</v>
      </c>
      <c r="AY145" s="13" t="s">
        <v>131</v>
      </c>
      <c r="BE145" s="207">
        <f>IF(N145="základní",J145,0)</f>
        <v>0</v>
      </c>
      <c r="BF145" s="207">
        <f>IF(N145="snížená",J145,0)</f>
        <v>0</v>
      </c>
      <c r="BG145" s="207">
        <f>IF(N145="zákl. přenesená",J145,0)</f>
        <v>0</v>
      </c>
      <c r="BH145" s="207">
        <f>IF(N145="sníž. přenesená",J145,0)</f>
        <v>0</v>
      </c>
      <c r="BI145" s="207">
        <f>IF(N145="nulová",J145,0)</f>
        <v>0</v>
      </c>
      <c r="BJ145" s="13" t="s">
        <v>83</v>
      </c>
      <c r="BK145" s="207">
        <f>ROUND(I145*H145,2)</f>
        <v>0</v>
      </c>
      <c r="BL145" s="13" t="s">
        <v>130</v>
      </c>
      <c r="BM145" s="206" t="s">
        <v>178</v>
      </c>
    </row>
    <row r="146" s="2" customFormat="1">
      <c r="A146" s="34"/>
      <c r="B146" s="35"/>
      <c r="C146" s="36"/>
      <c r="D146" s="208" t="s">
        <v>133</v>
      </c>
      <c r="E146" s="36"/>
      <c r="F146" s="209" t="s">
        <v>179</v>
      </c>
      <c r="G146" s="36"/>
      <c r="H146" s="36"/>
      <c r="I146" s="210"/>
      <c r="J146" s="36"/>
      <c r="K146" s="36"/>
      <c r="L146" s="40"/>
      <c r="M146" s="211"/>
      <c r="N146" s="212"/>
      <c r="O146" s="87"/>
      <c r="P146" s="87"/>
      <c r="Q146" s="87"/>
      <c r="R146" s="87"/>
      <c r="S146" s="87"/>
      <c r="T146" s="88"/>
      <c r="U146" s="34"/>
      <c r="V146" s="34"/>
      <c r="W146" s="34"/>
      <c r="X146" s="34"/>
      <c r="Y146" s="34"/>
      <c r="Z146" s="34"/>
      <c r="AA146" s="34"/>
      <c r="AB146" s="34"/>
      <c r="AC146" s="34"/>
      <c r="AD146" s="34"/>
      <c r="AE146" s="34"/>
      <c r="AT146" s="13" t="s">
        <v>133</v>
      </c>
      <c r="AU146" s="13" t="s">
        <v>76</v>
      </c>
    </row>
    <row r="147" s="2" customFormat="1">
      <c r="A147" s="34"/>
      <c r="B147" s="35"/>
      <c r="C147" s="36"/>
      <c r="D147" s="208" t="s">
        <v>135</v>
      </c>
      <c r="E147" s="36"/>
      <c r="F147" s="213" t="s">
        <v>180</v>
      </c>
      <c r="G147" s="36"/>
      <c r="H147" s="36"/>
      <c r="I147" s="210"/>
      <c r="J147" s="36"/>
      <c r="K147" s="36"/>
      <c r="L147" s="40"/>
      <c r="M147" s="211"/>
      <c r="N147" s="212"/>
      <c r="O147" s="87"/>
      <c r="P147" s="87"/>
      <c r="Q147" s="87"/>
      <c r="R147" s="87"/>
      <c r="S147" s="87"/>
      <c r="T147" s="88"/>
      <c r="U147" s="34"/>
      <c r="V147" s="34"/>
      <c r="W147" s="34"/>
      <c r="X147" s="34"/>
      <c r="Y147" s="34"/>
      <c r="Z147" s="34"/>
      <c r="AA147" s="34"/>
      <c r="AB147" s="34"/>
      <c r="AC147" s="34"/>
      <c r="AD147" s="34"/>
      <c r="AE147" s="34"/>
      <c r="AT147" s="13" t="s">
        <v>135</v>
      </c>
      <c r="AU147" s="13" t="s">
        <v>76</v>
      </c>
    </row>
    <row r="148" s="2" customFormat="1">
      <c r="A148" s="34"/>
      <c r="B148" s="35"/>
      <c r="C148" s="36"/>
      <c r="D148" s="208" t="s">
        <v>151</v>
      </c>
      <c r="E148" s="36"/>
      <c r="F148" s="213" t="s">
        <v>181</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151</v>
      </c>
      <c r="AU148" s="13" t="s">
        <v>76</v>
      </c>
    </row>
    <row r="149" s="10" customFormat="1">
      <c r="A149" s="10"/>
      <c r="B149" s="214"/>
      <c r="C149" s="215"/>
      <c r="D149" s="208" t="s">
        <v>137</v>
      </c>
      <c r="E149" s="216" t="s">
        <v>1</v>
      </c>
      <c r="F149" s="217" t="s">
        <v>182</v>
      </c>
      <c r="G149" s="215"/>
      <c r="H149" s="218">
        <v>2470</v>
      </c>
      <c r="I149" s="219"/>
      <c r="J149" s="215"/>
      <c r="K149" s="215"/>
      <c r="L149" s="220"/>
      <c r="M149" s="221"/>
      <c r="N149" s="222"/>
      <c r="O149" s="222"/>
      <c r="P149" s="222"/>
      <c r="Q149" s="222"/>
      <c r="R149" s="222"/>
      <c r="S149" s="222"/>
      <c r="T149" s="223"/>
      <c r="U149" s="10"/>
      <c r="V149" s="10"/>
      <c r="W149" s="10"/>
      <c r="X149" s="10"/>
      <c r="Y149" s="10"/>
      <c r="Z149" s="10"/>
      <c r="AA149" s="10"/>
      <c r="AB149" s="10"/>
      <c r="AC149" s="10"/>
      <c r="AD149" s="10"/>
      <c r="AE149" s="10"/>
      <c r="AT149" s="224" t="s">
        <v>137</v>
      </c>
      <c r="AU149" s="224" t="s">
        <v>76</v>
      </c>
      <c r="AV149" s="10" t="s">
        <v>85</v>
      </c>
      <c r="AW149" s="10" t="s">
        <v>32</v>
      </c>
      <c r="AX149" s="10" t="s">
        <v>83</v>
      </c>
      <c r="AY149" s="224" t="s">
        <v>131</v>
      </c>
    </row>
    <row r="150" s="2" customFormat="1" ht="16.5" customHeight="1">
      <c r="A150" s="34"/>
      <c r="B150" s="35"/>
      <c r="C150" s="195" t="s">
        <v>183</v>
      </c>
      <c r="D150" s="195" t="s">
        <v>125</v>
      </c>
      <c r="E150" s="196" t="s">
        <v>184</v>
      </c>
      <c r="F150" s="197" t="s">
        <v>185</v>
      </c>
      <c r="G150" s="198" t="s">
        <v>147</v>
      </c>
      <c r="H150" s="199">
        <v>8</v>
      </c>
      <c r="I150" s="200"/>
      <c r="J150" s="201">
        <f>ROUND(I150*H150,2)</f>
        <v>0</v>
      </c>
      <c r="K150" s="197" t="s">
        <v>129</v>
      </c>
      <c r="L150" s="40"/>
      <c r="M150" s="202" t="s">
        <v>1</v>
      </c>
      <c r="N150" s="203" t="s">
        <v>41</v>
      </c>
      <c r="O150" s="87"/>
      <c r="P150" s="204">
        <f>O150*H150</f>
        <v>0</v>
      </c>
      <c r="Q150" s="204">
        <v>0</v>
      </c>
      <c r="R150" s="204">
        <f>Q150*H150</f>
        <v>0</v>
      </c>
      <c r="S150" s="204">
        <v>0</v>
      </c>
      <c r="T150" s="205">
        <f>S150*H150</f>
        <v>0</v>
      </c>
      <c r="U150" s="34"/>
      <c r="V150" s="34"/>
      <c r="W150" s="34"/>
      <c r="X150" s="34"/>
      <c r="Y150" s="34"/>
      <c r="Z150" s="34"/>
      <c r="AA150" s="34"/>
      <c r="AB150" s="34"/>
      <c r="AC150" s="34"/>
      <c r="AD150" s="34"/>
      <c r="AE150" s="34"/>
      <c r="AR150" s="206" t="s">
        <v>130</v>
      </c>
      <c r="AT150" s="206" t="s">
        <v>125</v>
      </c>
      <c r="AU150" s="206" t="s">
        <v>76</v>
      </c>
      <c r="AY150" s="13" t="s">
        <v>131</v>
      </c>
      <c r="BE150" s="207">
        <f>IF(N150="základní",J150,0)</f>
        <v>0</v>
      </c>
      <c r="BF150" s="207">
        <f>IF(N150="snížená",J150,0)</f>
        <v>0</v>
      </c>
      <c r="BG150" s="207">
        <f>IF(N150="zákl. přenesená",J150,0)</f>
        <v>0</v>
      </c>
      <c r="BH150" s="207">
        <f>IF(N150="sníž. přenesená",J150,0)</f>
        <v>0</v>
      </c>
      <c r="BI150" s="207">
        <f>IF(N150="nulová",J150,0)</f>
        <v>0</v>
      </c>
      <c r="BJ150" s="13" t="s">
        <v>83</v>
      </c>
      <c r="BK150" s="207">
        <f>ROUND(I150*H150,2)</f>
        <v>0</v>
      </c>
      <c r="BL150" s="13" t="s">
        <v>130</v>
      </c>
      <c r="BM150" s="206" t="s">
        <v>186</v>
      </c>
    </row>
    <row r="151" s="2" customFormat="1">
      <c r="A151" s="34"/>
      <c r="B151" s="35"/>
      <c r="C151" s="36"/>
      <c r="D151" s="208" t="s">
        <v>133</v>
      </c>
      <c r="E151" s="36"/>
      <c r="F151" s="209" t="s">
        <v>187</v>
      </c>
      <c r="G151" s="36"/>
      <c r="H151" s="36"/>
      <c r="I151" s="210"/>
      <c r="J151" s="36"/>
      <c r="K151" s="36"/>
      <c r="L151" s="40"/>
      <c r="M151" s="211"/>
      <c r="N151" s="212"/>
      <c r="O151" s="87"/>
      <c r="P151" s="87"/>
      <c r="Q151" s="87"/>
      <c r="R151" s="87"/>
      <c r="S151" s="87"/>
      <c r="T151" s="88"/>
      <c r="U151" s="34"/>
      <c r="V151" s="34"/>
      <c r="W151" s="34"/>
      <c r="X151" s="34"/>
      <c r="Y151" s="34"/>
      <c r="Z151" s="34"/>
      <c r="AA151" s="34"/>
      <c r="AB151" s="34"/>
      <c r="AC151" s="34"/>
      <c r="AD151" s="34"/>
      <c r="AE151" s="34"/>
      <c r="AT151" s="13" t="s">
        <v>133</v>
      </c>
      <c r="AU151" s="13" t="s">
        <v>76</v>
      </c>
    </row>
    <row r="152" s="2" customFormat="1">
      <c r="A152" s="34"/>
      <c r="B152" s="35"/>
      <c r="C152" s="36"/>
      <c r="D152" s="208" t="s">
        <v>135</v>
      </c>
      <c r="E152" s="36"/>
      <c r="F152" s="213" t="s">
        <v>188</v>
      </c>
      <c r="G152" s="36"/>
      <c r="H152" s="36"/>
      <c r="I152" s="210"/>
      <c r="J152" s="36"/>
      <c r="K152" s="36"/>
      <c r="L152" s="40"/>
      <c r="M152" s="211"/>
      <c r="N152" s="212"/>
      <c r="O152" s="87"/>
      <c r="P152" s="87"/>
      <c r="Q152" s="87"/>
      <c r="R152" s="87"/>
      <c r="S152" s="87"/>
      <c r="T152" s="88"/>
      <c r="U152" s="34"/>
      <c r="V152" s="34"/>
      <c r="W152" s="34"/>
      <c r="X152" s="34"/>
      <c r="Y152" s="34"/>
      <c r="Z152" s="34"/>
      <c r="AA152" s="34"/>
      <c r="AB152" s="34"/>
      <c r="AC152" s="34"/>
      <c r="AD152" s="34"/>
      <c r="AE152" s="34"/>
      <c r="AT152" s="13" t="s">
        <v>135</v>
      </c>
      <c r="AU152" s="13" t="s">
        <v>76</v>
      </c>
    </row>
    <row r="153" s="2" customFormat="1">
      <c r="A153" s="34"/>
      <c r="B153" s="35"/>
      <c r="C153" s="36"/>
      <c r="D153" s="208" t="s">
        <v>151</v>
      </c>
      <c r="E153" s="36"/>
      <c r="F153" s="213" t="s">
        <v>189</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151</v>
      </c>
      <c r="AU153" s="13" t="s">
        <v>76</v>
      </c>
    </row>
    <row r="154" s="2" customFormat="1" ht="16.5" customHeight="1">
      <c r="A154" s="34"/>
      <c r="B154" s="35"/>
      <c r="C154" s="195" t="s">
        <v>165</v>
      </c>
      <c r="D154" s="195" t="s">
        <v>125</v>
      </c>
      <c r="E154" s="196" t="s">
        <v>190</v>
      </c>
      <c r="F154" s="197" t="s">
        <v>191</v>
      </c>
      <c r="G154" s="198" t="s">
        <v>147</v>
      </c>
      <c r="H154" s="199">
        <v>80</v>
      </c>
      <c r="I154" s="200"/>
      <c r="J154" s="201">
        <f>ROUND(I154*H154,2)</f>
        <v>0</v>
      </c>
      <c r="K154" s="197" t="s">
        <v>129</v>
      </c>
      <c r="L154" s="40"/>
      <c r="M154" s="202" t="s">
        <v>1</v>
      </c>
      <c r="N154" s="203" t="s">
        <v>41</v>
      </c>
      <c r="O154" s="87"/>
      <c r="P154" s="204">
        <f>O154*H154</f>
        <v>0</v>
      </c>
      <c r="Q154" s="204">
        <v>0</v>
      </c>
      <c r="R154" s="204">
        <f>Q154*H154</f>
        <v>0</v>
      </c>
      <c r="S154" s="204">
        <v>0</v>
      </c>
      <c r="T154" s="205">
        <f>S154*H154</f>
        <v>0</v>
      </c>
      <c r="U154" s="34"/>
      <c r="V154" s="34"/>
      <c r="W154" s="34"/>
      <c r="X154" s="34"/>
      <c r="Y154" s="34"/>
      <c r="Z154" s="34"/>
      <c r="AA154" s="34"/>
      <c r="AB154" s="34"/>
      <c r="AC154" s="34"/>
      <c r="AD154" s="34"/>
      <c r="AE154" s="34"/>
      <c r="AR154" s="206" t="s">
        <v>130</v>
      </c>
      <c r="AT154" s="206" t="s">
        <v>125</v>
      </c>
      <c r="AU154" s="206" t="s">
        <v>76</v>
      </c>
      <c r="AY154" s="13" t="s">
        <v>131</v>
      </c>
      <c r="BE154" s="207">
        <f>IF(N154="základní",J154,0)</f>
        <v>0</v>
      </c>
      <c r="BF154" s="207">
        <f>IF(N154="snížená",J154,0)</f>
        <v>0</v>
      </c>
      <c r="BG154" s="207">
        <f>IF(N154="zákl. přenesená",J154,0)</f>
        <v>0</v>
      </c>
      <c r="BH154" s="207">
        <f>IF(N154="sníž. přenesená",J154,0)</f>
        <v>0</v>
      </c>
      <c r="BI154" s="207">
        <f>IF(N154="nulová",J154,0)</f>
        <v>0</v>
      </c>
      <c r="BJ154" s="13" t="s">
        <v>83</v>
      </c>
      <c r="BK154" s="207">
        <f>ROUND(I154*H154,2)</f>
        <v>0</v>
      </c>
      <c r="BL154" s="13" t="s">
        <v>130</v>
      </c>
      <c r="BM154" s="206" t="s">
        <v>192</v>
      </c>
    </row>
    <row r="155" s="2" customFormat="1">
      <c r="A155" s="34"/>
      <c r="B155" s="35"/>
      <c r="C155" s="36"/>
      <c r="D155" s="208" t="s">
        <v>133</v>
      </c>
      <c r="E155" s="36"/>
      <c r="F155" s="209" t="s">
        <v>193</v>
      </c>
      <c r="G155" s="36"/>
      <c r="H155" s="36"/>
      <c r="I155" s="210"/>
      <c r="J155" s="36"/>
      <c r="K155" s="36"/>
      <c r="L155" s="40"/>
      <c r="M155" s="211"/>
      <c r="N155" s="212"/>
      <c r="O155" s="87"/>
      <c r="P155" s="87"/>
      <c r="Q155" s="87"/>
      <c r="R155" s="87"/>
      <c r="S155" s="87"/>
      <c r="T155" s="88"/>
      <c r="U155" s="34"/>
      <c r="V155" s="34"/>
      <c r="W155" s="34"/>
      <c r="X155" s="34"/>
      <c r="Y155" s="34"/>
      <c r="Z155" s="34"/>
      <c r="AA155" s="34"/>
      <c r="AB155" s="34"/>
      <c r="AC155" s="34"/>
      <c r="AD155" s="34"/>
      <c r="AE155" s="34"/>
      <c r="AT155" s="13" t="s">
        <v>133</v>
      </c>
      <c r="AU155" s="13" t="s">
        <v>76</v>
      </c>
    </row>
    <row r="156" s="2" customFormat="1">
      <c r="A156" s="34"/>
      <c r="B156" s="35"/>
      <c r="C156" s="36"/>
      <c r="D156" s="208" t="s">
        <v>135</v>
      </c>
      <c r="E156" s="36"/>
      <c r="F156" s="213" t="s">
        <v>188</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135</v>
      </c>
      <c r="AU156" s="13" t="s">
        <v>76</v>
      </c>
    </row>
    <row r="157" s="2" customFormat="1">
      <c r="A157" s="34"/>
      <c r="B157" s="35"/>
      <c r="C157" s="36"/>
      <c r="D157" s="208" t="s">
        <v>151</v>
      </c>
      <c r="E157" s="36"/>
      <c r="F157" s="213" t="s">
        <v>189</v>
      </c>
      <c r="G157" s="36"/>
      <c r="H157" s="36"/>
      <c r="I157" s="210"/>
      <c r="J157" s="36"/>
      <c r="K157" s="36"/>
      <c r="L157" s="40"/>
      <c r="M157" s="211"/>
      <c r="N157" s="212"/>
      <c r="O157" s="87"/>
      <c r="P157" s="87"/>
      <c r="Q157" s="87"/>
      <c r="R157" s="87"/>
      <c r="S157" s="87"/>
      <c r="T157" s="88"/>
      <c r="U157" s="34"/>
      <c r="V157" s="34"/>
      <c r="W157" s="34"/>
      <c r="X157" s="34"/>
      <c r="Y157" s="34"/>
      <c r="Z157" s="34"/>
      <c r="AA157" s="34"/>
      <c r="AB157" s="34"/>
      <c r="AC157" s="34"/>
      <c r="AD157" s="34"/>
      <c r="AE157" s="34"/>
      <c r="AT157" s="13" t="s">
        <v>151</v>
      </c>
      <c r="AU157" s="13" t="s">
        <v>76</v>
      </c>
    </row>
    <row r="158" s="2" customFormat="1" ht="16.5" customHeight="1">
      <c r="A158" s="34"/>
      <c r="B158" s="35"/>
      <c r="C158" s="195" t="s">
        <v>194</v>
      </c>
      <c r="D158" s="195" t="s">
        <v>125</v>
      </c>
      <c r="E158" s="196" t="s">
        <v>195</v>
      </c>
      <c r="F158" s="197" t="s">
        <v>196</v>
      </c>
      <c r="G158" s="198" t="s">
        <v>197</v>
      </c>
      <c r="H158" s="199">
        <v>52</v>
      </c>
      <c r="I158" s="200"/>
      <c r="J158" s="201">
        <f>ROUND(I158*H158,2)</f>
        <v>0</v>
      </c>
      <c r="K158" s="197" t="s">
        <v>129</v>
      </c>
      <c r="L158" s="40"/>
      <c r="M158" s="202" t="s">
        <v>1</v>
      </c>
      <c r="N158" s="203" t="s">
        <v>41</v>
      </c>
      <c r="O158" s="87"/>
      <c r="P158" s="204">
        <f>O158*H158</f>
        <v>0</v>
      </c>
      <c r="Q158" s="204">
        <v>0</v>
      </c>
      <c r="R158" s="204">
        <f>Q158*H158</f>
        <v>0</v>
      </c>
      <c r="S158" s="204">
        <v>0</v>
      </c>
      <c r="T158" s="205">
        <f>S158*H158</f>
        <v>0</v>
      </c>
      <c r="U158" s="34"/>
      <c r="V158" s="34"/>
      <c r="W158" s="34"/>
      <c r="X158" s="34"/>
      <c r="Y158" s="34"/>
      <c r="Z158" s="34"/>
      <c r="AA158" s="34"/>
      <c r="AB158" s="34"/>
      <c r="AC158" s="34"/>
      <c r="AD158" s="34"/>
      <c r="AE158" s="34"/>
      <c r="AR158" s="206" t="s">
        <v>130</v>
      </c>
      <c r="AT158" s="206" t="s">
        <v>125</v>
      </c>
      <c r="AU158" s="206" t="s">
        <v>76</v>
      </c>
      <c r="AY158" s="13" t="s">
        <v>131</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130</v>
      </c>
      <c r="BM158" s="206" t="s">
        <v>198</v>
      </c>
    </row>
    <row r="159" s="2" customFormat="1">
      <c r="A159" s="34"/>
      <c r="B159" s="35"/>
      <c r="C159" s="36"/>
      <c r="D159" s="208" t="s">
        <v>133</v>
      </c>
      <c r="E159" s="36"/>
      <c r="F159" s="209" t="s">
        <v>199</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133</v>
      </c>
      <c r="AU159" s="13" t="s">
        <v>76</v>
      </c>
    </row>
    <row r="160" s="2" customFormat="1">
      <c r="A160" s="34"/>
      <c r="B160" s="35"/>
      <c r="C160" s="36"/>
      <c r="D160" s="208" t="s">
        <v>135</v>
      </c>
      <c r="E160" s="36"/>
      <c r="F160" s="213" t="s">
        <v>200</v>
      </c>
      <c r="G160" s="36"/>
      <c r="H160" s="36"/>
      <c r="I160" s="210"/>
      <c r="J160" s="36"/>
      <c r="K160" s="36"/>
      <c r="L160" s="40"/>
      <c r="M160" s="211"/>
      <c r="N160" s="212"/>
      <c r="O160" s="87"/>
      <c r="P160" s="87"/>
      <c r="Q160" s="87"/>
      <c r="R160" s="87"/>
      <c r="S160" s="87"/>
      <c r="T160" s="88"/>
      <c r="U160" s="34"/>
      <c r="V160" s="34"/>
      <c r="W160" s="34"/>
      <c r="X160" s="34"/>
      <c r="Y160" s="34"/>
      <c r="Z160" s="34"/>
      <c r="AA160" s="34"/>
      <c r="AB160" s="34"/>
      <c r="AC160" s="34"/>
      <c r="AD160" s="34"/>
      <c r="AE160" s="34"/>
      <c r="AT160" s="13" t="s">
        <v>135</v>
      </c>
      <c r="AU160" s="13" t="s">
        <v>76</v>
      </c>
    </row>
    <row r="161" s="2" customFormat="1">
      <c r="A161" s="34"/>
      <c r="B161" s="35"/>
      <c r="C161" s="36"/>
      <c r="D161" s="208" t="s">
        <v>151</v>
      </c>
      <c r="E161" s="36"/>
      <c r="F161" s="213" t="s">
        <v>201</v>
      </c>
      <c r="G161" s="36"/>
      <c r="H161" s="36"/>
      <c r="I161" s="210"/>
      <c r="J161" s="36"/>
      <c r="K161" s="36"/>
      <c r="L161" s="40"/>
      <c r="M161" s="211"/>
      <c r="N161" s="212"/>
      <c r="O161" s="87"/>
      <c r="P161" s="87"/>
      <c r="Q161" s="87"/>
      <c r="R161" s="87"/>
      <c r="S161" s="87"/>
      <c r="T161" s="88"/>
      <c r="U161" s="34"/>
      <c r="V161" s="34"/>
      <c r="W161" s="34"/>
      <c r="X161" s="34"/>
      <c r="Y161" s="34"/>
      <c r="Z161" s="34"/>
      <c r="AA161" s="34"/>
      <c r="AB161" s="34"/>
      <c r="AC161" s="34"/>
      <c r="AD161" s="34"/>
      <c r="AE161" s="34"/>
      <c r="AT161" s="13" t="s">
        <v>151</v>
      </c>
      <c r="AU161" s="13" t="s">
        <v>76</v>
      </c>
    </row>
    <row r="162" s="2" customFormat="1" ht="16.5" customHeight="1">
      <c r="A162" s="34"/>
      <c r="B162" s="35"/>
      <c r="C162" s="236" t="s">
        <v>202</v>
      </c>
      <c r="D162" s="236" t="s">
        <v>161</v>
      </c>
      <c r="E162" s="237" t="s">
        <v>203</v>
      </c>
      <c r="F162" s="238" t="s">
        <v>204</v>
      </c>
      <c r="G162" s="239" t="s">
        <v>147</v>
      </c>
      <c r="H162" s="240">
        <v>52</v>
      </c>
      <c r="I162" s="241"/>
      <c r="J162" s="242">
        <f>ROUND(I162*H162,2)</f>
        <v>0</v>
      </c>
      <c r="K162" s="238" t="s">
        <v>129</v>
      </c>
      <c r="L162" s="243"/>
      <c r="M162" s="244" t="s">
        <v>1</v>
      </c>
      <c r="N162" s="245" t="s">
        <v>41</v>
      </c>
      <c r="O162" s="87"/>
      <c r="P162" s="204">
        <f>O162*H162</f>
        <v>0</v>
      </c>
      <c r="Q162" s="204">
        <v>0.00123</v>
      </c>
      <c r="R162" s="204">
        <f>Q162*H162</f>
        <v>0.063960000000000003</v>
      </c>
      <c r="S162" s="204">
        <v>0</v>
      </c>
      <c r="T162" s="205">
        <f>S162*H162</f>
        <v>0</v>
      </c>
      <c r="U162" s="34"/>
      <c r="V162" s="34"/>
      <c r="W162" s="34"/>
      <c r="X162" s="34"/>
      <c r="Y162" s="34"/>
      <c r="Z162" s="34"/>
      <c r="AA162" s="34"/>
      <c r="AB162" s="34"/>
      <c r="AC162" s="34"/>
      <c r="AD162" s="34"/>
      <c r="AE162" s="34"/>
      <c r="AR162" s="206" t="s">
        <v>165</v>
      </c>
      <c r="AT162" s="206" t="s">
        <v>161</v>
      </c>
      <c r="AU162" s="206" t="s">
        <v>76</v>
      </c>
      <c r="AY162" s="13" t="s">
        <v>131</v>
      </c>
      <c r="BE162" s="207">
        <f>IF(N162="základní",J162,0)</f>
        <v>0</v>
      </c>
      <c r="BF162" s="207">
        <f>IF(N162="snížená",J162,0)</f>
        <v>0</v>
      </c>
      <c r="BG162" s="207">
        <f>IF(N162="zákl. přenesená",J162,0)</f>
        <v>0</v>
      </c>
      <c r="BH162" s="207">
        <f>IF(N162="sníž. přenesená",J162,0)</f>
        <v>0</v>
      </c>
      <c r="BI162" s="207">
        <f>IF(N162="nulová",J162,0)</f>
        <v>0</v>
      </c>
      <c r="BJ162" s="13" t="s">
        <v>83</v>
      </c>
      <c r="BK162" s="207">
        <f>ROUND(I162*H162,2)</f>
        <v>0</v>
      </c>
      <c r="BL162" s="13" t="s">
        <v>130</v>
      </c>
      <c r="BM162" s="206" t="s">
        <v>205</v>
      </c>
    </row>
    <row r="163" s="2" customFormat="1">
      <c r="A163" s="34"/>
      <c r="B163" s="35"/>
      <c r="C163" s="36"/>
      <c r="D163" s="208" t="s">
        <v>133</v>
      </c>
      <c r="E163" s="36"/>
      <c r="F163" s="209" t="s">
        <v>204</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133</v>
      </c>
      <c r="AU163" s="13" t="s">
        <v>76</v>
      </c>
    </row>
    <row r="164" s="10" customFormat="1">
      <c r="A164" s="10"/>
      <c r="B164" s="214"/>
      <c r="C164" s="215"/>
      <c r="D164" s="208" t="s">
        <v>137</v>
      </c>
      <c r="E164" s="216" t="s">
        <v>1</v>
      </c>
      <c r="F164" s="217" t="s">
        <v>206</v>
      </c>
      <c r="G164" s="215"/>
      <c r="H164" s="218">
        <v>52</v>
      </c>
      <c r="I164" s="219"/>
      <c r="J164" s="215"/>
      <c r="K164" s="215"/>
      <c r="L164" s="220"/>
      <c r="M164" s="221"/>
      <c r="N164" s="222"/>
      <c r="O164" s="222"/>
      <c r="P164" s="222"/>
      <c r="Q164" s="222"/>
      <c r="R164" s="222"/>
      <c r="S164" s="222"/>
      <c r="T164" s="223"/>
      <c r="U164" s="10"/>
      <c r="V164" s="10"/>
      <c r="W164" s="10"/>
      <c r="X164" s="10"/>
      <c r="Y164" s="10"/>
      <c r="Z164" s="10"/>
      <c r="AA164" s="10"/>
      <c r="AB164" s="10"/>
      <c r="AC164" s="10"/>
      <c r="AD164" s="10"/>
      <c r="AE164" s="10"/>
      <c r="AT164" s="224" t="s">
        <v>137</v>
      </c>
      <c r="AU164" s="224" t="s">
        <v>76</v>
      </c>
      <c r="AV164" s="10" t="s">
        <v>85</v>
      </c>
      <c r="AW164" s="10" t="s">
        <v>32</v>
      </c>
      <c r="AX164" s="10" t="s">
        <v>83</v>
      </c>
      <c r="AY164" s="224" t="s">
        <v>131</v>
      </c>
    </row>
    <row r="165" s="2" customFormat="1" ht="16.5" customHeight="1">
      <c r="A165" s="34"/>
      <c r="B165" s="35"/>
      <c r="C165" s="195" t="s">
        <v>207</v>
      </c>
      <c r="D165" s="195" t="s">
        <v>125</v>
      </c>
      <c r="E165" s="196" t="s">
        <v>208</v>
      </c>
      <c r="F165" s="197" t="s">
        <v>209</v>
      </c>
      <c r="G165" s="198" t="s">
        <v>156</v>
      </c>
      <c r="H165" s="199">
        <v>99</v>
      </c>
      <c r="I165" s="200"/>
      <c r="J165" s="201">
        <f>ROUND(I165*H165,2)</f>
        <v>0</v>
      </c>
      <c r="K165" s="197" t="s">
        <v>129</v>
      </c>
      <c r="L165" s="40"/>
      <c r="M165" s="202" t="s">
        <v>1</v>
      </c>
      <c r="N165" s="203" t="s">
        <v>41</v>
      </c>
      <c r="O165" s="87"/>
      <c r="P165" s="204">
        <f>O165*H165</f>
        <v>0</v>
      </c>
      <c r="Q165" s="204">
        <v>0</v>
      </c>
      <c r="R165" s="204">
        <f>Q165*H165</f>
        <v>0</v>
      </c>
      <c r="S165" s="204">
        <v>0</v>
      </c>
      <c r="T165" s="205">
        <f>S165*H165</f>
        <v>0</v>
      </c>
      <c r="U165" s="34"/>
      <c r="V165" s="34"/>
      <c r="W165" s="34"/>
      <c r="X165" s="34"/>
      <c r="Y165" s="34"/>
      <c r="Z165" s="34"/>
      <c r="AA165" s="34"/>
      <c r="AB165" s="34"/>
      <c r="AC165" s="34"/>
      <c r="AD165" s="34"/>
      <c r="AE165" s="34"/>
      <c r="AR165" s="206" t="s">
        <v>130</v>
      </c>
      <c r="AT165" s="206" t="s">
        <v>125</v>
      </c>
      <c r="AU165" s="206" t="s">
        <v>76</v>
      </c>
      <c r="AY165" s="13" t="s">
        <v>131</v>
      </c>
      <c r="BE165" s="207">
        <f>IF(N165="základní",J165,0)</f>
        <v>0</v>
      </c>
      <c r="BF165" s="207">
        <f>IF(N165="snížená",J165,0)</f>
        <v>0</v>
      </c>
      <c r="BG165" s="207">
        <f>IF(N165="zákl. přenesená",J165,0)</f>
        <v>0</v>
      </c>
      <c r="BH165" s="207">
        <f>IF(N165="sníž. přenesená",J165,0)</f>
        <v>0</v>
      </c>
      <c r="BI165" s="207">
        <f>IF(N165="nulová",J165,0)</f>
        <v>0</v>
      </c>
      <c r="BJ165" s="13" t="s">
        <v>83</v>
      </c>
      <c r="BK165" s="207">
        <f>ROUND(I165*H165,2)</f>
        <v>0</v>
      </c>
      <c r="BL165" s="13" t="s">
        <v>130</v>
      </c>
      <c r="BM165" s="206" t="s">
        <v>210</v>
      </c>
    </row>
    <row r="166" s="2" customFormat="1">
      <c r="A166" s="34"/>
      <c r="B166" s="35"/>
      <c r="C166" s="36"/>
      <c r="D166" s="208" t="s">
        <v>133</v>
      </c>
      <c r="E166" s="36"/>
      <c r="F166" s="209" t="s">
        <v>211</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133</v>
      </c>
      <c r="AU166" s="13" t="s">
        <v>76</v>
      </c>
    </row>
    <row r="167" s="2" customFormat="1">
      <c r="A167" s="34"/>
      <c r="B167" s="35"/>
      <c r="C167" s="36"/>
      <c r="D167" s="208" t="s">
        <v>135</v>
      </c>
      <c r="E167" s="36"/>
      <c r="F167" s="213" t="s">
        <v>212</v>
      </c>
      <c r="G167" s="36"/>
      <c r="H167" s="36"/>
      <c r="I167" s="210"/>
      <c r="J167" s="36"/>
      <c r="K167" s="36"/>
      <c r="L167" s="40"/>
      <c r="M167" s="211"/>
      <c r="N167" s="212"/>
      <c r="O167" s="87"/>
      <c r="P167" s="87"/>
      <c r="Q167" s="87"/>
      <c r="R167" s="87"/>
      <c r="S167" s="87"/>
      <c r="T167" s="88"/>
      <c r="U167" s="34"/>
      <c r="V167" s="34"/>
      <c r="W167" s="34"/>
      <c r="X167" s="34"/>
      <c r="Y167" s="34"/>
      <c r="Z167" s="34"/>
      <c r="AA167" s="34"/>
      <c r="AB167" s="34"/>
      <c r="AC167" s="34"/>
      <c r="AD167" s="34"/>
      <c r="AE167" s="34"/>
      <c r="AT167" s="13" t="s">
        <v>135</v>
      </c>
      <c r="AU167" s="13" t="s">
        <v>76</v>
      </c>
    </row>
    <row r="168" s="10" customFormat="1">
      <c r="A168" s="10"/>
      <c r="B168" s="214"/>
      <c r="C168" s="215"/>
      <c r="D168" s="208" t="s">
        <v>137</v>
      </c>
      <c r="E168" s="216" t="s">
        <v>1</v>
      </c>
      <c r="F168" s="217" t="s">
        <v>213</v>
      </c>
      <c r="G168" s="215"/>
      <c r="H168" s="218">
        <v>89</v>
      </c>
      <c r="I168" s="219"/>
      <c r="J168" s="215"/>
      <c r="K168" s="215"/>
      <c r="L168" s="220"/>
      <c r="M168" s="221"/>
      <c r="N168" s="222"/>
      <c r="O168" s="222"/>
      <c r="P168" s="222"/>
      <c r="Q168" s="222"/>
      <c r="R168" s="222"/>
      <c r="S168" s="222"/>
      <c r="T168" s="223"/>
      <c r="U168" s="10"/>
      <c r="V168" s="10"/>
      <c r="W168" s="10"/>
      <c r="X168" s="10"/>
      <c r="Y168" s="10"/>
      <c r="Z168" s="10"/>
      <c r="AA168" s="10"/>
      <c r="AB168" s="10"/>
      <c r="AC168" s="10"/>
      <c r="AD168" s="10"/>
      <c r="AE168" s="10"/>
      <c r="AT168" s="224" t="s">
        <v>137</v>
      </c>
      <c r="AU168" s="224" t="s">
        <v>76</v>
      </c>
      <c r="AV168" s="10" t="s">
        <v>85</v>
      </c>
      <c r="AW168" s="10" t="s">
        <v>32</v>
      </c>
      <c r="AX168" s="10" t="s">
        <v>76</v>
      </c>
      <c r="AY168" s="224" t="s">
        <v>131</v>
      </c>
    </row>
    <row r="169" s="10" customFormat="1">
      <c r="A169" s="10"/>
      <c r="B169" s="214"/>
      <c r="C169" s="215"/>
      <c r="D169" s="208" t="s">
        <v>137</v>
      </c>
      <c r="E169" s="216" t="s">
        <v>1</v>
      </c>
      <c r="F169" s="217" t="s">
        <v>214</v>
      </c>
      <c r="G169" s="215"/>
      <c r="H169" s="218">
        <v>10</v>
      </c>
      <c r="I169" s="219"/>
      <c r="J169" s="215"/>
      <c r="K169" s="215"/>
      <c r="L169" s="220"/>
      <c r="M169" s="221"/>
      <c r="N169" s="222"/>
      <c r="O169" s="222"/>
      <c r="P169" s="222"/>
      <c r="Q169" s="222"/>
      <c r="R169" s="222"/>
      <c r="S169" s="222"/>
      <c r="T169" s="223"/>
      <c r="U169" s="10"/>
      <c r="V169" s="10"/>
      <c r="W169" s="10"/>
      <c r="X169" s="10"/>
      <c r="Y169" s="10"/>
      <c r="Z169" s="10"/>
      <c r="AA169" s="10"/>
      <c r="AB169" s="10"/>
      <c r="AC169" s="10"/>
      <c r="AD169" s="10"/>
      <c r="AE169" s="10"/>
      <c r="AT169" s="224" t="s">
        <v>137</v>
      </c>
      <c r="AU169" s="224" t="s">
        <v>76</v>
      </c>
      <c r="AV169" s="10" t="s">
        <v>85</v>
      </c>
      <c r="AW169" s="10" t="s">
        <v>32</v>
      </c>
      <c r="AX169" s="10" t="s">
        <v>76</v>
      </c>
      <c r="AY169" s="224" t="s">
        <v>131</v>
      </c>
    </row>
    <row r="170" s="11" customFormat="1">
      <c r="A170" s="11"/>
      <c r="B170" s="225"/>
      <c r="C170" s="226"/>
      <c r="D170" s="208" t="s">
        <v>137</v>
      </c>
      <c r="E170" s="227" t="s">
        <v>1</v>
      </c>
      <c r="F170" s="228" t="s">
        <v>144</v>
      </c>
      <c r="G170" s="226"/>
      <c r="H170" s="229">
        <v>99</v>
      </c>
      <c r="I170" s="230"/>
      <c r="J170" s="226"/>
      <c r="K170" s="226"/>
      <c r="L170" s="231"/>
      <c r="M170" s="232"/>
      <c r="N170" s="233"/>
      <c r="O170" s="233"/>
      <c r="P170" s="233"/>
      <c r="Q170" s="233"/>
      <c r="R170" s="233"/>
      <c r="S170" s="233"/>
      <c r="T170" s="234"/>
      <c r="U170" s="11"/>
      <c r="V170" s="11"/>
      <c r="W170" s="11"/>
      <c r="X170" s="11"/>
      <c r="Y170" s="11"/>
      <c r="Z170" s="11"/>
      <c r="AA170" s="11"/>
      <c r="AB170" s="11"/>
      <c r="AC170" s="11"/>
      <c r="AD170" s="11"/>
      <c r="AE170" s="11"/>
      <c r="AT170" s="235" t="s">
        <v>137</v>
      </c>
      <c r="AU170" s="235" t="s">
        <v>76</v>
      </c>
      <c r="AV170" s="11" t="s">
        <v>130</v>
      </c>
      <c r="AW170" s="11" t="s">
        <v>32</v>
      </c>
      <c r="AX170" s="11" t="s">
        <v>83</v>
      </c>
      <c r="AY170" s="235" t="s">
        <v>131</v>
      </c>
    </row>
    <row r="171" s="2" customFormat="1" ht="16.5" customHeight="1">
      <c r="A171" s="34"/>
      <c r="B171" s="35"/>
      <c r="C171" s="195" t="s">
        <v>215</v>
      </c>
      <c r="D171" s="195" t="s">
        <v>125</v>
      </c>
      <c r="E171" s="196" t="s">
        <v>216</v>
      </c>
      <c r="F171" s="197" t="s">
        <v>217</v>
      </c>
      <c r="G171" s="198" t="s">
        <v>147</v>
      </c>
      <c r="H171" s="199">
        <v>8</v>
      </c>
      <c r="I171" s="200"/>
      <c r="J171" s="201">
        <f>ROUND(I171*H171,2)</f>
        <v>0</v>
      </c>
      <c r="K171" s="197" t="s">
        <v>129</v>
      </c>
      <c r="L171" s="40"/>
      <c r="M171" s="202" t="s">
        <v>1</v>
      </c>
      <c r="N171" s="203" t="s">
        <v>41</v>
      </c>
      <c r="O171" s="87"/>
      <c r="P171" s="204">
        <f>O171*H171</f>
        <v>0</v>
      </c>
      <c r="Q171" s="204">
        <v>0</v>
      </c>
      <c r="R171" s="204">
        <f>Q171*H171</f>
        <v>0</v>
      </c>
      <c r="S171" s="204">
        <v>0</v>
      </c>
      <c r="T171" s="205">
        <f>S171*H171</f>
        <v>0</v>
      </c>
      <c r="U171" s="34"/>
      <c r="V171" s="34"/>
      <c r="W171" s="34"/>
      <c r="X171" s="34"/>
      <c r="Y171" s="34"/>
      <c r="Z171" s="34"/>
      <c r="AA171" s="34"/>
      <c r="AB171" s="34"/>
      <c r="AC171" s="34"/>
      <c r="AD171" s="34"/>
      <c r="AE171" s="34"/>
      <c r="AR171" s="206" t="s">
        <v>130</v>
      </c>
      <c r="AT171" s="206" t="s">
        <v>125</v>
      </c>
      <c r="AU171" s="206" t="s">
        <v>76</v>
      </c>
      <c r="AY171" s="13" t="s">
        <v>131</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130</v>
      </c>
      <c r="BM171" s="206" t="s">
        <v>218</v>
      </c>
    </row>
    <row r="172" s="2" customFormat="1">
      <c r="A172" s="34"/>
      <c r="B172" s="35"/>
      <c r="C172" s="36"/>
      <c r="D172" s="208" t="s">
        <v>133</v>
      </c>
      <c r="E172" s="36"/>
      <c r="F172" s="209" t="s">
        <v>219</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133</v>
      </c>
      <c r="AU172" s="13" t="s">
        <v>76</v>
      </c>
    </row>
    <row r="173" s="2" customFormat="1">
      <c r="A173" s="34"/>
      <c r="B173" s="35"/>
      <c r="C173" s="36"/>
      <c r="D173" s="208" t="s">
        <v>135</v>
      </c>
      <c r="E173" s="36"/>
      <c r="F173" s="213" t="s">
        <v>220</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135</v>
      </c>
      <c r="AU173" s="13" t="s">
        <v>76</v>
      </c>
    </row>
    <row r="174" s="2" customFormat="1" ht="16.5" customHeight="1">
      <c r="A174" s="34"/>
      <c r="B174" s="35"/>
      <c r="C174" s="195" t="s">
        <v>221</v>
      </c>
      <c r="D174" s="195" t="s">
        <v>125</v>
      </c>
      <c r="E174" s="196" t="s">
        <v>222</v>
      </c>
      <c r="F174" s="197" t="s">
        <v>223</v>
      </c>
      <c r="G174" s="198" t="s">
        <v>147</v>
      </c>
      <c r="H174" s="199">
        <v>2</v>
      </c>
      <c r="I174" s="200"/>
      <c r="J174" s="201">
        <f>ROUND(I174*H174,2)</f>
        <v>0</v>
      </c>
      <c r="K174" s="197" t="s">
        <v>129</v>
      </c>
      <c r="L174" s="40"/>
      <c r="M174" s="202" t="s">
        <v>1</v>
      </c>
      <c r="N174" s="203" t="s">
        <v>41</v>
      </c>
      <c r="O174" s="87"/>
      <c r="P174" s="204">
        <f>O174*H174</f>
        <v>0</v>
      </c>
      <c r="Q174" s="204">
        <v>0</v>
      </c>
      <c r="R174" s="204">
        <f>Q174*H174</f>
        <v>0</v>
      </c>
      <c r="S174" s="204">
        <v>0</v>
      </c>
      <c r="T174" s="205">
        <f>S174*H174</f>
        <v>0</v>
      </c>
      <c r="U174" s="34"/>
      <c r="V174" s="34"/>
      <c r="W174" s="34"/>
      <c r="X174" s="34"/>
      <c r="Y174" s="34"/>
      <c r="Z174" s="34"/>
      <c r="AA174" s="34"/>
      <c r="AB174" s="34"/>
      <c r="AC174" s="34"/>
      <c r="AD174" s="34"/>
      <c r="AE174" s="34"/>
      <c r="AR174" s="206" t="s">
        <v>130</v>
      </c>
      <c r="AT174" s="206" t="s">
        <v>125</v>
      </c>
      <c r="AU174" s="206" t="s">
        <v>76</v>
      </c>
      <c r="AY174" s="13" t="s">
        <v>131</v>
      </c>
      <c r="BE174" s="207">
        <f>IF(N174="základní",J174,0)</f>
        <v>0</v>
      </c>
      <c r="BF174" s="207">
        <f>IF(N174="snížená",J174,0)</f>
        <v>0</v>
      </c>
      <c r="BG174" s="207">
        <f>IF(N174="zákl. přenesená",J174,0)</f>
        <v>0</v>
      </c>
      <c r="BH174" s="207">
        <f>IF(N174="sníž. přenesená",J174,0)</f>
        <v>0</v>
      </c>
      <c r="BI174" s="207">
        <f>IF(N174="nulová",J174,0)</f>
        <v>0</v>
      </c>
      <c r="BJ174" s="13" t="s">
        <v>83</v>
      </c>
      <c r="BK174" s="207">
        <f>ROUND(I174*H174,2)</f>
        <v>0</v>
      </c>
      <c r="BL174" s="13" t="s">
        <v>130</v>
      </c>
      <c r="BM174" s="206" t="s">
        <v>224</v>
      </c>
    </row>
    <row r="175" s="2" customFormat="1">
      <c r="A175" s="34"/>
      <c r="B175" s="35"/>
      <c r="C175" s="36"/>
      <c r="D175" s="208" t="s">
        <v>133</v>
      </c>
      <c r="E175" s="36"/>
      <c r="F175" s="209" t="s">
        <v>225</v>
      </c>
      <c r="G175" s="36"/>
      <c r="H175" s="36"/>
      <c r="I175" s="210"/>
      <c r="J175" s="36"/>
      <c r="K175" s="36"/>
      <c r="L175" s="40"/>
      <c r="M175" s="211"/>
      <c r="N175" s="212"/>
      <c r="O175" s="87"/>
      <c r="P175" s="87"/>
      <c r="Q175" s="87"/>
      <c r="R175" s="87"/>
      <c r="S175" s="87"/>
      <c r="T175" s="88"/>
      <c r="U175" s="34"/>
      <c r="V175" s="34"/>
      <c r="W175" s="34"/>
      <c r="X175" s="34"/>
      <c r="Y175" s="34"/>
      <c r="Z175" s="34"/>
      <c r="AA175" s="34"/>
      <c r="AB175" s="34"/>
      <c r="AC175" s="34"/>
      <c r="AD175" s="34"/>
      <c r="AE175" s="34"/>
      <c r="AT175" s="13" t="s">
        <v>133</v>
      </c>
      <c r="AU175" s="13" t="s">
        <v>76</v>
      </c>
    </row>
    <row r="176" s="2" customFormat="1">
      <c r="A176" s="34"/>
      <c r="B176" s="35"/>
      <c r="C176" s="36"/>
      <c r="D176" s="208" t="s">
        <v>135</v>
      </c>
      <c r="E176" s="36"/>
      <c r="F176" s="213" t="s">
        <v>220</v>
      </c>
      <c r="G176" s="36"/>
      <c r="H176" s="36"/>
      <c r="I176" s="210"/>
      <c r="J176" s="36"/>
      <c r="K176" s="36"/>
      <c r="L176" s="40"/>
      <c r="M176" s="211"/>
      <c r="N176" s="212"/>
      <c r="O176" s="87"/>
      <c r="P176" s="87"/>
      <c r="Q176" s="87"/>
      <c r="R176" s="87"/>
      <c r="S176" s="87"/>
      <c r="T176" s="88"/>
      <c r="U176" s="34"/>
      <c r="V176" s="34"/>
      <c r="W176" s="34"/>
      <c r="X176" s="34"/>
      <c r="Y176" s="34"/>
      <c r="Z176" s="34"/>
      <c r="AA176" s="34"/>
      <c r="AB176" s="34"/>
      <c r="AC176" s="34"/>
      <c r="AD176" s="34"/>
      <c r="AE176" s="34"/>
      <c r="AT176" s="13" t="s">
        <v>135</v>
      </c>
      <c r="AU176" s="13" t="s">
        <v>76</v>
      </c>
    </row>
    <row r="177" s="2" customFormat="1" ht="16.5" customHeight="1">
      <c r="A177" s="34"/>
      <c r="B177" s="35"/>
      <c r="C177" s="195" t="s">
        <v>226</v>
      </c>
      <c r="D177" s="195" t="s">
        <v>125</v>
      </c>
      <c r="E177" s="196" t="s">
        <v>227</v>
      </c>
      <c r="F177" s="197" t="s">
        <v>228</v>
      </c>
      <c r="G177" s="198" t="s">
        <v>147</v>
      </c>
      <c r="H177" s="199">
        <v>4</v>
      </c>
      <c r="I177" s="200"/>
      <c r="J177" s="201">
        <f>ROUND(I177*H177,2)</f>
        <v>0</v>
      </c>
      <c r="K177" s="197" t="s">
        <v>129</v>
      </c>
      <c r="L177" s="40"/>
      <c r="M177" s="202" t="s">
        <v>1</v>
      </c>
      <c r="N177" s="203" t="s">
        <v>41</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130</v>
      </c>
      <c r="AT177" s="206" t="s">
        <v>125</v>
      </c>
      <c r="AU177" s="206" t="s">
        <v>76</v>
      </c>
      <c r="AY177" s="13" t="s">
        <v>131</v>
      </c>
      <c r="BE177" s="207">
        <f>IF(N177="základní",J177,0)</f>
        <v>0</v>
      </c>
      <c r="BF177" s="207">
        <f>IF(N177="snížená",J177,0)</f>
        <v>0</v>
      </c>
      <c r="BG177" s="207">
        <f>IF(N177="zákl. přenesená",J177,0)</f>
        <v>0</v>
      </c>
      <c r="BH177" s="207">
        <f>IF(N177="sníž. přenesená",J177,0)</f>
        <v>0</v>
      </c>
      <c r="BI177" s="207">
        <f>IF(N177="nulová",J177,0)</f>
        <v>0</v>
      </c>
      <c r="BJ177" s="13" t="s">
        <v>83</v>
      </c>
      <c r="BK177" s="207">
        <f>ROUND(I177*H177,2)</f>
        <v>0</v>
      </c>
      <c r="BL177" s="13" t="s">
        <v>130</v>
      </c>
      <c r="BM177" s="206" t="s">
        <v>229</v>
      </c>
    </row>
    <row r="178" s="2" customFormat="1">
      <c r="A178" s="34"/>
      <c r="B178" s="35"/>
      <c r="C178" s="36"/>
      <c r="D178" s="208" t="s">
        <v>133</v>
      </c>
      <c r="E178" s="36"/>
      <c r="F178" s="209" t="s">
        <v>230</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133</v>
      </c>
      <c r="AU178" s="13" t="s">
        <v>76</v>
      </c>
    </row>
    <row r="179" s="2" customFormat="1">
      <c r="A179" s="34"/>
      <c r="B179" s="35"/>
      <c r="C179" s="36"/>
      <c r="D179" s="208" t="s">
        <v>135</v>
      </c>
      <c r="E179" s="36"/>
      <c r="F179" s="213" t="s">
        <v>220</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135</v>
      </c>
      <c r="AU179" s="13" t="s">
        <v>76</v>
      </c>
    </row>
    <row r="180" s="2" customFormat="1" ht="16.5" customHeight="1">
      <c r="A180" s="34"/>
      <c r="B180" s="35"/>
      <c r="C180" s="195" t="s">
        <v>8</v>
      </c>
      <c r="D180" s="195" t="s">
        <v>125</v>
      </c>
      <c r="E180" s="196" t="s">
        <v>231</v>
      </c>
      <c r="F180" s="197" t="s">
        <v>232</v>
      </c>
      <c r="G180" s="198" t="s">
        <v>147</v>
      </c>
      <c r="H180" s="199">
        <v>4</v>
      </c>
      <c r="I180" s="200"/>
      <c r="J180" s="201">
        <f>ROUND(I180*H180,2)</f>
        <v>0</v>
      </c>
      <c r="K180" s="197" t="s">
        <v>129</v>
      </c>
      <c r="L180" s="40"/>
      <c r="M180" s="202" t="s">
        <v>1</v>
      </c>
      <c r="N180" s="203" t="s">
        <v>41</v>
      </c>
      <c r="O180" s="87"/>
      <c r="P180" s="204">
        <f>O180*H180</f>
        <v>0</v>
      </c>
      <c r="Q180" s="204">
        <v>0</v>
      </c>
      <c r="R180" s="204">
        <f>Q180*H180</f>
        <v>0</v>
      </c>
      <c r="S180" s="204">
        <v>0</v>
      </c>
      <c r="T180" s="205">
        <f>S180*H180</f>
        <v>0</v>
      </c>
      <c r="U180" s="34"/>
      <c r="V180" s="34"/>
      <c r="W180" s="34"/>
      <c r="X180" s="34"/>
      <c r="Y180" s="34"/>
      <c r="Z180" s="34"/>
      <c r="AA180" s="34"/>
      <c r="AB180" s="34"/>
      <c r="AC180" s="34"/>
      <c r="AD180" s="34"/>
      <c r="AE180" s="34"/>
      <c r="AR180" s="206" t="s">
        <v>130</v>
      </c>
      <c r="AT180" s="206" t="s">
        <v>125</v>
      </c>
      <c r="AU180" s="206" t="s">
        <v>76</v>
      </c>
      <c r="AY180" s="13" t="s">
        <v>131</v>
      </c>
      <c r="BE180" s="207">
        <f>IF(N180="základní",J180,0)</f>
        <v>0</v>
      </c>
      <c r="BF180" s="207">
        <f>IF(N180="snížená",J180,0)</f>
        <v>0</v>
      </c>
      <c r="BG180" s="207">
        <f>IF(N180="zákl. přenesená",J180,0)</f>
        <v>0</v>
      </c>
      <c r="BH180" s="207">
        <f>IF(N180="sníž. přenesená",J180,0)</f>
        <v>0</v>
      </c>
      <c r="BI180" s="207">
        <f>IF(N180="nulová",J180,0)</f>
        <v>0</v>
      </c>
      <c r="BJ180" s="13" t="s">
        <v>83</v>
      </c>
      <c r="BK180" s="207">
        <f>ROUND(I180*H180,2)</f>
        <v>0</v>
      </c>
      <c r="BL180" s="13" t="s">
        <v>130</v>
      </c>
      <c r="BM180" s="206" t="s">
        <v>233</v>
      </c>
    </row>
    <row r="181" s="2" customFormat="1">
      <c r="A181" s="34"/>
      <c r="B181" s="35"/>
      <c r="C181" s="36"/>
      <c r="D181" s="208" t="s">
        <v>133</v>
      </c>
      <c r="E181" s="36"/>
      <c r="F181" s="209" t="s">
        <v>234</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133</v>
      </c>
      <c r="AU181" s="13" t="s">
        <v>76</v>
      </c>
    </row>
    <row r="182" s="2" customFormat="1">
      <c r="A182" s="34"/>
      <c r="B182" s="35"/>
      <c r="C182" s="36"/>
      <c r="D182" s="208" t="s">
        <v>135</v>
      </c>
      <c r="E182" s="36"/>
      <c r="F182" s="213" t="s">
        <v>220</v>
      </c>
      <c r="G182" s="36"/>
      <c r="H182" s="36"/>
      <c r="I182" s="210"/>
      <c r="J182" s="36"/>
      <c r="K182" s="36"/>
      <c r="L182" s="40"/>
      <c r="M182" s="211"/>
      <c r="N182" s="212"/>
      <c r="O182" s="87"/>
      <c r="P182" s="87"/>
      <c r="Q182" s="87"/>
      <c r="R182" s="87"/>
      <c r="S182" s="87"/>
      <c r="T182" s="88"/>
      <c r="U182" s="34"/>
      <c r="V182" s="34"/>
      <c r="W182" s="34"/>
      <c r="X182" s="34"/>
      <c r="Y182" s="34"/>
      <c r="Z182" s="34"/>
      <c r="AA182" s="34"/>
      <c r="AB182" s="34"/>
      <c r="AC182" s="34"/>
      <c r="AD182" s="34"/>
      <c r="AE182" s="34"/>
      <c r="AT182" s="13" t="s">
        <v>135</v>
      </c>
      <c r="AU182" s="13" t="s">
        <v>76</v>
      </c>
    </row>
    <row r="183" s="2" customFormat="1" ht="16.5" customHeight="1">
      <c r="A183" s="34"/>
      <c r="B183" s="35"/>
      <c r="C183" s="195" t="s">
        <v>235</v>
      </c>
      <c r="D183" s="195" t="s">
        <v>125</v>
      </c>
      <c r="E183" s="196" t="s">
        <v>236</v>
      </c>
      <c r="F183" s="197" t="s">
        <v>237</v>
      </c>
      <c r="G183" s="198" t="s">
        <v>177</v>
      </c>
      <c r="H183" s="199">
        <v>5.4000000000000004</v>
      </c>
      <c r="I183" s="200"/>
      <c r="J183" s="201">
        <f>ROUND(I183*H183,2)</f>
        <v>0</v>
      </c>
      <c r="K183" s="197" t="s">
        <v>129</v>
      </c>
      <c r="L183" s="40"/>
      <c r="M183" s="202" t="s">
        <v>1</v>
      </c>
      <c r="N183" s="203" t="s">
        <v>41</v>
      </c>
      <c r="O183" s="87"/>
      <c r="P183" s="204">
        <f>O183*H183</f>
        <v>0</v>
      </c>
      <c r="Q183" s="204">
        <v>0</v>
      </c>
      <c r="R183" s="204">
        <f>Q183*H183</f>
        <v>0</v>
      </c>
      <c r="S183" s="204">
        <v>0</v>
      </c>
      <c r="T183" s="205">
        <f>S183*H183</f>
        <v>0</v>
      </c>
      <c r="U183" s="34"/>
      <c r="V183" s="34"/>
      <c r="W183" s="34"/>
      <c r="X183" s="34"/>
      <c r="Y183" s="34"/>
      <c r="Z183" s="34"/>
      <c r="AA183" s="34"/>
      <c r="AB183" s="34"/>
      <c r="AC183" s="34"/>
      <c r="AD183" s="34"/>
      <c r="AE183" s="34"/>
      <c r="AR183" s="206" t="s">
        <v>130</v>
      </c>
      <c r="AT183" s="206" t="s">
        <v>125</v>
      </c>
      <c r="AU183" s="206" t="s">
        <v>76</v>
      </c>
      <c r="AY183" s="13" t="s">
        <v>131</v>
      </c>
      <c r="BE183" s="207">
        <f>IF(N183="základní",J183,0)</f>
        <v>0</v>
      </c>
      <c r="BF183" s="207">
        <f>IF(N183="snížená",J183,0)</f>
        <v>0</v>
      </c>
      <c r="BG183" s="207">
        <f>IF(N183="zákl. přenesená",J183,0)</f>
        <v>0</v>
      </c>
      <c r="BH183" s="207">
        <f>IF(N183="sníž. přenesená",J183,0)</f>
        <v>0</v>
      </c>
      <c r="BI183" s="207">
        <f>IF(N183="nulová",J183,0)</f>
        <v>0</v>
      </c>
      <c r="BJ183" s="13" t="s">
        <v>83</v>
      </c>
      <c r="BK183" s="207">
        <f>ROUND(I183*H183,2)</f>
        <v>0</v>
      </c>
      <c r="BL183" s="13" t="s">
        <v>130</v>
      </c>
      <c r="BM183" s="206" t="s">
        <v>238</v>
      </c>
    </row>
    <row r="184" s="2" customFormat="1">
      <c r="A184" s="34"/>
      <c r="B184" s="35"/>
      <c r="C184" s="36"/>
      <c r="D184" s="208" t="s">
        <v>133</v>
      </c>
      <c r="E184" s="36"/>
      <c r="F184" s="209" t="s">
        <v>239</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133</v>
      </c>
      <c r="AU184" s="13" t="s">
        <v>76</v>
      </c>
    </row>
    <row r="185" s="2" customFormat="1">
      <c r="A185" s="34"/>
      <c r="B185" s="35"/>
      <c r="C185" s="36"/>
      <c r="D185" s="208" t="s">
        <v>135</v>
      </c>
      <c r="E185" s="36"/>
      <c r="F185" s="213" t="s">
        <v>240</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135</v>
      </c>
      <c r="AU185" s="13" t="s">
        <v>76</v>
      </c>
    </row>
    <row r="186" s="2" customFormat="1" ht="16.5" customHeight="1">
      <c r="A186" s="34"/>
      <c r="B186" s="35"/>
      <c r="C186" s="195" t="s">
        <v>241</v>
      </c>
      <c r="D186" s="195" t="s">
        <v>125</v>
      </c>
      <c r="E186" s="196" t="s">
        <v>242</v>
      </c>
      <c r="F186" s="197" t="s">
        <v>243</v>
      </c>
      <c r="G186" s="198" t="s">
        <v>147</v>
      </c>
      <c r="H186" s="199">
        <v>2</v>
      </c>
      <c r="I186" s="200"/>
      <c r="J186" s="201">
        <f>ROUND(I186*H186,2)</f>
        <v>0</v>
      </c>
      <c r="K186" s="197" t="s">
        <v>129</v>
      </c>
      <c r="L186" s="40"/>
      <c r="M186" s="202" t="s">
        <v>1</v>
      </c>
      <c r="N186" s="203" t="s">
        <v>41</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130</v>
      </c>
      <c r="AT186" s="206" t="s">
        <v>125</v>
      </c>
      <c r="AU186" s="206" t="s">
        <v>76</v>
      </c>
      <c r="AY186" s="13" t="s">
        <v>131</v>
      </c>
      <c r="BE186" s="207">
        <f>IF(N186="základní",J186,0)</f>
        <v>0</v>
      </c>
      <c r="BF186" s="207">
        <f>IF(N186="snížená",J186,0)</f>
        <v>0</v>
      </c>
      <c r="BG186" s="207">
        <f>IF(N186="zákl. přenesená",J186,0)</f>
        <v>0</v>
      </c>
      <c r="BH186" s="207">
        <f>IF(N186="sníž. přenesená",J186,0)</f>
        <v>0</v>
      </c>
      <c r="BI186" s="207">
        <f>IF(N186="nulová",J186,0)</f>
        <v>0</v>
      </c>
      <c r="BJ186" s="13" t="s">
        <v>83</v>
      </c>
      <c r="BK186" s="207">
        <f>ROUND(I186*H186,2)</f>
        <v>0</v>
      </c>
      <c r="BL186" s="13" t="s">
        <v>130</v>
      </c>
      <c r="BM186" s="206" t="s">
        <v>244</v>
      </c>
    </row>
    <row r="187" s="2" customFormat="1">
      <c r="A187" s="34"/>
      <c r="B187" s="35"/>
      <c r="C187" s="36"/>
      <c r="D187" s="208" t="s">
        <v>133</v>
      </c>
      <c r="E187" s="36"/>
      <c r="F187" s="209" t="s">
        <v>245</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133</v>
      </c>
      <c r="AU187" s="13" t="s">
        <v>76</v>
      </c>
    </row>
    <row r="188" s="2" customFormat="1">
      <c r="A188" s="34"/>
      <c r="B188" s="35"/>
      <c r="C188" s="36"/>
      <c r="D188" s="208" t="s">
        <v>135</v>
      </c>
      <c r="E188" s="36"/>
      <c r="F188" s="213" t="s">
        <v>246</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135</v>
      </c>
      <c r="AU188" s="13" t="s">
        <v>76</v>
      </c>
    </row>
    <row r="189" s="2" customFormat="1">
      <c r="A189" s="34"/>
      <c r="B189" s="35"/>
      <c r="C189" s="195" t="s">
        <v>247</v>
      </c>
      <c r="D189" s="195" t="s">
        <v>125</v>
      </c>
      <c r="E189" s="196" t="s">
        <v>248</v>
      </c>
      <c r="F189" s="197" t="s">
        <v>249</v>
      </c>
      <c r="G189" s="198" t="s">
        <v>128</v>
      </c>
      <c r="H189" s="199">
        <v>10</v>
      </c>
      <c r="I189" s="200"/>
      <c r="J189" s="201">
        <f>ROUND(I189*H189,2)</f>
        <v>0</v>
      </c>
      <c r="K189" s="197" t="s">
        <v>129</v>
      </c>
      <c r="L189" s="40"/>
      <c r="M189" s="202" t="s">
        <v>1</v>
      </c>
      <c r="N189" s="203" t="s">
        <v>41</v>
      </c>
      <c r="O189" s="87"/>
      <c r="P189" s="204">
        <f>O189*H189</f>
        <v>0</v>
      </c>
      <c r="Q189" s="204">
        <v>0</v>
      </c>
      <c r="R189" s="204">
        <f>Q189*H189</f>
        <v>0</v>
      </c>
      <c r="S189" s="204">
        <v>0</v>
      </c>
      <c r="T189" s="205">
        <f>S189*H189</f>
        <v>0</v>
      </c>
      <c r="U189" s="34"/>
      <c r="V189" s="34"/>
      <c r="W189" s="34"/>
      <c r="X189" s="34"/>
      <c r="Y189" s="34"/>
      <c r="Z189" s="34"/>
      <c r="AA189" s="34"/>
      <c r="AB189" s="34"/>
      <c r="AC189" s="34"/>
      <c r="AD189" s="34"/>
      <c r="AE189" s="34"/>
      <c r="AR189" s="206" t="s">
        <v>130</v>
      </c>
      <c r="AT189" s="206" t="s">
        <v>125</v>
      </c>
      <c r="AU189" s="206" t="s">
        <v>76</v>
      </c>
      <c r="AY189" s="13" t="s">
        <v>131</v>
      </c>
      <c r="BE189" s="207">
        <f>IF(N189="základní",J189,0)</f>
        <v>0</v>
      </c>
      <c r="BF189" s="207">
        <f>IF(N189="snížená",J189,0)</f>
        <v>0</v>
      </c>
      <c r="BG189" s="207">
        <f>IF(N189="zákl. přenesená",J189,0)</f>
        <v>0</v>
      </c>
      <c r="BH189" s="207">
        <f>IF(N189="sníž. přenesená",J189,0)</f>
        <v>0</v>
      </c>
      <c r="BI189" s="207">
        <f>IF(N189="nulová",J189,0)</f>
        <v>0</v>
      </c>
      <c r="BJ189" s="13" t="s">
        <v>83</v>
      </c>
      <c r="BK189" s="207">
        <f>ROUND(I189*H189,2)</f>
        <v>0</v>
      </c>
      <c r="BL189" s="13" t="s">
        <v>130</v>
      </c>
      <c r="BM189" s="206" t="s">
        <v>250</v>
      </c>
    </row>
    <row r="190" s="2" customFormat="1">
      <c r="A190" s="34"/>
      <c r="B190" s="35"/>
      <c r="C190" s="36"/>
      <c r="D190" s="208" t="s">
        <v>133</v>
      </c>
      <c r="E190" s="36"/>
      <c r="F190" s="209" t="s">
        <v>251</v>
      </c>
      <c r="G190" s="36"/>
      <c r="H190" s="36"/>
      <c r="I190" s="210"/>
      <c r="J190" s="36"/>
      <c r="K190" s="36"/>
      <c r="L190" s="40"/>
      <c r="M190" s="211"/>
      <c r="N190" s="212"/>
      <c r="O190" s="87"/>
      <c r="P190" s="87"/>
      <c r="Q190" s="87"/>
      <c r="R190" s="87"/>
      <c r="S190" s="87"/>
      <c r="T190" s="88"/>
      <c r="U190" s="34"/>
      <c r="V190" s="34"/>
      <c r="W190" s="34"/>
      <c r="X190" s="34"/>
      <c r="Y190" s="34"/>
      <c r="Z190" s="34"/>
      <c r="AA190" s="34"/>
      <c r="AB190" s="34"/>
      <c r="AC190" s="34"/>
      <c r="AD190" s="34"/>
      <c r="AE190" s="34"/>
      <c r="AT190" s="13" t="s">
        <v>133</v>
      </c>
      <c r="AU190" s="13" t="s">
        <v>76</v>
      </c>
    </row>
    <row r="191" s="2" customFormat="1">
      <c r="A191" s="34"/>
      <c r="B191" s="35"/>
      <c r="C191" s="36"/>
      <c r="D191" s="208" t="s">
        <v>135</v>
      </c>
      <c r="E191" s="36"/>
      <c r="F191" s="213" t="s">
        <v>252</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135</v>
      </c>
      <c r="AU191" s="13" t="s">
        <v>76</v>
      </c>
    </row>
    <row r="192" s="10" customFormat="1">
      <c r="A192" s="10"/>
      <c r="B192" s="214"/>
      <c r="C192" s="215"/>
      <c r="D192" s="208" t="s">
        <v>137</v>
      </c>
      <c r="E192" s="216" t="s">
        <v>1</v>
      </c>
      <c r="F192" s="217" t="s">
        <v>253</v>
      </c>
      <c r="G192" s="215"/>
      <c r="H192" s="218">
        <v>10</v>
      </c>
      <c r="I192" s="219"/>
      <c r="J192" s="215"/>
      <c r="K192" s="215"/>
      <c r="L192" s="220"/>
      <c r="M192" s="221"/>
      <c r="N192" s="222"/>
      <c r="O192" s="222"/>
      <c r="P192" s="222"/>
      <c r="Q192" s="222"/>
      <c r="R192" s="222"/>
      <c r="S192" s="222"/>
      <c r="T192" s="223"/>
      <c r="U192" s="10"/>
      <c r="V192" s="10"/>
      <c r="W192" s="10"/>
      <c r="X192" s="10"/>
      <c r="Y192" s="10"/>
      <c r="Z192" s="10"/>
      <c r="AA192" s="10"/>
      <c r="AB192" s="10"/>
      <c r="AC192" s="10"/>
      <c r="AD192" s="10"/>
      <c r="AE192" s="10"/>
      <c r="AT192" s="224" t="s">
        <v>137</v>
      </c>
      <c r="AU192" s="224" t="s">
        <v>76</v>
      </c>
      <c r="AV192" s="10" t="s">
        <v>85</v>
      </c>
      <c r="AW192" s="10" t="s">
        <v>32</v>
      </c>
      <c r="AX192" s="10" t="s">
        <v>83</v>
      </c>
      <c r="AY192" s="224" t="s">
        <v>131</v>
      </c>
    </row>
    <row r="193" s="2" customFormat="1" ht="16.5" customHeight="1">
      <c r="A193" s="34"/>
      <c r="B193" s="35"/>
      <c r="C193" s="236" t="s">
        <v>254</v>
      </c>
      <c r="D193" s="236" t="s">
        <v>161</v>
      </c>
      <c r="E193" s="237" t="s">
        <v>255</v>
      </c>
      <c r="F193" s="238" t="s">
        <v>256</v>
      </c>
      <c r="G193" s="239" t="s">
        <v>164</v>
      </c>
      <c r="H193" s="240">
        <v>4.4000000000000004</v>
      </c>
      <c r="I193" s="241"/>
      <c r="J193" s="242">
        <f>ROUND(I193*H193,2)</f>
        <v>0</v>
      </c>
      <c r="K193" s="238" t="s">
        <v>129</v>
      </c>
      <c r="L193" s="243"/>
      <c r="M193" s="244" t="s">
        <v>1</v>
      </c>
      <c r="N193" s="245" t="s">
        <v>41</v>
      </c>
      <c r="O193" s="87"/>
      <c r="P193" s="204">
        <f>O193*H193</f>
        <v>0</v>
      </c>
      <c r="Q193" s="204">
        <v>1</v>
      </c>
      <c r="R193" s="204">
        <f>Q193*H193</f>
        <v>4.4000000000000004</v>
      </c>
      <c r="S193" s="204">
        <v>0</v>
      </c>
      <c r="T193" s="205">
        <f>S193*H193</f>
        <v>0</v>
      </c>
      <c r="U193" s="34"/>
      <c r="V193" s="34"/>
      <c r="W193" s="34"/>
      <c r="X193" s="34"/>
      <c r="Y193" s="34"/>
      <c r="Z193" s="34"/>
      <c r="AA193" s="34"/>
      <c r="AB193" s="34"/>
      <c r="AC193" s="34"/>
      <c r="AD193" s="34"/>
      <c r="AE193" s="34"/>
      <c r="AR193" s="206" t="s">
        <v>165</v>
      </c>
      <c r="AT193" s="206" t="s">
        <v>161</v>
      </c>
      <c r="AU193" s="206" t="s">
        <v>76</v>
      </c>
      <c r="AY193" s="13" t="s">
        <v>131</v>
      </c>
      <c r="BE193" s="207">
        <f>IF(N193="základní",J193,0)</f>
        <v>0</v>
      </c>
      <c r="BF193" s="207">
        <f>IF(N193="snížená",J193,0)</f>
        <v>0</v>
      </c>
      <c r="BG193" s="207">
        <f>IF(N193="zákl. přenesená",J193,0)</f>
        <v>0</v>
      </c>
      <c r="BH193" s="207">
        <f>IF(N193="sníž. přenesená",J193,0)</f>
        <v>0</v>
      </c>
      <c r="BI193" s="207">
        <f>IF(N193="nulová",J193,0)</f>
        <v>0</v>
      </c>
      <c r="BJ193" s="13" t="s">
        <v>83</v>
      </c>
      <c r="BK193" s="207">
        <f>ROUND(I193*H193,2)</f>
        <v>0</v>
      </c>
      <c r="BL193" s="13" t="s">
        <v>130</v>
      </c>
      <c r="BM193" s="206" t="s">
        <v>257</v>
      </c>
    </row>
    <row r="194" s="2" customFormat="1">
      <c r="A194" s="34"/>
      <c r="B194" s="35"/>
      <c r="C194" s="36"/>
      <c r="D194" s="208" t="s">
        <v>133</v>
      </c>
      <c r="E194" s="36"/>
      <c r="F194" s="209" t="s">
        <v>256</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133</v>
      </c>
      <c r="AU194" s="13" t="s">
        <v>76</v>
      </c>
    </row>
    <row r="195" s="10" customFormat="1">
      <c r="A195" s="10"/>
      <c r="B195" s="214"/>
      <c r="C195" s="215"/>
      <c r="D195" s="208" t="s">
        <v>137</v>
      </c>
      <c r="E195" s="216" t="s">
        <v>1</v>
      </c>
      <c r="F195" s="217" t="s">
        <v>258</v>
      </c>
      <c r="G195" s="215"/>
      <c r="H195" s="218">
        <v>4.4000000000000004</v>
      </c>
      <c r="I195" s="219"/>
      <c r="J195" s="215"/>
      <c r="K195" s="215"/>
      <c r="L195" s="220"/>
      <c r="M195" s="221"/>
      <c r="N195" s="222"/>
      <c r="O195" s="222"/>
      <c r="P195" s="222"/>
      <c r="Q195" s="222"/>
      <c r="R195" s="222"/>
      <c r="S195" s="222"/>
      <c r="T195" s="223"/>
      <c r="U195" s="10"/>
      <c r="V195" s="10"/>
      <c r="W195" s="10"/>
      <c r="X195" s="10"/>
      <c r="Y195" s="10"/>
      <c r="Z195" s="10"/>
      <c r="AA195" s="10"/>
      <c r="AB195" s="10"/>
      <c r="AC195" s="10"/>
      <c r="AD195" s="10"/>
      <c r="AE195" s="10"/>
      <c r="AT195" s="224" t="s">
        <v>137</v>
      </c>
      <c r="AU195" s="224" t="s">
        <v>76</v>
      </c>
      <c r="AV195" s="10" t="s">
        <v>85</v>
      </c>
      <c r="AW195" s="10" t="s">
        <v>32</v>
      </c>
      <c r="AX195" s="10" t="s">
        <v>83</v>
      </c>
      <c r="AY195" s="224" t="s">
        <v>131</v>
      </c>
    </row>
    <row r="196" s="2" customFormat="1" ht="16.5" customHeight="1">
      <c r="A196" s="34"/>
      <c r="B196" s="35"/>
      <c r="C196" s="195" t="s">
        <v>259</v>
      </c>
      <c r="D196" s="195" t="s">
        <v>125</v>
      </c>
      <c r="E196" s="196" t="s">
        <v>260</v>
      </c>
      <c r="F196" s="197" t="s">
        <v>261</v>
      </c>
      <c r="G196" s="198" t="s">
        <v>262</v>
      </c>
      <c r="H196" s="199">
        <v>30</v>
      </c>
      <c r="I196" s="200"/>
      <c r="J196" s="201">
        <f>ROUND(I196*H196,2)</f>
        <v>0</v>
      </c>
      <c r="K196" s="197" t="s">
        <v>129</v>
      </c>
      <c r="L196" s="40"/>
      <c r="M196" s="202" t="s">
        <v>1</v>
      </c>
      <c r="N196" s="203" t="s">
        <v>41</v>
      </c>
      <c r="O196" s="87"/>
      <c r="P196" s="204">
        <f>O196*H196</f>
        <v>0</v>
      </c>
      <c r="Q196" s="204">
        <v>0</v>
      </c>
      <c r="R196" s="204">
        <f>Q196*H196</f>
        <v>0</v>
      </c>
      <c r="S196" s="204">
        <v>0</v>
      </c>
      <c r="T196" s="205">
        <f>S196*H196</f>
        <v>0</v>
      </c>
      <c r="U196" s="34"/>
      <c r="V196" s="34"/>
      <c r="W196" s="34"/>
      <c r="X196" s="34"/>
      <c r="Y196" s="34"/>
      <c r="Z196" s="34"/>
      <c r="AA196" s="34"/>
      <c r="AB196" s="34"/>
      <c r="AC196" s="34"/>
      <c r="AD196" s="34"/>
      <c r="AE196" s="34"/>
      <c r="AR196" s="206" t="s">
        <v>130</v>
      </c>
      <c r="AT196" s="206" t="s">
        <v>125</v>
      </c>
      <c r="AU196" s="206" t="s">
        <v>76</v>
      </c>
      <c r="AY196" s="13" t="s">
        <v>131</v>
      </c>
      <c r="BE196" s="207">
        <f>IF(N196="základní",J196,0)</f>
        <v>0</v>
      </c>
      <c r="BF196" s="207">
        <f>IF(N196="snížená",J196,0)</f>
        <v>0</v>
      </c>
      <c r="BG196" s="207">
        <f>IF(N196="zákl. přenesená",J196,0)</f>
        <v>0</v>
      </c>
      <c r="BH196" s="207">
        <f>IF(N196="sníž. přenesená",J196,0)</f>
        <v>0</v>
      </c>
      <c r="BI196" s="207">
        <f>IF(N196="nulová",J196,0)</f>
        <v>0</v>
      </c>
      <c r="BJ196" s="13" t="s">
        <v>83</v>
      </c>
      <c r="BK196" s="207">
        <f>ROUND(I196*H196,2)</f>
        <v>0</v>
      </c>
      <c r="BL196" s="13" t="s">
        <v>130</v>
      </c>
      <c r="BM196" s="206" t="s">
        <v>263</v>
      </c>
    </row>
    <row r="197" s="2" customFormat="1">
      <c r="A197" s="34"/>
      <c r="B197" s="35"/>
      <c r="C197" s="36"/>
      <c r="D197" s="208" t="s">
        <v>133</v>
      </c>
      <c r="E197" s="36"/>
      <c r="F197" s="209" t="s">
        <v>264</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133</v>
      </c>
      <c r="AU197" s="13" t="s">
        <v>76</v>
      </c>
    </row>
    <row r="198" s="2" customFormat="1">
      <c r="A198" s="34"/>
      <c r="B198" s="35"/>
      <c r="C198" s="36"/>
      <c r="D198" s="208" t="s">
        <v>135</v>
      </c>
      <c r="E198" s="36"/>
      <c r="F198" s="213" t="s">
        <v>265</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135</v>
      </c>
      <c r="AU198" s="13" t="s">
        <v>76</v>
      </c>
    </row>
    <row r="199" s="2" customFormat="1" ht="16.5" customHeight="1">
      <c r="A199" s="34"/>
      <c r="B199" s="35"/>
      <c r="C199" s="195" t="s">
        <v>7</v>
      </c>
      <c r="D199" s="195" t="s">
        <v>125</v>
      </c>
      <c r="E199" s="196" t="s">
        <v>266</v>
      </c>
      <c r="F199" s="197" t="s">
        <v>267</v>
      </c>
      <c r="G199" s="198" t="s">
        <v>262</v>
      </c>
      <c r="H199" s="199">
        <v>8</v>
      </c>
      <c r="I199" s="200"/>
      <c r="J199" s="201">
        <f>ROUND(I199*H199,2)</f>
        <v>0</v>
      </c>
      <c r="K199" s="197" t="s">
        <v>129</v>
      </c>
      <c r="L199" s="40"/>
      <c r="M199" s="202" t="s">
        <v>1</v>
      </c>
      <c r="N199" s="203" t="s">
        <v>41</v>
      </c>
      <c r="O199" s="87"/>
      <c r="P199" s="204">
        <f>O199*H199</f>
        <v>0</v>
      </c>
      <c r="Q199" s="204">
        <v>0</v>
      </c>
      <c r="R199" s="204">
        <f>Q199*H199</f>
        <v>0</v>
      </c>
      <c r="S199" s="204">
        <v>0</v>
      </c>
      <c r="T199" s="205">
        <f>S199*H199</f>
        <v>0</v>
      </c>
      <c r="U199" s="34"/>
      <c r="V199" s="34"/>
      <c r="W199" s="34"/>
      <c r="X199" s="34"/>
      <c r="Y199" s="34"/>
      <c r="Z199" s="34"/>
      <c r="AA199" s="34"/>
      <c r="AB199" s="34"/>
      <c r="AC199" s="34"/>
      <c r="AD199" s="34"/>
      <c r="AE199" s="34"/>
      <c r="AR199" s="206" t="s">
        <v>130</v>
      </c>
      <c r="AT199" s="206" t="s">
        <v>125</v>
      </c>
      <c r="AU199" s="206" t="s">
        <v>76</v>
      </c>
      <c r="AY199" s="13" t="s">
        <v>131</v>
      </c>
      <c r="BE199" s="207">
        <f>IF(N199="základní",J199,0)</f>
        <v>0</v>
      </c>
      <c r="BF199" s="207">
        <f>IF(N199="snížená",J199,0)</f>
        <v>0</v>
      </c>
      <c r="BG199" s="207">
        <f>IF(N199="zákl. přenesená",J199,0)</f>
        <v>0</v>
      </c>
      <c r="BH199" s="207">
        <f>IF(N199="sníž. přenesená",J199,0)</f>
        <v>0</v>
      </c>
      <c r="BI199" s="207">
        <f>IF(N199="nulová",J199,0)</f>
        <v>0</v>
      </c>
      <c r="BJ199" s="13" t="s">
        <v>83</v>
      </c>
      <c r="BK199" s="207">
        <f>ROUND(I199*H199,2)</f>
        <v>0</v>
      </c>
      <c r="BL199" s="13" t="s">
        <v>130</v>
      </c>
      <c r="BM199" s="206" t="s">
        <v>268</v>
      </c>
    </row>
    <row r="200" s="2" customFormat="1">
      <c r="A200" s="34"/>
      <c r="B200" s="35"/>
      <c r="C200" s="36"/>
      <c r="D200" s="208" t="s">
        <v>133</v>
      </c>
      <c r="E200" s="36"/>
      <c r="F200" s="209" t="s">
        <v>269</v>
      </c>
      <c r="G200" s="36"/>
      <c r="H200" s="36"/>
      <c r="I200" s="210"/>
      <c r="J200" s="36"/>
      <c r="K200" s="36"/>
      <c r="L200" s="40"/>
      <c r="M200" s="211"/>
      <c r="N200" s="212"/>
      <c r="O200" s="87"/>
      <c r="P200" s="87"/>
      <c r="Q200" s="87"/>
      <c r="R200" s="87"/>
      <c r="S200" s="87"/>
      <c r="T200" s="88"/>
      <c r="U200" s="34"/>
      <c r="V200" s="34"/>
      <c r="W200" s="34"/>
      <c r="X200" s="34"/>
      <c r="Y200" s="34"/>
      <c r="Z200" s="34"/>
      <c r="AA200" s="34"/>
      <c r="AB200" s="34"/>
      <c r="AC200" s="34"/>
      <c r="AD200" s="34"/>
      <c r="AE200" s="34"/>
      <c r="AT200" s="13" t="s">
        <v>133</v>
      </c>
      <c r="AU200" s="13" t="s">
        <v>76</v>
      </c>
    </row>
    <row r="201" s="2" customFormat="1">
      <c r="A201" s="34"/>
      <c r="B201" s="35"/>
      <c r="C201" s="36"/>
      <c r="D201" s="208" t="s">
        <v>135</v>
      </c>
      <c r="E201" s="36"/>
      <c r="F201" s="213" t="s">
        <v>270</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135</v>
      </c>
      <c r="AU201" s="13" t="s">
        <v>76</v>
      </c>
    </row>
    <row r="202" s="2" customFormat="1" ht="21.75" customHeight="1">
      <c r="A202" s="34"/>
      <c r="B202" s="35"/>
      <c r="C202" s="195" t="s">
        <v>271</v>
      </c>
      <c r="D202" s="195" t="s">
        <v>125</v>
      </c>
      <c r="E202" s="196" t="s">
        <v>272</v>
      </c>
      <c r="F202" s="197" t="s">
        <v>273</v>
      </c>
      <c r="G202" s="198" t="s">
        <v>177</v>
      </c>
      <c r="H202" s="199">
        <v>2570</v>
      </c>
      <c r="I202" s="200"/>
      <c r="J202" s="201">
        <f>ROUND(I202*H202,2)</f>
        <v>0</v>
      </c>
      <c r="K202" s="197" t="s">
        <v>129</v>
      </c>
      <c r="L202" s="40"/>
      <c r="M202" s="202" t="s">
        <v>1</v>
      </c>
      <c r="N202" s="203" t="s">
        <v>41</v>
      </c>
      <c r="O202" s="87"/>
      <c r="P202" s="204">
        <f>O202*H202</f>
        <v>0</v>
      </c>
      <c r="Q202" s="204">
        <v>0</v>
      </c>
      <c r="R202" s="204">
        <f>Q202*H202</f>
        <v>0</v>
      </c>
      <c r="S202" s="204">
        <v>0</v>
      </c>
      <c r="T202" s="205">
        <f>S202*H202</f>
        <v>0</v>
      </c>
      <c r="U202" s="34"/>
      <c r="V202" s="34"/>
      <c r="W202" s="34"/>
      <c r="X202" s="34"/>
      <c r="Y202" s="34"/>
      <c r="Z202" s="34"/>
      <c r="AA202" s="34"/>
      <c r="AB202" s="34"/>
      <c r="AC202" s="34"/>
      <c r="AD202" s="34"/>
      <c r="AE202" s="34"/>
      <c r="AR202" s="206" t="s">
        <v>130</v>
      </c>
      <c r="AT202" s="206" t="s">
        <v>125</v>
      </c>
      <c r="AU202" s="206" t="s">
        <v>76</v>
      </c>
      <c r="AY202" s="13" t="s">
        <v>131</v>
      </c>
      <c r="BE202" s="207">
        <f>IF(N202="základní",J202,0)</f>
        <v>0</v>
      </c>
      <c r="BF202" s="207">
        <f>IF(N202="snížená",J202,0)</f>
        <v>0</v>
      </c>
      <c r="BG202" s="207">
        <f>IF(N202="zákl. přenesená",J202,0)</f>
        <v>0</v>
      </c>
      <c r="BH202" s="207">
        <f>IF(N202="sníž. přenesená",J202,0)</f>
        <v>0</v>
      </c>
      <c r="BI202" s="207">
        <f>IF(N202="nulová",J202,0)</f>
        <v>0</v>
      </c>
      <c r="BJ202" s="13" t="s">
        <v>83</v>
      </c>
      <c r="BK202" s="207">
        <f>ROUND(I202*H202,2)</f>
        <v>0</v>
      </c>
      <c r="BL202" s="13" t="s">
        <v>130</v>
      </c>
      <c r="BM202" s="206" t="s">
        <v>274</v>
      </c>
    </row>
    <row r="203" s="2" customFormat="1">
      <c r="A203" s="34"/>
      <c r="B203" s="35"/>
      <c r="C203" s="36"/>
      <c r="D203" s="208" t="s">
        <v>133</v>
      </c>
      <c r="E203" s="36"/>
      <c r="F203" s="209" t="s">
        <v>275</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133</v>
      </c>
      <c r="AU203" s="13" t="s">
        <v>76</v>
      </c>
    </row>
    <row r="204" s="2" customFormat="1">
      <c r="A204" s="34"/>
      <c r="B204" s="35"/>
      <c r="C204" s="36"/>
      <c r="D204" s="208" t="s">
        <v>135</v>
      </c>
      <c r="E204" s="36"/>
      <c r="F204" s="213" t="s">
        <v>276</v>
      </c>
      <c r="G204" s="36"/>
      <c r="H204" s="36"/>
      <c r="I204" s="210"/>
      <c r="J204" s="36"/>
      <c r="K204" s="36"/>
      <c r="L204" s="40"/>
      <c r="M204" s="211"/>
      <c r="N204" s="212"/>
      <c r="O204" s="87"/>
      <c r="P204" s="87"/>
      <c r="Q204" s="87"/>
      <c r="R204" s="87"/>
      <c r="S204" s="87"/>
      <c r="T204" s="88"/>
      <c r="U204" s="34"/>
      <c r="V204" s="34"/>
      <c r="W204" s="34"/>
      <c r="X204" s="34"/>
      <c r="Y204" s="34"/>
      <c r="Z204" s="34"/>
      <c r="AA204" s="34"/>
      <c r="AB204" s="34"/>
      <c r="AC204" s="34"/>
      <c r="AD204" s="34"/>
      <c r="AE204" s="34"/>
      <c r="AT204" s="13" t="s">
        <v>135</v>
      </c>
      <c r="AU204" s="13" t="s">
        <v>76</v>
      </c>
    </row>
    <row r="205" s="2" customFormat="1">
      <c r="A205" s="34"/>
      <c r="B205" s="35"/>
      <c r="C205" s="36"/>
      <c r="D205" s="208" t="s">
        <v>151</v>
      </c>
      <c r="E205" s="36"/>
      <c r="F205" s="213" t="s">
        <v>181</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151</v>
      </c>
      <c r="AU205" s="13" t="s">
        <v>76</v>
      </c>
    </row>
    <row r="206" s="10" customFormat="1">
      <c r="A206" s="10"/>
      <c r="B206" s="214"/>
      <c r="C206" s="215"/>
      <c r="D206" s="208" t="s">
        <v>137</v>
      </c>
      <c r="E206" s="216" t="s">
        <v>1</v>
      </c>
      <c r="F206" s="217" t="s">
        <v>277</v>
      </c>
      <c r="G206" s="215"/>
      <c r="H206" s="218">
        <v>2570</v>
      </c>
      <c r="I206" s="219"/>
      <c r="J206" s="215"/>
      <c r="K206" s="215"/>
      <c r="L206" s="220"/>
      <c r="M206" s="221"/>
      <c r="N206" s="222"/>
      <c r="O206" s="222"/>
      <c r="P206" s="222"/>
      <c r="Q206" s="222"/>
      <c r="R206" s="222"/>
      <c r="S206" s="222"/>
      <c r="T206" s="223"/>
      <c r="U206" s="10"/>
      <c r="V206" s="10"/>
      <c r="W206" s="10"/>
      <c r="X206" s="10"/>
      <c r="Y206" s="10"/>
      <c r="Z206" s="10"/>
      <c r="AA206" s="10"/>
      <c r="AB206" s="10"/>
      <c r="AC206" s="10"/>
      <c r="AD206" s="10"/>
      <c r="AE206" s="10"/>
      <c r="AT206" s="224" t="s">
        <v>137</v>
      </c>
      <c r="AU206" s="224" t="s">
        <v>76</v>
      </c>
      <c r="AV206" s="10" t="s">
        <v>85</v>
      </c>
      <c r="AW206" s="10" t="s">
        <v>32</v>
      </c>
      <c r="AX206" s="10" t="s">
        <v>83</v>
      </c>
      <c r="AY206" s="224" t="s">
        <v>131</v>
      </c>
    </row>
    <row r="207" s="2" customFormat="1" ht="21.75" customHeight="1">
      <c r="A207" s="34"/>
      <c r="B207" s="35"/>
      <c r="C207" s="195" t="s">
        <v>278</v>
      </c>
      <c r="D207" s="195" t="s">
        <v>125</v>
      </c>
      <c r="E207" s="196" t="s">
        <v>279</v>
      </c>
      <c r="F207" s="197" t="s">
        <v>280</v>
      </c>
      <c r="G207" s="198" t="s">
        <v>177</v>
      </c>
      <c r="H207" s="199">
        <v>2570</v>
      </c>
      <c r="I207" s="200"/>
      <c r="J207" s="201">
        <f>ROUND(I207*H207,2)</f>
        <v>0</v>
      </c>
      <c r="K207" s="197" t="s">
        <v>129</v>
      </c>
      <c r="L207" s="40"/>
      <c r="M207" s="202" t="s">
        <v>1</v>
      </c>
      <c r="N207" s="203" t="s">
        <v>41</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130</v>
      </c>
      <c r="AT207" s="206" t="s">
        <v>125</v>
      </c>
      <c r="AU207" s="206" t="s">
        <v>76</v>
      </c>
      <c r="AY207" s="13" t="s">
        <v>131</v>
      </c>
      <c r="BE207" s="207">
        <f>IF(N207="základní",J207,0)</f>
        <v>0</v>
      </c>
      <c r="BF207" s="207">
        <f>IF(N207="snížená",J207,0)</f>
        <v>0</v>
      </c>
      <c r="BG207" s="207">
        <f>IF(N207="zákl. přenesená",J207,0)</f>
        <v>0</v>
      </c>
      <c r="BH207" s="207">
        <f>IF(N207="sníž. přenesená",J207,0)</f>
        <v>0</v>
      </c>
      <c r="BI207" s="207">
        <f>IF(N207="nulová",J207,0)</f>
        <v>0</v>
      </c>
      <c r="BJ207" s="13" t="s">
        <v>83</v>
      </c>
      <c r="BK207" s="207">
        <f>ROUND(I207*H207,2)</f>
        <v>0</v>
      </c>
      <c r="BL207" s="13" t="s">
        <v>130</v>
      </c>
      <c r="BM207" s="206" t="s">
        <v>281</v>
      </c>
    </row>
    <row r="208" s="2" customFormat="1">
      <c r="A208" s="34"/>
      <c r="B208" s="35"/>
      <c r="C208" s="36"/>
      <c r="D208" s="208" t="s">
        <v>133</v>
      </c>
      <c r="E208" s="36"/>
      <c r="F208" s="209" t="s">
        <v>282</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133</v>
      </c>
      <c r="AU208" s="13" t="s">
        <v>76</v>
      </c>
    </row>
    <row r="209" s="2" customFormat="1">
      <c r="A209" s="34"/>
      <c r="B209" s="35"/>
      <c r="C209" s="36"/>
      <c r="D209" s="208" t="s">
        <v>135</v>
      </c>
      <c r="E209" s="36"/>
      <c r="F209" s="213" t="s">
        <v>276</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135</v>
      </c>
      <c r="AU209" s="13" t="s">
        <v>76</v>
      </c>
    </row>
    <row r="210" s="2" customFormat="1">
      <c r="A210" s="34"/>
      <c r="B210" s="35"/>
      <c r="C210" s="36"/>
      <c r="D210" s="208" t="s">
        <v>151</v>
      </c>
      <c r="E210" s="36"/>
      <c r="F210" s="213" t="s">
        <v>181</v>
      </c>
      <c r="G210" s="36"/>
      <c r="H210" s="36"/>
      <c r="I210" s="210"/>
      <c r="J210" s="36"/>
      <c r="K210" s="36"/>
      <c r="L210" s="40"/>
      <c r="M210" s="211"/>
      <c r="N210" s="212"/>
      <c r="O210" s="87"/>
      <c r="P210" s="87"/>
      <c r="Q210" s="87"/>
      <c r="R210" s="87"/>
      <c r="S210" s="87"/>
      <c r="T210" s="88"/>
      <c r="U210" s="34"/>
      <c r="V210" s="34"/>
      <c r="W210" s="34"/>
      <c r="X210" s="34"/>
      <c r="Y210" s="34"/>
      <c r="Z210" s="34"/>
      <c r="AA210" s="34"/>
      <c r="AB210" s="34"/>
      <c r="AC210" s="34"/>
      <c r="AD210" s="34"/>
      <c r="AE210" s="34"/>
      <c r="AT210" s="13" t="s">
        <v>151</v>
      </c>
      <c r="AU210" s="13" t="s">
        <v>76</v>
      </c>
    </row>
    <row r="211" s="10" customFormat="1">
      <c r="A211" s="10"/>
      <c r="B211" s="214"/>
      <c r="C211" s="215"/>
      <c r="D211" s="208" t="s">
        <v>137</v>
      </c>
      <c r="E211" s="216" t="s">
        <v>1</v>
      </c>
      <c r="F211" s="217" t="s">
        <v>277</v>
      </c>
      <c r="G211" s="215"/>
      <c r="H211" s="218">
        <v>2570</v>
      </c>
      <c r="I211" s="219"/>
      <c r="J211" s="215"/>
      <c r="K211" s="215"/>
      <c r="L211" s="220"/>
      <c r="M211" s="221"/>
      <c r="N211" s="222"/>
      <c r="O211" s="222"/>
      <c r="P211" s="222"/>
      <c r="Q211" s="222"/>
      <c r="R211" s="222"/>
      <c r="S211" s="222"/>
      <c r="T211" s="223"/>
      <c r="U211" s="10"/>
      <c r="V211" s="10"/>
      <c r="W211" s="10"/>
      <c r="X211" s="10"/>
      <c r="Y211" s="10"/>
      <c r="Z211" s="10"/>
      <c r="AA211" s="10"/>
      <c r="AB211" s="10"/>
      <c r="AC211" s="10"/>
      <c r="AD211" s="10"/>
      <c r="AE211" s="10"/>
      <c r="AT211" s="224" t="s">
        <v>137</v>
      </c>
      <c r="AU211" s="224" t="s">
        <v>76</v>
      </c>
      <c r="AV211" s="10" t="s">
        <v>85</v>
      </c>
      <c r="AW211" s="10" t="s">
        <v>32</v>
      </c>
      <c r="AX211" s="10" t="s">
        <v>83</v>
      </c>
      <c r="AY211" s="224" t="s">
        <v>131</v>
      </c>
    </row>
    <row r="212" s="2" customFormat="1" ht="16.5" customHeight="1">
      <c r="A212" s="34"/>
      <c r="B212" s="35"/>
      <c r="C212" s="195" t="s">
        <v>283</v>
      </c>
      <c r="D212" s="195" t="s">
        <v>125</v>
      </c>
      <c r="E212" s="196" t="s">
        <v>284</v>
      </c>
      <c r="F212" s="197" t="s">
        <v>285</v>
      </c>
      <c r="G212" s="198" t="s">
        <v>286</v>
      </c>
      <c r="H212" s="199">
        <v>1.5</v>
      </c>
      <c r="I212" s="200"/>
      <c r="J212" s="201">
        <f>ROUND(I212*H212,2)</f>
        <v>0</v>
      </c>
      <c r="K212" s="197" t="s">
        <v>129</v>
      </c>
      <c r="L212" s="40"/>
      <c r="M212" s="202" t="s">
        <v>1</v>
      </c>
      <c r="N212" s="203" t="s">
        <v>41</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130</v>
      </c>
      <c r="AT212" s="206" t="s">
        <v>125</v>
      </c>
      <c r="AU212" s="206" t="s">
        <v>76</v>
      </c>
      <c r="AY212" s="13" t="s">
        <v>131</v>
      </c>
      <c r="BE212" s="207">
        <f>IF(N212="základní",J212,0)</f>
        <v>0</v>
      </c>
      <c r="BF212" s="207">
        <f>IF(N212="snížená",J212,0)</f>
        <v>0</v>
      </c>
      <c r="BG212" s="207">
        <f>IF(N212="zákl. přenesená",J212,0)</f>
        <v>0</v>
      </c>
      <c r="BH212" s="207">
        <f>IF(N212="sníž. přenesená",J212,0)</f>
        <v>0</v>
      </c>
      <c r="BI212" s="207">
        <f>IF(N212="nulová",J212,0)</f>
        <v>0</v>
      </c>
      <c r="BJ212" s="13" t="s">
        <v>83</v>
      </c>
      <c r="BK212" s="207">
        <f>ROUND(I212*H212,2)</f>
        <v>0</v>
      </c>
      <c r="BL212" s="13" t="s">
        <v>130</v>
      </c>
      <c r="BM212" s="206" t="s">
        <v>287</v>
      </c>
    </row>
    <row r="213" s="2" customFormat="1">
      <c r="A213" s="34"/>
      <c r="B213" s="35"/>
      <c r="C213" s="36"/>
      <c r="D213" s="208" t="s">
        <v>133</v>
      </c>
      <c r="E213" s="36"/>
      <c r="F213" s="209" t="s">
        <v>288</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133</v>
      </c>
      <c r="AU213" s="13" t="s">
        <v>76</v>
      </c>
    </row>
    <row r="214" s="2" customFormat="1">
      <c r="A214" s="34"/>
      <c r="B214" s="35"/>
      <c r="C214" s="36"/>
      <c r="D214" s="208" t="s">
        <v>135</v>
      </c>
      <c r="E214" s="36"/>
      <c r="F214" s="213" t="s">
        <v>289</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135</v>
      </c>
      <c r="AU214" s="13" t="s">
        <v>76</v>
      </c>
    </row>
    <row r="215" s="2" customFormat="1">
      <c r="A215" s="34"/>
      <c r="B215" s="35"/>
      <c r="C215" s="36"/>
      <c r="D215" s="208" t="s">
        <v>151</v>
      </c>
      <c r="E215" s="36"/>
      <c r="F215" s="213" t="s">
        <v>290</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151</v>
      </c>
      <c r="AU215" s="13" t="s">
        <v>76</v>
      </c>
    </row>
    <row r="216" s="2" customFormat="1" ht="16.5" customHeight="1">
      <c r="A216" s="34"/>
      <c r="B216" s="35"/>
      <c r="C216" s="195" t="s">
        <v>291</v>
      </c>
      <c r="D216" s="195" t="s">
        <v>125</v>
      </c>
      <c r="E216" s="196" t="s">
        <v>292</v>
      </c>
      <c r="F216" s="197" t="s">
        <v>293</v>
      </c>
      <c r="G216" s="198" t="s">
        <v>286</v>
      </c>
      <c r="H216" s="199">
        <v>1.5</v>
      </c>
      <c r="I216" s="200"/>
      <c r="J216" s="201">
        <f>ROUND(I216*H216,2)</f>
        <v>0</v>
      </c>
      <c r="K216" s="197" t="s">
        <v>129</v>
      </c>
      <c r="L216" s="40"/>
      <c r="M216" s="202" t="s">
        <v>1</v>
      </c>
      <c r="N216" s="203" t="s">
        <v>41</v>
      </c>
      <c r="O216" s="87"/>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130</v>
      </c>
      <c r="AT216" s="206" t="s">
        <v>125</v>
      </c>
      <c r="AU216" s="206" t="s">
        <v>76</v>
      </c>
      <c r="AY216" s="13" t="s">
        <v>131</v>
      </c>
      <c r="BE216" s="207">
        <f>IF(N216="základní",J216,0)</f>
        <v>0</v>
      </c>
      <c r="BF216" s="207">
        <f>IF(N216="snížená",J216,0)</f>
        <v>0</v>
      </c>
      <c r="BG216" s="207">
        <f>IF(N216="zákl. přenesená",J216,0)</f>
        <v>0</v>
      </c>
      <c r="BH216" s="207">
        <f>IF(N216="sníž. přenesená",J216,0)</f>
        <v>0</v>
      </c>
      <c r="BI216" s="207">
        <f>IF(N216="nulová",J216,0)</f>
        <v>0</v>
      </c>
      <c r="BJ216" s="13" t="s">
        <v>83</v>
      </c>
      <c r="BK216" s="207">
        <f>ROUND(I216*H216,2)</f>
        <v>0</v>
      </c>
      <c r="BL216" s="13" t="s">
        <v>130</v>
      </c>
      <c r="BM216" s="206" t="s">
        <v>294</v>
      </c>
    </row>
    <row r="217" s="2" customFormat="1">
      <c r="A217" s="34"/>
      <c r="B217" s="35"/>
      <c r="C217" s="36"/>
      <c r="D217" s="208" t="s">
        <v>133</v>
      </c>
      <c r="E217" s="36"/>
      <c r="F217" s="209" t="s">
        <v>295</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133</v>
      </c>
      <c r="AU217" s="13" t="s">
        <v>76</v>
      </c>
    </row>
    <row r="218" s="2" customFormat="1">
      <c r="A218" s="34"/>
      <c r="B218" s="35"/>
      <c r="C218" s="36"/>
      <c r="D218" s="208" t="s">
        <v>135</v>
      </c>
      <c r="E218" s="36"/>
      <c r="F218" s="213" t="s">
        <v>296</v>
      </c>
      <c r="G218" s="36"/>
      <c r="H218" s="36"/>
      <c r="I218" s="210"/>
      <c r="J218" s="36"/>
      <c r="K218" s="36"/>
      <c r="L218" s="40"/>
      <c r="M218" s="211"/>
      <c r="N218" s="212"/>
      <c r="O218" s="87"/>
      <c r="P218" s="87"/>
      <c r="Q218" s="87"/>
      <c r="R218" s="87"/>
      <c r="S218" s="87"/>
      <c r="T218" s="88"/>
      <c r="U218" s="34"/>
      <c r="V218" s="34"/>
      <c r="W218" s="34"/>
      <c r="X218" s="34"/>
      <c r="Y218" s="34"/>
      <c r="Z218" s="34"/>
      <c r="AA218" s="34"/>
      <c r="AB218" s="34"/>
      <c r="AC218" s="34"/>
      <c r="AD218" s="34"/>
      <c r="AE218" s="34"/>
      <c r="AT218" s="13" t="s">
        <v>135</v>
      </c>
      <c r="AU218" s="13" t="s">
        <v>76</v>
      </c>
    </row>
    <row r="219" s="2" customFormat="1">
      <c r="A219" s="34"/>
      <c r="B219" s="35"/>
      <c r="C219" s="36"/>
      <c r="D219" s="208" t="s">
        <v>151</v>
      </c>
      <c r="E219" s="36"/>
      <c r="F219" s="213" t="s">
        <v>290</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151</v>
      </c>
      <c r="AU219" s="13" t="s">
        <v>76</v>
      </c>
    </row>
    <row r="220" s="2" customFormat="1" ht="16.5" customHeight="1">
      <c r="A220" s="34"/>
      <c r="B220" s="35"/>
      <c r="C220" s="195" t="s">
        <v>297</v>
      </c>
      <c r="D220" s="195" t="s">
        <v>125</v>
      </c>
      <c r="E220" s="196" t="s">
        <v>298</v>
      </c>
      <c r="F220" s="197" t="s">
        <v>299</v>
      </c>
      <c r="G220" s="198" t="s">
        <v>156</v>
      </c>
      <c r="H220" s="199">
        <v>10</v>
      </c>
      <c r="I220" s="200"/>
      <c r="J220" s="201">
        <f>ROUND(I220*H220,2)</f>
        <v>0</v>
      </c>
      <c r="K220" s="197" t="s">
        <v>129</v>
      </c>
      <c r="L220" s="40"/>
      <c r="M220" s="202" t="s">
        <v>1</v>
      </c>
      <c r="N220" s="203" t="s">
        <v>41</v>
      </c>
      <c r="O220" s="87"/>
      <c r="P220" s="204">
        <f>O220*H220</f>
        <v>0</v>
      </c>
      <c r="Q220" s="204">
        <v>0</v>
      </c>
      <c r="R220" s="204">
        <f>Q220*H220</f>
        <v>0</v>
      </c>
      <c r="S220" s="204">
        <v>0</v>
      </c>
      <c r="T220" s="205">
        <f>S220*H220</f>
        <v>0</v>
      </c>
      <c r="U220" s="34"/>
      <c r="V220" s="34"/>
      <c r="W220" s="34"/>
      <c r="X220" s="34"/>
      <c r="Y220" s="34"/>
      <c r="Z220" s="34"/>
      <c r="AA220" s="34"/>
      <c r="AB220" s="34"/>
      <c r="AC220" s="34"/>
      <c r="AD220" s="34"/>
      <c r="AE220" s="34"/>
      <c r="AR220" s="206" t="s">
        <v>130</v>
      </c>
      <c r="AT220" s="206" t="s">
        <v>125</v>
      </c>
      <c r="AU220" s="206" t="s">
        <v>76</v>
      </c>
      <c r="AY220" s="13" t="s">
        <v>131</v>
      </c>
      <c r="BE220" s="207">
        <f>IF(N220="základní",J220,0)</f>
        <v>0</v>
      </c>
      <c r="BF220" s="207">
        <f>IF(N220="snížená",J220,0)</f>
        <v>0</v>
      </c>
      <c r="BG220" s="207">
        <f>IF(N220="zákl. přenesená",J220,0)</f>
        <v>0</v>
      </c>
      <c r="BH220" s="207">
        <f>IF(N220="sníž. přenesená",J220,0)</f>
        <v>0</v>
      </c>
      <c r="BI220" s="207">
        <f>IF(N220="nulová",J220,0)</f>
        <v>0</v>
      </c>
      <c r="BJ220" s="13" t="s">
        <v>83</v>
      </c>
      <c r="BK220" s="207">
        <f>ROUND(I220*H220,2)</f>
        <v>0</v>
      </c>
      <c r="BL220" s="13" t="s">
        <v>130</v>
      </c>
      <c r="BM220" s="206" t="s">
        <v>300</v>
      </c>
    </row>
    <row r="221" s="2" customFormat="1">
      <c r="A221" s="34"/>
      <c r="B221" s="35"/>
      <c r="C221" s="36"/>
      <c r="D221" s="208" t="s">
        <v>133</v>
      </c>
      <c r="E221" s="36"/>
      <c r="F221" s="209" t="s">
        <v>301</v>
      </c>
      <c r="G221" s="36"/>
      <c r="H221" s="36"/>
      <c r="I221" s="210"/>
      <c r="J221" s="36"/>
      <c r="K221" s="36"/>
      <c r="L221" s="40"/>
      <c r="M221" s="211"/>
      <c r="N221" s="212"/>
      <c r="O221" s="87"/>
      <c r="P221" s="87"/>
      <c r="Q221" s="87"/>
      <c r="R221" s="87"/>
      <c r="S221" s="87"/>
      <c r="T221" s="88"/>
      <c r="U221" s="34"/>
      <c r="V221" s="34"/>
      <c r="W221" s="34"/>
      <c r="X221" s="34"/>
      <c r="Y221" s="34"/>
      <c r="Z221" s="34"/>
      <c r="AA221" s="34"/>
      <c r="AB221" s="34"/>
      <c r="AC221" s="34"/>
      <c r="AD221" s="34"/>
      <c r="AE221" s="34"/>
      <c r="AT221" s="13" t="s">
        <v>133</v>
      </c>
      <c r="AU221" s="13" t="s">
        <v>76</v>
      </c>
    </row>
    <row r="222" s="2" customFormat="1">
      <c r="A222" s="34"/>
      <c r="B222" s="35"/>
      <c r="C222" s="36"/>
      <c r="D222" s="208" t="s">
        <v>135</v>
      </c>
      <c r="E222" s="36"/>
      <c r="F222" s="213" t="s">
        <v>302</v>
      </c>
      <c r="G222" s="36"/>
      <c r="H222" s="36"/>
      <c r="I222" s="210"/>
      <c r="J222" s="36"/>
      <c r="K222" s="36"/>
      <c r="L222" s="40"/>
      <c r="M222" s="211"/>
      <c r="N222" s="212"/>
      <c r="O222" s="87"/>
      <c r="P222" s="87"/>
      <c r="Q222" s="87"/>
      <c r="R222" s="87"/>
      <c r="S222" s="87"/>
      <c r="T222" s="88"/>
      <c r="U222" s="34"/>
      <c r="V222" s="34"/>
      <c r="W222" s="34"/>
      <c r="X222" s="34"/>
      <c r="Y222" s="34"/>
      <c r="Z222" s="34"/>
      <c r="AA222" s="34"/>
      <c r="AB222" s="34"/>
      <c r="AC222" s="34"/>
      <c r="AD222" s="34"/>
      <c r="AE222" s="34"/>
      <c r="AT222" s="13" t="s">
        <v>135</v>
      </c>
      <c r="AU222" s="13" t="s">
        <v>76</v>
      </c>
    </row>
    <row r="223" s="10" customFormat="1">
      <c r="A223" s="10"/>
      <c r="B223" s="214"/>
      <c r="C223" s="215"/>
      <c r="D223" s="208" t="s">
        <v>137</v>
      </c>
      <c r="E223" s="216" t="s">
        <v>1</v>
      </c>
      <c r="F223" s="217" t="s">
        <v>303</v>
      </c>
      <c r="G223" s="215"/>
      <c r="H223" s="218">
        <v>10</v>
      </c>
      <c r="I223" s="219"/>
      <c r="J223" s="215"/>
      <c r="K223" s="215"/>
      <c r="L223" s="220"/>
      <c r="M223" s="221"/>
      <c r="N223" s="222"/>
      <c r="O223" s="222"/>
      <c r="P223" s="222"/>
      <c r="Q223" s="222"/>
      <c r="R223" s="222"/>
      <c r="S223" s="222"/>
      <c r="T223" s="223"/>
      <c r="U223" s="10"/>
      <c r="V223" s="10"/>
      <c r="W223" s="10"/>
      <c r="X223" s="10"/>
      <c r="Y223" s="10"/>
      <c r="Z223" s="10"/>
      <c r="AA223" s="10"/>
      <c r="AB223" s="10"/>
      <c r="AC223" s="10"/>
      <c r="AD223" s="10"/>
      <c r="AE223" s="10"/>
      <c r="AT223" s="224" t="s">
        <v>137</v>
      </c>
      <c r="AU223" s="224" t="s">
        <v>76</v>
      </c>
      <c r="AV223" s="10" t="s">
        <v>85</v>
      </c>
      <c r="AW223" s="10" t="s">
        <v>32</v>
      </c>
      <c r="AX223" s="10" t="s">
        <v>83</v>
      </c>
      <c r="AY223" s="224" t="s">
        <v>131</v>
      </c>
    </row>
    <row r="224" s="2" customFormat="1" ht="16.5" customHeight="1">
      <c r="A224" s="34"/>
      <c r="B224" s="35"/>
      <c r="C224" s="195" t="s">
        <v>304</v>
      </c>
      <c r="D224" s="195" t="s">
        <v>125</v>
      </c>
      <c r="E224" s="196" t="s">
        <v>305</v>
      </c>
      <c r="F224" s="197" t="s">
        <v>306</v>
      </c>
      <c r="G224" s="198" t="s">
        <v>147</v>
      </c>
      <c r="H224" s="199">
        <v>60</v>
      </c>
      <c r="I224" s="200"/>
      <c r="J224" s="201">
        <f>ROUND(I224*H224,2)</f>
        <v>0</v>
      </c>
      <c r="K224" s="197" t="s">
        <v>129</v>
      </c>
      <c r="L224" s="40"/>
      <c r="M224" s="202" t="s">
        <v>1</v>
      </c>
      <c r="N224" s="203" t="s">
        <v>41</v>
      </c>
      <c r="O224" s="87"/>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130</v>
      </c>
      <c r="AT224" s="206" t="s">
        <v>125</v>
      </c>
      <c r="AU224" s="206" t="s">
        <v>76</v>
      </c>
      <c r="AY224" s="13" t="s">
        <v>131</v>
      </c>
      <c r="BE224" s="207">
        <f>IF(N224="základní",J224,0)</f>
        <v>0</v>
      </c>
      <c r="BF224" s="207">
        <f>IF(N224="snížená",J224,0)</f>
        <v>0</v>
      </c>
      <c r="BG224" s="207">
        <f>IF(N224="zákl. přenesená",J224,0)</f>
        <v>0</v>
      </c>
      <c r="BH224" s="207">
        <f>IF(N224="sníž. přenesená",J224,0)</f>
        <v>0</v>
      </c>
      <c r="BI224" s="207">
        <f>IF(N224="nulová",J224,0)</f>
        <v>0</v>
      </c>
      <c r="BJ224" s="13" t="s">
        <v>83</v>
      </c>
      <c r="BK224" s="207">
        <f>ROUND(I224*H224,2)</f>
        <v>0</v>
      </c>
      <c r="BL224" s="13" t="s">
        <v>130</v>
      </c>
      <c r="BM224" s="206" t="s">
        <v>307</v>
      </c>
    </row>
    <row r="225" s="2" customFormat="1">
      <c r="A225" s="34"/>
      <c r="B225" s="35"/>
      <c r="C225" s="36"/>
      <c r="D225" s="208" t="s">
        <v>133</v>
      </c>
      <c r="E225" s="36"/>
      <c r="F225" s="209" t="s">
        <v>308</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133</v>
      </c>
      <c r="AU225" s="13" t="s">
        <v>76</v>
      </c>
    </row>
    <row r="226" s="2" customFormat="1">
      <c r="A226" s="34"/>
      <c r="B226" s="35"/>
      <c r="C226" s="36"/>
      <c r="D226" s="208" t="s">
        <v>135</v>
      </c>
      <c r="E226" s="36"/>
      <c r="F226" s="213" t="s">
        <v>309</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135</v>
      </c>
      <c r="AU226" s="13" t="s">
        <v>76</v>
      </c>
    </row>
    <row r="227" s="2" customFormat="1">
      <c r="A227" s="34"/>
      <c r="B227" s="35"/>
      <c r="C227" s="36"/>
      <c r="D227" s="208" t="s">
        <v>151</v>
      </c>
      <c r="E227" s="36"/>
      <c r="F227" s="213" t="s">
        <v>310</v>
      </c>
      <c r="G227" s="36"/>
      <c r="H227" s="36"/>
      <c r="I227" s="210"/>
      <c r="J227" s="36"/>
      <c r="K227" s="36"/>
      <c r="L227" s="40"/>
      <c r="M227" s="211"/>
      <c r="N227" s="212"/>
      <c r="O227" s="87"/>
      <c r="P227" s="87"/>
      <c r="Q227" s="87"/>
      <c r="R227" s="87"/>
      <c r="S227" s="87"/>
      <c r="T227" s="88"/>
      <c r="U227" s="34"/>
      <c r="V227" s="34"/>
      <c r="W227" s="34"/>
      <c r="X227" s="34"/>
      <c r="Y227" s="34"/>
      <c r="Z227" s="34"/>
      <c r="AA227" s="34"/>
      <c r="AB227" s="34"/>
      <c r="AC227" s="34"/>
      <c r="AD227" s="34"/>
      <c r="AE227" s="34"/>
      <c r="AT227" s="13" t="s">
        <v>151</v>
      </c>
      <c r="AU227" s="13" t="s">
        <v>76</v>
      </c>
    </row>
    <row r="228" s="2" customFormat="1" ht="16.5" customHeight="1">
      <c r="A228" s="34"/>
      <c r="B228" s="35"/>
      <c r="C228" s="195" t="s">
        <v>311</v>
      </c>
      <c r="D228" s="195" t="s">
        <v>125</v>
      </c>
      <c r="E228" s="196" t="s">
        <v>312</v>
      </c>
      <c r="F228" s="197" t="s">
        <v>313</v>
      </c>
      <c r="G228" s="198" t="s">
        <v>147</v>
      </c>
      <c r="H228" s="199">
        <v>40</v>
      </c>
      <c r="I228" s="200"/>
      <c r="J228" s="201">
        <f>ROUND(I228*H228,2)</f>
        <v>0</v>
      </c>
      <c r="K228" s="197" t="s">
        <v>129</v>
      </c>
      <c r="L228" s="40"/>
      <c r="M228" s="202" t="s">
        <v>1</v>
      </c>
      <c r="N228" s="203" t="s">
        <v>41</v>
      </c>
      <c r="O228" s="87"/>
      <c r="P228" s="204">
        <f>O228*H228</f>
        <v>0</v>
      </c>
      <c r="Q228" s="204">
        <v>0</v>
      </c>
      <c r="R228" s="204">
        <f>Q228*H228</f>
        <v>0</v>
      </c>
      <c r="S228" s="204">
        <v>0</v>
      </c>
      <c r="T228" s="205">
        <f>S228*H228</f>
        <v>0</v>
      </c>
      <c r="U228" s="34"/>
      <c r="V228" s="34"/>
      <c r="W228" s="34"/>
      <c r="X228" s="34"/>
      <c r="Y228" s="34"/>
      <c r="Z228" s="34"/>
      <c r="AA228" s="34"/>
      <c r="AB228" s="34"/>
      <c r="AC228" s="34"/>
      <c r="AD228" s="34"/>
      <c r="AE228" s="34"/>
      <c r="AR228" s="206" t="s">
        <v>130</v>
      </c>
      <c r="AT228" s="206" t="s">
        <v>125</v>
      </c>
      <c r="AU228" s="206" t="s">
        <v>76</v>
      </c>
      <c r="AY228" s="13" t="s">
        <v>131</v>
      </c>
      <c r="BE228" s="207">
        <f>IF(N228="základní",J228,0)</f>
        <v>0</v>
      </c>
      <c r="BF228" s="207">
        <f>IF(N228="snížená",J228,0)</f>
        <v>0</v>
      </c>
      <c r="BG228" s="207">
        <f>IF(N228="zákl. přenesená",J228,0)</f>
        <v>0</v>
      </c>
      <c r="BH228" s="207">
        <f>IF(N228="sníž. přenesená",J228,0)</f>
        <v>0</v>
      </c>
      <c r="BI228" s="207">
        <f>IF(N228="nulová",J228,0)</f>
        <v>0</v>
      </c>
      <c r="BJ228" s="13" t="s">
        <v>83</v>
      </c>
      <c r="BK228" s="207">
        <f>ROUND(I228*H228,2)</f>
        <v>0</v>
      </c>
      <c r="BL228" s="13" t="s">
        <v>130</v>
      </c>
      <c r="BM228" s="206" t="s">
        <v>314</v>
      </c>
    </row>
    <row r="229" s="2" customFormat="1">
      <c r="A229" s="34"/>
      <c r="B229" s="35"/>
      <c r="C229" s="36"/>
      <c r="D229" s="208" t="s">
        <v>133</v>
      </c>
      <c r="E229" s="36"/>
      <c r="F229" s="209" t="s">
        <v>315</v>
      </c>
      <c r="G229" s="36"/>
      <c r="H229" s="36"/>
      <c r="I229" s="210"/>
      <c r="J229" s="36"/>
      <c r="K229" s="36"/>
      <c r="L229" s="40"/>
      <c r="M229" s="211"/>
      <c r="N229" s="212"/>
      <c r="O229" s="87"/>
      <c r="P229" s="87"/>
      <c r="Q229" s="87"/>
      <c r="R229" s="87"/>
      <c r="S229" s="87"/>
      <c r="T229" s="88"/>
      <c r="U229" s="34"/>
      <c r="V229" s="34"/>
      <c r="W229" s="34"/>
      <c r="X229" s="34"/>
      <c r="Y229" s="34"/>
      <c r="Z229" s="34"/>
      <c r="AA229" s="34"/>
      <c r="AB229" s="34"/>
      <c r="AC229" s="34"/>
      <c r="AD229" s="34"/>
      <c r="AE229" s="34"/>
      <c r="AT229" s="13" t="s">
        <v>133</v>
      </c>
      <c r="AU229" s="13" t="s">
        <v>76</v>
      </c>
    </row>
    <row r="230" s="2" customFormat="1">
      <c r="A230" s="34"/>
      <c r="B230" s="35"/>
      <c r="C230" s="36"/>
      <c r="D230" s="208" t="s">
        <v>135</v>
      </c>
      <c r="E230" s="36"/>
      <c r="F230" s="213" t="s">
        <v>316</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135</v>
      </c>
      <c r="AU230" s="13" t="s">
        <v>76</v>
      </c>
    </row>
    <row r="231" s="2" customFormat="1">
      <c r="A231" s="34"/>
      <c r="B231" s="35"/>
      <c r="C231" s="36"/>
      <c r="D231" s="208" t="s">
        <v>151</v>
      </c>
      <c r="E231" s="36"/>
      <c r="F231" s="213" t="s">
        <v>310</v>
      </c>
      <c r="G231" s="36"/>
      <c r="H231" s="36"/>
      <c r="I231" s="210"/>
      <c r="J231" s="36"/>
      <c r="K231" s="36"/>
      <c r="L231" s="40"/>
      <c r="M231" s="211"/>
      <c r="N231" s="212"/>
      <c r="O231" s="87"/>
      <c r="P231" s="87"/>
      <c r="Q231" s="87"/>
      <c r="R231" s="87"/>
      <c r="S231" s="87"/>
      <c r="T231" s="88"/>
      <c r="U231" s="34"/>
      <c r="V231" s="34"/>
      <c r="W231" s="34"/>
      <c r="X231" s="34"/>
      <c r="Y231" s="34"/>
      <c r="Z231" s="34"/>
      <c r="AA231" s="34"/>
      <c r="AB231" s="34"/>
      <c r="AC231" s="34"/>
      <c r="AD231" s="34"/>
      <c r="AE231" s="34"/>
      <c r="AT231" s="13" t="s">
        <v>151</v>
      </c>
      <c r="AU231" s="13" t="s">
        <v>76</v>
      </c>
    </row>
    <row r="232" s="2" customFormat="1" ht="16.5" customHeight="1">
      <c r="A232" s="34"/>
      <c r="B232" s="35"/>
      <c r="C232" s="236" t="s">
        <v>317</v>
      </c>
      <c r="D232" s="236" t="s">
        <v>161</v>
      </c>
      <c r="E232" s="237" t="s">
        <v>318</v>
      </c>
      <c r="F232" s="238" t="s">
        <v>319</v>
      </c>
      <c r="G232" s="239" t="s">
        <v>147</v>
      </c>
      <c r="H232" s="240">
        <v>40</v>
      </c>
      <c r="I232" s="241"/>
      <c r="J232" s="242">
        <f>ROUND(I232*H232,2)</f>
        <v>0</v>
      </c>
      <c r="K232" s="238" t="s">
        <v>129</v>
      </c>
      <c r="L232" s="243"/>
      <c r="M232" s="244" t="s">
        <v>1</v>
      </c>
      <c r="N232" s="245" t="s">
        <v>41</v>
      </c>
      <c r="O232" s="87"/>
      <c r="P232" s="204">
        <f>O232*H232</f>
        <v>0</v>
      </c>
      <c r="Q232" s="204">
        <v>0.17000000000000001</v>
      </c>
      <c r="R232" s="204">
        <f>Q232*H232</f>
        <v>6.8000000000000007</v>
      </c>
      <c r="S232" s="204">
        <v>0</v>
      </c>
      <c r="T232" s="205">
        <f>S232*H232</f>
        <v>0</v>
      </c>
      <c r="U232" s="34"/>
      <c r="V232" s="34"/>
      <c r="W232" s="34"/>
      <c r="X232" s="34"/>
      <c r="Y232" s="34"/>
      <c r="Z232" s="34"/>
      <c r="AA232" s="34"/>
      <c r="AB232" s="34"/>
      <c r="AC232" s="34"/>
      <c r="AD232" s="34"/>
      <c r="AE232" s="34"/>
      <c r="AR232" s="206" t="s">
        <v>165</v>
      </c>
      <c r="AT232" s="206" t="s">
        <v>161</v>
      </c>
      <c r="AU232" s="206" t="s">
        <v>76</v>
      </c>
      <c r="AY232" s="13" t="s">
        <v>131</v>
      </c>
      <c r="BE232" s="207">
        <f>IF(N232="základní",J232,0)</f>
        <v>0</v>
      </c>
      <c r="BF232" s="207">
        <f>IF(N232="snížená",J232,0)</f>
        <v>0</v>
      </c>
      <c r="BG232" s="207">
        <f>IF(N232="zákl. přenesená",J232,0)</f>
        <v>0</v>
      </c>
      <c r="BH232" s="207">
        <f>IF(N232="sníž. přenesená",J232,0)</f>
        <v>0</v>
      </c>
      <c r="BI232" s="207">
        <f>IF(N232="nulová",J232,0)</f>
        <v>0</v>
      </c>
      <c r="BJ232" s="13" t="s">
        <v>83</v>
      </c>
      <c r="BK232" s="207">
        <f>ROUND(I232*H232,2)</f>
        <v>0</v>
      </c>
      <c r="BL232" s="13" t="s">
        <v>130</v>
      </c>
      <c r="BM232" s="206" t="s">
        <v>320</v>
      </c>
    </row>
    <row r="233" s="2" customFormat="1">
      <c r="A233" s="34"/>
      <c r="B233" s="35"/>
      <c r="C233" s="36"/>
      <c r="D233" s="208" t="s">
        <v>133</v>
      </c>
      <c r="E233" s="36"/>
      <c r="F233" s="209" t="s">
        <v>319</v>
      </c>
      <c r="G233" s="36"/>
      <c r="H233" s="36"/>
      <c r="I233" s="210"/>
      <c r="J233" s="36"/>
      <c r="K233" s="36"/>
      <c r="L233" s="40"/>
      <c r="M233" s="211"/>
      <c r="N233" s="212"/>
      <c r="O233" s="87"/>
      <c r="P233" s="87"/>
      <c r="Q233" s="87"/>
      <c r="R233" s="87"/>
      <c r="S233" s="87"/>
      <c r="T233" s="88"/>
      <c r="U233" s="34"/>
      <c r="V233" s="34"/>
      <c r="W233" s="34"/>
      <c r="X233" s="34"/>
      <c r="Y233" s="34"/>
      <c r="Z233" s="34"/>
      <c r="AA233" s="34"/>
      <c r="AB233" s="34"/>
      <c r="AC233" s="34"/>
      <c r="AD233" s="34"/>
      <c r="AE233" s="34"/>
      <c r="AT233" s="13" t="s">
        <v>133</v>
      </c>
      <c r="AU233" s="13" t="s">
        <v>76</v>
      </c>
    </row>
    <row r="234" s="2" customFormat="1" ht="16.5" customHeight="1">
      <c r="A234" s="34"/>
      <c r="B234" s="35"/>
      <c r="C234" s="195" t="s">
        <v>321</v>
      </c>
      <c r="D234" s="195" t="s">
        <v>125</v>
      </c>
      <c r="E234" s="196" t="s">
        <v>322</v>
      </c>
      <c r="F234" s="197" t="s">
        <v>323</v>
      </c>
      <c r="G234" s="198" t="s">
        <v>164</v>
      </c>
      <c r="H234" s="199">
        <v>45.740000000000002</v>
      </c>
      <c r="I234" s="200"/>
      <c r="J234" s="201">
        <f>ROUND(I234*H234,2)</f>
        <v>0</v>
      </c>
      <c r="K234" s="197" t="s">
        <v>129</v>
      </c>
      <c r="L234" s="40"/>
      <c r="M234" s="202" t="s">
        <v>1</v>
      </c>
      <c r="N234" s="203" t="s">
        <v>41</v>
      </c>
      <c r="O234" s="87"/>
      <c r="P234" s="204">
        <f>O234*H234</f>
        <v>0</v>
      </c>
      <c r="Q234" s="204">
        <v>0</v>
      </c>
      <c r="R234" s="204">
        <f>Q234*H234</f>
        <v>0</v>
      </c>
      <c r="S234" s="204">
        <v>0</v>
      </c>
      <c r="T234" s="205">
        <f>S234*H234</f>
        <v>0</v>
      </c>
      <c r="U234" s="34"/>
      <c r="V234" s="34"/>
      <c r="W234" s="34"/>
      <c r="X234" s="34"/>
      <c r="Y234" s="34"/>
      <c r="Z234" s="34"/>
      <c r="AA234" s="34"/>
      <c r="AB234" s="34"/>
      <c r="AC234" s="34"/>
      <c r="AD234" s="34"/>
      <c r="AE234" s="34"/>
      <c r="AR234" s="206" t="s">
        <v>130</v>
      </c>
      <c r="AT234" s="206" t="s">
        <v>125</v>
      </c>
      <c r="AU234" s="206" t="s">
        <v>76</v>
      </c>
      <c r="AY234" s="13" t="s">
        <v>131</v>
      </c>
      <c r="BE234" s="207">
        <f>IF(N234="základní",J234,0)</f>
        <v>0</v>
      </c>
      <c r="BF234" s="207">
        <f>IF(N234="snížená",J234,0)</f>
        <v>0</v>
      </c>
      <c r="BG234" s="207">
        <f>IF(N234="zákl. přenesená",J234,0)</f>
        <v>0</v>
      </c>
      <c r="BH234" s="207">
        <f>IF(N234="sníž. přenesená",J234,0)</f>
        <v>0</v>
      </c>
      <c r="BI234" s="207">
        <f>IF(N234="nulová",J234,0)</f>
        <v>0</v>
      </c>
      <c r="BJ234" s="13" t="s">
        <v>83</v>
      </c>
      <c r="BK234" s="207">
        <f>ROUND(I234*H234,2)</f>
        <v>0</v>
      </c>
      <c r="BL234" s="13" t="s">
        <v>130</v>
      </c>
      <c r="BM234" s="206" t="s">
        <v>324</v>
      </c>
    </row>
    <row r="235" s="2" customFormat="1">
      <c r="A235" s="34"/>
      <c r="B235" s="35"/>
      <c r="C235" s="36"/>
      <c r="D235" s="208" t="s">
        <v>133</v>
      </c>
      <c r="E235" s="36"/>
      <c r="F235" s="209" t="s">
        <v>325</v>
      </c>
      <c r="G235" s="36"/>
      <c r="H235" s="36"/>
      <c r="I235" s="210"/>
      <c r="J235" s="36"/>
      <c r="K235" s="36"/>
      <c r="L235" s="40"/>
      <c r="M235" s="211"/>
      <c r="N235" s="212"/>
      <c r="O235" s="87"/>
      <c r="P235" s="87"/>
      <c r="Q235" s="87"/>
      <c r="R235" s="87"/>
      <c r="S235" s="87"/>
      <c r="T235" s="88"/>
      <c r="U235" s="34"/>
      <c r="V235" s="34"/>
      <c r="W235" s="34"/>
      <c r="X235" s="34"/>
      <c r="Y235" s="34"/>
      <c r="Z235" s="34"/>
      <c r="AA235" s="34"/>
      <c r="AB235" s="34"/>
      <c r="AC235" s="34"/>
      <c r="AD235" s="34"/>
      <c r="AE235" s="34"/>
      <c r="AT235" s="13" t="s">
        <v>133</v>
      </c>
      <c r="AU235" s="13" t="s">
        <v>76</v>
      </c>
    </row>
    <row r="236" s="2" customFormat="1">
      <c r="A236" s="34"/>
      <c r="B236" s="35"/>
      <c r="C236" s="36"/>
      <c r="D236" s="208" t="s">
        <v>135</v>
      </c>
      <c r="E236" s="36"/>
      <c r="F236" s="213" t="s">
        <v>326</v>
      </c>
      <c r="G236" s="36"/>
      <c r="H236" s="36"/>
      <c r="I236" s="210"/>
      <c r="J236" s="36"/>
      <c r="K236" s="36"/>
      <c r="L236" s="40"/>
      <c r="M236" s="211"/>
      <c r="N236" s="212"/>
      <c r="O236" s="87"/>
      <c r="P236" s="87"/>
      <c r="Q236" s="87"/>
      <c r="R236" s="87"/>
      <c r="S236" s="87"/>
      <c r="T236" s="88"/>
      <c r="U236" s="34"/>
      <c r="V236" s="34"/>
      <c r="W236" s="34"/>
      <c r="X236" s="34"/>
      <c r="Y236" s="34"/>
      <c r="Z236" s="34"/>
      <c r="AA236" s="34"/>
      <c r="AB236" s="34"/>
      <c r="AC236" s="34"/>
      <c r="AD236" s="34"/>
      <c r="AE236" s="34"/>
      <c r="AT236" s="13" t="s">
        <v>135</v>
      </c>
      <c r="AU236" s="13" t="s">
        <v>76</v>
      </c>
    </row>
    <row r="237" s="2" customFormat="1" ht="16.5" customHeight="1">
      <c r="A237" s="34"/>
      <c r="B237" s="35"/>
      <c r="C237" s="195" t="s">
        <v>327</v>
      </c>
      <c r="D237" s="195" t="s">
        <v>125</v>
      </c>
      <c r="E237" s="196" t="s">
        <v>328</v>
      </c>
      <c r="F237" s="197" t="s">
        <v>329</v>
      </c>
      <c r="G237" s="198" t="s">
        <v>164</v>
      </c>
      <c r="H237" s="199">
        <v>777.42499999999995</v>
      </c>
      <c r="I237" s="200"/>
      <c r="J237" s="201">
        <f>ROUND(I237*H237,2)</f>
        <v>0</v>
      </c>
      <c r="K237" s="197" t="s">
        <v>129</v>
      </c>
      <c r="L237" s="40"/>
      <c r="M237" s="202" t="s">
        <v>1</v>
      </c>
      <c r="N237" s="203" t="s">
        <v>41</v>
      </c>
      <c r="O237" s="87"/>
      <c r="P237" s="204">
        <f>O237*H237</f>
        <v>0</v>
      </c>
      <c r="Q237" s="204">
        <v>0</v>
      </c>
      <c r="R237" s="204">
        <f>Q237*H237</f>
        <v>0</v>
      </c>
      <c r="S237" s="204">
        <v>0</v>
      </c>
      <c r="T237" s="205">
        <f>S237*H237</f>
        <v>0</v>
      </c>
      <c r="U237" s="34"/>
      <c r="V237" s="34"/>
      <c r="W237" s="34"/>
      <c r="X237" s="34"/>
      <c r="Y237" s="34"/>
      <c r="Z237" s="34"/>
      <c r="AA237" s="34"/>
      <c r="AB237" s="34"/>
      <c r="AC237" s="34"/>
      <c r="AD237" s="34"/>
      <c r="AE237" s="34"/>
      <c r="AR237" s="206" t="s">
        <v>330</v>
      </c>
      <c r="AT237" s="206" t="s">
        <v>125</v>
      </c>
      <c r="AU237" s="206" t="s">
        <v>76</v>
      </c>
      <c r="AY237" s="13" t="s">
        <v>131</v>
      </c>
      <c r="BE237" s="207">
        <f>IF(N237="základní",J237,0)</f>
        <v>0</v>
      </c>
      <c r="BF237" s="207">
        <f>IF(N237="snížená",J237,0)</f>
        <v>0</v>
      </c>
      <c r="BG237" s="207">
        <f>IF(N237="zákl. přenesená",J237,0)</f>
        <v>0</v>
      </c>
      <c r="BH237" s="207">
        <f>IF(N237="sníž. přenesená",J237,0)</f>
        <v>0</v>
      </c>
      <c r="BI237" s="207">
        <f>IF(N237="nulová",J237,0)</f>
        <v>0</v>
      </c>
      <c r="BJ237" s="13" t="s">
        <v>83</v>
      </c>
      <c r="BK237" s="207">
        <f>ROUND(I237*H237,2)</f>
        <v>0</v>
      </c>
      <c r="BL237" s="13" t="s">
        <v>330</v>
      </c>
      <c r="BM237" s="206" t="s">
        <v>331</v>
      </c>
    </row>
    <row r="238" s="2" customFormat="1">
      <c r="A238" s="34"/>
      <c r="B238" s="35"/>
      <c r="C238" s="36"/>
      <c r="D238" s="208" t="s">
        <v>133</v>
      </c>
      <c r="E238" s="36"/>
      <c r="F238" s="209" t="s">
        <v>332</v>
      </c>
      <c r="G238" s="36"/>
      <c r="H238" s="36"/>
      <c r="I238" s="210"/>
      <c r="J238" s="36"/>
      <c r="K238" s="36"/>
      <c r="L238" s="40"/>
      <c r="M238" s="211"/>
      <c r="N238" s="212"/>
      <c r="O238" s="87"/>
      <c r="P238" s="87"/>
      <c r="Q238" s="87"/>
      <c r="R238" s="87"/>
      <c r="S238" s="87"/>
      <c r="T238" s="88"/>
      <c r="U238" s="34"/>
      <c r="V238" s="34"/>
      <c r="W238" s="34"/>
      <c r="X238" s="34"/>
      <c r="Y238" s="34"/>
      <c r="Z238" s="34"/>
      <c r="AA238" s="34"/>
      <c r="AB238" s="34"/>
      <c r="AC238" s="34"/>
      <c r="AD238" s="34"/>
      <c r="AE238" s="34"/>
      <c r="AT238" s="13" t="s">
        <v>133</v>
      </c>
      <c r="AU238" s="13" t="s">
        <v>76</v>
      </c>
    </row>
    <row r="239" s="2" customFormat="1">
      <c r="A239" s="34"/>
      <c r="B239" s="35"/>
      <c r="C239" s="36"/>
      <c r="D239" s="208" t="s">
        <v>135</v>
      </c>
      <c r="E239" s="36"/>
      <c r="F239" s="213" t="s">
        <v>333</v>
      </c>
      <c r="G239" s="36"/>
      <c r="H239" s="36"/>
      <c r="I239" s="210"/>
      <c r="J239" s="36"/>
      <c r="K239" s="36"/>
      <c r="L239" s="40"/>
      <c r="M239" s="211"/>
      <c r="N239" s="212"/>
      <c r="O239" s="87"/>
      <c r="P239" s="87"/>
      <c r="Q239" s="87"/>
      <c r="R239" s="87"/>
      <c r="S239" s="87"/>
      <c r="T239" s="88"/>
      <c r="U239" s="34"/>
      <c r="V239" s="34"/>
      <c r="W239" s="34"/>
      <c r="X239" s="34"/>
      <c r="Y239" s="34"/>
      <c r="Z239" s="34"/>
      <c r="AA239" s="34"/>
      <c r="AB239" s="34"/>
      <c r="AC239" s="34"/>
      <c r="AD239" s="34"/>
      <c r="AE239" s="34"/>
      <c r="AT239" s="13" t="s">
        <v>135</v>
      </c>
      <c r="AU239" s="13" t="s">
        <v>76</v>
      </c>
    </row>
    <row r="240" s="10" customFormat="1">
      <c r="A240" s="10"/>
      <c r="B240" s="214"/>
      <c r="C240" s="215"/>
      <c r="D240" s="208" t="s">
        <v>137</v>
      </c>
      <c r="E240" s="216" t="s">
        <v>1</v>
      </c>
      <c r="F240" s="217" t="s">
        <v>334</v>
      </c>
      <c r="G240" s="215"/>
      <c r="H240" s="218">
        <v>524.42499999999995</v>
      </c>
      <c r="I240" s="219"/>
      <c r="J240" s="215"/>
      <c r="K240" s="215"/>
      <c r="L240" s="220"/>
      <c r="M240" s="221"/>
      <c r="N240" s="222"/>
      <c r="O240" s="222"/>
      <c r="P240" s="222"/>
      <c r="Q240" s="222"/>
      <c r="R240" s="222"/>
      <c r="S240" s="222"/>
      <c r="T240" s="223"/>
      <c r="U240" s="10"/>
      <c r="V240" s="10"/>
      <c r="W240" s="10"/>
      <c r="X240" s="10"/>
      <c r="Y240" s="10"/>
      <c r="Z240" s="10"/>
      <c r="AA240" s="10"/>
      <c r="AB240" s="10"/>
      <c r="AC240" s="10"/>
      <c r="AD240" s="10"/>
      <c r="AE240" s="10"/>
      <c r="AT240" s="224" t="s">
        <v>137</v>
      </c>
      <c r="AU240" s="224" t="s">
        <v>76</v>
      </c>
      <c r="AV240" s="10" t="s">
        <v>85</v>
      </c>
      <c r="AW240" s="10" t="s">
        <v>32</v>
      </c>
      <c r="AX240" s="10" t="s">
        <v>76</v>
      </c>
      <c r="AY240" s="224" t="s">
        <v>131</v>
      </c>
    </row>
    <row r="241" s="10" customFormat="1">
      <c r="A241" s="10"/>
      <c r="B241" s="214"/>
      <c r="C241" s="215"/>
      <c r="D241" s="208" t="s">
        <v>137</v>
      </c>
      <c r="E241" s="216" t="s">
        <v>1</v>
      </c>
      <c r="F241" s="217" t="s">
        <v>335</v>
      </c>
      <c r="G241" s="215"/>
      <c r="H241" s="218">
        <v>247</v>
      </c>
      <c r="I241" s="219"/>
      <c r="J241" s="215"/>
      <c r="K241" s="215"/>
      <c r="L241" s="220"/>
      <c r="M241" s="221"/>
      <c r="N241" s="222"/>
      <c r="O241" s="222"/>
      <c r="P241" s="222"/>
      <c r="Q241" s="222"/>
      <c r="R241" s="222"/>
      <c r="S241" s="222"/>
      <c r="T241" s="223"/>
      <c r="U241" s="10"/>
      <c r="V241" s="10"/>
      <c r="W241" s="10"/>
      <c r="X241" s="10"/>
      <c r="Y241" s="10"/>
      <c r="Z241" s="10"/>
      <c r="AA241" s="10"/>
      <c r="AB241" s="10"/>
      <c r="AC241" s="10"/>
      <c r="AD241" s="10"/>
      <c r="AE241" s="10"/>
      <c r="AT241" s="224" t="s">
        <v>137</v>
      </c>
      <c r="AU241" s="224" t="s">
        <v>76</v>
      </c>
      <c r="AV241" s="10" t="s">
        <v>85</v>
      </c>
      <c r="AW241" s="10" t="s">
        <v>32</v>
      </c>
      <c r="AX241" s="10" t="s">
        <v>76</v>
      </c>
      <c r="AY241" s="224" t="s">
        <v>131</v>
      </c>
    </row>
    <row r="242" s="10" customFormat="1">
      <c r="A242" s="10"/>
      <c r="B242" s="214"/>
      <c r="C242" s="215"/>
      <c r="D242" s="208" t="s">
        <v>137</v>
      </c>
      <c r="E242" s="216" t="s">
        <v>1</v>
      </c>
      <c r="F242" s="217" t="s">
        <v>336</v>
      </c>
      <c r="G242" s="215"/>
      <c r="H242" s="218">
        <v>6</v>
      </c>
      <c r="I242" s="219"/>
      <c r="J242" s="215"/>
      <c r="K242" s="215"/>
      <c r="L242" s="220"/>
      <c r="M242" s="221"/>
      <c r="N242" s="222"/>
      <c r="O242" s="222"/>
      <c r="P242" s="222"/>
      <c r="Q242" s="222"/>
      <c r="R242" s="222"/>
      <c r="S242" s="222"/>
      <c r="T242" s="223"/>
      <c r="U242" s="10"/>
      <c r="V242" s="10"/>
      <c r="W242" s="10"/>
      <c r="X242" s="10"/>
      <c r="Y242" s="10"/>
      <c r="Z242" s="10"/>
      <c r="AA242" s="10"/>
      <c r="AB242" s="10"/>
      <c r="AC242" s="10"/>
      <c r="AD242" s="10"/>
      <c r="AE242" s="10"/>
      <c r="AT242" s="224" t="s">
        <v>137</v>
      </c>
      <c r="AU242" s="224" t="s">
        <v>76</v>
      </c>
      <c r="AV242" s="10" t="s">
        <v>85</v>
      </c>
      <c r="AW242" s="10" t="s">
        <v>32</v>
      </c>
      <c r="AX242" s="10" t="s">
        <v>76</v>
      </c>
      <c r="AY242" s="224" t="s">
        <v>131</v>
      </c>
    </row>
    <row r="243" s="11" customFormat="1">
      <c r="A243" s="11"/>
      <c r="B243" s="225"/>
      <c r="C243" s="226"/>
      <c r="D243" s="208" t="s">
        <v>137</v>
      </c>
      <c r="E243" s="227" t="s">
        <v>1</v>
      </c>
      <c r="F243" s="228" t="s">
        <v>144</v>
      </c>
      <c r="G243" s="226"/>
      <c r="H243" s="229">
        <v>777.42499999999995</v>
      </c>
      <c r="I243" s="230"/>
      <c r="J243" s="226"/>
      <c r="K243" s="226"/>
      <c r="L243" s="231"/>
      <c r="M243" s="232"/>
      <c r="N243" s="233"/>
      <c r="O243" s="233"/>
      <c r="P243" s="233"/>
      <c r="Q243" s="233"/>
      <c r="R243" s="233"/>
      <c r="S243" s="233"/>
      <c r="T243" s="234"/>
      <c r="U243" s="11"/>
      <c r="V243" s="11"/>
      <c r="W243" s="11"/>
      <c r="X243" s="11"/>
      <c r="Y243" s="11"/>
      <c r="Z243" s="11"/>
      <c r="AA243" s="11"/>
      <c r="AB243" s="11"/>
      <c r="AC243" s="11"/>
      <c r="AD243" s="11"/>
      <c r="AE243" s="11"/>
      <c r="AT243" s="235" t="s">
        <v>137</v>
      </c>
      <c r="AU243" s="235" t="s">
        <v>76</v>
      </c>
      <c r="AV243" s="11" t="s">
        <v>130</v>
      </c>
      <c r="AW243" s="11" t="s">
        <v>32</v>
      </c>
      <c r="AX243" s="11" t="s">
        <v>83</v>
      </c>
      <c r="AY243" s="235" t="s">
        <v>131</v>
      </c>
    </row>
    <row r="244" s="2" customFormat="1" ht="16.5" customHeight="1">
      <c r="A244" s="34"/>
      <c r="B244" s="35"/>
      <c r="C244" s="195" t="s">
        <v>337</v>
      </c>
      <c r="D244" s="195" t="s">
        <v>125</v>
      </c>
      <c r="E244" s="196" t="s">
        <v>338</v>
      </c>
      <c r="F244" s="197" t="s">
        <v>339</v>
      </c>
      <c r="G244" s="198" t="s">
        <v>147</v>
      </c>
      <c r="H244" s="199">
        <v>8</v>
      </c>
      <c r="I244" s="200"/>
      <c r="J244" s="201">
        <f>ROUND(I244*H244,2)</f>
        <v>0</v>
      </c>
      <c r="K244" s="197" t="s">
        <v>129</v>
      </c>
      <c r="L244" s="40"/>
      <c r="M244" s="202" t="s">
        <v>1</v>
      </c>
      <c r="N244" s="203" t="s">
        <v>41</v>
      </c>
      <c r="O244" s="87"/>
      <c r="P244" s="204">
        <f>O244*H244</f>
        <v>0</v>
      </c>
      <c r="Q244" s="204">
        <v>0</v>
      </c>
      <c r="R244" s="204">
        <f>Q244*H244</f>
        <v>0</v>
      </c>
      <c r="S244" s="204">
        <v>0</v>
      </c>
      <c r="T244" s="205">
        <f>S244*H244</f>
        <v>0</v>
      </c>
      <c r="U244" s="34"/>
      <c r="V244" s="34"/>
      <c r="W244" s="34"/>
      <c r="X244" s="34"/>
      <c r="Y244" s="34"/>
      <c r="Z244" s="34"/>
      <c r="AA244" s="34"/>
      <c r="AB244" s="34"/>
      <c r="AC244" s="34"/>
      <c r="AD244" s="34"/>
      <c r="AE244" s="34"/>
      <c r="AR244" s="206" t="s">
        <v>330</v>
      </c>
      <c r="AT244" s="206" t="s">
        <v>125</v>
      </c>
      <c r="AU244" s="206" t="s">
        <v>76</v>
      </c>
      <c r="AY244" s="13" t="s">
        <v>131</v>
      </c>
      <c r="BE244" s="207">
        <f>IF(N244="základní",J244,0)</f>
        <v>0</v>
      </c>
      <c r="BF244" s="207">
        <f>IF(N244="snížená",J244,0)</f>
        <v>0</v>
      </c>
      <c r="BG244" s="207">
        <f>IF(N244="zákl. přenesená",J244,0)</f>
        <v>0</v>
      </c>
      <c r="BH244" s="207">
        <f>IF(N244="sníž. přenesená",J244,0)</f>
        <v>0</v>
      </c>
      <c r="BI244" s="207">
        <f>IF(N244="nulová",J244,0)</f>
        <v>0</v>
      </c>
      <c r="BJ244" s="13" t="s">
        <v>83</v>
      </c>
      <c r="BK244" s="207">
        <f>ROUND(I244*H244,2)</f>
        <v>0</v>
      </c>
      <c r="BL244" s="13" t="s">
        <v>330</v>
      </c>
      <c r="BM244" s="206" t="s">
        <v>340</v>
      </c>
    </row>
    <row r="245" s="2" customFormat="1">
      <c r="A245" s="34"/>
      <c r="B245" s="35"/>
      <c r="C245" s="36"/>
      <c r="D245" s="208" t="s">
        <v>133</v>
      </c>
      <c r="E245" s="36"/>
      <c r="F245" s="209" t="s">
        <v>341</v>
      </c>
      <c r="G245" s="36"/>
      <c r="H245" s="36"/>
      <c r="I245" s="210"/>
      <c r="J245" s="36"/>
      <c r="K245" s="36"/>
      <c r="L245" s="40"/>
      <c r="M245" s="211"/>
      <c r="N245" s="212"/>
      <c r="O245" s="87"/>
      <c r="P245" s="87"/>
      <c r="Q245" s="87"/>
      <c r="R245" s="87"/>
      <c r="S245" s="87"/>
      <c r="T245" s="88"/>
      <c r="U245" s="34"/>
      <c r="V245" s="34"/>
      <c r="W245" s="34"/>
      <c r="X245" s="34"/>
      <c r="Y245" s="34"/>
      <c r="Z245" s="34"/>
      <c r="AA245" s="34"/>
      <c r="AB245" s="34"/>
      <c r="AC245" s="34"/>
      <c r="AD245" s="34"/>
      <c r="AE245" s="34"/>
      <c r="AT245" s="13" t="s">
        <v>133</v>
      </c>
      <c r="AU245" s="13" t="s">
        <v>76</v>
      </c>
    </row>
    <row r="246" s="2" customFormat="1">
      <c r="A246" s="34"/>
      <c r="B246" s="35"/>
      <c r="C246" s="36"/>
      <c r="D246" s="208" t="s">
        <v>135</v>
      </c>
      <c r="E246" s="36"/>
      <c r="F246" s="213" t="s">
        <v>342</v>
      </c>
      <c r="G246" s="36"/>
      <c r="H246" s="36"/>
      <c r="I246" s="210"/>
      <c r="J246" s="36"/>
      <c r="K246" s="36"/>
      <c r="L246" s="40"/>
      <c r="M246" s="211"/>
      <c r="N246" s="212"/>
      <c r="O246" s="87"/>
      <c r="P246" s="87"/>
      <c r="Q246" s="87"/>
      <c r="R246" s="87"/>
      <c r="S246" s="87"/>
      <c r="T246" s="88"/>
      <c r="U246" s="34"/>
      <c r="V246" s="34"/>
      <c r="W246" s="34"/>
      <c r="X246" s="34"/>
      <c r="Y246" s="34"/>
      <c r="Z246" s="34"/>
      <c r="AA246" s="34"/>
      <c r="AB246" s="34"/>
      <c r="AC246" s="34"/>
      <c r="AD246" s="34"/>
      <c r="AE246" s="34"/>
      <c r="AT246" s="13" t="s">
        <v>135</v>
      </c>
      <c r="AU246" s="13" t="s">
        <v>76</v>
      </c>
    </row>
    <row r="247" s="2" customFormat="1" ht="16.5" customHeight="1">
      <c r="A247" s="34"/>
      <c r="B247" s="35"/>
      <c r="C247" s="195" t="s">
        <v>343</v>
      </c>
      <c r="D247" s="195" t="s">
        <v>125</v>
      </c>
      <c r="E247" s="196" t="s">
        <v>344</v>
      </c>
      <c r="F247" s="197" t="s">
        <v>345</v>
      </c>
      <c r="G247" s="198" t="s">
        <v>164</v>
      </c>
      <c r="H247" s="199">
        <v>587.25</v>
      </c>
      <c r="I247" s="200"/>
      <c r="J247" s="201">
        <f>ROUND(I247*H247,2)</f>
        <v>0</v>
      </c>
      <c r="K247" s="197" t="s">
        <v>129</v>
      </c>
      <c r="L247" s="40"/>
      <c r="M247" s="202" t="s">
        <v>1</v>
      </c>
      <c r="N247" s="203" t="s">
        <v>41</v>
      </c>
      <c r="O247" s="87"/>
      <c r="P247" s="204">
        <f>O247*H247</f>
        <v>0</v>
      </c>
      <c r="Q247" s="204">
        <v>0</v>
      </c>
      <c r="R247" s="204">
        <f>Q247*H247</f>
        <v>0</v>
      </c>
      <c r="S247" s="204">
        <v>0</v>
      </c>
      <c r="T247" s="205">
        <f>S247*H247</f>
        <v>0</v>
      </c>
      <c r="U247" s="34"/>
      <c r="V247" s="34"/>
      <c r="W247" s="34"/>
      <c r="X247" s="34"/>
      <c r="Y247" s="34"/>
      <c r="Z247" s="34"/>
      <c r="AA247" s="34"/>
      <c r="AB247" s="34"/>
      <c r="AC247" s="34"/>
      <c r="AD247" s="34"/>
      <c r="AE247" s="34"/>
      <c r="AR247" s="206" t="s">
        <v>330</v>
      </c>
      <c r="AT247" s="206" t="s">
        <v>125</v>
      </c>
      <c r="AU247" s="206" t="s">
        <v>76</v>
      </c>
      <c r="AY247" s="13" t="s">
        <v>131</v>
      </c>
      <c r="BE247" s="207">
        <f>IF(N247="základní",J247,0)</f>
        <v>0</v>
      </c>
      <c r="BF247" s="207">
        <f>IF(N247="snížená",J247,0)</f>
        <v>0</v>
      </c>
      <c r="BG247" s="207">
        <f>IF(N247="zákl. přenesená",J247,0)</f>
        <v>0</v>
      </c>
      <c r="BH247" s="207">
        <f>IF(N247="sníž. přenesená",J247,0)</f>
        <v>0</v>
      </c>
      <c r="BI247" s="207">
        <f>IF(N247="nulová",J247,0)</f>
        <v>0</v>
      </c>
      <c r="BJ247" s="13" t="s">
        <v>83</v>
      </c>
      <c r="BK247" s="207">
        <f>ROUND(I247*H247,2)</f>
        <v>0</v>
      </c>
      <c r="BL247" s="13" t="s">
        <v>330</v>
      </c>
      <c r="BM247" s="206" t="s">
        <v>346</v>
      </c>
    </row>
    <row r="248" s="2" customFormat="1">
      <c r="A248" s="34"/>
      <c r="B248" s="35"/>
      <c r="C248" s="36"/>
      <c r="D248" s="208" t="s">
        <v>133</v>
      </c>
      <c r="E248" s="36"/>
      <c r="F248" s="209" t="s">
        <v>347</v>
      </c>
      <c r="G248" s="36"/>
      <c r="H248" s="36"/>
      <c r="I248" s="210"/>
      <c r="J248" s="36"/>
      <c r="K248" s="36"/>
      <c r="L248" s="40"/>
      <c r="M248" s="211"/>
      <c r="N248" s="212"/>
      <c r="O248" s="87"/>
      <c r="P248" s="87"/>
      <c r="Q248" s="87"/>
      <c r="R248" s="87"/>
      <c r="S248" s="87"/>
      <c r="T248" s="88"/>
      <c r="U248" s="34"/>
      <c r="V248" s="34"/>
      <c r="W248" s="34"/>
      <c r="X248" s="34"/>
      <c r="Y248" s="34"/>
      <c r="Z248" s="34"/>
      <c r="AA248" s="34"/>
      <c r="AB248" s="34"/>
      <c r="AC248" s="34"/>
      <c r="AD248" s="34"/>
      <c r="AE248" s="34"/>
      <c r="AT248" s="13" t="s">
        <v>133</v>
      </c>
      <c r="AU248" s="13" t="s">
        <v>76</v>
      </c>
    </row>
    <row r="249" s="2" customFormat="1">
      <c r="A249" s="34"/>
      <c r="B249" s="35"/>
      <c r="C249" s="36"/>
      <c r="D249" s="208" t="s">
        <v>135</v>
      </c>
      <c r="E249" s="36"/>
      <c r="F249" s="213" t="s">
        <v>348</v>
      </c>
      <c r="G249" s="36"/>
      <c r="H249" s="36"/>
      <c r="I249" s="210"/>
      <c r="J249" s="36"/>
      <c r="K249" s="36"/>
      <c r="L249" s="40"/>
      <c r="M249" s="211"/>
      <c r="N249" s="212"/>
      <c r="O249" s="87"/>
      <c r="P249" s="87"/>
      <c r="Q249" s="87"/>
      <c r="R249" s="87"/>
      <c r="S249" s="87"/>
      <c r="T249" s="88"/>
      <c r="U249" s="34"/>
      <c r="V249" s="34"/>
      <c r="W249" s="34"/>
      <c r="X249" s="34"/>
      <c r="Y249" s="34"/>
      <c r="Z249" s="34"/>
      <c r="AA249" s="34"/>
      <c r="AB249" s="34"/>
      <c r="AC249" s="34"/>
      <c r="AD249" s="34"/>
      <c r="AE249" s="34"/>
      <c r="AT249" s="13" t="s">
        <v>135</v>
      </c>
      <c r="AU249" s="13" t="s">
        <v>76</v>
      </c>
    </row>
    <row r="250" s="10" customFormat="1">
      <c r="A250" s="10"/>
      <c r="B250" s="214"/>
      <c r="C250" s="215"/>
      <c r="D250" s="208" t="s">
        <v>137</v>
      </c>
      <c r="E250" s="216" t="s">
        <v>1</v>
      </c>
      <c r="F250" s="217" t="s">
        <v>349</v>
      </c>
      <c r="G250" s="215"/>
      <c r="H250" s="218">
        <v>587.25</v>
      </c>
      <c r="I250" s="219"/>
      <c r="J250" s="215"/>
      <c r="K250" s="215"/>
      <c r="L250" s="220"/>
      <c r="M250" s="221"/>
      <c r="N250" s="222"/>
      <c r="O250" s="222"/>
      <c r="P250" s="222"/>
      <c r="Q250" s="222"/>
      <c r="R250" s="222"/>
      <c r="S250" s="222"/>
      <c r="T250" s="223"/>
      <c r="U250" s="10"/>
      <c r="V250" s="10"/>
      <c r="W250" s="10"/>
      <c r="X250" s="10"/>
      <c r="Y250" s="10"/>
      <c r="Z250" s="10"/>
      <c r="AA250" s="10"/>
      <c r="AB250" s="10"/>
      <c r="AC250" s="10"/>
      <c r="AD250" s="10"/>
      <c r="AE250" s="10"/>
      <c r="AT250" s="224" t="s">
        <v>137</v>
      </c>
      <c r="AU250" s="224" t="s">
        <v>76</v>
      </c>
      <c r="AV250" s="10" t="s">
        <v>85</v>
      </c>
      <c r="AW250" s="10" t="s">
        <v>32</v>
      </c>
      <c r="AX250" s="10" t="s">
        <v>83</v>
      </c>
      <c r="AY250" s="224" t="s">
        <v>131</v>
      </c>
    </row>
    <row r="251" s="2" customFormat="1" ht="16.5" customHeight="1">
      <c r="A251" s="34"/>
      <c r="B251" s="35"/>
      <c r="C251" s="195" t="s">
        <v>350</v>
      </c>
      <c r="D251" s="195" t="s">
        <v>125</v>
      </c>
      <c r="E251" s="196" t="s">
        <v>351</v>
      </c>
      <c r="F251" s="197" t="s">
        <v>352</v>
      </c>
      <c r="G251" s="198" t="s">
        <v>164</v>
      </c>
      <c r="H251" s="199">
        <v>0.5</v>
      </c>
      <c r="I251" s="200"/>
      <c r="J251" s="201">
        <f>ROUND(I251*H251,2)</f>
        <v>0</v>
      </c>
      <c r="K251" s="197" t="s">
        <v>129</v>
      </c>
      <c r="L251" s="40"/>
      <c r="M251" s="202" t="s">
        <v>1</v>
      </c>
      <c r="N251" s="203" t="s">
        <v>41</v>
      </c>
      <c r="O251" s="87"/>
      <c r="P251" s="204">
        <f>O251*H251</f>
        <v>0</v>
      </c>
      <c r="Q251" s="204">
        <v>0</v>
      </c>
      <c r="R251" s="204">
        <f>Q251*H251</f>
        <v>0</v>
      </c>
      <c r="S251" s="204">
        <v>0</v>
      </c>
      <c r="T251" s="205">
        <f>S251*H251</f>
        <v>0</v>
      </c>
      <c r="U251" s="34"/>
      <c r="V251" s="34"/>
      <c r="W251" s="34"/>
      <c r="X251" s="34"/>
      <c r="Y251" s="34"/>
      <c r="Z251" s="34"/>
      <c r="AA251" s="34"/>
      <c r="AB251" s="34"/>
      <c r="AC251" s="34"/>
      <c r="AD251" s="34"/>
      <c r="AE251" s="34"/>
      <c r="AR251" s="206" t="s">
        <v>330</v>
      </c>
      <c r="AT251" s="206" t="s">
        <v>125</v>
      </c>
      <c r="AU251" s="206" t="s">
        <v>76</v>
      </c>
      <c r="AY251" s="13" t="s">
        <v>131</v>
      </c>
      <c r="BE251" s="207">
        <f>IF(N251="základní",J251,0)</f>
        <v>0</v>
      </c>
      <c r="BF251" s="207">
        <f>IF(N251="snížená",J251,0)</f>
        <v>0</v>
      </c>
      <c r="BG251" s="207">
        <f>IF(N251="zákl. přenesená",J251,0)</f>
        <v>0</v>
      </c>
      <c r="BH251" s="207">
        <f>IF(N251="sníž. přenesená",J251,0)</f>
        <v>0</v>
      </c>
      <c r="BI251" s="207">
        <f>IF(N251="nulová",J251,0)</f>
        <v>0</v>
      </c>
      <c r="BJ251" s="13" t="s">
        <v>83</v>
      </c>
      <c r="BK251" s="207">
        <f>ROUND(I251*H251,2)</f>
        <v>0</v>
      </c>
      <c r="BL251" s="13" t="s">
        <v>330</v>
      </c>
      <c r="BM251" s="206" t="s">
        <v>353</v>
      </c>
    </row>
    <row r="252" s="2" customFormat="1">
      <c r="A252" s="34"/>
      <c r="B252" s="35"/>
      <c r="C252" s="36"/>
      <c r="D252" s="208" t="s">
        <v>133</v>
      </c>
      <c r="E252" s="36"/>
      <c r="F252" s="209" t="s">
        <v>354</v>
      </c>
      <c r="G252" s="36"/>
      <c r="H252" s="36"/>
      <c r="I252" s="210"/>
      <c r="J252" s="36"/>
      <c r="K252" s="36"/>
      <c r="L252" s="40"/>
      <c r="M252" s="211"/>
      <c r="N252" s="212"/>
      <c r="O252" s="87"/>
      <c r="P252" s="87"/>
      <c r="Q252" s="87"/>
      <c r="R252" s="87"/>
      <c r="S252" s="87"/>
      <c r="T252" s="88"/>
      <c r="U252" s="34"/>
      <c r="V252" s="34"/>
      <c r="W252" s="34"/>
      <c r="X252" s="34"/>
      <c r="Y252" s="34"/>
      <c r="Z252" s="34"/>
      <c r="AA252" s="34"/>
      <c r="AB252" s="34"/>
      <c r="AC252" s="34"/>
      <c r="AD252" s="34"/>
      <c r="AE252" s="34"/>
      <c r="AT252" s="13" t="s">
        <v>133</v>
      </c>
      <c r="AU252" s="13" t="s">
        <v>76</v>
      </c>
    </row>
    <row r="253" s="2" customFormat="1">
      <c r="A253" s="34"/>
      <c r="B253" s="35"/>
      <c r="C253" s="36"/>
      <c r="D253" s="208" t="s">
        <v>135</v>
      </c>
      <c r="E253" s="36"/>
      <c r="F253" s="213" t="s">
        <v>348</v>
      </c>
      <c r="G253" s="36"/>
      <c r="H253" s="36"/>
      <c r="I253" s="210"/>
      <c r="J253" s="36"/>
      <c r="K253" s="36"/>
      <c r="L253" s="40"/>
      <c r="M253" s="211"/>
      <c r="N253" s="212"/>
      <c r="O253" s="87"/>
      <c r="P253" s="87"/>
      <c r="Q253" s="87"/>
      <c r="R253" s="87"/>
      <c r="S253" s="87"/>
      <c r="T253" s="88"/>
      <c r="U253" s="34"/>
      <c r="V253" s="34"/>
      <c r="W253" s="34"/>
      <c r="X253" s="34"/>
      <c r="Y253" s="34"/>
      <c r="Z253" s="34"/>
      <c r="AA253" s="34"/>
      <c r="AB253" s="34"/>
      <c r="AC253" s="34"/>
      <c r="AD253" s="34"/>
      <c r="AE253" s="34"/>
      <c r="AT253" s="13" t="s">
        <v>135</v>
      </c>
      <c r="AU253" s="13" t="s">
        <v>76</v>
      </c>
    </row>
    <row r="254" s="2" customFormat="1" ht="16.5" customHeight="1">
      <c r="A254" s="34"/>
      <c r="B254" s="35"/>
      <c r="C254" s="195" t="s">
        <v>355</v>
      </c>
      <c r="D254" s="195" t="s">
        <v>125</v>
      </c>
      <c r="E254" s="196" t="s">
        <v>356</v>
      </c>
      <c r="F254" s="197" t="s">
        <v>357</v>
      </c>
      <c r="G254" s="198" t="s">
        <v>164</v>
      </c>
      <c r="H254" s="199">
        <v>6</v>
      </c>
      <c r="I254" s="200"/>
      <c r="J254" s="201">
        <f>ROUND(I254*H254,2)</f>
        <v>0</v>
      </c>
      <c r="K254" s="197" t="s">
        <v>129</v>
      </c>
      <c r="L254" s="40"/>
      <c r="M254" s="202" t="s">
        <v>1</v>
      </c>
      <c r="N254" s="203" t="s">
        <v>41</v>
      </c>
      <c r="O254" s="87"/>
      <c r="P254" s="204">
        <f>O254*H254</f>
        <v>0</v>
      </c>
      <c r="Q254" s="204">
        <v>0</v>
      </c>
      <c r="R254" s="204">
        <f>Q254*H254</f>
        <v>0</v>
      </c>
      <c r="S254" s="204">
        <v>0</v>
      </c>
      <c r="T254" s="205">
        <f>S254*H254</f>
        <v>0</v>
      </c>
      <c r="U254" s="34"/>
      <c r="V254" s="34"/>
      <c r="W254" s="34"/>
      <c r="X254" s="34"/>
      <c r="Y254" s="34"/>
      <c r="Z254" s="34"/>
      <c r="AA254" s="34"/>
      <c r="AB254" s="34"/>
      <c r="AC254" s="34"/>
      <c r="AD254" s="34"/>
      <c r="AE254" s="34"/>
      <c r="AR254" s="206" t="s">
        <v>330</v>
      </c>
      <c r="AT254" s="206" t="s">
        <v>125</v>
      </c>
      <c r="AU254" s="206" t="s">
        <v>76</v>
      </c>
      <c r="AY254" s="13" t="s">
        <v>131</v>
      </c>
      <c r="BE254" s="207">
        <f>IF(N254="základní",J254,0)</f>
        <v>0</v>
      </c>
      <c r="BF254" s="207">
        <f>IF(N254="snížená",J254,0)</f>
        <v>0</v>
      </c>
      <c r="BG254" s="207">
        <f>IF(N254="zákl. přenesená",J254,0)</f>
        <v>0</v>
      </c>
      <c r="BH254" s="207">
        <f>IF(N254="sníž. přenesená",J254,0)</f>
        <v>0</v>
      </c>
      <c r="BI254" s="207">
        <f>IF(N254="nulová",J254,0)</f>
        <v>0</v>
      </c>
      <c r="BJ254" s="13" t="s">
        <v>83</v>
      </c>
      <c r="BK254" s="207">
        <f>ROUND(I254*H254,2)</f>
        <v>0</v>
      </c>
      <c r="BL254" s="13" t="s">
        <v>330</v>
      </c>
      <c r="BM254" s="206" t="s">
        <v>358</v>
      </c>
    </row>
    <row r="255" s="2" customFormat="1">
      <c r="A255" s="34"/>
      <c r="B255" s="35"/>
      <c r="C255" s="36"/>
      <c r="D255" s="208" t="s">
        <v>133</v>
      </c>
      <c r="E255" s="36"/>
      <c r="F255" s="209" t="s">
        <v>359</v>
      </c>
      <c r="G255" s="36"/>
      <c r="H255" s="36"/>
      <c r="I255" s="210"/>
      <c r="J255" s="36"/>
      <c r="K255" s="36"/>
      <c r="L255" s="40"/>
      <c r="M255" s="211"/>
      <c r="N255" s="212"/>
      <c r="O255" s="87"/>
      <c r="P255" s="87"/>
      <c r="Q255" s="87"/>
      <c r="R255" s="87"/>
      <c r="S255" s="87"/>
      <c r="T255" s="88"/>
      <c r="U255" s="34"/>
      <c r="V255" s="34"/>
      <c r="W255" s="34"/>
      <c r="X255" s="34"/>
      <c r="Y255" s="34"/>
      <c r="Z255" s="34"/>
      <c r="AA255" s="34"/>
      <c r="AB255" s="34"/>
      <c r="AC255" s="34"/>
      <c r="AD255" s="34"/>
      <c r="AE255" s="34"/>
      <c r="AT255" s="13" t="s">
        <v>133</v>
      </c>
      <c r="AU255" s="13" t="s">
        <v>76</v>
      </c>
    </row>
    <row r="256" s="2" customFormat="1">
      <c r="A256" s="34"/>
      <c r="B256" s="35"/>
      <c r="C256" s="36"/>
      <c r="D256" s="208" t="s">
        <v>135</v>
      </c>
      <c r="E256" s="36"/>
      <c r="F256" s="213" t="s">
        <v>348</v>
      </c>
      <c r="G256" s="36"/>
      <c r="H256" s="36"/>
      <c r="I256" s="210"/>
      <c r="J256" s="36"/>
      <c r="K256" s="36"/>
      <c r="L256" s="40"/>
      <c r="M256" s="211"/>
      <c r="N256" s="212"/>
      <c r="O256" s="87"/>
      <c r="P256" s="87"/>
      <c r="Q256" s="87"/>
      <c r="R256" s="87"/>
      <c r="S256" s="87"/>
      <c r="T256" s="88"/>
      <c r="U256" s="34"/>
      <c r="V256" s="34"/>
      <c r="W256" s="34"/>
      <c r="X256" s="34"/>
      <c r="Y256" s="34"/>
      <c r="Z256" s="34"/>
      <c r="AA256" s="34"/>
      <c r="AB256" s="34"/>
      <c r="AC256" s="34"/>
      <c r="AD256" s="34"/>
      <c r="AE256" s="34"/>
      <c r="AT256" s="13" t="s">
        <v>135</v>
      </c>
      <c r="AU256" s="13" t="s">
        <v>76</v>
      </c>
    </row>
    <row r="257" s="2" customFormat="1">
      <c r="A257" s="34"/>
      <c r="B257" s="35"/>
      <c r="C257" s="195" t="s">
        <v>360</v>
      </c>
      <c r="D257" s="195" t="s">
        <v>125</v>
      </c>
      <c r="E257" s="196" t="s">
        <v>361</v>
      </c>
      <c r="F257" s="197" t="s">
        <v>362</v>
      </c>
      <c r="G257" s="198" t="s">
        <v>164</v>
      </c>
      <c r="H257" s="199">
        <v>771.42499999999995</v>
      </c>
      <c r="I257" s="200"/>
      <c r="J257" s="201">
        <f>ROUND(I257*H257,2)</f>
        <v>0</v>
      </c>
      <c r="K257" s="197" t="s">
        <v>129</v>
      </c>
      <c r="L257" s="40"/>
      <c r="M257" s="202" t="s">
        <v>1</v>
      </c>
      <c r="N257" s="203" t="s">
        <v>41</v>
      </c>
      <c r="O257" s="87"/>
      <c r="P257" s="204">
        <f>O257*H257</f>
        <v>0</v>
      </c>
      <c r="Q257" s="204">
        <v>0</v>
      </c>
      <c r="R257" s="204">
        <f>Q257*H257</f>
        <v>0</v>
      </c>
      <c r="S257" s="204">
        <v>0</v>
      </c>
      <c r="T257" s="205">
        <f>S257*H257</f>
        <v>0</v>
      </c>
      <c r="U257" s="34"/>
      <c r="V257" s="34"/>
      <c r="W257" s="34"/>
      <c r="X257" s="34"/>
      <c r="Y257" s="34"/>
      <c r="Z257" s="34"/>
      <c r="AA257" s="34"/>
      <c r="AB257" s="34"/>
      <c r="AC257" s="34"/>
      <c r="AD257" s="34"/>
      <c r="AE257" s="34"/>
      <c r="AR257" s="206" t="s">
        <v>330</v>
      </c>
      <c r="AT257" s="206" t="s">
        <v>125</v>
      </c>
      <c r="AU257" s="206" t="s">
        <v>76</v>
      </c>
      <c r="AY257" s="13" t="s">
        <v>131</v>
      </c>
      <c r="BE257" s="207">
        <f>IF(N257="základní",J257,0)</f>
        <v>0</v>
      </c>
      <c r="BF257" s="207">
        <f>IF(N257="snížená",J257,0)</f>
        <v>0</v>
      </c>
      <c r="BG257" s="207">
        <f>IF(N257="zákl. přenesená",J257,0)</f>
        <v>0</v>
      </c>
      <c r="BH257" s="207">
        <f>IF(N257="sníž. přenesená",J257,0)</f>
        <v>0</v>
      </c>
      <c r="BI257" s="207">
        <f>IF(N257="nulová",J257,0)</f>
        <v>0</v>
      </c>
      <c r="BJ257" s="13" t="s">
        <v>83</v>
      </c>
      <c r="BK257" s="207">
        <f>ROUND(I257*H257,2)</f>
        <v>0</v>
      </c>
      <c r="BL257" s="13" t="s">
        <v>330</v>
      </c>
      <c r="BM257" s="206" t="s">
        <v>363</v>
      </c>
    </row>
    <row r="258" s="2" customFormat="1">
      <c r="A258" s="34"/>
      <c r="B258" s="35"/>
      <c r="C258" s="36"/>
      <c r="D258" s="208" t="s">
        <v>133</v>
      </c>
      <c r="E258" s="36"/>
      <c r="F258" s="209" t="s">
        <v>364</v>
      </c>
      <c r="G258" s="36"/>
      <c r="H258" s="36"/>
      <c r="I258" s="210"/>
      <c r="J258" s="36"/>
      <c r="K258" s="36"/>
      <c r="L258" s="40"/>
      <c r="M258" s="211"/>
      <c r="N258" s="212"/>
      <c r="O258" s="87"/>
      <c r="P258" s="87"/>
      <c r="Q258" s="87"/>
      <c r="R258" s="87"/>
      <c r="S258" s="87"/>
      <c r="T258" s="88"/>
      <c r="U258" s="34"/>
      <c r="V258" s="34"/>
      <c r="W258" s="34"/>
      <c r="X258" s="34"/>
      <c r="Y258" s="34"/>
      <c r="Z258" s="34"/>
      <c r="AA258" s="34"/>
      <c r="AB258" s="34"/>
      <c r="AC258" s="34"/>
      <c r="AD258" s="34"/>
      <c r="AE258" s="34"/>
      <c r="AT258" s="13" t="s">
        <v>133</v>
      </c>
      <c r="AU258" s="13" t="s">
        <v>76</v>
      </c>
    </row>
    <row r="259" s="2" customFormat="1">
      <c r="A259" s="34"/>
      <c r="B259" s="35"/>
      <c r="C259" s="36"/>
      <c r="D259" s="208" t="s">
        <v>135</v>
      </c>
      <c r="E259" s="36"/>
      <c r="F259" s="213" t="s">
        <v>365</v>
      </c>
      <c r="G259" s="36"/>
      <c r="H259" s="36"/>
      <c r="I259" s="210"/>
      <c r="J259" s="36"/>
      <c r="K259" s="36"/>
      <c r="L259" s="40"/>
      <c r="M259" s="211"/>
      <c r="N259" s="212"/>
      <c r="O259" s="87"/>
      <c r="P259" s="87"/>
      <c r="Q259" s="87"/>
      <c r="R259" s="87"/>
      <c r="S259" s="87"/>
      <c r="T259" s="88"/>
      <c r="U259" s="34"/>
      <c r="V259" s="34"/>
      <c r="W259" s="34"/>
      <c r="X259" s="34"/>
      <c r="Y259" s="34"/>
      <c r="Z259" s="34"/>
      <c r="AA259" s="34"/>
      <c r="AB259" s="34"/>
      <c r="AC259" s="34"/>
      <c r="AD259" s="34"/>
      <c r="AE259" s="34"/>
      <c r="AT259" s="13" t="s">
        <v>135</v>
      </c>
      <c r="AU259" s="13" t="s">
        <v>76</v>
      </c>
    </row>
    <row r="260" s="2" customFormat="1">
      <c r="A260" s="34"/>
      <c r="B260" s="35"/>
      <c r="C260" s="36"/>
      <c r="D260" s="208" t="s">
        <v>151</v>
      </c>
      <c r="E260" s="36"/>
      <c r="F260" s="213" t="s">
        <v>366</v>
      </c>
      <c r="G260" s="36"/>
      <c r="H260" s="36"/>
      <c r="I260" s="210"/>
      <c r="J260" s="36"/>
      <c r="K260" s="36"/>
      <c r="L260" s="40"/>
      <c r="M260" s="211"/>
      <c r="N260" s="212"/>
      <c r="O260" s="87"/>
      <c r="P260" s="87"/>
      <c r="Q260" s="87"/>
      <c r="R260" s="87"/>
      <c r="S260" s="87"/>
      <c r="T260" s="88"/>
      <c r="U260" s="34"/>
      <c r="V260" s="34"/>
      <c r="W260" s="34"/>
      <c r="X260" s="34"/>
      <c r="Y260" s="34"/>
      <c r="Z260" s="34"/>
      <c r="AA260" s="34"/>
      <c r="AB260" s="34"/>
      <c r="AC260" s="34"/>
      <c r="AD260" s="34"/>
      <c r="AE260" s="34"/>
      <c r="AT260" s="13" t="s">
        <v>151</v>
      </c>
      <c r="AU260" s="13" t="s">
        <v>76</v>
      </c>
    </row>
    <row r="261" s="10" customFormat="1">
      <c r="A261" s="10"/>
      <c r="B261" s="214"/>
      <c r="C261" s="215"/>
      <c r="D261" s="208" t="s">
        <v>137</v>
      </c>
      <c r="E261" s="216" t="s">
        <v>1</v>
      </c>
      <c r="F261" s="217" t="s">
        <v>367</v>
      </c>
      <c r="G261" s="215"/>
      <c r="H261" s="218">
        <v>771.42499999999995</v>
      </c>
      <c r="I261" s="219"/>
      <c r="J261" s="215"/>
      <c r="K261" s="215"/>
      <c r="L261" s="220"/>
      <c r="M261" s="221"/>
      <c r="N261" s="222"/>
      <c r="O261" s="222"/>
      <c r="P261" s="222"/>
      <c r="Q261" s="222"/>
      <c r="R261" s="222"/>
      <c r="S261" s="222"/>
      <c r="T261" s="223"/>
      <c r="U261" s="10"/>
      <c r="V261" s="10"/>
      <c r="W261" s="10"/>
      <c r="X261" s="10"/>
      <c r="Y261" s="10"/>
      <c r="Z261" s="10"/>
      <c r="AA261" s="10"/>
      <c r="AB261" s="10"/>
      <c r="AC261" s="10"/>
      <c r="AD261" s="10"/>
      <c r="AE261" s="10"/>
      <c r="AT261" s="224" t="s">
        <v>137</v>
      </c>
      <c r="AU261" s="224" t="s">
        <v>76</v>
      </c>
      <c r="AV261" s="10" t="s">
        <v>85</v>
      </c>
      <c r="AW261" s="10" t="s">
        <v>32</v>
      </c>
      <c r="AX261" s="10" t="s">
        <v>83</v>
      </c>
      <c r="AY261" s="224" t="s">
        <v>131</v>
      </c>
    </row>
    <row r="262" s="2" customFormat="1" ht="33" customHeight="1">
      <c r="A262" s="34"/>
      <c r="B262" s="35"/>
      <c r="C262" s="195" t="s">
        <v>368</v>
      </c>
      <c r="D262" s="195" t="s">
        <v>125</v>
      </c>
      <c r="E262" s="196" t="s">
        <v>369</v>
      </c>
      <c r="F262" s="197" t="s">
        <v>370</v>
      </c>
      <c r="G262" s="198" t="s">
        <v>164</v>
      </c>
      <c r="H262" s="199">
        <v>674.274</v>
      </c>
      <c r="I262" s="200"/>
      <c r="J262" s="201">
        <f>ROUND(I262*H262,2)</f>
        <v>0</v>
      </c>
      <c r="K262" s="197" t="s">
        <v>129</v>
      </c>
      <c r="L262" s="40"/>
      <c r="M262" s="202" t="s">
        <v>1</v>
      </c>
      <c r="N262" s="203" t="s">
        <v>41</v>
      </c>
      <c r="O262" s="87"/>
      <c r="P262" s="204">
        <f>O262*H262</f>
        <v>0</v>
      </c>
      <c r="Q262" s="204">
        <v>0</v>
      </c>
      <c r="R262" s="204">
        <f>Q262*H262</f>
        <v>0</v>
      </c>
      <c r="S262" s="204">
        <v>0</v>
      </c>
      <c r="T262" s="205">
        <f>S262*H262</f>
        <v>0</v>
      </c>
      <c r="U262" s="34"/>
      <c r="V262" s="34"/>
      <c r="W262" s="34"/>
      <c r="X262" s="34"/>
      <c r="Y262" s="34"/>
      <c r="Z262" s="34"/>
      <c r="AA262" s="34"/>
      <c r="AB262" s="34"/>
      <c r="AC262" s="34"/>
      <c r="AD262" s="34"/>
      <c r="AE262" s="34"/>
      <c r="AR262" s="206" t="s">
        <v>330</v>
      </c>
      <c r="AT262" s="206" t="s">
        <v>125</v>
      </c>
      <c r="AU262" s="206" t="s">
        <v>76</v>
      </c>
      <c r="AY262" s="13" t="s">
        <v>131</v>
      </c>
      <c r="BE262" s="207">
        <f>IF(N262="základní",J262,0)</f>
        <v>0</v>
      </c>
      <c r="BF262" s="207">
        <f>IF(N262="snížená",J262,0)</f>
        <v>0</v>
      </c>
      <c r="BG262" s="207">
        <f>IF(N262="zákl. přenesená",J262,0)</f>
        <v>0</v>
      </c>
      <c r="BH262" s="207">
        <f>IF(N262="sníž. přenesená",J262,0)</f>
        <v>0</v>
      </c>
      <c r="BI262" s="207">
        <f>IF(N262="nulová",J262,0)</f>
        <v>0</v>
      </c>
      <c r="BJ262" s="13" t="s">
        <v>83</v>
      </c>
      <c r="BK262" s="207">
        <f>ROUND(I262*H262,2)</f>
        <v>0</v>
      </c>
      <c r="BL262" s="13" t="s">
        <v>330</v>
      </c>
      <c r="BM262" s="206" t="s">
        <v>371</v>
      </c>
    </row>
    <row r="263" s="2" customFormat="1">
      <c r="A263" s="34"/>
      <c r="B263" s="35"/>
      <c r="C263" s="36"/>
      <c r="D263" s="208" t="s">
        <v>133</v>
      </c>
      <c r="E263" s="36"/>
      <c r="F263" s="209" t="s">
        <v>372</v>
      </c>
      <c r="G263" s="36"/>
      <c r="H263" s="36"/>
      <c r="I263" s="210"/>
      <c r="J263" s="36"/>
      <c r="K263" s="36"/>
      <c r="L263" s="40"/>
      <c r="M263" s="211"/>
      <c r="N263" s="212"/>
      <c r="O263" s="87"/>
      <c r="P263" s="87"/>
      <c r="Q263" s="87"/>
      <c r="R263" s="87"/>
      <c r="S263" s="87"/>
      <c r="T263" s="88"/>
      <c r="U263" s="34"/>
      <c r="V263" s="34"/>
      <c r="W263" s="34"/>
      <c r="X263" s="34"/>
      <c r="Y263" s="34"/>
      <c r="Z263" s="34"/>
      <c r="AA263" s="34"/>
      <c r="AB263" s="34"/>
      <c r="AC263" s="34"/>
      <c r="AD263" s="34"/>
      <c r="AE263" s="34"/>
      <c r="AT263" s="13" t="s">
        <v>133</v>
      </c>
      <c r="AU263" s="13" t="s">
        <v>76</v>
      </c>
    </row>
    <row r="264" s="2" customFormat="1">
      <c r="A264" s="34"/>
      <c r="B264" s="35"/>
      <c r="C264" s="36"/>
      <c r="D264" s="208" t="s">
        <v>135</v>
      </c>
      <c r="E264" s="36"/>
      <c r="F264" s="213" t="s">
        <v>373</v>
      </c>
      <c r="G264" s="36"/>
      <c r="H264" s="36"/>
      <c r="I264" s="210"/>
      <c r="J264" s="36"/>
      <c r="K264" s="36"/>
      <c r="L264" s="40"/>
      <c r="M264" s="211"/>
      <c r="N264" s="212"/>
      <c r="O264" s="87"/>
      <c r="P264" s="87"/>
      <c r="Q264" s="87"/>
      <c r="R264" s="87"/>
      <c r="S264" s="87"/>
      <c r="T264" s="88"/>
      <c r="U264" s="34"/>
      <c r="V264" s="34"/>
      <c r="W264" s="34"/>
      <c r="X264" s="34"/>
      <c r="Y264" s="34"/>
      <c r="Z264" s="34"/>
      <c r="AA264" s="34"/>
      <c r="AB264" s="34"/>
      <c r="AC264" s="34"/>
      <c r="AD264" s="34"/>
      <c r="AE264" s="34"/>
      <c r="AT264" s="13" t="s">
        <v>135</v>
      </c>
      <c r="AU264" s="13" t="s">
        <v>76</v>
      </c>
    </row>
    <row r="265" s="2" customFormat="1">
      <c r="A265" s="34"/>
      <c r="B265" s="35"/>
      <c r="C265" s="36"/>
      <c r="D265" s="208" t="s">
        <v>151</v>
      </c>
      <c r="E265" s="36"/>
      <c r="F265" s="213" t="s">
        <v>366</v>
      </c>
      <c r="G265" s="36"/>
      <c r="H265" s="36"/>
      <c r="I265" s="210"/>
      <c r="J265" s="36"/>
      <c r="K265" s="36"/>
      <c r="L265" s="40"/>
      <c r="M265" s="211"/>
      <c r="N265" s="212"/>
      <c r="O265" s="87"/>
      <c r="P265" s="87"/>
      <c r="Q265" s="87"/>
      <c r="R265" s="87"/>
      <c r="S265" s="87"/>
      <c r="T265" s="88"/>
      <c r="U265" s="34"/>
      <c r="V265" s="34"/>
      <c r="W265" s="34"/>
      <c r="X265" s="34"/>
      <c r="Y265" s="34"/>
      <c r="Z265" s="34"/>
      <c r="AA265" s="34"/>
      <c r="AB265" s="34"/>
      <c r="AC265" s="34"/>
      <c r="AD265" s="34"/>
      <c r="AE265" s="34"/>
      <c r="AT265" s="13" t="s">
        <v>151</v>
      </c>
      <c r="AU265" s="13" t="s">
        <v>76</v>
      </c>
    </row>
    <row r="266" s="10" customFormat="1">
      <c r="A266" s="10"/>
      <c r="B266" s="214"/>
      <c r="C266" s="215"/>
      <c r="D266" s="208" t="s">
        <v>137</v>
      </c>
      <c r="E266" s="216" t="s">
        <v>1</v>
      </c>
      <c r="F266" s="217" t="s">
        <v>374</v>
      </c>
      <c r="G266" s="215"/>
      <c r="H266" s="218">
        <v>674.274</v>
      </c>
      <c r="I266" s="219"/>
      <c r="J266" s="215"/>
      <c r="K266" s="215"/>
      <c r="L266" s="220"/>
      <c r="M266" s="221"/>
      <c r="N266" s="222"/>
      <c r="O266" s="222"/>
      <c r="P266" s="222"/>
      <c r="Q266" s="222"/>
      <c r="R266" s="222"/>
      <c r="S266" s="222"/>
      <c r="T266" s="223"/>
      <c r="U266" s="10"/>
      <c r="V266" s="10"/>
      <c r="W266" s="10"/>
      <c r="X266" s="10"/>
      <c r="Y266" s="10"/>
      <c r="Z266" s="10"/>
      <c r="AA266" s="10"/>
      <c r="AB266" s="10"/>
      <c r="AC266" s="10"/>
      <c r="AD266" s="10"/>
      <c r="AE266" s="10"/>
      <c r="AT266" s="224" t="s">
        <v>137</v>
      </c>
      <c r="AU266" s="224" t="s">
        <v>76</v>
      </c>
      <c r="AV266" s="10" t="s">
        <v>85</v>
      </c>
      <c r="AW266" s="10" t="s">
        <v>32</v>
      </c>
      <c r="AX266" s="10" t="s">
        <v>83</v>
      </c>
      <c r="AY266" s="224" t="s">
        <v>131</v>
      </c>
    </row>
    <row r="267" s="2" customFormat="1" ht="33" customHeight="1">
      <c r="A267" s="34"/>
      <c r="B267" s="35"/>
      <c r="C267" s="195" t="s">
        <v>375</v>
      </c>
      <c r="D267" s="195" t="s">
        <v>125</v>
      </c>
      <c r="E267" s="196" t="s">
        <v>376</v>
      </c>
      <c r="F267" s="197" t="s">
        <v>377</v>
      </c>
      <c r="G267" s="198" t="s">
        <v>164</v>
      </c>
      <c r="H267" s="199">
        <v>587.25</v>
      </c>
      <c r="I267" s="200"/>
      <c r="J267" s="201">
        <f>ROUND(I267*H267,2)</f>
        <v>0</v>
      </c>
      <c r="K267" s="197" t="s">
        <v>129</v>
      </c>
      <c r="L267" s="40"/>
      <c r="M267" s="202" t="s">
        <v>1</v>
      </c>
      <c r="N267" s="203" t="s">
        <v>41</v>
      </c>
      <c r="O267" s="87"/>
      <c r="P267" s="204">
        <f>O267*H267</f>
        <v>0</v>
      </c>
      <c r="Q267" s="204">
        <v>0</v>
      </c>
      <c r="R267" s="204">
        <f>Q267*H267</f>
        <v>0</v>
      </c>
      <c r="S267" s="204">
        <v>0</v>
      </c>
      <c r="T267" s="205">
        <f>S267*H267</f>
        <v>0</v>
      </c>
      <c r="U267" s="34"/>
      <c r="V267" s="34"/>
      <c r="W267" s="34"/>
      <c r="X267" s="34"/>
      <c r="Y267" s="34"/>
      <c r="Z267" s="34"/>
      <c r="AA267" s="34"/>
      <c r="AB267" s="34"/>
      <c r="AC267" s="34"/>
      <c r="AD267" s="34"/>
      <c r="AE267" s="34"/>
      <c r="AR267" s="206" t="s">
        <v>330</v>
      </c>
      <c r="AT267" s="206" t="s">
        <v>125</v>
      </c>
      <c r="AU267" s="206" t="s">
        <v>76</v>
      </c>
      <c r="AY267" s="13" t="s">
        <v>131</v>
      </c>
      <c r="BE267" s="207">
        <f>IF(N267="základní",J267,0)</f>
        <v>0</v>
      </c>
      <c r="BF267" s="207">
        <f>IF(N267="snížená",J267,0)</f>
        <v>0</v>
      </c>
      <c r="BG267" s="207">
        <f>IF(N267="zákl. přenesená",J267,0)</f>
        <v>0</v>
      </c>
      <c r="BH267" s="207">
        <f>IF(N267="sníž. přenesená",J267,0)</f>
        <v>0</v>
      </c>
      <c r="BI267" s="207">
        <f>IF(N267="nulová",J267,0)</f>
        <v>0</v>
      </c>
      <c r="BJ267" s="13" t="s">
        <v>83</v>
      </c>
      <c r="BK267" s="207">
        <f>ROUND(I267*H267,2)</f>
        <v>0</v>
      </c>
      <c r="BL267" s="13" t="s">
        <v>330</v>
      </c>
      <c r="BM267" s="206" t="s">
        <v>378</v>
      </c>
    </row>
    <row r="268" s="2" customFormat="1">
      <c r="A268" s="34"/>
      <c r="B268" s="35"/>
      <c r="C268" s="36"/>
      <c r="D268" s="208" t="s">
        <v>133</v>
      </c>
      <c r="E268" s="36"/>
      <c r="F268" s="209" t="s">
        <v>379</v>
      </c>
      <c r="G268" s="36"/>
      <c r="H268" s="36"/>
      <c r="I268" s="210"/>
      <c r="J268" s="36"/>
      <c r="K268" s="36"/>
      <c r="L268" s="40"/>
      <c r="M268" s="211"/>
      <c r="N268" s="212"/>
      <c r="O268" s="87"/>
      <c r="P268" s="87"/>
      <c r="Q268" s="87"/>
      <c r="R268" s="87"/>
      <c r="S268" s="87"/>
      <c r="T268" s="88"/>
      <c r="U268" s="34"/>
      <c r="V268" s="34"/>
      <c r="W268" s="34"/>
      <c r="X268" s="34"/>
      <c r="Y268" s="34"/>
      <c r="Z268" s="34"/>
      <c r="AA268" s="34"/>
      <c r="AB268" s="34"/>
      <c r="AC268" s="34"/>
      <c r="AD268" s="34"/>
      <c r="AE268" s="34"/>
      <c r="AT268" s="13" t="s">
        <v>133</v>
      </c>
      <c r="AU268" s="13" t="s">
        <v>76</v>
      </c>
    </row>
    <row r="269" s="2" customFormat="1">
      <c r="A269" s="34"/>
      <c r="B269" s="35"/>
      <c r="C269" s="36"/>
      <c r="D269" s="208" t="s">
        <v>135</v>
      </c>
      <c r="E269" s="36"/>
      <c r="F269" s="213" t="s">
        <v>365</v>
      </c>
      <c r="G269" s="36"/>
      <c r="H269" s="36"/>
      <c r="I269" s="210"/>
      <c r="J269" s="36"/>
      <c r="K269" s="36"/>
      <c r="L269" s="40"/>
      <c r="M269" s="211"/>
      <c r="N269" s="212"/>
      <c r="O269" s="87"/>
      <c r="P269" s="87"/>
      <c r="Q269" s="87"/>
      <c r="R269" s="87"/>
      <c r="S269" s="87"/>
      <c r="T269" s="88"/>
      <c r="U269" s="34"/>
      <c r="V269" s="34"/>
      <c r="W269" s="34"/>
      <c r="X269" s="34"/>
      <c r="Y269" s="34"/>
      <c r="Z269" s="34"/>
      <c r="AA269" s="34"/>
      <c r="AB269" s="34"/>
      <c r="AC269" s="34"/>
      <c r="AD269" s="34"/>
      <c r="AE269" s="34"/>
      <c r="AT269" s="13" t="s">
        <v>135</v>
      </c>
      <c r="AU269" s="13" t="s">
        <v>76</v>
      </c>
    </row>
    <row r="270" s="2" customFormat="1">
      <c r="A270" s="34"/>
      <c r="B270" s="35"/>
      <c r="C270" s="36"/>
      <c r="D270" s="208" t="s">
        <v>151</v>
      </c>
      <c r="E270" s="36"/>
      <c r="F270" s="213" t="s">
        <v>366</v>
      </c>
      <c r="G270" s="36"/>
      <c r="H270" s="36"/>
      <c r="I270" s="210"/>
      <c r="J270" s="36"/>
      <c r="K270" s="36"/>
      <c r="L270" s="40"/>
      <c r="M270" s="211"/>
      <c r="N270" s="212"/>
      <c r="O270" s="87"/>
      <c r="P270" s="87"/>
      <c r="Q270" s="87"/>
      <c r="R270" s="87"/>
      <c r="S270" s="87"/>
      <c r="T270" s="88"/>
      <c r="U270" s="34"/>
      <c r="V270" s="34"/>
      <c r="W270" s="34"/>
      <c r="X270" s="34"/>
      <c r="Y270" s="34"/>
      <c r="Z270" s="34"/>
      <c r="AA270" s="34"/>
      <c r="AB270" s="34"/>
      <c r="AC270" s="34"/>
      <c r="AD270" s="34"/>
      <c r="AE270" s="34"/>
      <c r="AT270" s="13" t="s">
        <v>151</v>
      </c>
      <c r="AU270" s="13" t="s">
        <v>76</v>
      </c>
    </row>
    <row r="271" s="10" customFormat="1">
      <c r="A271" s="10"/>
      <c r="B271" s="214"/>
      <c r="C271" s="215"/>
      <c r="D271" s="208" t="s">
        <v>137</v>
      </c>
      <c r="E271" s="216" t="s">
        <v>1</v>
      </c>
      <c r="F271" s="217" t="s">
        <v>380</v>
      </c>
      <c r="G271" s="215"/>
      <c r="H271" s="218">
        <v>587.25</v>
      </c>
      <c r="I271" s="219"/>
      <c r="J271" s="215"/>
      <c r="K271" s="215"/>
      <c r="L271" s="220"/>
      <c r="M271" s="221"/>
      <c r="N271" s="222"/>
      <c r="O271" s="222"/>
      <c r="P271" s="222"/>
      <c r="Q271" s="222"/>
      <c r="R271" s="222"/>
      <c r="S271" s="222"/>
      <c r="T271" s="223"/>
      <c r="U271" s="10"/>
      <c r="V271" s="10"/>
      <c r="W271" s="10"/>
      <c r="X271" s="10"/>
      <c r="Y271" s="10"/>
      <c r="Z271" s="10"/>
      <c r="AA271" s="10"/>
      <c r="AB271" s="10"/>
      <c r="AC271" s="10"/>
      <c r="AD271" s="10"/>
      <c r="AE271" s="10"/>
      <c r="AT271" s="224" t="s">
        <v>137</v>
      </c>
      <c r="AU271" s="224" t="s">
        <v>76</v>
      </c>
      <c r="AV271" s="10" t="s">
        <v>85</v>
      </c>
      <c r="AW271" s="10" t="s">
        <v>32</v>
      </c>
      <c r="AX271" s="10" t="s">
        <v>83</v>
      </c>
      <c r="AY271" s="224" t="s">
        <v>131</v>
      </c>
    </row>
    <row r="272" s="2" customFormat="1">
      <c r="A272" s="34"/>
      <c r="B272" s="35"/>
      <c r="C272" s="195" t="s">
        <v>381</v>
      </c>
      <c r="D272" s="195" t="s">
        <v>125</v>
      </c>
      <c r="E272" s="196" t="s">
        <v>382</v>
      </c>
      <c r="F272" s="197" t="s">
        <v>383</v>
      </c>
      <c r="G272" s="198" t="s">
        <v>164</v>
      </c>
      <c r="H272" s="199">
        <v>6</v>
      </c>
      <c r="I272" s="200"/>
      <c r="J272" s="201">
        <f>ROUND(I272*H272,2)</f>
        <v>0</v>
      </c>
      <c r="K272" s="197" t="s">
        <v>129</v>
      </c>
      <c r="L272" s="40"/>
      <c r="M272" s="202" t="s">
        <v>1</v>
      </c>
      <c r="N272" s="203" t="s">
        <v>41</v>
      </c>
      <c r="O272" s="87"/>
      <c r="P272" s="204">
        <f>O272*H272</f>
        <v>0</v>
      </c>
      <c r="Q272" s="204">
        <v>0</v>
      </c>
      <c r="R272" s="204">
        <f>Q272*H272</f>
        <v>0</v>
      </c>
      <c r="S272" s="204">
        <v>0</v>
      </c>
      <c r="T272" s="205">
        <f>S272*H272</f>
        <v>0</v>
      </c>
      <c r="U272" s="34"/>
      <c r="V272" s="34"/>
      <c r="W272" s="34"/>
      <c r="X272" s="34"/>
      <c r="Y272" s="34"/>
      <c r="Z272" s="34"/>
      <c r="AA272" s="34"/>
      <c r="AB272" s="34"/>
      <c r="AC272" s="34"/>
      <c r="AD272" s="34"/>
      <c r="AE272" s="34"/>
      <c r="AR272" s="206" t="s">
        <v>330</v>
      </c>
      <c r="AT272" s="206" t="s">
        <v>125</v>
      </c>
      <c r="AU272" s="206" t="s">
        <v>76</v>
      </c>
      <c r="AY272" s="13" t="s">
        <v>131</v>
      </c>
      <c r="BE272" s="207">
        <f>IF(N272="základní",J272,0)</f>
        <v>0</v>
      </c>
      <c r="BF272" s="207">
        <f>IF(N272="snížená",J272,0)</f>
        <v>0</v>
      </c>
      <c r="BG272" s="207">
        <f>IF(N272="zákl. přenesená",J272,0)</f>
        <v>0</v>
      </c>
      <c r="BH272" s="207">
        <f>IF(N272="sníž. přenesená",J272,0)</f>
        <v>0</v>
      </c>
      <c r="BI272" s="207">
        <f>IF(N272="nulová",J272,0)</f>
        <v>0</v>
      </c>
      <c r="BJ272" s="13" t="s">
        <v>83</v>
      </c>
      <c r="BK272" s="207">
        <f>ROUND(I272*H272,2)</f>
        <v>0</v>
      </c>
      <c r="BL272" s="13" t="s">
        <v>330</v>
      </c>
      <c r="BM272" s="206" t="s">
        <v>384</v>
      </c>
    </row>
    <row r="273" s="2" customFormat="1">
      <c r="A273" s="34"/>
      <c r="B273" s="35"/>
      <c r="C273" s="36"/>
      <c r="D273" s="208" t="s">
        <v>133</v>
      </c>
      <c r="E273" s="36"/>
      <c r="F273" s="209" t="s">
        <v>385</v>
      </c>
      <c r="G273" s="36"/>
      <c r="H273" s="36"/>
      <c r="I273" s="210"/>
      <c r="J273" s="36"/>
      <c r="K273" s="36"/>
      <c r="L273" s="40"/>
      <c r="M273" s="211"/>
      <c r="N273" s="212"/>
      <c r="O273" s="87"/>
      <c r="P273" s="87"/>
      <c r="Q273" s="87"/>
      <c r="R273" s="87"/>
      <c r="S273" s="87"/>
      <c r="T273" s="88"/>
      <c r="U273" s="34"/>
      <c r="V273" s="34"/>
      <c r="W273" s="34"/>
      <c r="X273" s="34"/>
      <c r="Y273" s="34"/>
      <c r="Z273" s="34"/>
      <c r="AA273" s="34"/>
      <c r="AB273" s="34"/>
      <c r="AC273" s="34"/>
      <c r="AD273" s="34"/>
      <c r="AE273" s="34"/>
      <c r="AT273" s="13" t="s">
        <v>133</v>
      </c>
      <c r="AU273" s="13" t="s">
        <v>76</v>
      </c>
    </row>
    <row r="274" s="2" customFormat="1">
      <c r="A274" s="34"/>
      <c r="B274" s="35"/>
      <c r="C274" s="36"/>
      <c r="D274" s="208" t="s">
        <v>135</v>
      </c>
      <c r="E274" s="36"/>
      <c r="F274" s="213" t="s">
        <v>365</v>
      </c>
      <c r="G274" s="36"/>
      <c r="H274" s="36"/>
      <c r="I274" s="210"/>
      <c r="J274" s="36"/>
      <c r="K274" s="36"/>
      <c r="L274" s="40"/>
      <c r="M274" s="211"/>
      <c r="N274" s="212"/>
      <c r="O274" s="87"/>
      <c r="P274" s="87"/>
      <c r="Q274" s="87"/>
      <c r="R274" s="87"/>
      <c r="S274" s="87"/>
      <c r="T274" s="88"/>
      <c r="U274" s="34"/>
      <c r="V274" s="34"/>
      <c r="W274" s="34"/>
      <c r="X274" s="34"/>
      <c r="Y274" s="34"/>
      <c r="Z274" s="34"/>
      <c r="AA274" s="34"/>
      <c r="AB274" s="34"/>
      <c r="AC274" s="34"/>
      <c r="AD274" s="34"/>
      <c r="AE274" s="34"/>
      <c r="AT274" s="13" t="s">
        <v>135</v>
      </c>
      <c r="AU274" s="13" t="s">
        <v>76</v>
      </c>
    </row>
    <row r="275" s="2" customFormat="1">
      <c r="A275" s="34"/>
      <c r="B275" s="35"/>
      <c r="C275" s="36"/>
      <c r="D275" s="208" t="s">
        <v>151</v>
      </c>
      <c r="E275" s="36"/>
      <c r="F275" s="213" t="s">
        <v>366</v>
      </c>
      <c r="G275" s="36"/>
      <c r="H275" s="36"/>
      <c r="I275" s="210"/>
      <c r="J275" s="36"/>
      <c r="K275" s="36"/>
      <c r="L275" s="40"/>
      <c r="M275" s="211"/>
      <c r="N275" s="212"/>
      <c r="O275" s="87"/>
      <c r="P275" s="87"/>
      <c r="Q275" s="87"/>
      <c r="R275" s="87"/>
      <c r="S275" s="87"/>
      <c r="T275" s="88"/>
      <c r="U275" s="34"/>
      <c r="V275" s="34"/>
      <c r="W275" s="34"/>
      <c r="X275" s="34"/>
      <c r="Y275" s="34"/>
      <c r="Z275" s="34"/>
      <c r="AA275" s="34"/>
      <c r="AB275" s="34"/>
      <c r="AC275" s="34"/>
      <c r="AD275" s="34"/>
      <c r="AE275" s="34"/>
      <c r="AT275" s="13" t="s">
        <v>151</v>
      </c>
      <c r="AU275" s="13" t="s">
        <v>76</v>
      </c>
    </row>
    <row r="276" s="10" customFormat="1">
      <c r="A276" s="10"/>
      <c r="B276" s="214"/>
      <c r="C276" s="215"/>
      <c r="D276" s="208" t="s">
        <v>137</v>
      </c>
      <c r="E276" s="216" t="s">
        <v>1</v>
      </c>
      <c r="F276" s="217" t="s">
        <v>386</v>
      </c>
      <c r="G276" s="215"/>
      <c r="H276" s="218">
        <v>6</v>
      </c>
      <c r="I276" s="219"/>
      <c r="J276" s="215"/>
      <c r="K276" s="215"/>
      <c r="L276" s="220"/>
      <c r="M276" s="221"/>
      <c r="N276" s="222"/>
      <c r="O276" s="222"/>
      <c r="P276" s="222"/>
      <c r="Q276" s="222"/>
      <c r="R276" s="222"/>
      <c r="S276" s="222"/>
      <c r="T276" s="223"/>
      <c r="U276" s="10"/>
      <c r="V276" s="10"/>
      <c r="W276" s="10"/>
      <c r="X276" s="10"/>
      <c r="Y276" s="10"/>
      <c r="Z276" s="10"/>
      <c r="AA276" s="10"/>
      <c r="AB276" s="10"/>
      <c r="AC276" s="10"/>
      <c r="AD276" s="10"/>
      <c r="AE276" s="10"/>
      <c r="AT276" s="224" t="s">
        <v>137</v>
      </c>
      <c r="AU276" s="224" t="s">
        <v>76</v>
      </c>
      <c r="AV276" s="10" t="s">
        <v>85</v>
      </c>
      <c r="AW276" s="10" t="s">
        <v>32</v>
      </c>
      <c r="AX276" s="10" t="s">
        <v>83</v>
      </c>
      <c r="AY276" s="224" t="s">
        <v>131</v>
      </c>
    </row>
    <row r="277" s="2" customFormat="1" ht="33" customHeight="1">
      <c r="A277" s="34"/>
      <c r="B277" s="35"/>
      <c r="C277" s="195" t="s">
        <v>387</v>
      </c>
      <c r="D277" s="195" t="s">
        <v>125</v>
      </c>
      <c r="E277" s="196" t="s">
        <v>388</v>
      </c>
      <c r="F277" s="197" t="s">
        <v>389</v>
      </c>
      <c r="G277" s="198" t="s">
        <v>164</v>
      </c>
      <c r="H277" s="199">
        <v>4.4000000000000004</v>
      </c>
      <c r="I277" s="200"/>
      <c r="J277" s="201">
        <f>ROUND(I277*H277,2)</f>
        <v>0</v>
      </c>
      <c r="K277" s="197" t="s">
        <v>129</v>
      </c>
      <c r="L277" s="40"/>
      <c r="M277" s="202" t="s">
        <v>1</v>
      </c>
      <c r="N277" s="203" t="s">
        <v>41</v>
      </c>
      <c r="O277" s="87"/>
      <c r="P277" s="204">
        <f>O277*H277</f>
        <v>0</v>
      </c>
      <c r="Q277" s="204">
        <v>0</v>
      </c>
      <c r="R277" s="204">
        <f>Q277*H277</f>
        <v>0</v>
      </c>
      <c r="S277" s="204">
        <v>0</v>
      </c>
      <c r="T277" s="205">
        <f>S277*H277</f>
        <v>0</v>
      </c>
      <c r="U277" s="34"/>
      <c r="V277" s="34"/>
      <c r="W277" s="34"/>
      <c r="X277" s="34"/>
      <c r="Y277" s="34"/>
      <c r="Z277" s="34"/>
      <c r="AA277" s="34"/>
      <c r="AB277" s="34"/>
      <c r="AC277" s="34"/>
      <c r="AD277" s="34"/>
      <c r="AE277" s="34"/>
      <c r="AR277" s="206" t="s">
        <v>330</v>
      </c>
      <c r="AT277" s="206" t="s">
        <v>125</v>
      </c>
      <c r="AU277" s="206" t="s">
        <v>76</v>
      </c>
      <c r="AY277" s="13" t="s">
        <v>131</v>
      </c>
      <c r="BE277" s="207">
        <f>IF(N277="základní",J277,0)</f>
        <v>0</v>
      </c>
      <c r="BF277" s="207">
        <f>IF(N277="snížená",J277,0)</f>
        <v>0</v>
      </c>
      <c r="BG277" s="207">
        <f>IF(N277="zákl. přenesená",J277,0)</f>
        <v>0</v>
      </c>
      <c r="BH277" s="207">
        <f>IF(N277="sníž. přenesená",J277,0)</f>
        <v>0</v>
      </c>
      <c r="BI277" s="207">
        <f>IF(N277="nulová",J277,0)</f>
        <v>0</v>
      </c>
      <c r="BJ277" s="13" t="s">
        <v>83</v>
      </c>
      <c r="BK277" s="207">
        <f>ROUND(I277*H277,2)</f>
        <v>0</v>
      </c>
      <c r="BL277" s="13" t="s">
        <v>330</v>
      </c>
      <c r="BM277" s="206" t="s">
        <v>390</v>
      </c>
    </row>
    <row r="278" s="2" customFormat="1">
      <c r="A278" s="34"/>
      <c r="B278" s="35"/>
      <c r="C278" s="36"/>
      <c r="D278" s="208" t="s">
        <v>133</v>
      </c>
      <c r="E278" s="36"/>
      <c r="F278" s="209" t="s">
        <v>391</v>
      </c>
      <c r="G278" s="36"/>
      <c r="H278" s="36"/>
      <c r="I278" s="210"/>
      <c r="J278" s="36"/>
      <c r="K278" s="36"/>
      <c r="L278" s="40"/>
      <c r="M278" s="211"/>
      <c r="N278" s="212"/>
      <c r="O278" s="87"/>
      <c r="P278" s="87"/>
      <c r="Q278" s="87"/>
      <c r="R278" s="87"/>
      <c r="S278" s="87"/>
      <c r="T278" s="88"/>
      <c r="U278" s="34"/>
      <c r="V278" s="34"/>
      <c r="W278" s="34"/>
      <c r="X278" s="34"/>
      <c r="Y278" s="34"/>
      <c r="Z278" s="34"/>
      <c r="AA278" s="34"/>
      <c r="AB278" s="34"/>
      <c r="AC278" s="34"/>
      <c r="AD278" s="34"/>
      <c r="AE278" s="34"/>
      <c r="AT278" s="13" t="s">
        <v>133</v>
      </c>
      <c r="AU278" s="13" t="s">
        <v>76</v>
      </c>
    </row>
    <row r="279" s="2" customFormat="1">
      <c r="A279" s="34"/>
      <c r="B279" s="35"/>
      <c r="C279" s="36"/>
      <c r="D279" s="208" t="s">
        <v>135</v>
      </c>
      <c r="E279" s="36"/>
      <c r="F279" s="213" t="s">
        <v>365</v>
      </c>
      <c r="G279" s="36"/>
      <c r="H279" s="36"/>
      <c r="I279" s="210"/>
      <c r="J279" s="36"/>
      <c r="K279" s="36"/>
      <c r="L279" s="40"/>
      <c r="M279" s="211"/>
      <c r="N279" s="212"/>
      <c r="O279" s="87"/>
      <c r="P279" s="87"/>
      <c r="Q279" s="87"/>
      <c r="R279" s="87"/>
      <c r="S279" s="87"/>
      <c r="T279" s="88"/>
      <c r="U279" s="34"/>
      <c r="V279" s="34"/>
      <c r="W279" s="34"/>
      <c r="X279" s="34"/>
      <c r="Y279" s="34"/>
      <c r="Z279" s="34"/>
      <c r="AA279" s="34"/>
      <c r="AB279" s="34"/>
      <c r="AC279" s="34"/>
      <c r="AD279" s="34"/>
      <c r="AE279" s="34"/>
      <c r="AT279" s="13" t="s">
        <v>135</v>
      </c>
      <c r="AU279" s="13" t="s">
        <v>76</v>
      </c>
    </row>
    <row r="280" s="2" customFormat="1">
      <c r="A280" s="34"/>
      <c r="B280" s="35"/>
      <c r="C280" s="36"/>
      <c r="D280" s="208" t="s">
        <v>151</v>
      </c>
      <c r="E280" s="36"/>
      <c r="F280" s="213" t="s">
        <v>366</v>
      </c>
      <c r="G280" s="36"/>
      <c r="H280" s="36"/>
      <c r="I280" s="210"/>
      <c r="J280" s="36"/>
      <c r="K280" s="36"/>
      <c r="L280" s="40"/>
      <c r="M280" s="211"/>
      <c r="N280" s="212"/>
      <c r="O280" s="87"/>
      <c r="P280" s="87"/>
      <c r="Q280" s="87"/>
      <c r="R280" s="87"/>
      <c r="S280" s="87"/>
      <c r="T280" s="88"/>
      <c r="U280" s="34"/>
      <c r="V280" s="34"/>
      <c r="W280" s="34"/>
      <c r="X280" s="34"/>
      <c r="Y280" s="34"/>
      <c r="Z280" s="34"/>
      <c r="AA280" s="34"/>
      <c r="AB280" s="34"/>
      <c r="AC280" s="34"/>
      <c r="AD280" s="34"/>
      <c r="AE280" s="34"/>
      <c r="AT280" s="13" t="s">
        <v>151</v>
      </c>
      <c r="AU280" s="13" t="s">
        <v>76</v>
      </c>
    </row>
    <row r="281" s="10" customFormat="1">
      <c r="A281" s="10"/>
      <c r="B281" s="214"/>
      <c r="C281" s="215"/>
      <c r="D281" s="208" t="s">
        <v>137</v>
      </c>
      <c r="E281" s="216" t="s">
        <v>1</v>
      </c>
      <c r="F281" s="217" t="s">
        <v>392</v>
      </c>
      <c r="G281" s="215"/>
      <c r="H281" s="218">
        <v>4.4000000000000004</v>
      </c>
      <c r="I281" s="219"/>
      <c r="J281" s="215"/>
      <c r="K281" s="215"/>
      <c r="L281" s="220"/>
      <c r="M281" s="221"/>
      <c r="N281" s="222"/>
      <c r="O281" s="222"/>
      <c r="P281" s="222"/>
      <c r="Q281" s="222"/>
      <c r="R281" s="222"/>
      <c r="S281" s="222"/>
      <c r="T281" s="223"/>
      <c r="U281" s="10"/>
      <c r="V281" s="10"/>
      <c r="W281" s="10"/>
      <c r="X281" s="10"/>
      <c r="Y281" s="10"/>
      <c r="Z281" s="10"/>
      <c r="AA281" s="10"/>
      <c r="AB281" s="10"/>
      <c r="AC281" s="10"/>
      <c r="AD281" s="10"/>
      <c r="AE281" s="10"/>
      <c r="AT281" s="224" t="s">
        <v>137</v>
      </c>
      <c r="AU281" s="224" t="s">
        <v>76</v>
      </c>
      <c r="AV281" s="10" t="s">
        <v>85</v>
      </c>
      <c r="AW281" s="10" t="s">
        <v>32</v>
      </c>
      <c r="AX281" s="10" t="s">
        <v>83</v>
      </c>
      <c r="AY281" s="224" t="s">
        <v>131</v>
      </c>
    </row>
    <row r="282" s="2" customFormat="1" ht="33" customHeight="1">
      <c r="A282" s="34"/>
      <c r="B282" s="35"/>
      <c r="C282" s="195" t="s">
        <v>393</v>
      </c>
      <c r="D282" s="195" t="s">
        <v>125</v>
      </c>
      <c r="E282" s="196" t="s">
        <v>394</v>
      </c>
      <c r="F282" s="197" t="s">
        <v>395</v>
      </c>
      <c r="G282" s="198" t="s">
        <v>164</v>
      </c>
      <c r="H282" s="199">
        <v>1320.8330000000001</v>
      </c>
      <c r="I282" s="200"/>
      <c r="J282" s="201">
        <f>ROUND(I282*H282,2)</f>
        <v>0</v>
      </c>
      <c r="K282" s="197" t="s">
        <v>129</v>
      </c>
      <c r="L282" s="40"/>
      <c r="M282" s="202" t="s">
        <v>1</v>
      </c>
      <c r="N282" s="203" t="s">
        <v>41</v>
      </c>
      <c r="O282" s="87"/>
      <c r="P282" s="204">
        <f>O282*H282</f>
        <v>0</v>
      </c>
      <c r="Q282" s="204">
        <v>0</v>
      </c>
      <c r="R282" s="204">
        <f>Q282*H282</f>
        <v>0</v>
      </c>
      <c r="S282" s="204">
        <v>0</v>
      </c>
      <c r="T282" s="205">
        <f>S282*H282</f>
        <v>0</v>
      </c>
      <c r="U282" s="34"/>
      <c r="V282" s="34"/>
      <c r="W282" s="34"/>
      <c r="X282" s="34"/>
      <c r="Y282" s="34"/>
      <c r="Z282" s="34"/>
      <c r="AA282" s="34"/>
      <c r="AB282" s="34"/>
      <c r="AC282" s="34"/>
      <c r="AD282" s="34"/>
      <c r="AE282" s="34"/>
      <c r="AR282" s="206" t="s">
        <v>330</v>
      </c>
      <c r="AT282" s="206" t="s">
        <v>125</v>
      </c>
      <c r="AU282" s="206" t="s">
        <v>76</v>
      </c>
      <c r="AY282" s="13" t="s">
        <v>131</v>
      </c>
      <c r="BE282" s="207">
        <f>IF(N282="základní",J282,0)</f>
        <v>0</v>
      </c>
      <c r="BF282" s="207">
        <f>IF(N282="snížená",J282,0)</f>
        <v>0</v>
      </c>
      <c r="BG282" s="207">
        <f>IF(N282="zákl. přenesená",J282,0)</f>
        <v>0</v>
      </c>
      <c r="BH282" s="207">
        <f>IF(N282="sníž. přenesená",J282,0)</f>
        <v>0</v>
      </c>
      <c r="BI282" s="207">
        <f>IF(N282="nulová",J282,0)</f>
        <v>0</v>
      </c>
      <c r="BJ282" s="13" t="s">
        <v>83</v>
      </c>
      <c r="BK282" s="207">
        <f>ROUND(I282*H282,2)</f>
        <v>0</v>
      </c>
      <c r="BL282" s="13" t="s">
        <v>330</v>
      </c>
      <c r="BM282" s="206" t="s">
        <v>396</v>
      </c>
    </row>
    <row r="283" s="2" customFormat="1">
      <c r="A283" s="34"/>
      <c r="B283" s="35"/>
      <c r="C283" s="36"/>
      <c r="D283" s="208" t="s">
        <v>133</v>
      </c>
      <c r="E283" s="36"/>
      <c r="F283" s="209" t="s">
        <v>397</v>
      </c>
      <c r="G283" s="36"/>
      <c r="H283" s="36"/>
      <c r="I283" s="210"/>
      <c r="J283" s="36"/>
      <c r="K283" s="36"/>
      <c r="L283" s="40"/>
      <c r="M283" s="211"/>
      <c r="N283" s="212"/>
      <c r="O283" s="87"/>
      <c r="P283" s="87"/>
      <c r="Q283" s="87"/>
      <c r="R283" s="87"/>
      <c r="S283" s="87"/>
      <c r="T283" s="88"/>
      <c r="U283" s="34"/>
      <c r="V283" s="34"/>
      <c r="W283" s="34"/>
      <c r="X283" s="34"/>
      <c r="Y283" s="34"/>
      <c r="Z283" s="34"/>
      <c r="AA283" s="34"/>
      <c r="AB283" s="34"/>
      <c r="AC283" s="34"/>
      <c r="AD283" s="34"/>
      <c r="AE283" s="34"/>
      <c r="AT283" s="13" t="s">
        <v>133</v>
      </c>
      <c r="AU283" s="13" t="s">
        <v>76</v>
      </c>
    </row>
    <row r="284" s="2" customFormat="1">
      <c r="A284" s="34"/>
      <c r="B284" s="35"/>
      <c r="C284" s="36"/>
      <c r="D284" s="208" t="s">
        <v>135</v>
      </c>
      <c r="E284" s="36"/>
      <c r="F284" s="213" t="s">
        <v>365</v>
      </c>
      <c r="G284" s="36"/>
      <c r="H284" s="36"/>
      <c r="I284" s="210"/>
      <c r="J284" s="36"/>
      <c r="K284" s="36"/>
      <c r="L284" s="40"/>
      <c r="M284" s="211"/>
      <c r="N284" s="212"/>
      <c r="O284" s="87"/>
      <c r="P284" s="87"/>
      <c r="Q284" s="87"/>
      <c r="R284" s="87"/>
      <c r="S284" s="87"/>
      <c r="T284" s="88"/>
      <c r="U284" s="34"/>
      <c r="V284" s="34"/>
      <c r="W284" s="34"/>
      <c r="X284" s="34"/>
      <c r="Y284" s="34"/>
      <c r="Z284" s="34"/>
      <c r="AA284" s="34"/>
      <c r="AB284" s="34"/>
      <c r="AC284" s="34"/>
      <c r="AD284" s="34"/>
      <c r="AE284" s="34"/>
      <c r="AT284" s="13" t="s">
        <v>135</v>
      </c>
      <c r="AU284" s="13" t="s">
        <v>76</v>
      </c>
    </row>
    <row r="285" s="2" customFormat="1">
      <c r="A285" s="34"/>
      <c r="B285" s="35"/>
      <c r="C285" s="36"/>
      <c r="D285" s="208" t="s">
        <v>151</v>
      </c>
      <c r="E285" s="36"/>
      <c r="F285" s="213" t="s">
        <v>366</v>
      </c>
      <c r="G285" s="36"/>
      <c r="H285" s="36"/>
      <c r="I285" s="210"/>
      <c r="J285" s="36"/>
      <c r="K285" s="36"/>
      <c r="L285" s="40"/>
      <c r="M285" s="211"/>
      <c r="N285" s="212"/>
      <c r="O285" s="87"/>
      <c r="P285" s="87"/>
      <c r="Q285" s="87"/>
      <c r="R285" s="87"/>
      <c r="S285" s="87"/>
      <c r="T285" s="88"/>
      <c r="U285" s="34"/>
      <c r="V285" s="34"/>
      <c r="W285" s="34"/>
      <c r="X285" s="34"/>
      <c r="Y285" s="34"/>
      <c r="Z285" s="34"/>
      <c r="AA285" s="34"/>
      <c r="AB285" s="34"/>
      <c r="AC285" s="34"/>
      <c r="AD285" s="34"/>
      <c r="AE285" s="34"/>
      <c r="AT285" s="13" t="s">
        <v>151</v>
      </c>
      <c r="AU285" s="13" t="s">
        <v>76</v>
      </c>
    </row>
    <row r="286" s="10" customFormat="1">
      <c r="A286" s="10"/>
      <c r="B286" s="214"/>
      <c r="C286" s="215"/>
      <c r="D286" s="208" t="s">
        <v>137</v>
      </c>
      <c r="E286" s="216" t="s">
        <v>1</v>
      </c>
      <c r="F286" s="217" t="s">
        <v>398</v>
      </c>
      <c r="G286" s="215"/>
      <c r="H286" s="218">
        <v>1320.8330000000001</v>
      </c>
      <c r="I286" s="219"/>
      <c r="J286" s="215"/>
      <c r="K286" s="215"/>
      <c r="L286" s="220"/>
      <c r="M286" s="221"/>
      <c r="N286" s="222"/>
      <c r="O286" s="222"/>
      <c r="P286" s="222"/>
      <c r="Q286" s="222"/>
      <c r="R286" s="222"/>
      <c r="S286" s="222"/>
      <c r="T286" s="223"/>
      <c r="U286" s="10"/>
      <c r="V286" s="10"/>
      <c r="W286" s="10"/>
      <c r="X286" s="10"/>
      <c r="Y286" s="10"/>
      <c r="Z286" s="10"/>
      <c r="AA286" s="10"/>
      <c r="AB286" s="10"/>
      <c r="AC286" s="10"/>
      <c r="AD286" s="10"/>
      <c r="AE286" s="10"/>
      <c r="AT286" s="224" t="s">
        <v>137</v>
      </c>
      <c r="AU286" s="224" t="s">
        <v>76</v>
      </c>
      <c r="AV286" s="10" t="s">
        <v>85</v>
      </c>
      <c r="AW286" s="10" t="s">
        <v>32</v>
      </c>
      <c r="AX286" s="10" t="s">
        <v>83</v>
      </c>
      <c r="AY286" s="224" t="s">
        <v>131</v>
      </c>
    </row>
    <row r="287" s="2" customFormat="1">
      <c r="A287" s="34"/>
      <c r="B287" s="35"/>
      <c r="C287" s="195" t="s">
        <v>399</v>
      </c>
      <c r="D287" s="195" t="s">
        <v>125</v>
      </c>
      <c r="E287" s="196" t="s">
        <v>400</v>
      </c>
      <c r="F287" s="197" t="s">
        <v>401</v>
      </c>
      <c r="G287" s="198" t="s">
        <v>164</v>
      </c>
      <c r="H287" s="199">
        <v>6.7999999999999998</v>
      </c>
      <c r="I287" s="200"/>
      <c r="J287" s="201">
        <f>ROUND(I287*H287,2)</f>
        <v>0</v>
      </c>
      <c r="K287" s="197" t="s">
        <v>129</v>
      </c>
      <c r="L287" s="40"/>
      <c r="M287" s="202" t="s">
        <v>1</v>
      </c>
      <c r="N287" s="203" t="s">
        <v>41</v>
      </c>
      <c r="O287" s="87"/>
      <c r="P287" s="204">
        <f>O287*H287</f>
        <v>0</v>
      </c>
      <c r="Q287" s="204">
        <v>0</v>
      </c>
      <c r="R287" s="204">
        <f>Q287*H287</f>
        <v>0</v>
      </c>
      <c r="S287" s="204">
        <v>0</v>
      </c>
      <c r="T287" s="205">
        <f>S287*H287</f>
        <v>0</v>
      </c>
      <c r="U287" s="34"/>
      <c r="V287" s="34"/>
      <c r="W287" s="34"/>
      <c r="X287" s="34"/>
      <c r="Y287" s="34"/>
      <c r="Z287" s="34"/>
      <c r="AA287" s="34"/>
      <c r="AB287" s="34"/>
      <c r="AC287" s="34"/>
      <c r="AD287" s="34"/>
      <c r="AE287" s="34"/>
      <c r="AR287" s="206" t="s">
        <v>330</v>
      </c>
      <c r="AT287" s="206" t="s">
        <v>125</v>
      </c>
      <c r="AU287" s="206" t="s">
        <v>76</v>
      </c>
      <c r="AY287" s="13" t="s">
        <v>131</v>
      </c>
      <c r="BE287" s="207">
        <f>IF(N287="základní",J287,0)</f>
        <v>0</v>
      </c>
      <c r="BF287" s="207">
        <f>IF(N287="snížená",J287,0)</f>
        <v>0</v>
      </c>
      <c r="BG287" s="207">
        <f>IF(N287="zákl. přenesená",J287,0)</f>
        <v>0</v>
      </c>
      <c r="BH287" s="207">
        <f>IF(N287="sníž. přenesená",J287,0)</f>
        <v>0</v>
      </c>
      <c r="BI287" s="207">
        <f>IF(N287="nulová",J287,0)</f>
        <v>0</v>
      </c>
      <c r="BJ287" s="13" t="s">
        <v>83</v>
      </c>
      <c r="BK287" s="207">
        <f>ROUND(I287*H287,2)</f>
        <v>0</v>
      </c>
      <c r="BL287" s="13" t="s">
        <v>330</v>
      </c>
      <c r="BM287" s="206" t="s">
        <v>402</v>
      </c>
    </row>
    <row r="288" s="2" customFormat="1">
      <c r="A288" s="34"/>
      <c r="B288" s="35"/>
      <c r="C288" s="36"/>
      <c r="D288" s="208" t="s">
        <v>133</v>
      </c>
      <c r="E288" s="36"/>
      <c r="F288" s="209" t="s">
        <v>403</v>
      </c>
      <c r="G288" s="36"/>
      <c r="H288" s="36"/>
      <c r="I288" s="210"/>
      <c r="J288" s="36"/>
      <c r="K288" s="36"/>
      <c r="L288" s="40"/>
      <c r="M288" s="211"/>
      <c r="N288" s="212"/>
      <c r="O288" s="87"/>
      <c r="P288" s="87"/>
      <c r="Q288" s="87"/>
      <c r="R288" s="87"/>
      <c r="S288" s="87"/>
      <c r="T288" s="88"/>
      <c r="U288" s="34"/>
      <c r="V288" s="34"/>
      <c r="W288" s="34"/>
      <c r="X288" s="34"/>
      <c r="Y288" s="34"/>
      <c r="Z288" s="34"/>
      <c r="AA288" s="34"/>
      <c r="AB288" s="34"/>
      <c r="AC288" s="34"/>
      <c r="AD288" s="34"/>
      <c r="AE288" s="34"/>
      <c r="AT288" s="13" t="s">
        <v>133</v>
      </c>
      <c r="AU288" s="13" t="s">
        <v>76</v>
      </c>
    </row>
    <row r="289" s="2" customFormat="1">
      <c r="A289" s="34"/>
      <c r="B289" s="35"/>
      <c r="C289" s="36"/>
      <c r="D289" s="208" t="s">
        <v>135</v>
      </c>
      <c r="E289" s="36"/>
      <c r="F289" s="213" t="s">
        <v>365</v>
      </c>
      <c r="G289" s="36"/>
      <c r="H289" s="36"/>
      <c r="I289" s="210"/>
      <c r="J289" s="36"/>
      <c r="K289" s="36"/>
      <c r="L289" s="40"/>
      <c r="M289" s="211"/>
      <c r="N289" s="212"/>
      <c r="O289" s="87"/>
      <c r="P289" s="87"/>
      <c r="Q289" s="87"/>
      <c r="R289" s="87"/>
      <c r="S289" s="87"/>
      <c r="T289" s="88"/>
      <c r="U289" s="34"/>
      <c r="V289" s="34"/>
      <c r="W289" s="34"/>
      <c r="X289" s="34"/>
      <c r="Y289" s="34"/>
      <c r="Z289" s="34"/>
      <c r="AA289" s="34"/>
      <c r="AB289" s="34"/>
      <c r="AC289" s="34"/>
      <c r="AD289" s="34"/>
      <c r="AE289" s="34"/>
      <c r="AT289" s="13" t="s">
        <v>135</v>
      </c>
      <c r="AU289" s="13" t="s">
        <v>76</v>
      </c>
    </row>
    <row r="290" s="2" customFormat="1">
      <c r="A290" s="34"/>
      <c r="B290" s="35"/>
      <c r="C290" s="36"/>
      <c r="D290" s="208" t="s">
        <v>151</v>
      </c>
      <c r="E290" s="36"/>
      <c r="F290" s="213" t="s">
        <v>366</v>
      </c>
      <c r="G290" s="36"/>
      <c r="H290" s="36"/>
      <c r="I290" s="210"/>
      <c r="J290" s="36"/>
      <c r="K290" s="36"/>
      <c r="L290" s="40"/>
      <c r="M290" s="211"/>
      <c r="N290" s="212"/>
      <c r="O290" s="87"/>
      <c r="P290" s="87"/>
      <c r="Q290" s="87"/>
      <c r="R290" s="87"/>
      <c r="S290" s="87"/>
      <c r="T290" s="88"/>
      <c r="U290" s="34"/>
      <c r="V290" s="34"/>
      <c r="W290" s="34"/>
      <c r="X290" s="34"/>
      <c r="Y290" s="34"/>
      <c r="Z290" s="34"/>
      <c r="AA290" s="34"/>
      <c r="AB290" s="34"/>
      <c r="AC290" s="34"/>
      <c r="AD290" s="34"/>
      <c r="AE290" s="34"/>
      <c r="AT290" s="13" t="s">
        <v>151</v>
      </c>
      <c r="AU290" s="13" t="s">
        <v>76</v>
      </c>
    </row>
    <row r="291" s="10" customFormat="1">
      <c r="A291" s="10"/>
      <c r="B291" s="214"/>
      <c r="C291" s="215"/>
      <c r="D291" s="208" t="s">
        <v>137</v>
      </c>
      <c r="E291" s="216" t="s">
        <v>1</v>
      </c>
      <c r="F291" s="217" t="s">
        <v>404</v>
      </c>
      <c r="G291" s="215"/>
      <c r="H291" s="218">
        <v>6.7999999999999998</v>
      </c>
      <c r="I291" s="219"/>
      <c r="J291" s="215"/>
      <c r="K291" s="215"/>
      <c r="L291" s="220"/>
      <c r="M291" s="221"/>
      <c r="N291" s="222"/>
      <c r="O291" s="222"/>
      <c r="P291" s="222"/>
      <c r="Q291" s="222"/>
      <c r="R291" s="222"/>
      <c r="S291" s="222"/>
      <c r="T291" s="223"/>
      <c r="U291" s="10"/>
      <c r="V291" s="10"/>
      <c r="W291" s="10"/>
      <c r="X291" s="10"/>
      <c r="Y291" s="10"/>
      <c r="Z291" s="10"/>
      <c r="AA291" s="10"/>
      <c r="AB291" s="10"/>
      <c r="AC291" s="10"/>
      <c r="AD291" s="10"/>
      <c r="AE291" s="10"/>
      <c r="AT291" s="224" t="s">
        <v>137</v>
      </c>
      <c r="AU291" s="224" t="s">
        <v>76</v>
      </c>
      <c r="AV291" s="10" t="s">
        <v>85</v>
      </c>
      <c r="AW291" s="10" t="s">
        <v>32</v>
      </c>
      <c r="AX291" s="10" t="s">
        <v>83</v>
      </c>
      <c r="AY291" s="224" t="s">
        <v>131</v>
      </c>
    </row>
    <row r="292" s="2" customFormat="1" ht="16.5" customHeight="1">
      <c r="A292" s="34"/>
      <c r="B292" s="35"/>
      <c r="C292" s="195" t="s">
        <v>405</v>
      </c>
      <c r="D292" s="195" t="s">
        <v>125</v>
      </c>
      <c r="E292" s="196" t="s">
        <v>406</v>
      </c>
      <c r="F292" s="197" t="s">
        <v>407</v>
      </c>
      <c r="G292" s="198" t="s">
        <v>147</v>
      </c>
      <c r="H292" s="199">
        <v>3</v>
      </c>
      <c r="I292" s="200"/>
      <c r="J292" s="201">
        <f>ROUND(I292*H292,2)</f>
        <v>0</v>
      </c>
      <c r="K292" s="197" t="s">
        <v>129</v>
      </c>
      <c r="L292" s="40"/>
      <c r="M292" s="202" t="s">
        <v>1</v>
      </c>
      <c r="N292" s="203" t="s">
        <v>41</v>
      </c>
      <c r="O292" s="87"/>
      <c r="P292" s="204">
        <f>O292*H292</f>
        <v>0</v>
      </c>
      <c r="Q292" s="204">
        <v>0</v>
      </c>
      <c r="R292" s="204">
        <f>Q292*H292</f>
        <v>0</v>
      </c>
      <c r="S292" s="204">
        <v>0</v>
      </c>
      <c r="T292" s="205">
        <f>S292*H292</f>
        <v>0</v>
      </c>
      <c r="U292" s="34"/>
      <c r="V292" s="34"/>
      <c r="W292" s="34"/>
      <c r="X292" s="34"/>
      <c r="Y292" s="34"/>
      <c r="Z292" s="34"/>
      <c r="AA292" s="34"/>
      <c r="AB292" s="34"/>
      <c r="AC292" s="34"/>
      <c r="AD292" s="34"/>
      <c r="AE292" s="34"/>
      <c r="AR292" s="206" t="s">
        <v>408</v>
      </c>
      <c r="AT292" s="206" t="s">
        <v>125</v>
      </c>
      <c r="AU292" s="206" t="s">
        <v>76</v>
      </c>
      <c r="AY292" s="13" t="s">
        <v>131</v>
      </c>
      <c r="BE292" s="207">
        <f>IF(N292="základní",J292,0)</f>
        <v>0</v>
      </c>
      <c r="BF292" s="207">
        <f>IF(N292="snížená",J292,0)</f>
        <v>0</v>
      </c>
      <c r="BG292" s="207">
        <f>IF(N292="zákl. přenesená",J292,0)</f>
        <v>0</v>
      </c>
      <c r="BH292" s="207">
        <f>IF(N292="sníž. přenesená",J292,0)</f>
        <v>0</v>
      </c>
      <c r="BI292" s="207">
        <f>IF(N292="nulová",J292,0)</f>
        <v>0</v>
      </c>
      <c r="BJ292" s="13" t="s">
        <v>83</v>
      </c>
      <c r="BK292" s="207">
        <f>ROUND(I292*H292,2)</f>
        <v>0</v>
      </c>
      <c r="BL292" s="13" t="s">
        <v>408</v>
      </c>
      <c r="BM292" s="206" t="s">
        <v>409</v>
      </c>
    </row>
    <row r="293" s="2" customFormat="1">
      <c r="A293" s="34"/>
      <c r="B293" s="35"/>
      <c r="C293" s="36"/>
      <c r="D293" s="208" t="s">
        <v>133</v>
      </c>
      <c r="E293" s="36"/>
      <c r="F293" s="209" t="s">
        <v>407</v>
      </c>
      <c r="G293" s="36"/>
      <c r="H293" s="36"/>
      <c r="I293" s="210"/>
      <c r="J293" s="36"/>
      <c r="K293" s="36"/>
      <c r="L293" s="40"/>
      <c r="M293" s="211"/>
      <c r="N293" s="212"/>
      <c r="O293" s="87"/>
      <c r="P293" s="87"/>
      <c r="Q293" s="87"/>
      <c r="R293" s="87"/>
      <c r="S293" s="87"/>
      <c r="T293" s="88"/>
      <c r="U293" s="34"/>
      <c r="V293" s="34"/>
      <c r="W293" s="34"/>
      <c r="X293" s="34"/>
      <c r="Y293" s="34"/>
      <c r="Z293" s="34"/>
      <c r="AA293" s="34"/>
      <c r="AB293" s="34"/>
      <c r="AC293" s="34"/>
      <c r="AD293" s="34"/>
      <c r="AE293" s="34"/>
      <c r="AT293" s="13" t="s">
        <v>133</v>
      </c>
      <c r="AU293" s="13" t="s">
        <v>76</v>
      </c>
    </row>
    <row r="294" s="2" customFormat="1" ht="16.5" customHeight="1">
      <c r="A294" s="34"/>
      <c r="B294" s="35"/>
      <c r="C294" s="195" t="s">
        <v>410</v>
      </c>
      <c r="D294" s="195" t="s">
        <v>125</v>
      </c>
      <c r="E294" s="196" t="s">
        <v>411</v>
      </c>
      <c r="F294" s="197" t="s">
        <v>412</v>
      </c>
      <c r="G294" s="198" t="s">
        <v>147</v>
      </c>
      <c r="H294" s="199">
        <v>3</v>
      </c>
      <c r="I294" s="200"/>
      <c r="J294" s="201">
        <f>ROUND(I294*H294,2)</f>
        <v>0</v>
      </c>
      <c r="K294" s="197" t="s">
        <v>129</v>
      </c>
      <c r="L294" s="40"/>
      <c r="M294" s="202" t="s">
        <v>1</v>
      </c>
      <c r="N294" s="203" t="s">
        <v>41</v>
      </c>
      <c r="O294" s="87"/>
      <c r="P294" s="204">
        <f>O294*H294</f>
        <v>0</v>
      </c>
      <c r="Q294" s="204">
        <v>0</v>
      </c>
      <c r="R294" s="204">
        <f>Q294*H294</f>
        <v>0</v>
      </c>
      <c r="S294" s="204">
        <v>0</v>
      </c>
      <c r="T294" s="205">
        <f>S294*H294</f>
        <v>0</v>
      </c>
      <c r="U294" s="34"/>
      <c r="V294" s="34"/>
      <c r="W294" s="34"/>
      <c r="X294" s="34"/>
      <c r="Y294" s="34"/>
      <c r="Z294" s="34"/>
      <c r="AA294" s="34"/>
      <c r="AB294" s="34"/>
      <c r="AC294" s="34"/>
      <c r="AD294" s="34"/>
      <c r="AE294" s="34"/>
      <c r="AR294" s="206" t="s">
        <v>408</v>
      </c>
      <c r="AT294" s="206" t="s">
        <v>125</v>
      </c>
      <c r="AU294" s="206" t="s">
        <v>76</v>
      </c>
      <c r="AY294" s="13" t="s">
        <v>131</v>
      </c>
      <c r="BE294" s="207">
        <f>IF(N294="základní",J294,0)</f>
        <v>0</v>
      </c>
      <c r="BF294" s="207">
        <f>IF(N294="snížená",J294,0)</f>
        <v>0</v>
      </c>
      <c r="BG294" s="207">
        <f>IF(N294="zákl. přenesená",J294,0)</f>
        <v>0</v>
      </c>
      <c r="BH294" s="207">
        <f>IF(N294="sníž. přenesená",J294,0)</f>
        <v>0</v>
      </c>
      <c r="BI294" s="207">
        <f>IF(N294="nulová",J294,0)</f>
        <v>0</v>
      </c>
      <c r="BJ294" s="13" t="s">
        <v>83</v>
      </c>
      <c r="BK294" s="207">
        <f>ROUND(I294*H294,2)</f>
        <v>0</v>
      </c>
      <c r="BL294" s="13" t="s">
        <v>408</v>
      </c>
      <c r="BM294" s="206" t="s">
        <v>413</v>
      </c>
    </row>
    <row r="295" s="2" customFormat="1">
      <c r="A295" s="34"/>
      <c r="B295" s="35"/>
      <c r="C295" s="36"/>
      <c r="D295" s="208" t="s">
        <v>133</v>
      </c>
      <c r="E295" s="36"/>
      <c r="F295" s="209" t="s">
        <v>412</v>
      </c>
      <c r="G295" s="36"/>
      <c r="H295" s="36"/>
      <c r="I295" s="210"/>
      <c r="J295" s="36"/>
      <c r="K295" s="36"/>
      <c r="L295" s="40"/>
      <c r="M295" s="246"/>
      <c r="N295" s="247"/>
      <c r="O295" s="248"/>
      <c r="P295" s="248"/>
      <c r="Q295" s="248"/>
      <c r="R295" s="248"/>
      <c r="S295" s="248"/>
      <c r="T295" s="249"/>
      <c r="U295" s="34"/>
      <c r="V295" s="34"/>
      <c r="W295" s="34"/>
      <c r="X295" s="34"/>
      <c r="Y295" s="34"/>
      <c r="Z295" s="34"/>
      <c r="AA295" s="34"/>
      <c r="AB295" s="34"/>
      <c r="AC295" s="34"/>
      <c r="AD295" s="34"/>
      <c r="AE295" s="34"/>
      <c r="AT295" s="13" t="s">
        <v>133</v>
      </c>
      <c r="AU295" s="13" t="s">
        <v>76</v>
      </c>
    </row>
    <row r="296" s="2" customFormat="1" ht="6.96" customHeight="1">
      <c r="A296" s="34"/>
      <c r="B296" s="62"/>
      <c r="C296" s="63"/>
      <c r="D296" s="63"/>
      <c r="E296" s="63"/>
      <c r="F296" s="63"/>
      <c r="G296" s="63"/>
      <c r="H296" s="63"/>
      <c r="I296" s="63"/>
      <c r="J296" s="63"/>
      <c r="K296" s="63"/>
      <c r="L296" s="40"/>
      <c r="M296" s="34"/>
      <c r="O296" s="34"/>
      <c r="P296" s="34"/>
      <c r="Q296" s="34"/>
      <c r="R296" s="34"/>
      <c r="S296" s="34"/>
      <c r="T296" s="34"/>
      <c r="U296" s="34"/>
      <c r="V296" s="34"/>
      <c r="W296" s="34"/>
      <c r="X296" s="34"/>
      <c r="Y296" s="34"/>
      <c r="Z296" s="34"/>
      <c r="AA296" s="34"/>
      <c r="AB296" s="34"/>
      <c r="AC296" s="34"/>
      <c r="AD296" s="34"/>
      <c r="AE296" s="34"/>
    </row>
  </sheetData>
  <sheetProtection sheet="1" autoFilter="0" formatColumns="0" formatRows="0" objects="1" scenarios="1" spinCount="100000" saltValue="4r79K7Y0iYXEvRRftlpcrFJ2XvMi5k10qRIx4aohBjjS+Z/W/fR2aj/yAUGpVJIMxO9/RNkgjTRCECZPo12S5w==" hashValue="6xJ6VHGd9BFjDlGGL4K+ySe7MSkPsCdYrwxbS3tRa772b2syuuIztb2m8doxiDMv/756zS/Arg28IqD7sKyjVw==" algorithmName="SHA-512" password="CC35"/>
  <autoFilter ref="C119:K29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93</v>
      </c>
    </row>
    <row r="3" s="1" customFormat="1" ht="6.96" customHeight="1">
      <c r="B3" s="142"/>
      <c r="C3" s="143"/>
      <c r="D3" s="143"/>
      <c r="E3" s="143"/>
      <c r="F3" s="143"/>
      <c r="G3" s="143"/>
      <c r="H3" s="143"/>
      <c r="I3" s="143"/>
      <c r="J3" s="143"/>
      <c r="K3" s="143"/>
      <c r="L3" s="16"/>
      <c r="AT3" s="13" t="s">
        <v>85</v>
      </c>
    </row>
    <row r="4" s="1" customFormat="1" ht="24.96" customHeight="1">
      <c r="B4" s="16"/>
      <c r="D4" s="144" t="s">
        <v>102</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Výměna pražců a kolejnic v úseku Kolinec - Malonice</v>
      </c>
      <c r="F7" s="146"/>
      <c r="G7" s="146"/>
      <c r="H7" s="146"/>
      <c r="L7" s="16"/>
    </row>
    <row r="8" s="1" customFormat="1" ht="12" customHeight="1">
      <c r="B8" s="16"/>
      <c r="D8" s="146" t="s">
        <v>103</v>
      </c>
      <c r="L8" s="16"/>
    </row>
    <row r="9" s="2" customFormat="1" ht="16.5" customHeight="1">
      <c r="A9" s="34"/>
      <c r="B9" s="40"/>
      <c r="C9" s="34"/>
      <c r="D9" s="34"/>
      <c r="E9" s="147" t="s">
        <v>104</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105</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414</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2. 11. 2020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ROUND((SUM(BE120:BE251)),  2)</f>
        <v>0</v>
      </c>
      <c r="G35" s="34"/>
      <c r="H35" s="34"/>
      <c r="I35" s="160">
        <v>0.20999999999999999</v>
      </c>
      <c r="J35" s="159">
        <f>ROUND(((SUM(BE120:BE251))*I35),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ROUND((SUM(BF120:BF251)),  2)</f>
        <v>0</v>
      </c>
      <c r="G36" s="34"/>
      <c r="H36" s="34"/>
      <c r="I36" s="160">
        <v>0.14999999999999999</v>
      </c>
      <c r="J36" s="159">
        <f>ROUND(((SUM(BF120:BF251))*I36),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ROUND((SUM(BG120:BG251)),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ROUND((SUM(BH120:BH251)),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ROUND((SUM(BI120:BI251)),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107</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Kolinec - Malonice</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103</v>
      </c>
      <c r="D86" s="18"/>
      <c r="E86" s="18"/>
      <c r="F86" s="18"/>
      <c r="G86" s="18"/>
      <c r="H86" s="18"/>
      <c r="I86" s="18"/>
      <c r="J86" s="18"/>
      <c r="K86" s="18"/>
      <c r="L86" s="16"/>
    </row>
    <row r="87" s="2" customFormat="1" ht="16.5" customHeight="1">
      <c r="A87" s="34"/>
      <c r="B87" s="35"/>
      <c r="C87" s="36"/>
      <c r="D87" s="36"/>
      <c r="E87" s="179" t="s">
        <v>104</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105</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1.2 - Km 34,135 - 34,705</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Sušice</v>
      </c>
      <c r="G91" s="36"/>
      <c r="H91" s="36"/>
      <c r="I91" s="28" t="s">
        <v>22</v>
      </c>
      <c r="J91" s="75" t="str">
        <f>IF(J14="","",J14)</f>
        <v>2. 11. 2020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SŽ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108</v>
      </c>
      <c r="D96" s="181"/>
      <c r="E96" s="181"/>
      <c r="F96" s="181"/>
      <c r="G96" s="181"/>
      <c r="H96" s="181"/>
      <c r="I96" s="181"/>
      <c r="J96" s="182" t="s">
        <v>109</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110</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111</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112</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Kolinec - Malonice</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103</v>
      </c>
      <c r="D109" s="18"/>
      <c r="E109" s="18"/>
      <c r="F109" s="18"/>
      <c r="G109" s="18"/>
      <c r="H109" s="18"/>
      <c r="I109" s="18"/>
      <c r="J109" s="18"/>
      <c r="K109" s="18"/>
      <c r="L109" s="16"/>
    </row>
    <row r="110" s="2" customFormat="1" ht="16.5" customHeight="1">
      <c r="A110" s="34"/>
      <c r="B110" s="35"/>
      <c r="C110" s="36"/>
      <c r="D110" s="36"/>
      <c r="E110" s="179" t="s">
        <v>104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105</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1.2 - Km 34,135 - 34,705</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Sušice</v>
      </c>
      <c r="G114" s="36"/>
      <c r="H114" s="36"/>
      <c r="I114" s="28" t="s">
        <v>22</v>
      </c>
      <c r="J114" s="75" t="str">
        <f>IF(J14="","",J14)</f>
        <v>2. 11. 2020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SŽ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113</v>
      </c>
      <c r="D119" s="187" t="s">
        <v>61</v>
      </c>
      <c r="E119" s="187" t="s">
        <v>57</v>
      </c>
      <c r="F119" s="187" t="s">
        <v>58</v>
      </c>
      <c r="G119" s="187" t="s">
        <v>114</v>
      </c>
      <c r="H119" s="187" t="s">
        <v>115</v>
      </c>
      <c r="I119" s="187" t="s">
        <v>116</v>
      </c>
      <c r="J119" s="187" t="s">
        <v>109</v>
      </c>
      <c r="K119" s="188" t="s">
        <v>117</v>
      </c>
      <c r="L119" s="189"/>
      <c r="M119" s="96" t="s">
        <v>1</v>
      </c>
      <c r="N119" s="97" t="s">
        <v>40</v>
      </c>
      <c r="O119" s="97" t="s">
        <v>118</v>
      </c>
      <c r="P119" s="97" t="s">
        <v>119</v>
      </c>
      <c r="Q119" s="97" t="s">
        <v>120</v>
      </c>
      <c r="R119" s="97" t="s">
        <v>121</v>
      </c>
      <c r="S119" s="97" t="s">
        <v>122</v>
      </c>
      <c r="T119" s="98" t="s">
        <v>123</v>
      </c>
      <c r="U119" s="184"/>
      <c r="V119" s="184"/>
      <c r="W119" s="184"/>
      <c r="X119" s="184"/>
      <c r="Y119" s="184"/>
      <c r="Z119" s="184"/>
      <c r="AA119" s="184"/>
      <c r="AB119" s="184"/>
      <c r="AC119" s="184"/>
      <c r="AD119" s="184"/>
      <c r="AE119" s="184"/>
    </row>
    <row r="120" s="2" customFormat="1" ht="22.8" customHeight="1">
      <c r="A120" s="34"/>
      <c r="B120" s="35"/>
      <c r="C120" s="103" t="s">
        <v>124</v>
      </c>
      <c r="D120" s="36"/>
      <c r="E120" s="36"/>
      <c r="F120" s="36"/>
      <c r="G120" s="36"/>
      <c r="H120" s="36"/>
      <c r="I120" s="36"/>
      <c r="J120" s="190">
        <f>BK120</f>
        <v>0</v>
      </c>
      <c r="K120" s="36"/>
      <c r="L120" s="40"/>
      <c r="M120" s="99"/>
      <c r="N120" s="191"/>
      <c r="O120" s="100"/>
      <c r="P120" s="192">
        <f>SUM(P121:P251)</f>
        <v>0</v>
      </c>
      <c r="Q120" s="100"/>
      <c r="R120" s="192">
        <f>SUM(R121:R251)</f>
        <v>611.65499999999997</v>
      </c>
      <c r="S120" s="100"/>
      <c r="T120" s="193">
        <f>SUM(T121:T251)</f>
        <v>0</v>
      </c>
      <c r="U120" s="34"/>
      <c r="V120" s="34"/>
      <c r="W120" s="34"/>
      <c r="X120" s="34"/>
      <c r="Y120" s="34"/>
      <c r="Z120" s="34"/>
      <c r="AA120" s="34"/>
      <c r="AB120" s="34"/>
      <c r="AC120" s="34"/>
      <c r="AD120" s="34"/>
      <c r="AE120" s="34"/>
      <c r="AT120" s="13" t="s">
        <v>75</v>
      </c>
      <c r="AU120" s="13" t="s">
        <v>111</v>
      </c>
      <c r="BK120" s="194">
        <f>SUM(BK121:BK251)</f>
        <v>0</v>
      </c>
    </row>
    <row r="121" s="2" customFormat="1" ht="16.5" customHeight="1">
      <c r="A121" s="34"/>
      <c r="B121" s="35"/>
      <c r="C121" s="195" t="s">
        <v>83</v>
      </c>
      <c r="D121" s="195" t="s">
        <v>125</v>
      </c>
      <c r="E121" s="196" t="s">
        <v>126</v>
      </c>
      <c r="F121" s="197" t="s">
        <v>127</v>
      </c>
      <c r="G121" s="198" t="s">
        <v>128</v>
      </c>
      <c r="H121" s="199">
        <v>1082.5</v>
      </c>
      <c r="I121" s="200"/>
      <c r="J121" s="201">
        <f>ROUND(I121*H121,2)</f>
        <v>0</v>
      </c>
      <c r="K121" s="197" t="s">
        <v>129</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130</v>
      </c>
      <c r="AT121" s="206" t="s">
        <v>125</v>
      </c>
      <c r="AU121" s="206" t="s">
        <v>76</v>
      </c>
      <c r="AY121" s="13" t="s">
        <v>131</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130</v>
      </c>
      <c r="BM121" s="206" t="s">
        <v>415</v>
      </c>
    </row>
    <row r="122" s="2" customFormat="1">
      <c r="A122" s="34"/>
      <c r="B122" s="35"/>
      <c r="C122" s="36"/>
      <c r="D122" s="208" t="s">
        <v>133</v>
      </c>
      <c r="E122" s="36"/>
      <c r="F122" s="209" t="s">
        <v>134</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133</v>
      </c>
      <c r="AU122" s="13" t="s">
        <v>76</v>
      </c>
    </row>
    <row r="123" s="2" customFormat="1">
      <c r="A123" s="34"/>
      <c r="B123" s="35"/>
      <c r="C123" s="36"/>
      <c r="D123" s="208" t="s">
        <v>135</v>
      </c>
      <c r="E123" s="36"/>
      <c r="F123" s="213" t="s">
        <v>136</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135</v>
      </c>
      <c r="AU123" s="13" t="s">
        <v>76</v>
      </c>
    </row>
    <row r="124" s="10" customFormat="1">
      <c r="A124" s="10"/>
      <c r="B124" s="214"/>
      <c r="C124" s="215"/>
      <c r="D124" s="208" t="s">
        <v>137</v>
      </c>
      <c r="E124" s="216" t="s">
        <v>1</v>
      </c>
      <c r="F124" s="217" t="s">
        <v>416</v>
      </c>
      <c r="G124" s="215"/>
      <c r="H124" s="218">
        <v>570</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137</v>
      </c>
      <c r="AU124" s="224" t="s">
        <v>76</v>
      </c>
      <c r="AV124" s="10" t="s">
        <v>85</v>
      </c>
      <c r="AW124" s="10" t="s">
        <v>32</v>
      </c>
      <c r="AX124" s="10" t="s">
        <v>76</v>
      </c>
      <c r="AY124" s="224" t="s">
        <v>131</v>
      </c>
    </row>
    <row r="125" s="10" customFormat="1">
      <c r="A125" s="10"/>
      <c r="B125" s="214"/>
      <c r="C125" s="215"/>
      <c r="D125" s="208" t="s">
        <v>137</v>
      </c>
      <c r="E125" s="216" t="s">
        <v>1</v>
      </c>
      <c r="F125" s="217" t="s">
        <v>417</v>
      </c>
      <c r="G125" s="215"/>
      <c r="H125" s="218">
        <v>57.5</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137</v>
      </c>
      <c r="AU125" s="224" t="s">
        <v>76</v>
      </c>
      <c r="AV125" s="10" t="s">
        <v>85</v>
      </c>
      <c r="AW125" s="10" t="s">
        <v>32</v>
      </c>
      <c r="AX125" s="10" t="s">
        <v>76</v>
      </c>
      <c r="AY125" s="224" t="s">
        <v>131</v>
      </c>
    </row>
    <row r="126" s="10" customFormat="1">
      <c r="A126" s="10"/>
      <c r="B126" s="214"/>
      <c r="C126" s="215"/>
      <c r="D126" s="208" t="s">
        <v>137</v>
      </c>
      <c r="E126" s="216" t="s">
        <v>1</v>
      </c>
      <c r="F126" s="217" t="s">
        <v>418</v>
      </c>
      <c r="G126" s="215"/>
      <c r="H126" s="218">
        <v>455</v>
      </c>
      <c r="I126" s="219"/>
      <c r="J126" s="215"/>
      <c r="K126" s="215"/>
      <c r="L126" s="220"/>
      <c r="M126" s="221"/>
      <c r="N126" s="222"/>
      <c r="O126" s="222"/>
      <c r="P126" s="222"/>
      <c r="Q126" s="222"/>
      <c r="R126" s="222"/>
      <c r="S126" s="222"/>
      <c r="T126" s="223"/>
      <c r="U126" s="10"/>
      <c r="V126" s="10"/>
      <c r="W126" s="10"/>
      <c r="X126" s="10"/>
      <c r="Y126" s="10"/>
      <c r="Z126" s="10"/>
      <c r="AA126" s="10"/>
      <c r="AB126" s="10"/>
      <c r="AC126" s="10"/>
      <c r="AD126" s="10"/>
      <c r="AE126" s="10"/>
      <c r="AT126" s="224" t="s">
        <v>137</v>
      </c>
      <c r="AU126" s="224" t="s">
        <v>76</v>
      </c>
      <c r="AV126" s="10" t="s">
        <v>85</v>
      </c>
      <c r="AW126" s="10" t="s">
        <v>32</v>
      </c>
      <c r="AX126" s="10" t="s">
        <v>76</v>
      </c>
      <c r="AY126" s="224" t="s">
        <v>131</v>
      </c>
    </row>
    <row r="127" s="11" customFormat="1">
      <c r="A127" s="11"/>
      <c r="B127" s="225"/>
      <c r="C127" s="226"/>
      <c r="D127" s="208" t="s">
        <v>137</v>
      </c>
      <c r="E127" s="227" t="s">
        <v>1</v>
      </c>
      <c r="F127" s="228" t="s">
        <v>144</v>
      </c>
      <c r="G127" s="226"/>
      <c r="H127" s="229">
        <v>1082.5</v>
      </c>
      <c r="I127" s="230"/>
      <c r="J127" s="226"/>
      <c r="K127" s="226"/>
      <c r="L127" s="231"/>
      <c r="M127" s="232"/>
      <c r="N127" s="233"/>
      <c r="O127" s="233"/>
      <c r="P127" s="233"/>
      <c r="Q127" s="233"/>
      <c r="R127" s="233"/>
      <c r="S127" s="233"/>
      <c r="T127" s="234"/>
      <c r="U127" s="11"/>
      <c r="V127" s="11"/>
      <c r="W127" s="11"/>
      <c r="X127" s="11"/>
      <c r="Y127" s="11"/>
      <c r="Z127" s="11"/>
      <c r="AA127" s="11"/>
      <c r="AB127" s="11"/>
      <c r="AC127" s="11"/>
      <c r="AD127" s="11"/>
      <c r="AE127" s="11"/>
      <c r="AT127" s="235" t="s">
        <v>137</v>
      </c>
      <c r="AU127" s="235" t="s">
        <v>76</v>
      </c>
      <c r="AV127" s="11" t="s">
        <v>130</v>
      </c>
      <c r="AW127" s="11" t="s">
        <v>32</v>
      </c>
      <c r="AX127" s="11" t="s">
        <v>83</v>
      </c>
      <c r="AY127" s="235" t="s">
        <v>131</v>
      </c>
    </row>
    <row r="128" s="2" customFormat="1" ht="16.5" customHeight="1">
      <c r="A128" s="34"/>
      <c r="B128" s="35"/>
      <c r="C128" s="195" t="s">
        <v>85</v>
      </c>
      <c r="D128" s="195" t="s">
        <v>125</v>
      </c>
      <c r="E128" s="196" t="s">
        <v>145</v>
      </c>
      <c r="F128" s="197" t="s">
        <v>146</v>
      </c>
      <c r="G128" s="198" t="s">
        <v>147</v>
      </c>
      <c r="H128" s="199">
        <v>958</v>
      </c>
      <c r="I128" s="200"/>
      <c r="J128" s="201">
        <f>ROUND(I128*H128,2)</f>
        <v>0</v>
      </c>
      <c r="K128" s="197" t="s">
        <v>129</v>
      </c>
      <c r="L128" s="40"/>
      <c r="M128" s="202" t="s">
        <v>1</v>
      </c>
      <c r="N128" s="203" t="s">
        <v>41</v>
      </c>
      <c r="O128" s="87"/>
      <c r="P128" s="204">
        <f>O128*H128</f>
        <v>0</v>
      </c>
      <c r="Q128" s="204">
        <v>0</v>
      </c>
      <c r="R128" s="204">
        <f>Q128*H128</f>
        <v>0</v>
      </c>
      <c r="S128" s="204">
        <v>0</v>
      </c>
      <c r="T128" s="205">
        <f>S128*H128</f>
        <v>0</v>
      </c>
      <c r="U128" s="34"/>
      <c r="V128" s="34"/>
      <c r="W128" s="34"/>
      <c r="X128" s="34"/>
      <c r="Y128" s="34"/>
      <c r="Z128" s="34"/>
      <c r="AA128" s="34"/>
      <c r="AB128" s="34"/>
      <c r="AC128" s="34"/>
      <c r="AD128" s="34"/>
      <c r="AE128" s="34"/>
      <c r="AR128" s="206" t="s">
        <v>130</v>
      </c>
      <c r="AT128" s="206" t="s">
        <v>125</v>
      </c>
      <c r="AU128" s="206" t="s">
        <v>76</v>
      </c>
      <c r="AY128" s="13" t="s">
        <v>131</v>
      </c>
      <c r="BE128" s="207">
        <f>IF(N128="základní",J128,0)</f>
        <v>0</v>
      </c>
      <c r="BF128" s="207">
        <f>IF(N128="snížená",J128,0)</f>
        <v>0</v>
      </c>
      <c r="BG128" s="207">
        <f>IF(N128="zákl. přenesená",J128,0)</f>
        <v>0</v>
      </c>
      <c r="BH128" s="207">
        <f>IF(N128="sníž. přenesená",J128,0)</f>
        <v>0</v>
      </c>
      <c r="BI128" s="207">
        <f>IF(N128="nulová",J128,0)</f>
        <v>0</v>
      </c>
      <c r="BJ128" s="13" t="s">
        <v>83</v>
      </c>
      <c r="BK128" s="207">
        <f>ROUND(I128*H128,2)</f>
        <v>0</v>
      </c>
      <c r="BL128" s="13" t="s">
        <v>130</v>
      </c>
      <c r="BM128" s="206" t="s">
        <v>419</v>
      </c>
    </row>
    <row r="129" s="2" customFormat="1">
      <c r="A129" s="34"/>
      <c r="B129" s="35"/>
      <c r="C129" s="36"/>
      <c r="D129" s="208" t="s">
        <v>133</v>
      </c>
      <c r="E129" s="36"/>
      <c r="F129" s="209" t="s">
        <v>149</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133</v>
      </c>
      <c r="AU129" s="13" t="s">
        <v>76</v>
      </c>
    </row>
    <row r="130" s="2" customFormat="1">
      <c r="A130" s="34"/>
      <c r="B130" s="35"/>
      <c r="C130" s="36"/>
      <c r="D130" s="208" t="s">
        <v>135</v>
      </c>
      <c r="E130" s="36"/>
      <c r="F130" s="213" t="s">
        <v>150</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135</v>
      </c>
      <c r="AU130" s="13" t="s">
        <v>76</v>
      </c>
    </row>
    <row r="131" s="2" customFormat="1">
      <c r="A131" s="34"/>
      <c r="B131" s="35"/>
      <c r="C131" s="36"/>
      <c r="D131" s="208" t="s">
        <v>151</v>
      </c>
      <c r="E131" s="36"/>
      <c r="F131" s="213" t="s">
        <v>152</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151</v>
      </c>
      <c r="AU131" s="13" t="s">
        <v>76</v>
      </c>
    </row>
    <row r="132" s="2" customFormat="1" ht="16.5" customHeight="1">
      <c r="A132" s="34"/>
      <c r="B132" s="35"/>
      <c r="C132" s="195" t="s">
        <v>153</v>
      </c>
      <c r="D132" s="195" t="s">
        <v>125</v>
      </c>
      <c r="E132" s="196" t="s">
        <v>154</v>
      </c>
      <c r="F132" s="197" t="s">
        <v>155</v>
      </c>
      <c r="G132" s="198" t="s">
        <v>156</v>
      </c>
      <c r="H132" s="199">
        <v>427.5</v>
      </c>
      <c r="I132" s="200"/>
      <c r="J132" s="201">
        <f>ROUND(I132*H132,2)</f>
        <v>0</v>
      </c>
      <c r="K132" s="197" t="s">
        <v>129</v>
      </c>
      <c r="L132" s="40"/>
      <c r="M132" s="202" t="s">
        <v>1</v>
      </c>
      <c r="N132" s="203" t="s">
        <v>41</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130</v>
      </c>
      <c r="AT132" s="206" t="s">
        <v>125</v>
      </c>
      <c r="AU132" s="206" t="s">
        <v>76</v>
      </c>
      <c r="AY132" s="13" t="s">
        <v>131</v>
      </c>
      <c r="BE132" s="207">
        <f>IF(N132="základní",J132,0)</f>
        <v>0</v>
      </c>
      <c r="BF132" s="207">
        <f>IF(N132="snížená",J132,0)</f>
        <v>0</v>
      </c>
      <c r="BG132" s="207">
        <f>IF(N132="zákl. přenesená",J132,0)</f>
        <v>0</v>
      </c>
      <c r="BH132" s="207">
        <f>IF(N132="sníž. přenesená",J132,0)</f>
        <v>0</v>
      </c>
      <c r="BI132" s="207">
        <f>IF(N132="nulová",J132,0)</f>
        <v>0</v>
      </c>
      <c r="BJ132" s="13" t="s">
        <v>83</v>
      </c>
      <c r="BK132" s="207">
        <f>ROUND(I132*H132,2)</f>
        <v>0</v>
      </c>
      <c r="BL132" s="13" t="s">
        <v>130</v>
      </c>
      <c r="BM132" s="206" t="s">
        <v>420</v>
      </c>
    </row>
    <row r="133" s="2" customFormat="1">
      <c r="A133" s="34"/>
      <c r="B133" s="35"/>
      <c r="C133" s="36"/>
      <c r="D133" s="208" t="s">
        <v>133</v>
      </c>
      <c r="E133" s="36"/>
      <c r="F133" s="209" t="s">
        <v>158</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133</v>
      </c>
      <c r="AU133" s="13" t="s">
        <v>76</v>
      </c>
    </row>
    <row r="134" s="2" customFormat="1">
      <c r="A134" s="34"/>
      <c r="B134" s="35"/>
      <c r="C134" s="36"/>
      <c r="D134" s="208" t="s">
        <v>135</v>
      </c>
      <c r="E134" s="36"/>
      <c r="F134" s="213" t="s">
        <v>159</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135</v>
      </c>
      <c r="AU134" s="13" t="s">
        <v>76</v>
      </c>
    </row>
    <row r="135" s="10" customFormat="1">
      <c r="A135" s="10"/>
      <c r="B135" s="214"/>
      <c r="C135" s="215"/>
      <c r="D135" s="208" t="s">
        <v>137</v>
      </c>
      <c r="E135" s="216" t="s">
        <v>1</v>
      </c>
      <c r="F135" s="217" t="s">
        <v>421</v>
      </c>
      <c r="G135" s="215"/>
      <c r="H135" s="218">
        <v>427.5</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137</v>
      </c>
      <c r="AU135" s="224" t="s">
        <v>76</v>
      </c>
      <c r="AV135" s="10" t="s">
        <v>85</v>
      </c>
      <c r="AW135" s="10" t="s">
        <v>32</v>
      </c>
      <c r="AX135" s="10" t="s">
        <v>83</v>
      </c>
      <c r="AY135" s="224" t="s">
        <v>131</v>
      </c>
    </row>
    <row r="136" s="2" customFormat="1" ht="16.5" customHeight="1">
      <c r="A136" s="34"/>
      <c r="B136" s="35"/>
      <c r="C136" s="236" t="s">
        <v>130</v>
      </c>
      <c r="D136" s="236" t="s">
        <v>161</v>
      </c>
      <c r="E136" s="237" t="s">
        <v>162</v>
      </c>
      <c r="F136" s="238" t="s">
        <v>163</v>
      </c>
      <c r="G136" s="239" t="s">
        <v>164</v>
      </c>
      <c r="H136" s="240">
        <v>609.61500000000001</v>
      </c>
      <c r="I136" s="241"/>
      <c r="J136" s="242">
        <f>ROUND(I136*H136,2)</f>
        <v>0</v>
      </c>
      <c r="K136" s="238" t="s">
        <v>129</v>
      </c>
      <c r="L136" s="243"/>
      <c r="M136" s="244" t="s">
        <v>1</v>
      </c>
      <c r="N136" s="245" t="s">
        <v>41</v>
      </c>
      <c r="O136" s="87"/>
      <c r="P136" s="204">
        <f>O136*H136</f>
        <v>0</v>
      </c>
      <c r="Q136" s="204">
        <v>1</v>
      </c>
      <c r="R136" s="204">
        <f>Q136*H136</f>
        <v>609.61500000000001</v>
      </c>
      <c r="S136" s="204">
        <v>0</v>
      </c>
      <c r="T136" s="205">
        <f>S136*H136</f>
        <v>0</v>
      </c>
      <c r="U136" s="34"/>
      <c r="V136" s="34"/>
      <c r="W136" s="34"/>
      <c r="X136" s="34"/>
      <c r="Y136" s="34"/>
      <c r="Z136" s="34"/>
      <c r="AA136" s="34"/>
      <c r="AB136" s="34"/>
      <c r="AC136" s="34"/>
      <c r="AD136" s="34"/>
      <c r="AE136" s="34"/>
      <c r="AR136" s="206" t="s">
        <v>165</v>
      </c>
      <c r="AT136" s="206" t="s">
        <v>161</v>
      </c>
      <c r="AU136" s="206" t="s">
        <v>76</v>
      </c>
      <c r="AY136" s="13" t="s">
        <v>131</v>
      </c>
      <c r="BE136" s="207">
        <f>IF(N136="základní",J136,0)</f>
        <v>0</v>
      </c>
      <c r="BF136" s="207">
        <f>IF(N136="snížená",J136,0)</f>
        <v>0</v>
      </c>
      <c r="BG136" s="207">
        <f>IF(N136="zákl. přenesená",J136,0)</f>
        <v>0</v>
      </c>
      <c r="BH136" s="207">
        <f>IF(N136="sníž. přenesená",J136,0)</f>
        <v>0</v>
      </c>
      <c r="BI136" s="207">
        <f>IF(N136="nulová",J136,0)</f>
        <v>0</v>
      </c>
      <c r="BJ136" s="13" t="s">
        <v>83</v>
      </c>
      <c r="BK136" s="207">
        <f>ROUND(I136*H136,2)</f>
        <v>0</v>
      </c>
      <c r="BL136" s="13" t="s">
        <v>130</v>
      </c>
      <c r="BM136" s="206" t="s">
        <v>422</v>
      </c>
    </row>
    <row r="137" s="2" customFormat="1">
      <c r="A137" s="34"/>
      <c r="B137" s="35"/>
      <c r="C137" s="36"/>
      <c r="D137" s="208" t="s">
        <v>133</v>
      </c>
      <c r="E137" s="36"/>
      <c r="F137" s="209" t="s">
        <v>163</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133</v>
      </c>
      <c r="AU137" s="13" t="s">
        <v>76</v>
      </c>
    </row>
    <row r="138" s="10" customFormat="1">
      <c r="A138" s="10"/>
      <c r="B138" s="214"/>
      <c r="C138" s="215"/>
      <c r="D138" s="208" t="s">
        <v>137</v>
      </c>
      <c r="E138" s="216" t="s">
        <v>1</v>
      </c>
      <c r="F138" s="217" t="s">
        <v>423</v>
      </c>
      <c r="G138" s="215"/>
      <c r="H138" s="218">
        <v>609.61500000000001</v>
      </c>
      <c r="I138" s="219"/>
      <c r="J138" s="215"/>
      <c r="K138" s="215"/>
      <c r="L138" s="220"/>
      <c r="M138" s="221"/>
      <c r="N138" s="222"/>
      <c r="O138" s="222"/>
      <c r="P138" s="222"/>
      <c r="Q138" s="222"/>
      <c r="R138" s="222"/>
      <c r="S138" s="222"/>
      <c r="T138" s="223"/>
      <c r="U138" s="10"/>
      <c r="V138" s="10"/>
      <c r="W138" s="10"/>
      <c r="X138" s="10"/>
      <c r="Y138" s="10"/>
      <c r="Z138" s="10"/>
      <c r="AA138" s="10"/>
      <c r="AB138" s="10"/>
      <c r="AC138" s="10"/>
      <c r="AD138" s="10"/>
      <c r="AE138" s="10"/>
      <c r="AT138" s="224" t="s">
        <v>137</v>
      </c>
      <c r="AU138" s="224" t="s">
        <v>76</v>
      </c>
      <c r="AV138" s="10" t="s">
        <v>85</v>
      </c>
      <c r="AW138" s="10" t="s">
        <v>32</v>
      </c>
      <c r="AX138" s="10" t="s">
        <v>83</v>
      </c>
      <c r="AY138" s="224" t="s">
        <v>131</v>
      </c>
    </row>
    <row r="139" s="2" customFormat="1" ht="16.5" customHeight="1">
      <c r="A139" s="34"/>
      <c r="B139" s="35"/>
      <c r="C139" s="195" t="s">
        <v>168</v>
      </c>
      <c r="D139" s="195" t="s">
        <v>125</v>
      </c>
      <c r="E139" s="196" t="s">
        <v>169</v>
      </c>
      <c r="F139" s="197" t="s">
        <v>170</v>
      </c>
      <c r="G139" s="198" t="s">
        <v>147</v>
      </c>
      <c r="H139" s="199">
        <v>933</v>
      </c>
      <c r="I139" s="200"/>
      <c r="J139" s="201">
        <f>ROUND(I139*H139,2)</f>
        <v>0</v>
      </c>
      <c r="K139" s="197" t="s">
        <v>129</v>
      </c>
      <c r="L139" s="40"/>
      <c r="M139" s="202" t="s">
        <v>1</v>
      </c>
      <c r="N139" s="203" t="s">
        <v>41</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130</v>
      </c>
      <c r="AT139" s="206" t="s">
        <v>125</v>
      </c>
      <c r="AU139" s="206" t="s">
        <v>76</v>
      </c>
      <c r="AY139" s="13" t="s">
        <v>131</v>
      </c>
      <c r="BE139" s="207">
        <f>IF(N139="základní",J139,0)</f>
        <v>0</v>
      </c>
      <c r="BF139" s="207">
        <f>IF(N139="snížená",J139,0)</f>
        <v>0</v>
      </c>
      <c r="BG139" s="207">
        <f>IF(N139="zákl. přenesená",J139,0)</f>
        <v>0</v>
      </c>
      <c r="BH139" s="207">
        <f>IF(N139="sníž. přenesená",J139,0)</f>
        <v>0</v>
      </c>
      <c r="BI139" s="207">
        <f>IF(N139="nulová",J139,0)</f>
        <v>0</v>
      </c>
      <c r="BJ139" s="13" t="s">
        <v>83</v>
      </c>
      <c r="BK139" s="207">
        <f>ROUND(I139*H139,2)</f>
        <v>0</v>
      </c>
      <c r="BL139" s="13" t="s">
        <v>130</v>
      </c>
      <c r="BM139" s="206" t="s">
        <v>424</v>
      </c>
    </row>
    <row r="140" s="2" customFormat="1">
      <c r="A140" s="34"/>
      <c r="B140" s="35"/>
      <c r="C140" s="36"/>
      <c r="D140" s="208" t="s">
        <v>133</v>
      </c>
      <c r="E140" s="36"/>
      <c r="F140" s="209" t="s">
        <v>172</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133</v>
      </c>
      <c r="AU140" s="13" t="s">
        <v>76</v>
      </c>
    </row>
    <row r="141" s="2" customFormat="1">
      <c r="A141" s="34"/>
      <c r="B141" s="35"/>
      <c r="C141" s="36"/>
      <c r="D141" s="208" t="s">
        <v>135</v>
      </c>
      <c r="E141" s="36"/>
      <c r="F141" s="213" t="s">
        <v>173</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135</v>
      </c>
      <c r="AU141" s="13" t="s">
        <v>76</v>
      </c>
    </row>
    <row r="142" s="2" customFormat="1" ht="16.5" customHeight="1">
      <c r="A142" s="34"/>
      <c r="B142" s="35"/>
      <c r="C142" s="195" t="s">
        <v>174</v>
      </c>
      <c r="D142" s="195" t="s">
        <v>125</v>
      </c>
      <c r="E142" s="196" t="s">
        <v>175</v>
      </c>
      <c r="F142" s="197" t="s">
        <v>176</v>
      </c>
      <c r="G142" s="198" t="s">
        <v>177</v>
      </c>
      <c r="H142" s="199">
        <v>1065</v>
      </c>
      <c r="I142" s="200"/>
      <c r="J142" s="201">
        <f>ROUND(I142*H142,2)</f>
        <v>0</v>
      </c>
      <c r="K142" s="197" t="s">
        <v>129</v>
      </c>
      <c r="L142" s="40"/>
      <c r="M142" s="202" t="s">
        <v>1</v>
      </c>
      <c r="N142" s="203" t="s">
        <v>41</v>
      </c>
      <c r="O142" s="87"/>
      <c r="P142" s="204">
        <f>O142*H142</f>
        <v>0</v>
      </c>
      <c r="Q142" s="204">
        <v>0</v>
      </c>
      <c r="R142" s="204">
        <f>Q142*H142</f>
        <v>0</v>
      </c>
      <c r="S142" s="204">
        <v>0</v>
      </c>
      <c r="T142" s="205">
        <f>S142*H142</f>
        <v>0</v>
      </c>
      <c r="U142" s="34"/>
      <c r="V142" s="34"/>
      <c r="W142" s="34"/>
      <c r="X142" s="34"/>
      <c r="Y142" s="34"/>
      <c r="Z142" s="34"/>
      <c r="AA142" s="34"/>
      <c r="AB142" s="34"/>
      <c r="AC142" s="34"/>
      <c r="AD142" s="34"/>
      <c r="AE142" s="34"/>
      <c r="AR142" s="206" t="s">
        <v>130</v>
      </c>
      <c r="AT142" s="206" t="s">
        <v>125</v>
      </c>
      <c r="AU142" s="206" t="s">
        <v>76</v>
      </c>
      <c r="AY142" s="13" t="s">
        <v>131</v>
      </c>
      <c r="BE142" s="207">
        <f>IF(N142="základní",J142,0)</f>
        <v>0</v>
      </c>
      <c r="BF142" s="207">
        <f>IF(N142="snížená",J142,0)</f>
        <v>0</v>
      </c>
      <c r="BG142" s="207">
        <f>IF(N142="zákl. přenesená",J142,0)</f>
        <v>0</v>
      </c>
      <c r="BH142" s="207">
        <f>IF(N142="sníž. přenesená",J142,0)</f>
        <v>0</v>
      </c>
      <c r="BI142" s="207">
        <f>IF(N142="nulová",J142,0)</f>
        <v>0</v>
      </c>
      <c r="BJ142" s="13" t="s">
        <v>83</v>
      </c>
      <c r="BK142" s="207">
        <f>ROUND(I142*H142,2)</f>
        <v>0</v>
      </c>
      <c r="BL142" s="13" t="s">
        <v>130</v>
      </c>
      <c r="BM142" s="206" t="s">
        <v>425</v>
      </c>
    </row>
    <row r="143" s="2" customFormat="1">
      <c r="A143" s="34"/>
      <c r="B143" s="35"/>
      <c r="C143" s="36"/>
      <c r="D143" s="208" t="s">
        <v>133</v>
      </c>
      <c r="E143" s="36"/>
      <c r="F143" s="209" t="s">
        <v>179</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133</v>
      </c>
      <c r="AU143" s="13" t="s">
        <v>76</v>
      </c>
    </row>
    <row r="144" s="2" customFormat="1">
      <c r="A144" s="34"/>
      <c r="B144" s="35"/>
      <c r="C144" s="36"/>
      <c r="D144" s="208" t="s">
        <v>135</v>
      </c>
      <c r="E144" s="36"/>
      <c r="F144" s="213" t="s">
        <v>180</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135</v>
      </c>
      <c r="AU144" s="13" t="s">
        <v>76</v>
      </c>
    </row>
    <row r="145" s="2" customFormat="1">
      <c r="A145" s="34"/>
      <c r="B145" s="35"/>
      <c r="C145" s="36"/>
      <c r="D145" s="208" t="s">
        <v>151</v>
      </c>
      <c r="E145" s="36"/>
      <c r="F145" s="213" t="s">
        <v>181</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151</v>
      </c>
      <c r="AU145" s="13" t="s">
        <v>76</v>
      </c>
    </row>
    <row r="146" s="10" customFormat="1">
      <c r="A146" s="10"/>
      <c r="B146" s="214"/>
      <c r="C146" s="215"/>
      <c r="D146" s="208" t="s">
        <v>137</v>
      </c>
      <c r="E146" s="216" t="s">
        <v>1</v>
      </c>
      <c r="F146" s="217" t="s">
        <v>426</v>
      </c>
      <c r="G146" s="215"/>
      <c r="H146" s="218">
        <v>1065</v>
      </c>
      <c r="I146" s="219"/>
      <c r="J146" s="215"/>
      <c r="K146" s="215"/>
      <c r="L146" s="220"/>
      <c r="M146" s="221"/>
      <c r="N146" s="222"/>
      <c r="O146" s="222"/>
      <c r="P146" s="222"/>
      <c r="Q146" s="222"/>
      <c r="R146" s="222"/>
      <c r="S146" s="222"/>
      <c r="T146" s="223"/>
      <c r="U146" s="10"/>
      <c r="V146" s="10"/>
      <c r="W146" s="10"/>
      <c r="X146" s="10"/>
      <c r="Y146" s="10"/>
      <c r="Z146" s="10"/>
      <c r="AA146" s="10"/>
      <c r="AB146" s="10"/>
      <c r="AC146" s="10"/>
      <c r="AD146" s="10"/>
      <c r="AE146" s="10"/>
      <c r="AT146" s="224" t="s">
        <v>137</v>
      </c>
      <c r="AU146" s="224" t="s">
        <v>76</v>
      </c>
      <c r="AV146" s="10" t="s">
        <v>85</v>
      </c>
      <c r="AW146" s="10" t="s">
        <v>32</v>
      </c>
      <c r="AX146" s="10" t="s">
        <v>83</v>
      </c>
      <c r="AY146" s="224" t="s">
        <v>131</v>
      </c>
    </row>
    <row r="147" s="2" customFormat="1" ht="16.5" customHeight="1">
      <c r="A147" s="34"/>
      <c r="B147" s="35"/>
      <c r="C147" s="195" t="s">
        <v>183</v>
      </c>
      <c r="D147" s="195" t="s">
        <v>125</v>
      </c>
      <c r="E147" s="196" t="s">
        <v>190</v>
      </c>
      <c r="F147" s="197" t="s">
        <v>191</v>
      </c>
      <c r="G147" s="198" t="s">
        <v>147</v>
      </c>
      <c r="H147" s="199">
        <v>50</v>
      </c>
      <c r="I147" s="200"/>
      <c r="J147" s="201">
        <f>ROUND(I147*H147,2)</f>
        <v>0</v>
      </c>
      <c r="K147" s="197" t="s">
        <v>129</v>
      </c>
      <c r="L147" s="40"/>
      <c r="M147" s="202" t="s">
        <v>1</v>
      </c>
      <c r="N147" s="203" t="s">
        <v>41</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130</v>
      </c>
      <c r="AT147" s="206" t="s">
        <v>125</v>
      </c>
      <c r="AU147" s="206" t="s">
        <v>76</v>
      </c>
      <c r="AY147" s="13" t="s">
        <v>131</v>
      </c>
      <c r="BE147" s="207">
        <f>IF(N147="základní",J147,0)</f>
        <v>0</v>
      </c>
      <c r="BF147" s="207">
        <f>IF(N147="snížená",J147,0)</f>
        <v>0</v>
      </c>
      <c r="BG147" s="207">
        <f>IF(N147="zákl. přenesená",J147,0)</f>
        <v>0</v>
      </c>
      <c r="BH147" s="207">
        <f>IF(N147="sníž. přenesená",J147,0)</f>
        <v>0</v>
      </c>
      <c r="BI147" s="207">
        <f>IF(N147="nulová",J147,0)</f>
        <v>0</v>
      </c>
      <c r="BJ147" s="13" t="s">
        <v>83</v>
      </c>
      <c r="BK147" s="207">
        <f>ROUND(I147*H147,2)</f>
        <v>0</v>
      </c>
      <c r="BL147" s="13" t="s">
        <v>130</v>
      </c>
      <c r="BM147" s="206" t="s">
        <v>427</v>
      </c>
    </row>
    <row r="148" s="2" customFormat="1">
      <c r="A148" s="34"/>
      <c r="B148" s="35"/>
      <c r="C148" s="36"/>
      <c r="D148" s="208" t="s">
        <v>133</v>
      </c>
      <c r="E148" s="36"/>
      <c r="F148" s="209" t="s">
        <v>193</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133</v>
      </c>
      <c r="AU148" s="13" t="s">
        <v>76</v>
      </c>
    </row>
    <row r="149" s="2" customFormat="1">
      <c r="A149" s="34"/>
      <c r="B149" s="35"/>
      <c r="C149" s="36"/>
      <c r="D149" s="208" t="s">
        <v>135</v>
      </c>
      <c r="E149" s="36"/>
      <c r="F149" s="213" t="s">
        <v>188</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135</v>
      </c>
      <c r="AU149" s="13" t="s">
        <v>76</v>
      </c>
    </row>
    <row r="150" s="2" customFormat="1">
      <c r="A150" s="34"/>
      <c r="B150" s="35"/>
      <c r="C150" s="36"/>
      <c r="D150" s="208" t="s">
        <v>151</v>
      </c>
      <c r="E150" s="36"/>
      <c r="F150" s="213" t="s">
        <v>189</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151</v>
      </c>
      <c r="AU150" s="13" t="s">
        <v>76</v>
      </c>
    </row>
    <row r="151" s="2" customFormat="1" ht="16.5" customHeight="1">
      <c r="A151" s="34"/>
      <c r="B151" s="35"/>
      <c r="C151" s="195" t="s">
        <v>165</v>
      </c>
      <c r="D151" s="195" t="s">
        <v>125</v>
      </c>
      <c r="E151" s="196" t="s">
        <v>184</v>
      </c>
      <c r="F151" s="197" t="s">
        <v>185</v>
      </c>
      <c r="G151" s="198" t="s">
        <v>147</v>
      </c>
      <c r="H151" s="199">
        <v>4</v>
      </c>
      <c r="I151" s="200"/>
      <c r="J151" s="201">
        <f>ROUND(I151*H151,2)</f>
        <v>0</v>
      </c>
      <c r="K151" s="197" t="s">
        <v>129</v>
      </c>
      <c r="L151" s="40"/>
      <c r="M151" s="202" t="s">
        <v>1</v>
      </c>
      <c r="N151" s="203" t="s">
        <v>41</v>
      </c>
      <c r="O151" s="87"/>
      <c r="P151" s="204">
        <f>O151*H151</f>
        <v>0</v>
      </c>
      <c r="Q151" s="204">
        <v>0</v>
      </c>
      <c r="R151" s="204">
        <f>Q151*H151</f>
        <v>0</v>
      </c>
      <c r="S151" s="204">
        <v>0</v>
      </c>
      <c r="T151" s="205">
        <f>S151*H151</f>
        <v>0</v>
      </c>
      <c r="U151" s="34"/>
      <c r="V151" s="34"/>
      <c r="W151" s="34"/>
      <c r="X151" s="34"/>
      <c r="Y151" s="34"/>
      <c r="Z151" s="34"/>
      <c r="AA151" s="34"/>
      <c r="AB151" s="34"/>
      <c r="AC151" s="34"/>
      <c r="AD151" s="34"/>
      <c r="AE151" s="34"/>
      <c r="AR151" s="206" t="s">
        <v>130</v>
      </c>
      <c r="AT151" s="206" t="s">
        <v>125</v>
      </c>
      <c r="AU151" s="206" t="s">
        <v>76</v>
      </c>
      <c r="AY151" s="13" t="s">
        <v>131</v>
      </c>
      <c r="BE151" s="207">
        <f>IF(N151="základní",J151,0)</f>
        <v>0</v>
      </c>
      <c r="BF151" s="207">
        <f>IF(N151="snížená",J151,0)</f>
        <v>0</v>
      </c>
      <c r="BG151" s="207">
        <f>IF(N151="zákl. přenesená",J151,0)</f>
        <v>0</v>
      </c>
      <c r="BH151" s="207">
        <f>IF(N151="sníž. přenesená",J151,0)</f>
        <v>0</v>
      </c>
      <c r="BI151" s="207">
        <f>IF(N151="nulová",J151,0)</f>
        <v>0</v>
      </c>
      <c r="BJ151" s="13" t="s">
        <v>83</v>
      </c>
      <c r="BK151" s="207">
        <f>ROUND(I151*H151,2)</f>
        <v>0</v>
      </c>
      <c r="BL151" s="13" t="s">
        <v>130</v>
      </c>
      <c r="BM151" s="206" t="s">
        <v>428</v>
      </c>
    </row>
    <row r="152" s="2" customFormat="1">
      <c r="A152" s="34"/>
      <c r="B152" s="35"/>
      <c r="C152" s="36"/>
      <c r="D152" s="208" t="s">
        <v>133</v>
      </c>
      <c r="E152" s="36"/>
      <c r="F152" s="209" t="s">
        <v>187</v>
      </c>
      <c r="G152" s="36"/>
      <c r="H152" s="36"/>
      <c r="I152" s="210"/>
      <c r="J152" s="36"/>
      <c r="K152" s="36"/>
      <c r="L152" s="40"/>
      <c r="M152" s="211"/>
      <c r="N152" s="212"/>
      <c r="O152" s="87"/>
      <c r="P152" s="87"/>
      <c r="Q152" s="87"/>
      <c r="R152" s="87"/>
      <c r="S152" s="87"/>
      <c r="T152" s="88"/>
      <c r="U152" s="34"/>
      <c r="V152" s="34"/>
      <c r="W152" s="34"/>
      <c r="X152" s="34"/>
      <c r="Y152" s="34"/>
      <c r="Z152" s="34"/>
      <c r="AA152" s="34"/>
      <c r="AB152" s="34"/>
      <c r="AC152" s="34"/>
      <c r="AD152" s="34"/>
      <c r="AE152" s="34"/>
      <c r="AT152" s="13" t="s">
        <v>133</v>
      </c>
      <c r="AU152" s="13" t="s">
        <v>76</v>
      </c>
    </row>
    <row r="153" s="2" customFormat="1">
      <c r="A153" s="34"/>
      <c r="B153" s="35"/>
      <c r="C153" s="36"/>
      <c r="D153" s="208" t="s">
        <v>135</v>
      </c>
      <c r="E153" s="36"/>
      <c r="F153" s="213" t="s">
        <v>188</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135</v>
      </c>
      <c r="AU153" s="13" t="s">
        <v>76</v>
      </c>
    </row>
    <row r="154" s="2" customFormat="1">
      <c r="A154" s="34"/>
      <c r="B154" s="35"/>
      <c r="C154" s="36"/>
      <c r="D154" s="208" t="s">
        <v>151</v>
      </c>
      <c r="E154" s="36"/>
      <c r="F154" s="213" t="s">
        <v>189</v>
      </c>
      <c r="G154" s="36"/>
      <c r="H154" s="36"/>
      <c r="I154" s="210"/>
      <c r="J154" s="36"/>
      <c r="K154" s="36"/>
      <c r="L154" s="40"/>
      <c r="M154" s="211"/>
      <c r="N154" s="212"/>
      <c r="O154" s="87"/>
      <c r="P154" s="87"/>
      <c r="Q154" s="87"/>
      <c r="R154" s="87"/>
      <c r="S154" s="87"/>
      <c r="T154" s="88"/>
      <c r="U154" s="34"/>
      <c r="V154" s="34"/>
      <c r="W154" s="34"/>
      <c r="X154" s="34"/>
      <c r="Y154" s="34"/>
      <c r="Z154" s="34"/>
      <c r="AA154" s="34"/>
      <c r="AB154" s="34"/>
      <c r="AC154" s="34"/>
      <c r="AD154" s="34"/>
      <c r="AE154" s="34"/>
      <c r="AT154" s="13" t="s">
        <v>151</v>
      </c>
      <c r="AU154" s="13" t="s">
        <v>76</v>
      </c>
    </row>
    <row r="155" s="2" customFormat="1" ht="16.5" customHeight="1">
      <c r="A155" s="34"/>
      <c r="B155" s="35"/>
      <c r="C155" s="195" t="s">
        <v>194</v>
      </c>
      <c r="D155" s="195" t="s">
        <v>125</v>
      </c>
      <c r="E155" s="196" t="s">
        <v>208</v>
      </c>
      <c r="F155" s="197" t="s">
        <v>209</v>
      </c>
      <c r="G155" s="198" t="s">
        <v>156</v>
      </c>
      <c r="H155" s="199">
        <v>11.5</v>
      </c>
      <c r="I155" s="200"/>
      <c r="J155" s="201">
        <f>ROUND(I155*H155,2)</f>
        <v>0</v>
      </c>
      <c r="K155" s="197" t="s">
        <v>129</v>
      </c>
      <c r="L155" s="40"/>
      <c r="M155" s="202" t="s">
        <v>1</v>
      </c>
      <c r="N155" s="203" t="s">
        <v>41</v>
      </c>
      <c r="O155" s="87"/>
      <c r="P155" s="204">
        <f>O155*H155</f>
        <v>0</v>
      </c>
      <c r="Q155" s="204">
        <v>0</v>
      </c>
      <c r="R155" s="204">
        <f>Q155*H155</f>
        <v>0</v>
      </c>
      <c r="S155" s="204">
        <v>0</v>
      </c>
      <c r="T155" s="205">
        <f>S155*H155</f>
        <v>0</v>
      </c>
      <c r="U155" s="34"/>
      <c r="V155" s="34"/>
      <c r="W155" s="34"/>
      <c r="X155" s="34"/>
      <c r="Y155" s="34"/>
      <c r="Z155" s="34"/>
      <c r="AA155" s="34"/>
      <c r="AB155" s="34"/>
      <c r="AC155" s="34"/>
      <c r="AD155" s="34"/>
      <c r="AE155" s="34"/>
      <c r="AR155" s="206" t="s">
        <v>130</v>
      </c>
      <c r="AT155" s="206" t="s">
        <v>125</v>
      </c>
      <c r="AU155" s="206" t="s">
        <v>76</v>
      </c>
      <c r="AY155" s="13" t="s">
        <v>131</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130</v>
      </c>
      <c r="BM155" s="206" t="s">
        <v>429</v>
      </c>
    </row>
    <row r="156" s="2" customFormat="1">
      <c r="A156" s="34"/>
      <c r="B156" s="35"/>
      <c r="C156" s="36"/>
      <c r="D156" s="208" t="s">
        <v>133</v>
      </c>
      <c r="E156" s="36"/>
      <c r="F156" s="209" t="s">
        <v>211</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133</v>
      </c>
      <c r="AU156" s="13" t="s">
        <v>76</v>
      </c>
    </row>
    <row r="157" s="2" customFormat="1">
      <c r="A157" s="34"/>
      <c r="B157" s="35"/>
      <c r="C157" s="36"/>
      <c r="D157" s="208" t="s">
        <v>135</v>
      </c>
      <c r="E157" s="36"/>
      <c r="F157" s="213" t="s">
        <v>212</v>
      </c>
      <c r="G157" s="36"/>
      <c r="H157" s="36"/>
      <c r="I157" s="210"/>
      <c r="J157" s="36"/>
      <c r="K157" s="36"/>
      <c r="L157" s="40"/>
      <c r="M157" s="211"/>
      <c r="N157" s="212"/>
      <c r="O157" s="87"/>
      <c r="P157" s="87"/>
      <c r="Q157" s="87"/>
      <c r="R157" s="87"/>
      <c r="S157" s="87"/>
      <c r="T157" s="88"/>
      <c r="U157" s="34"/>
      <c r="V157" s="34"/>
      <c r="W157" s="34"/>
      <c r="X157" s="34"/>
      <c r="Y157" s="34"/>
      <c r="Z157" s="34"/>
      <c r="AA157" s="34"/>
      <c r="AB157" s="34"/>
      <c r="AC157" s="34"/>
      <c r="AD157" s="34"/>
      <c r="AE157" s="34"/>
      <c r="AT157" s="13" t="s">
        <v>135</v>
      </c>
      <c r="AU157" s="13" t="s">
        <v>76</v>
      </c>
    </row>
    <row r="158" s="10" customFormat="1">
      <c r="A158" s="10"/>
      <c r="B158" s="214"/>
      <c r="C158" s="215"/>
      <c r="D158" s="208" t="s">
        <v>137</v>
      </c>
      <c r="E158" s="216" t="s">
        <v>1</v>
      </c>
      <c r="F158" s="217" t="s">
        <v>430</v>
      </c>
      <c r="G158" s="215"/>
      <c r="H158" s="218">
        <v>11.5</v>
      </c>
      <c r="I158" s="219"/>
      <c r="J158" s="215"/>
      <c r="K158" s="215"/>
      <c r="L158" s="220"/>
      <c r="M158" s="221"/>
      <c r="N158" s="222"/>
      <c r="O158" s="222"/>
      <c r="P158" s="222"/>
      <c r="Q158" s="222"/>
      <c r="R158" s="222"/>
      <c r="S158" s="222"/>
      <c r="T158" s="223"/>
      <c r="U158" s="10"/>
      <c r="V158" s="10"/>
      <c r="W158" s="10"/>
      <c r="X158" s="10"/>
      <c r="Y158" s="10"/>
      <c r="Z158" s="10"/>
      <c r="AA158" s="10"/>
      <c r="AB158" s="10"/>
      <c r="AC158" s="10"/>
      <c r="AD158" s="10"/>
      <c r="AE158" s="10"/>
      <c r="AT158" s="224" t="s">
        <v>137</v>
      </c>
      <c r="AU158" s="224" t="s">
        <v>76</v>
      </c>
      <c r="AV158" s="10" t="s">
        <v>85</v>
      </c>
      <c r="AW158" s="10" t="s">
        <v>32</v>
      </c>
      <c r="AX158" s="10" t="s">
        <v>76</v>
      </c>
      <c r="AY158" s="224" t="s">
        <v>131</v>
      </c>
    </row>
    <row r="159" s="11" customFormat="1">
      <c r="A159" s="11"/>
      <c r="B159" s="225"/>
      <c r="C159" s="226"/>
      <c r="D159" s="208" t="s">
        <v>137</v>
      </c>
      <c r="E159" s="227" t="s">
        <v>1</v>
      </c>
      <c r="F159" s="228" t="s">
        <v>144</v>
      </c>
      <c r="G159" s="226"/>
      <c r="H159" s="229">
        <v>11.5</v>
      </c>
      <c r="I159" s="230"/>
      <c r="J159" s="226"/>
      <c r="K159" s="226"/>
      <c r="L159" s="231"/>
      <c r="M159" s="232"/>
      <c r="N159" s="233"/>
      <c r="O159" s="233"/>
      <c r="P159" s="233"/>
      <c r="Q159" s="233"/>
      <c r="R159" s="233"/>
      <c r="S159" s="233"/>
      <c r="T159" s="234"/>
      <c r="U159" s="11"/>
      <c r="V159" s="11"/>
      <c r="W159" s="11"/>
      <c r="X159" s="11"/>
      <c r="Y159" s="11"/>
      <c r="Z159" s="11"/>
      <c r="AA159" s="11"/>
      <c r="AB159" s="11"/>
      <c r="AC159" s="11"/>
      <c r="AD159" s="11"/>
      <c r="AE159" s="11"/>
      <c r="AT159" s="235" t="s">
        <v>137</v>
      </c>
      <c r="AU159" s="235" t="s">
        <v>76</v>
      </c>
      <c r="AV159" s="11" t="s">
        <v>130</v>
      </c>
      <c r="AW159" s="11" t="s">
        <v>32</v>
      </c>
      <c r="AX159" s="11" t="s">
        <v>83</v>
      </c>
      <c r="AY159" s="235" t="s">
        <v>131</v>
      </c>
    </row>
    <row r="160" s="2" customFormat="1" ht="16.5" customHeight="1">
      <c r="A160" s="34"/>
      <c r="B160" s="35"/>
      <c r="C160" s="195" t="s">
        <v>202</v>
      </c>
      <c r="D160" s="195" t="s">
        <v>125</v>
      </c>
      <c r="E160" s="196" t="s">
        <v>260</v>
      </c>
      <c r="F160" s="197" t="s">
        <v>261</v>
      </c>
      <c r="G160" s="198" t="s">
        <v>262</v>
      </c>
      <c r="H160" s="199">
        <v>14</v>
      </c>
      <c r="I160" s="200"/>
      <c r="J160" s="201">
        <f>ROUND(I160*H160,2)</f>
        <v>0</v>
      </c>
      <c r="K160" s="197" t="s">
        <v>129</v>
      </c>
      <c r="L160" s="40"/>
      <c r="M160" s="202" t="s">
        <v>1</v>
      </c>
      <c r="N160" s="203" t="s">
        <v>41</v>
      </c>
      <c r="O160" s="87"/>
      <c r="P160" s="204">
        <f>O160*H160</f>
        <v>0</v>
      </c>
      <c r="Q160" s="204">
        <v>0</v>
      </c>
      <c r="R160" s="204">
        <f>Q160*H160</f>
        <v>0</v>
      </c>
      <c r="S160" s="204">
        <v>0</v>
      </c>
      <c r="T160" s="205">
        <f>S160*H160</f>
        <v>0</v>
      </c>
      <c r="U160" s="34"/>
      <c r="V160" s="34"/>
      <c r="W160" s="34"/>
      <c r="X160" s="34"/>
      <c r="Y160" s="34"/>
      <c r="Z160" s="34"/>
      <c r="AA160" s="34"/>
      <c r="AB160" s="34"/>
      <c r="AC160" s="34"/>
      <c r="AD160" s="34"/>
      <c r="AE160" s="34"/>
      <c r="AR160" s="206" t="s">
        <v>130</v>
      </c>
      <c r="AT160" s="206" t="s">
        <v>125</v>
      </c>
      <c r="AU160" s="206" t="s">
        <v>76</v>
      </c>
      <c r="AY160" s="13" t="s">
        <v>131</v>
      </c>
      <c r="BE160" s="207">
        <f>IF(N160="základní",J160,0)</f>
        <v>0</v>
      </c>
      <c r="BF160" s="207">
        <f>IF(N160="snížená",J160,0)</f>
        <v>0</v>
      </c>
      <c r="BG160" s="207">
        <f>IF(N160="zákl. přenesená",J160,0)</f>
        <v>0</v>
      </c>
      <c r="BH160" s="207">
        <f>IF(N160="sníž. přenesená",J160,0)</f>
        <v>0</v>
      </c>
      <c r="BI160" s="207">
        <f>IF(N160="nulová",J160,0)</f>
        <v>0</v>
      </c>
      <c r="BJ160" s="13" t="s">
        <v>83</v>
      </c>
      <c r="BK160" s="207">
        <f>ROUND(I160*H160,2)</f>
        <v>0</v>
      </c>
      <c r="BL160" s="13" t="s">
        <v>130</v>
      </c>
      <c r="BM160" s="206" t="s">
        <v>431</v>
      </c>
    </row>
    <row r="161" s="2" customFormat="1">
      <c r="A161" s="34"/>
      <c r="B161" s="35"/>
      <c r="C161" s="36"/>
      <c r="D161" s="208" t="s">
        <v>133</v>
      </c>
      <c r="E161" s="36"/>
      <c r="F161" s="209" t="s">
        <v>264</v>
      </c>
      <c r="G161" s="36"/>
      <c r="H161" s="36"/>
      <c r="I161" s="210"/>
      <c r="J161" s="36"/>
      <c r="K161" s="36"/>
      <c r="L161" s="40"/>
      <c r="M161" s="211"/>
      <c r="N161" s="212"/>
      <c r="O161" s="87"/>
      <c r="P161" s="87"/>
      <c r="Q161" s="87"/>
      <c r="R161" s="87"/>
      <c r="S161" s="87"/>
      <c r="T161" s="88"/>
      <c r="U161" s="34"/>
      <c r="V161" s="34"/>
      <c r="W161" s="34"/>
      <c r="X161" s="34"/>
      <c r="Y161" s="34"/>
      <c r="Z161" s="34"/>
      <c r="AA161" s="34"/>
      <c r="AB161" s="34"/>
      <c r="AC161" s="34"/>
      <c r="AD161" s="34"/>
      <c r="AE161" s="34"/>
      <c r="AT161" s="13" t="s">
        <v>133</v>
      </c>
      <c r="AU161" s="13" t="s">
        <v>76</v>
      </c>
    </row>
    <row r="162" s="2" customFormat="1">
      <c r="A162" s="34"/>
      <c r="B162" s="35"/>
      <c r="C162" s="36"/>
      <c r="D162" s="208" t="s">
        <v>135</v>
      </c>
      <c r="E162" s="36"/>
      <c r="F162" s="213" t="s">
        <v>265</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135</v>
      </c>
      <c r="AU162" s="13" t="s">
        <v>76</v>
      </c>
    </row>
    <row r="163" s="2" customFormat="1" ht="16.5" customHeight="1">
      <c r="A163" s="34"/>
      <c r="B163" s="35"/>
      <c r="C163" s="195" t="s">
        <v>207</v>
      </c>
      <c r="D163" s="195" t="s">
        <v>125</v>
      </c>
      <c r="E163" s="196" t="s">
        <v>432</v>
      </c>
      <c r="F163" s="197" t="s">
        <v>433</v>
      </c>
      <c r="G163" s="198" t="s">
        <v>262</v>
      </c>
      <c r="H163" s="199">
        <v>4</v>
      </c>
      <c r="I163" s="200"/>
      <c r="J163" s="201">
        <f>ROUND(I163*H163,2)</f>
        <v>0</v>
      </c>
      <c r="K163" s="197" t="s">
        <v>129</v>
      </c>
      <c r="L163" s="40"/>
      <c r="M163" s="202" t="s">
        <v>1</v>
      </c>
      <c r="N163" s="203" t="s">
        <v>41</v>
      </c>
      <c r="O163" s="87"/>
      <c r="P163" s="204">
        <f>O163*H163</f>
        <v>0</v>
      </c>
      <c r="Q163" s="204">
        <v>0</v>
      </c>
      <c r="R163" s="204">
        <f>Q163*H163</f>
        <v>0</v>
      </c>
      <c r="S163" s="204">
        <v>0</v>
      </c>
      <c r="T163" s="205">
        <f>S163*H163</f>
        <v>0</v>
      </c>
      <c r="U163" s="34"/>
      <c r="V163" s="34"/>
      <c r="W163" s="34"/>
      <c r="X163" s="34"/>
      <c r="Y163" s="34"/>
      <c r="Z163" s="34"/>
      <c r="AA163" s="34"/>
      <c r="AB163" s="34"/>
      <c r="AC163" s="34"/>
      <c r="AD163" s="34"/>
      <c r="AE163" s="34"/>
      <c r="AR163" s="206" t="s">
        <v>130</v>
      </c>
      <c r="AT163" s="206" t="s">
        <v>125</v>
      </c>
      <c r="AU163" s="206" t="s">
        <v>76</v>
      </c>
      <c r="AY163" s="13" t="s">
        <v>131</v>
      </c>
      <c r="BE163" s="207">
        <f>IF(N163="základní",J163,0)</f>
        <v>0</v>
      </c>
      <c r="BF163" s="207">
        <f>IF(N163="snížená",J163,0)</f>
        <v>0</v>
      </c>
      <c r="BG163" s="207">
        <f>IF(N163="zákl. přenesená",J163,0)</f>
        <v>0</v>
      </c>
      <c r="BH163" s="207">
        <f>IF(N163="sníž. přenesená",J163,0)</f>
        <v>0</v>
      </c>
      <c r="BI163" s="207">
        <f>IF(N163="nulová",J163,0)</f>
        <v>0</v>
      </c>
      <c r="BJ163" s="13" t="s">
        <v>83</v>
      </c>
      <c r="BK163" s="207">
        <f>ROUND(I163*H163,2)</f>
        <v>0</v>
      </c>
      <c r="BL163" s="13" t="s">
        <v>130</v>
      </c>
      <c r="BM163" s="206" t="s">
        <v>434</v>
      </c>
    </row>
    <row r="164" s="2" customFormat="1">
      <c r="A164" s="34"/>
      <c r="B164" s="35"/>
      <c r="C164" s="36"/>
      <c r="D164" s="208" t="s">
        <v>133</v>
      </c>
      <c r="E164" s="36"/>
      <c r="F164" s="209" t="s">
        <v>435</v>
      </c>
      <c r="G164" s="36"/>
      <c r="H164" s="36"/>
      <c r="I164" s="210"/>
      <c r="J164" s="36"/>
      <c r="K164" s="36"/>
      <c r="L164" s="40"/>
      <c r="M164" s="211"/>
      <c r="N164" s="212"/>
      <c r="O164" s="87"/>
      <c r="P164" s="87"/>
      <c r="Q164" s="87"/>
      <c r="R164" s="87"/>
      <c r="S164" s="87"/>
      <c r="T164" s="88"/>
      <c r="U164" s="34"/>
      <c r="V164" s="34"/>
      <c r="W164" s="34"/>
      <c r="X164" s="34"/>
      <c r="Y164" s="34"/>
      <c r="Z164" s="34"/>
      <c r="AA164" s="34"/>
      <c r="AB164" s="34"/>
      <c r="AC164" s="34"/>
      <c r="AD164" s="34"/>
      <c r="AE164" s="34"/>
      <c r="AT164" s="13" t="s">
        <v>133</v>
      </c>
      <c r="AU164" s="13" t="s">
        <v>76</v>
      </c>
    </row>
    <row r="165" s="2" customFormat="1">
      <c r="A165" s="34"/>
      <c r="B165" s="35"/>
      <c r="C165" s="36"/>
      <c r="D165" s="208" t="s">
        <v>135</v>
      </c>
      <c r="E165" s="36"/>
      <c r="F165" s="213" t="s">
        <v>270</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135</v>
      </c>
      <c r="AU165" s="13" t="s">
        <v>76</v>
      </c>
    </row>
    <row r="166" s="2" customFormat="1" ht="21.75" customHeight="1">
      <c r="A166" s="34"/>
      <c r="B166" s="35"/>
      <c r="C166" s="195" t="s">
        <v>215</v>
      </c>
      <c r="D166" s="195" t="s">
        <v>125</v>
      </c>
      <c r="E166" s="196" t="s">
        <v>272</v>
      </c>
      <c r="F166" s="197" t="s">
        <v>273</v>
      </c>
      <c r="G166" s="198" t="s">
        <v>177</v>
      </c>
      <c r="H166" s="199">
        <v>1340</v>
      </c>
      <c r="I166" s="200"/>
      <c r="J166" s="201">
        <f>ROUND(I166*H166,2)</f>
        <v>0</v>
      </c>
      <c r="K166" s="197" t="s">
        <v>129</v>
      </c>
      <c r="L166" s="40"/>
      <c r="M166" s="202" t="s">
        <v>1</v>
      </c>
      <c r="N166" s="203" t="s">
        <v>41</v>
      </c>
      <c r="O166" s="87"/>
      <c r="P166" s="204">
        <f>O166*H166</f>
        <v>0</v>
      </c>
      <c r="Q166" s="204">
        <v>0</v>
      </c>
      <c r="R166" s="204">
        <f>Q166*H166</f>
        <v>0</v>
      </c>
      <c r="S166" s="204">
        <v>0</v>
      </c>
      <c r="T166" s="205">
        <f>S166*H166</f>
        <v>0</v>
      </c>
      <c r="U166" s="34"/>
      <c r="V166" s="34"/>
      <c r="W166" s="34"/>
      <c r="X166" s="34"/>
      <c r="Y166" s="34"/>
      <c r="Z166" s="34"/>
      <c r="AA166" s="34"/>
      <c r="AB166" s="34"/>
      <c r="AC166" s="34"/>
      <c r="AD166" s="34"/>
      <c r="AE166" s="34"/>
      <c r="AR166" s="206" t="s">
        <v>130</v>
      </c>
      <c r="AT166" s="206" t="s">
        <v>125</v>
      </c>
      <c r="AU166" s="206" t="s">
        <v>76</v>
      </c>
      <c r="AY166" s="13" t="s">
        <v>131</v>
      </c>
      <c r="BE166" s="207">
        <f>IF(N166="základní",J166,0)</f>
        <v>0</v>
      </c>
      <c r="BF166" s="207">
        <f>IF(N166="snížená",J166,0)</f>
        <v>0</v>
      </c>
      <c r="BG166" s="207">
        <f>IF(N166="zákl. přenesená",J166,0)</f>
        <v>0</v>
      </c>
      <c r="BH166" s="207">
        <f>IF(N166="sníž. přenesená",J166,0)</f>
        <v>0</v>
      </c>
      <c r="BI166" s="207">
        <f>IF(N166="nulová",J166,0)</f>
        <v>0</v>
      </c>
      <c r="BJ166" s="13" t="s">
        <v>83</v>
      </c>
      <c r="BK166" s="207">
        <f>ROUND(I166*H166,2)</f>
        <v>0</v>
      </c>
      <c r="BL166" s="13" t="s">
        <v>130</v>
      </c>
      <c r="BM166" s="206" t="s">
        <v>436</v>
      </c>
    </row>
    <row r="167" s="2" customFormat="1">
      <c r="A167" s="34"/>
      <c r="B167" s="35"/>
      <c r="C167" s="36"/>
      <c r="D167" s="208" t="s">
        <v>133</v>
      </c>
      <c r="E167" s="36"/>
      <c r="F167" s="209" t="s">
        <v>275</v>
      </c>
      <c r="G167" s="36"/>
      <c r="H167" s="36"/>
      <c r="I167" s="210"/>
      <c r="J167" s="36"/>
      <c r="K167" s="36"/>
      <c r="L167" s="40"/>
      <c r="M167" s="211"/>
      <c r="N167" s="212"/>
      <c r="O167" s="87"/>
      <c r="P167" s="87"/>
      <c r="Q167" s="87"/>
      <c r="R167" s="87"/>
      <c r="S167" s="87"/>
      <c r="T167" s="88"/>
      <c r="U167" s="34"/>
      <c r="V167" s="34"/>
      <c r="W167" s="34"/>
      <c r="X167" s="34"/>
      <c r="Y167" s="34"/>
      <c r="Z167" s="34"/>
      <c r="AA167" s="34"/>
      <c r="AB167" s="34"/>
      <c r="AC167" s="34"/>
      <c r="AD167" s="34"/>
      <c r="AE167" s="34"/>
      <c r="AT167" s="13" t="s">
        <v>133</v>
      </c>
      <c r="AU167" s="13" t="s">
        <v>76</v>
      </c>
    </row>
    <row r="168" s="2" customFormat="1">
      <c r="A168" s="34"/>
      <c r="B168" s="35"/>
      <c r="C168" s="36"/>
      <c r="D168" s="208" t="s">
        <v>135</v>
      </c>
      <c r="E168" s="36"/>
      <c r="F168" s="213" t="s">
        <v>276</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135</v>
      </c>
      <c r="AU168" s="13" t="s">
        <v>76</v>
      </c>
    </row>
    <row r="169" s="2" customFormat="1">
      <c r="A169" s="34"/>
      <c r="B169" s="35"/>
      <c r="C169" s="36"/>
      <c r="D169" s="208" t="s">
        <v>151</v>
      </c>
      <c r="E169" s="36"/>
      <c r="F169" s="213" t="s">
        <v>181</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151</v>
      </c>
      <c r="AU169" s="13" t="s">
        <v>76</v>
      </c>
    </row>
    <row r="170" s="10" customFormat="1">
      <c r="A170" s="10"/>
      <c r="B170" s="214"/>
      <c r="C170" s="215"/>
      <c r="D170" s="208" t="s">
        <v>137</v>
      </c>
      <c r="E170" s="216" t="s">
        <v>1</v>
      </c>
      <c r="F170" s="217" t="s">
        <v>437</v>
      </c>
      <c r="G170" s="215"/>
      <c r="H170" s="218">
        <v>1340</v>
      </c>
      <c r="I170" s="219"/>
      <c r="J170" s="215"/>
      <c r="K170" s="215"/>
      <c r="L170" s="220"/>
      <c r="M170" s="221"/>
      <c r="N170" s="222"/>
      <c r="O170" s="222"/>
      <c r="P170" s="222"/>
      <c r="Q170" s="222"/>
      <c r="R170" s="222"/>
      <c r="S170" s="222"/>
      <c r="T170" s="223"/>
      <c r="U170" s="10"/>
      <c r="V170" s="10"/>
      <c r="W170" s="10"/>
      <c r="X170" s="10"/>
      <c r="Y170" s="10"/>
      <c r="Z170" s="10"/>
      <c r="AA170" s="10"/>
      <c r="AB170" s="10"/>
      <c r="AC170" s="10"/>
      <c r="AD170" s="10"/>
      <c r="AE170" s="10"/>
      <c r="AT170" s="224" t="s">
        <v>137</v>
      </c>
      <c r="AU170" s="224" t="s">
        <v>76</v>
      </c>
      <c r="AV170" s="10" t="s">
        <v>85</v>
      </c>
      <c r="AW170" s="10" t="s">
        <v>32</v>
      </c>
      <c r="AX170" s="10" t="s">
        <v>83</v>
      </c>
      <c r="AY170" s="224" t="s">
        <v>131</v>
      </c>
    </row>
    <row r="171" s="2" customFormat="1" ht="21.75" customHeight="1">
      <c r="A171" s="34"/>
      <c r="B171" s="35"/>
      <c r="C171" s="195" t="s">
        <v>221</v>
      </c>
      <c r="D171" s="195" t="s">
        <v>125</v>
      </c>
      <c r="E171" s="196" t="s">
        <v>279</v>
      </c>
      <c r="F171" s="197" t="s">
        <v>280</v>
      </c>
      <c r="G171" s="198" t="s">
        <v>177</v>
      </c>
      <c r="H171" s="199">
        <v>1340</v>
      </c>
      <c r="I171" s="200"/>
      <c r="J171" s="201">
        <f>ROUND(I171*H171,2)</f>
        <v>0</v>
      </c>
      <c r="K171" s="197" t="s">
        <v>129</v>
      </c>
      <c r="L171" s="40"/>
      <c r="M171" s="202" t="s">
        <v>1</v>
      </c>
      <c r="N171" s="203" t="s">
        <v>41</v>
      </c>
      <c r="O171" s="87"/>
      <c r="P171" s="204">
        <f>O171*H171</f>
        <v>0</v>
      </c>
      <c r="Q171" s="204">
        <v>0</v>
      </c>
      <c r="R171" s="204">
        <f>Q171*H171</f>
        <v>0</v>
      </c>
      <c r="S171" s="204">
        <v>0</v>
      </c>
      <c r="T171" s="205">
        <f>S171*H171</f>
        <v>0</v>
      </c>
      <c r="U171" s="34"/>
      <c r="V171" s="34"/>
      <c r="W171" s="34"/>
      <c r="X171" s="34"/>
      <c r="Y171" s="34"/>
      <c r="Z171" s="34"/>
      <c r="AA171" s="34"/>
      <c r="AB171" s="34"/>
      <c r="AC171" s="34"/>
      <c r="AD171" s="34"/>
      <c r="AE171" s="34"/>
      <c r="AR171" s="206" t="s">
        <v>130</v>
      </c>
      <c r="AT171" s="206" t="s">
        <v>125</v>
      </c>
      <c r="AU171" s="206" t="s">
        <v>76</v>
      </c>
      <c r="AY171" s="13" t="s">
        <v>131</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130</v>
      </c>
      <c r="BM171" s="206" t="s">
        <v>438</v>
      </c>
    </row>
    <row r="172" s="2" customFormat="1">
      <c r="A172" s="34"/>
      <c r="B172" s="35"/>
      <c r="C172" s="36"/>
      <c r="D172" s="208" t="s">
        <v>133</v>
      </c>
      <c r="E172" s="36"/>
      <c r="F172" s="209" t="s">
        <v>282</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133</v>
      </c>
      <c r="AU172" s="13" t="s">
        <v>76</v>
      </c>
    </row>
    <row r="173" s="2" customFormat="1">
      <c r="A173" s="34"/>
      <c r="B173" s="35"/>
      <c r="C173" s="36"/>
      <c r="D173" s="208" t="s">
        <v>135</v>
      </c>
      <c r="E173" s="36"/>
      <c r="F173" s="213" t="s">
        <v>276</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135</v>
      </c>
      <c r="AU173" s="13" t="s">
        <v>76</v>
      </c>
    </row>
    <row r="174" s="2" customFormat="1">
      <c r="A174" s="34"/>
      <c r="B174" s="35"/>
      <c r="C174" s="36"/>
      <c r="D174" s="208" t="s">
        <v>151</v>
      </c>
      <c r="E174" s="36"/>
      <c r="F174" s="213" t="s">
        <v>181</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151</v>
      </c>
      <c r="AU174" s="13" t="s">
        <v>76</v>
      </c>
    </row>
    <row r="175" s="10" customFormat="1">
      <c r="A175" s="10"/>
      <c r="B175" s="214"/>
      <c r="C175" s="215"/>
      <c r="D175" s="208" t="s">
        <v>137</v>
      </c>
      <c r="E175" s="216" t="s">
        <v>1</v>
      </c>
      <c r="F175" s="217" t="s">
        <v>437</v>
      </c>
      <c r="G175" s="215"/>
      <c r="H175" s="218">
        <v>1340</v>
      </c>
      <c r="I175" s="219"/>
      <c r="J175" s="215"/>
      <c r="K175" s="215"/>
      <c r="L175" s="220"/>
      <c r="M175" s="221"/>
      <c r="N175" s="222"/>
      <c r="O175" s="222"/>
      <c r="P175" s="222"/>
      <c r="Q175" s="222"/>
      <c r="R175" s="222"/>
      <c r="S175" s="222"/>
      <c r="T175" s="223"/>
      <c r="U175" s="10"/>
      <c r="V175" s="10"/>
      <c r="W175" s="10"/>
      <c r="X175" s="10"/>
      <c r="Y175" s="10"/>
      <c r="Z175" s="10"/>
      <c r="AA175" s="10"/>
      <c r="AB175" s="10"/>
      <c r="AC175" s="10"/>
      <c r="AD175" s="10"/>
      <c r="AE175" s="10"/>
      <c r="AT175" s="224" t="s">
        <v>137</v>
      </c>
      <c r="AU175" s="224" t="s">
        <v>76</v>
      </c>
      <c r="AV175" s="10" t="s">
        <v>85</v>
      </c>
      <c r="AW175" s="10" t="s">
        <v>32</v>
      </c>
      <c r="AX175" s="10" t="s">
        <v>83</v>
      </c>
      <c r="AY175" s="224" t="s">
        <v>131</v>
      </c>
    </row>
    <row r="176" s="2" customFormat="1" ht="16.5" customHeight="1">
      <c r="A176" s="34"/>
      <c r="B176" s="35"/>
      <c r="C176" s="195" t="s">
        <v>226</v>
      </c>
      <c r="D176" s="195" t="s">
        <v>125</v>
      </c>
      <c r="E176" s="196" t="s">
        <v>284</v>
      </c>
      <c r="F176" s="197" t="s">
        <v>285</v>
      </c>
      <c r="G176" s="198" t="s">
        <v>286</v>
      </c>
      <c r="H176" s="199">
        <v>0.65000000000000002</v>
      </c>
      <c r="I176" s="200"/>
      <c r="J176" s="201">
        <f>ROUND(I176*H176,2)</f>
        <v>0</v>
      </c>
      <c r="K176" s="197" t="s">
        <v>129</v>
      </c>
      <c r="L176" s="40"/>
      <c r="M176" s="202" t="s">
        <v>1</v>
      </c>
      <c r="N176" s="203" t="s">
        <v>41</v>
      </c>
      <c r="O176" s="87"/>
      <c r="P176" s="204">
        <f>O176*H176</f>
        <v>0</v>
      </c>
      <c r="Q176" s="204">
        <v>0</v>
      </c>
      <c r="R176" s="204">
        <f>Q176*H176</f>
        <v>0</v>
      </c>
      <c r="S176" s="204">
        <v>0</v>
      </c>
      <c r="T176" s="205">
        <f>S176*H176</f>
        <v>0</v>
      </c>
      <c r="U176" s="34"/>
      <c r="V176" s="34"/>
      <c r="W176" s="34"/>
      <c r="X176" s="34"/>
      <c r="Y176" s="34"/>
      <c r="Z176" s="34"/>
      <c r="AA176" s="34"/>
      <c r="AB176" s="34"/>
      <c r="AC176" s="34"/>
      <c r="AD176" s="34"/>
      <c r="AE176" s="34"/>
      <c r="AR176" s="206" t="s">
        <v>130</v>
      </c>
      <c r="AT176" s="206" t="s">
        <v>125</v>
      </c>
      <c r="AU176" s="206" t="s">
        <v>76</v>
      </c>
      <c r="AY176" s="13" t="s">
        <v>131</v>
      </c>
      <c r="BE176" s="207">
        <f>IF(N176="základní",J176,0)</f>
        <v>0</v>
      </c>
      <c r="BF176" s="207">
        <f>IF(N176="snížená",J176,0)</f>
        <v>0</v>
      </c>
      <c r="BG176" s="207">
        <f>IF(N176="zákl. přenesená",J176,0)</f>
        <v>0</v>
      </c>
      <c r="BH176" s="207">
        <f>IF(N176="sníž. přenesená",J176,0)</f>
        <v>0</v>
      </c>
      <c r="BI176" s="207">
        <f>IF(N176="nulová",J176,0)</f>
        <v>0</v>
      </c>
      <c r="BJ176" s="13" t="s">
        <v>83</v>
      </c>
      <c r="BK176" s="207">
        <f>ROUND(I176*H176,2)</f>
        <v>0</v>
      </c>
      <c r="BL176" s="13" t="s">
        <v>130</v>
      </c>
      <c r="BM176" s="206" t="s">
        <v>439</v>
      </c>
    </row>
    <row r="177" s="2" customFormat="1">
      <c r="A177" s="34"/>
      <c r="B177" s="35"/>
      <c r="C177" s="36"/>
      <c r="D177" s="208" t="s">
        <v>133</v>
      </c>
      <c r="E177" s="36"/>
      <c r="F177" s="209" t="s">
        <v>288</v>
      </c>
      <c r="G177" s="36"/>
      <c r="H177" s="36"/>
      <c r="I177" s="210"/>
      <c r="J177" s="36"/>
      <c r="K177" s="36"/>
      <c r="L177" s="40"/>
      <c r="M177" s="211"/>
      <c r="N177" s="212"/>
      <c r="O177" s="87"/>
      <c r="P177" s="87"/>
      <c r="Q177" s="87"/>
      <c r="R177" s="87"/>
      <c r="S177" s="87"/>
      <c r="T177" s="88"/>
      <c r="U177" s="34"/>
      <c r="V177" s="34"/>
      <c r="W177" s="34"/>
      <c r="X177" s="34"/>
      <c r="Y177" s="34"/>
      <c r="Z177" s="34"/>
      <c r="AA177" s="34"/>
      <c r="AB177" s="34"/>
      <c r="AC177" s="34"/>
      <c r="AD177" s="34"/>
      <c r="AE177" s="34"/>
      <c r="AT177" s="13" t="s">
        <v>133</v>
      </c>
      <c r="AU177" s="13" t="s">
        <v>76</v>
      </c>
    </row>
    <row r="178" s="2" customFormat="1">
      <c r="A178" s="34"/>
      <c r="B178" s="35"/>
      <c r="C178" s="36"/>
      <c r="D178" s="208" t="s">
        <v>135</v>
      </c>
      <c r="E178" s="36"/>
      <c r="F178" s="213" t="s">
        <v>289</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135</v>
      </c>
      <c r="AU178" s="13" t="s">
        <v>76</v>
      </c>
    </row>
    <row r="179" s="2" customFormat="1">
      <c r="A179" s="34"/>
      <c r="B179" s="35"/>
      <c r="C179" s="36"/>
      <c r="D179" s="208" t="s">
        <v>151</v>
      </c>
      <c r="E179" s="36"/>
      <c r="F179" s="213" t="s">
        <v>290</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151</v>
      </c>
      <c r="AU179" s="13" t="s">
        <v>76</v>
      </c>
    </row>
    <row r="180" s="2" customFormat="1" ht="16.5" customHeight="1">
      <c r="A180" s="34"/>
      <c r="B180" s="35"/>
      <c r="C180" s="195" t="s">
        <v>8</v>
      </c>
      <c r="D180" s="195" t="s">
        <v>125</v>
      </c>
      <c r="E180" s="196" t="s">
        <v>292</v>
      </c>
      <c r="F180" s="197" t="s">
        <v>293</v>
      </c>
      <c r="G180" s="198" t="s">
        <v>286</v>
      </c>
      <c r="H180" s="199">
        <v>0.65000000000000002</v>
      </c>
      <c r="I180" s="200"/>
      <c r="J180" s="201">
        <f>ROUND(I180*H180,2)</f>
        <v>0</v>
      </c>
      <c r="K180" s="197" t="s">
        <v>129</v>
      </c>
      <c r="L180" s="40"/>
      <c r="M180" s="202" t="s">
        <v>1</v>
      </c>
      <c r="N180" s="203" t="s">
        <v>41</v>
      </c>
      <c r="O180" s="87"/>
      <c r="P180" s="204">
        <f>O180*H180</f>
        <v>0</v>
      </c>
      <c r="Q180" s="204">
        <v>0</v>
      </c>
      <c r="R180" s="204">
        <f>Q180*H180</f>
        <v>0</v>
      </c>
      <c r="S180" s="204">
        <v>0</v>
      </c>
      <c r="T180" s="205">
        <f>S180*H180</f>
        <v>0</v>
      </c>
      <c r="U180" s="34"/>
      <c r="V180" s="34"/>
      <c r="W180" s="34"/>
      <c r="X180" s="34"/>
      <c r="Y180" s="34"/>
      <c r="Z180" s="34"/>
      <c r="AA180" s="34"/>
      <c r="AB180" s="34"/>
      <c r="AC180" s="34"/>
      <c r="AD180" s="34"/>
      <c r="AE180" s="34"/>
      <c r="AR180" s="206" t="s">
        <v>130</v>
      </c>
      <c r="AT180" s="206" t="s">
        <v>125</v>
      </c>
      <c r="AU180" s="206" t="s">
        <v>76</v>
      </c>
      <c r="AY180" s="13" t="s">
        <v>131</v>
      </c>
      <c r="BE180" s="207">
        <f>IF(N180="základní",J180,0)</f>
        <v>0</v>
      </c>
      <c r="BF180" s="207">
        <f>IF(N180="snížená",J180,0)</f>
        <v>0</v>
      </c>
      <c r="BG180" s="207">
        <f>IF(N180="zákl. přenesená",J180,0)</f>
        <v>0</v>
      </c>
      <c r="BH180" s="207">
        <f>IF(N180="sníž. přenesená",J180,0)</f>
        <v>0</v>
      </c>
      <c r="BI180" s="207">
        <f>IF(N180="nulová",J180,0)</f>
        <v>0</v>
      </c>
      <c r="BJ180" s="13" t="s">
        <v>83</v>
      </c>
      <c r="BK180" s="207">
        <f>ROUND(I180*H180,2)</f>
        <v>0</v>
      </c>
      <c r="BL180" s="13" t="s">
        <v>130</v>
      </c>
      <c r="BM180" s="206" t="s">
        <v>440</v>
      </c>
    </row>
    <row r="181" s="2" customFormat="1">
      <c r="A181" s="34"/>
      <c r="B181" s="35"/>
      <c r="C181" s="36"/>
      <c r="D181" s="208" t="s">
        <v>133</v>
      </c>
      <c r="E181" s="36"/>
      <c r="F181" s="209" t="s">
        <v>295</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133</v>
      </c>
      <c r="AU181" s="13" t="s">
        <v>76</v>
      </c>
    </row>
    <row r="182" s="2" customFormat="1">
      <c r="A182" s="34"/>
      <c r="B182" s="35"/>
      <c r="C182" s="36"/>
      <c r="D182" s="208" t="s">
        <v>135</v>
      </c>
      <c r="E182" s="36"/>
      <c r="F182" s="213" t="s">
        <v>296</v>
      </c>
      <c r="G182" s="36"/>
      <c r="H182" s="36"/>
      <c r="I182" s="210"/>
      <c r="J182" s="36"/>
      <c r="K182" s="36"/>
      <c r="L182" s="40"/>
      <c r="M182" s="211"/>
      <c r="N182" s="212"/>
      <c r="O182" s="87"/>
      <c r="P182" s="87"/>
      <c r="Q182" s="87"/>
      <c r="R182" s="87"/>
      <c r="S182" s="87"/>
      <c r="T182" s="88"/>
      <c r="U182" s="34"/>
      <c r="V182" s="34"/>
      <c r="W182" s="34"/>
      <c r="X182" s="34"/>
      <c r="Y182" s="34"/>
      <c r="Z182" s="34"/>
      <c r="AA182" s="34"/>
      <c r="AB182" s="34"/>
      <c r="AC182" s="34"/>
      <c r="AD182" s="34"/>
      <c r="AE182" s="34"/>
      <c r="AT182" s="13" t="s">
        <v>135</v>
      </c>
      <c r="AU182" s="13" t="s">
        <v>76</v>
      </c>
    </row>
    <row r="183" s="2" customFormat="1">
      <c r="A183" s="34"/>
      <c r="B183" s="35"/>
      <c r="C183" s="36"/>
      <c r="D183" s="208" t="s">
        <v>151</v>
      </c>
      <c r="E183" s="36"/>
      <c r="F183" s="213" t="s">
        <v>290</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151</v>
      </c>
      <c r="AU183" s="13" t="s">
        <v>76</v>
      </c>
    </row>
    <row r="184" s="2" customFormat="1" ht="16.5" customHeight="1">
      <c r="A184" s="34"/>
      <c r="B184" s="35"/>
      <c r="C184" s="195" t="s">
        <v>235</v>
      </c>
      <c r="D184" s="195" t="s">
        <v>125</v>
      </c>
      <c r="E184" s="196" t="s">
        <v>298</v>
      </c>
      <c r="F184" s="197" t="s">
        <v>299</v>
      </c>
      <c r="G184" s="198" t="s">
        <v>156</v>
      </c>
      <c r="H184" s="199">
        <v>3</v>
      </c>
      <c r="I184" s="200"/>
      <c r="J184" s="201">
        <f>ROUND(I184*H184,2)</f>
        <v>0</v>
      </c>
      <c r="K184" s="197" t="s">
        <v>129</v>
      </c>
      <c r="L184" s="40"/>
      <c r="M184" s="202" t="s">
        <v>1</v>
      </c>
      <c r="N184" s="203" t="s">
        <v>41</v>
      </c>
      <c r="O184" s="87"/>
      <c r="P184" s="204">
        <f>O184*H184</f>
        <v>0</v>
      </c>
      <c r="Q184" s="204">
        <v>0</v>
      </c>
      <c r="R184" s="204">
        <f>Q184*H184</f>
        <v>0</v>
      </c>
      <c r="S184" s="204">
        <v>0</v>
      </c>
      <c r="T184" s="205">
        <f>S184*H184</f>
        <v>0</v>
      </c>
      <c r="U184" s="34"/>
      <c r="V184" s="34"/>
      <c r="W184" s="34"/>
      <c r="X184" s="34"/>
      <c r="Y184" s="34"/>
      <c r="Z184" s="34"/>
      <c r="AA184" s="34"/>
      <c r="AB184" s="34"/>
      <c r="AC184" s="34"/>
      <c r="AD184" s="34"/>
      <c r="AE184" s="34"/>
      <c r="AR184" s="206" t="s">
        <v>130</v>
      </c>
      <c r="AT184" s="206" t="s">
        <v>125</v>
      </c>
      <c r="AU184" s="206" t="s">
        <v>76</v>
      </c>
      <c r="AY184" s="13" t="s">
        <v>131</v>
      </c>
      <c r="BE184" s="207">
        <f>IF(N184="základní",J184,0)</f>
        <v>0</v>
      </c>
      <c r="BF184" s="207">
        <f>IF(N184="snížená",J184,0)</f>
        <v>0</v>
      </c>
      <c r="BG184" s="207">
        <f>IF(N184="zákl. přenesená",J184,0)</f>
        <v>0</v>
      </c>
      <c r="BH184" s="207">
        <f>IF(N184="sníž. přenesená",J184,0)</f>
        <v>0</v>
      </c>
      <c r="BI184" s="207">
        <f>IF(N184="nulová",J184,0)</f>
        <v>0</v>
      </c>
      <c r="BJ184" s="13" t="s">
        <v>83</v>
      </c>
      <c r="BK184" s="207">
        <f>ROUND(I184*H184,2)</f>
        <v>0</v>
      </c>
      <c r="BL184" s="13" t="s">
        <v>130</v>
      </c>
      <c r="BM184" s="206" t="s">
        <v>441</v>
      </c>
    </row>
    <row r="185" s="2" customFormat="1">
      <c r="A185" s="34"/>
      <c r="B185" s="35"/>
      <c r="C185" s="36"/>
      <c r="D185" s="208" t="s">
        <v>133</v>
      </c>
      <c r="E185" s="36"/>
      <c r="F185" s="209" t="s">
        <v>301</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133</v>
      </c>
      <c r="AU185" s="13" t="s">
        <v>76</v>
      </c>
    </row>
    <row r="186" s="2" customFormat="1">
      <c r="A186" s="34"/>
      <c r="B186" s="35"/>
      <c r="C186" s="36"/>
      <c r="D186" s="208" t="s">
        <v>135</v>
      </c>
      <c r="E186" s="36"/>
      <c r="F186" s="213" t="s">
        <v>302</v>
      </c>
      <c r="G186" s="36"/>
      <c r="H186" s="36"/>
      <c r="I186" s="210"/>
      <c r="J186" s="36"/>
      <c r="K186" s="36"/>
      <c r="L186" s="40"/>
      <c r="M186" s="211"/>
      <c r="N186" s="212"/>
      <c r="O186" s="87"/>
      <c r="P186" s="87"/>
      <c r="Q186" s="87"/>
      <c r="R186" s="87"/>
      <c r="S186" s="87"/>
      <c r="T186" s="88"/>
      <c r="U186" s="34"/>
      <c r="V186" s="34"/>
      <c r="W186" s="34"/>
      <c r="X186" s="34"/>
      <c r="Y186" s="34"/>
      <c r="Z186" s="34"/>
      <c r="AA186" s="34"/>
      <c r="AB186" s="34"/>
      <c r="AC186" s="34"/>
      <c r="AD186" s="34"/>
      <c r="AE186" s="34"/>
      <c r="AT186" s="13" t="s">
        <v>135</v>
      </c>
      <c r="AU186" s="13" t="s">
        <v>76</v>
      </c>
    </row>
    <row r="187" s="10" customFormat="1">
      <c r="A187" s="10"/>
      <c r="B187" s="214"/>
      <c r="C187" s="215"/>
      <c r="D187" s="208" t="s">
        <v>137</v>
      </c>
      <c r="E187" s="216" t="s">
        <v>1</v>
      </c>
      <c r="F187" s="217" t="s">
        <v>442</v>
      </c>
      <c r="G187" s="215"/>
      <c r="H187" s="218">
        <v>3</v>
      </c>
      <c r="I187" s="219"/>
      <c r="J187" s="215"/>
      <c r="K187" s="215"/>
      <c r="L187" s="220"/>
      <c r="M187" s="221"/>
      <c r="N187" s="222"/>
      <c r="O187" s="222"/>
      <c r="P187" s="222"/>
      <c r="Q187" s="222"/>
      <c r="R187" s="222"/>
      <c r="S187" s="222"/>
      <c r="T187" s="223"/>
      <c r="U187" s="10"/>
      <c r="V187" s="10"/>
      <c r="W187" s="10"/>
      <c r="X187" s="10"/>
      <c r="Y187" s="10"/>
      <c r="Z187" s="10"/>
      <c r="AA187" s="10"/>
      <c r="AB187" s="10"/>
      <c r="AC187" s="10"/>
      <c r="AD187" s="10"/>
      <c r="AE187" s="10"/>
      <c r="AT187" s="224" t="s">
        <v>137</v>
      </c>
      <c r="AU187" s="224" t="s">
        <v>76</v>
      </c>
      <c r="AV187" s="10" t="s">
        <v>85</v>
      </c>
      <c r="AW187" s="10" t="s">
        <v>32</v>
      </c>
      <c r="AX187" s="10" t="s">
        <v>83</v>
      </c>
      <c r="AY187" s="224" t="s">
        <v>131</v>
      </c>
    </row>
    <row r="188" s="2" customFormat="1" ht="16.5" customHeight="1">
      <c r="A188" s="34"/>
      <c r="B188" s="35"/>
      <c r="C188" s="195" t="s">
        <v>241</v>
      </c>
      <c r="D188" s="195" t="s">
        <v>125</v>
      </c>
      <c r="E188" s="196" t="s">
        <v>305</v>
      </c>
      <c r="F188" s="197" t="s">
        <v>306</v>
      </c>
      <c r="G188" s="198" t="s">
        <v>147</v>
      </c>
      <c r="H188" s="199">
        <v>15</v>
      </c>
      <c r="I188" s="200"/>
      <c r="J188" s="201">
        <f>ROUND(I188*H188,2)</f>
        <v>0</v>
      </c>
      <c r="K188" s="197" t="s">
        <v>129</v>
      </c>
      <c r="L188" s="40"/>
      <c r="M188" s="202" t="s">
        <v>1</v>
      </c>
      <c r="N188" s="203" t="s">
        <v>41</v>
      </c>
      <c r="O188" s="87"/>
      <c r="P188" s="204">
        <f>O188*H188</f>
        <v>0</v>
      </c>
      <c r="Q188" s="204">
        <v>0</v>
      </c>
      <c r="R188" s="204">
        <f>Q188*H188</f>
        <v>0</v>
      </c>
      <c r="S188" s="204">
        <v>0</v>
      </c>
      <c r="T188" s="205">
        <f>S188*H188</f>
        <v>0</v>
      </c>
      <c r="U188" s="34"/>
      <c r="V188" s="34"/>
      <c r="W188" s="34"/>
      <c r="X188" s="34"/>
      <c r="Y188" s="34"/>
      <c r="Z188" s="34"/>
      <c r="AA188" s="34"/>
      <c r="AB188" s="34"/>
      <c r="AC188" s="34"/>
      <c r="AD188" s="34"/>
      <c r="AE188" s="34"/>
      <c r="AR188" s="206" t="s">
        <v>130</v>
      </c>
      <c r="AT188" s="206" t="s">
        <v>125</v>
      </c>
      <c r="AU188" s="206" t="s">
        <v>76</v>
      </c>
      <c r="AY188" s="13" t="s">
        <v>131</v>
      </c>
      <c r="BE188" s="207">
        <f>IF(N188="základní",J188,0)</f>
        <v>0</v>
      </c>
      <c r="BF188" s="207">
        <f>IF(N188="snížená",J188,0)</f>
        <v>0</v>
      </c>
      <c r="BG188" s="207">
        <f>IF(N188="zákl. přenesená",J188,0)</f>
        <v>0</v>
      </c>
      <c r="BH188" s="207">
        <f>IF(N188="sníž. přenesená",J188,0)</f>
        <v>0</v>
      </c>
      <c r="BI188" s="207">
        <f>IF(N188="nulová",J188,0)</f>
        <v>0</v>
      </c>
      <c r="BJ188" s="13" t="s">
        <v>83</v>
      </c>
      <c r="BK188" s="207">
        <f>ROUND(I188*H188,2)</f>
        <v>0</v>
      </c>
      <c r="BL188" s="13" t="s">
        <v>130</v>
      </c>
      <c r="BM188" s="206" t="s">
        <v>443</v>
      </c>
    </row>
    <row r="189" s="2" customFormat="1">
      <c r="A189" s="34"/>
      <c r="B189" s="35"/>
      <c r="C189" s="36"/>
      <c r="D189" s="208" t="s">
        <v>133</v>
      </c>
      <c r="E189" s="36"/>
      <c r="F189" s="209" t="s">
        <v>308</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133</v>
      </c>
      <c r="AU189" s="13" t="s">
        <v>76</v>
      </c>
    </row>
    <row r="190" s="2" customFormat="1">
      <c r="A190" s="34"/>
      <c r="B190" s="35"/>
      <c r="C190" s="36"/>
      <c r="D190" s="208" t="s">
        <v>135</v>
      </c>
      <c r="E190" s="36"/>
      <c r="F190" s="213" t="s">
        <v>309</v>
      </c>
      <c r="G190" s="36"/>
      <c r="H190" s="36"/>
      <c r="I190" s="210"/>
      <c r="J190" s="36"/>
      <c r="K190" s="36"/>
      <c r="L190" s="40"/>
      <c r="M190" s="211"/>
      <c r="N190" s="212"/>
      <c r="O190" s="87"/>
      <c r="P190" s="87"/>
      <c r="Q190" s="87"/>
      <c r="R190" s="87"/>
      <c r="S190" s="87"/>
      <c r="T190" s="88"/>
      <c r="U190" s="34"/>
      <c r="V190" s="34"/>
      <c r="W190" s="34"/>
      <c r="X190" s="34"/>
      <c r="Y190" s="34"/>
      <c r="Z190" s="34"/>
      <c r="AA190" s="34"/>
      <c r="AB190" s="34"/>
      <c r="AC190" s="34"/>
      <c r="AD190" s="34"/>
      <c r="AE190" s="34"/>
      <c r="AT190" s="13" t="s">
        <v>135</v>
      </c>
      <c r="AU190" s="13" t="s">
        <v>76</v>
      </c>
    </row>
    <row r="191" s="2" customFormat="1">
      <c r="A191" s="34"/>
      <c r="B191" s="35"/>
      <c r="C191" s="36"/>
      <c r="D191" s="208" t="s">
        <v>151</v>
      </c>
      <c r="E191" s="36"/>
      <c r="F191" s="213" t="s">
        <v>310</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151</v>
      </c>
      <c r="AU191" s="13" t="s">
        <v>76</v>
      </c>
    </row>
    <row r="192" s="2" customFormat="1" ht="16.5" customHeight="1">
      <c r="A192" s="34"/>
      <c r="B192" s="35"/>
      <c r="C192" s="195" t="s">
        <v>247</v>
      </c>
      <c r="D192" s="195" t="s">
        <v>125</v>
      </c>
      <c r="E192" s="196" t="s">
        <v>312</v>
      </c>
      <c r="F192" s="197" t="s">
        <v>313</v>
      </c>
      <c r="G192" s="198" t="s">
        <v>147</v>
      </c>
      <c r="H192" s="199">
        <v>12</v>
      </c>
      <c r="I192" s="200"/>
      <c r="J192" s="201">
        <f>ROUND(I192*H192,2)</f>
        <v>0</v>
      </c>
      <c r="K192" s="197" t="s">
        <v>129</v>
      </c>
      <c r="L192" s="40"/>
      <c r="M192" s="202" t="s">
        <v>1</v>
      </c>
      <c r="N192" s="203" t="s">
        <v>41</v>
      </c>
      <c r="O192" s="87"/>
      <c r="P192" s="204">
        <f>O192*H192</f>
        <v>0</v>
      </c>
      <c r="Q192" s="204">
        <v>0</v>
      </c>
      <c r="R192" s="204">
        <f>Q192*H192</f>
        <v>0</v>
      </c>
      <c r="S192" s="204">
        <v>0</v>
      </c>
      <c r="T192" s="205">
        <f>S192*H192</f>
        <v>0</v>
      </c>
      <c r="U192" s="34"/>
      <c r="V192" s="34"/>
      <c r="W192" s="34"/>
      <c r="X192" s="34"/>
      <c r="Y192" s="34"/>
      <c r="Z192" s="34"/>
      <c r="AA192" s="34"/>
      <c r="AB192" s="34"/>
      <c r="AC192" s="34"/>
      <c r="AD192" s="34"/>
      <c r="AE192" s="34"/>
      <c r="AR192" s="206" t="s">
        <v>130</v>
      </c>
      <c r="AT192" s="206" t="s">
        <v>125</v>
      </c>
      <c r="AU192" s="206" t="s">
        <v>76</v>
      </c>
      <c r="AY192" s="13" t="s">
        <v>131</v>
      </c>
      <c r="BE192" s="207">
        <f>IF(N192="základní",J192,0)</f>
        <v>0</v>
      </c>
      <c r="BF192" s="207">
        <f>IF(N192="snížená",J192,0)</f>
        <v>0</v>
      </c>
      <c r="BG192" s="207">
        <f>IF(N192="zákl. přenesená",J192,0)</f>
        <v>0</v>
      </c>
      <c r="BH192" s="207">
        <f>IF(N192="sníž. přenesená",J192,0)</f>
        <v>0</v>
      </c>
      <c r="BI192" s="207">
        <f>IF(N192="nulová",J192,0)</f>
        <v>0</v>
      </c>
      <c r="BJ192" s="13" t="s">
        <v>83</v>
      </c>
      <c r="BK192" s="207">
        <f>ROUND(I192*H192,2)</f>
        <v>0</v>
      </c>
      <c r="BL192" s="13" t="s">
        <v>130</v>
      </c>
      <c r="BM192" s="206" t="s">
        <v>444</v>
      </c>
    </row>
    <row r="193" s="2" customFormat="1">
      <c r="A193" s="34"/>
      <c r="B193" s="35"/>
      <c r="C193" s="36"/>
      <c r="D193" s="208" t="s">
        <v>133</v>
      </c>
      <c r="E193" s="36"/>
      <c r="F193" s="209" t="s">
        <v>315</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133</v>
      </c>
      <c r="AU193" s="13" t="s">
        <v>76</v>
      </c>
    </row>
    <row r="194" s="2" customFormat="1">
      <c r="A194" s="34"/>
      <c r="B194" s="35"/>
      <c r="C194" s="36"/>
      <c r="D194" s="208" t="s">
        <v>135</v>
      </c>
      <c r="E194" s="36"/>
      <c r="F194" s="213" t="s">
        <v>316</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135</v>
      </c>
      <c r="AU194" s="13" t="s">
        <v>76</v>
      </c>
    </row>
    <row r="195" s="2" customFormat="1">
      <c r="A195" s="34"/>
      <c r="B195" s="35"/>
      <c r="C195" s="36"/>
      <c r="D195" s="208" t="s">
        <v>151</v>
      </c>
      <c r="E195" s="36"/>
      <c r="F195" s="213" t="s">
        <v>310</v>
      </c>
      <c r="G195" s="36"/>
      <c r="H195" s="36"/>
      <c r="I195" s="210"/>
      <c r="J195" s="36"/>
      <c r="K195" s="36"/>
      <c r="L195" s="40"/>
      <c r="M195" s="211"/>
      <c r="N195" s="212"/>
      <c r="O195" s="87"/>
      <c r="P195" s="87"/>
      <c r="Q195" s="87"/>
      <c r="R195" s="87"/>
      <c r="S195" s="87"/>
      <c r="T195" s="88"/>
      <c r="U195" s="34"/>
      <c r="V195" s="34"/>
      <c r="W195" s="34"/>
      <c r="X195" s="34"/>
      <c r="Y195" s="34"/>
      <c r="Z195" s="34"/>
      <c r="AA195" s="34"/>
      <c r="AB195" s="34"/>
      <c r="AC195" s="34"/>
      <c r="AD195" s="34"/>
      <c r="AE195" s="34"/>
      <c r="AT195" s="13" t="s">
        <v>151</v>
      </c>
      <c r="AU195" s="13" t="s">
        <v>76</v>
      </c>
    </row>
    <row r="196" s="2" customFormat="1" ht="16.5" customHeight="1">
      <c r="A196" s="34"/>
      <c r="B196" s="35"/>
      <c r="C196" s="236" t="s">
        <v>254</v>
      </c>
      <c r="D196" s="236" t="s">
        <v>161</v>
      </c>
      <c r="E196" s="237" t="s">
        <v>318</v>
      </c>
      <c r="F196" s="238" t="s">
        <v>319</v>
      </c>
      <c r="G196" s="239" t="s">
        <v>147</v>
      </c>
      <c r="H196" s="240">
        <v>12</v>
      </c>
      <c r="I196" s="241"/>
      <c r="J196" s="242">
        <f>ROUND(I196*H196,2)</f>
        <v>0</v>
      </c>
      <c r="K196" s="238" t="s">
        <v>129</v>
      </c>
      <c r="L196" s="243"/>
      <c r="M196" s="244" t="s">
        <v>1</v>
      </c>
      <c r="N196" s="245" t="s">
        <v>41</v>
      </c>
      <c r="O196" s="87"/>
      <c r="P196" s="204">
        <f>O196*H196</f>
        <v>0</v>
      </c>
      <c r="Q196" s="204">
        <v>0.17000000000000001</v>
      </c>
      <c r="R196" s="204">
        <f>Q196*H196</f>
        <v>2.04</v>
      </c>
      <c r="S196" s="204">
        <v>0</v>
      </c>
      <c r="T196" s="205">
        <f>S196*H196</f>
        <v>0</v>
      </c>
      <c r="U196" s="34"/>
      <c r="V196" s="34"/>
      <c r="W196" s="34"/>
      <c r="X196" s="34"/>
      <c r="Y196" s="34"/>
      <c r="Z196" s="34"/>
      <c r="AA196" s="34"/>
      <c r="AB196" s="34"/>
      <c r="AC196" s="34"/>
      <c r="AD196" s="34"/>
      <c r="AE196" s="34"/>
      <c r="AR196" s="206" t="s">
        <v>165</v>
      </c>
      <c r="AT196" s="206" t="s">
        <v>161</v>
      </c>
      <c r="AU196" s="206" t="s">
        <v>76</v>
      </c>
      <c r="AY196" s="13" t="s">
        <v>131</v>
      </c>
      <c r="BE196" s="207">
        <f>IF(N196="základní",J196,0)</f>
        <v>0</v>
      </c>
      <c r="BF196" s="207">
        <f>IF(N196="snížená",J196,0)</f>
        <v>0</v>
      </c>
      <c r="BG196" s="207">
        <f>IF(N196="zákl. přenesená",J196,0)</f>
        <v>0</v>
      </c>
      <c r="BH196" s="207">
        <f>IF(N196="sníž. přenesená",J196,0)</f>
        <v>0</v>
      </c>
      <c r="BI196" s="207">
        <f>IF(N196="nulová",J196,0)</f>
        <v>0</v>
      </c>
      <c r="BJ196" s="13" t="s">
        <v>83</v>
      </c>
      <c r="BK196" s="207">
        <f>ROUND(I196*H196,2)</f>
        <v>0</v>
      </c>
      <c r="BL196" s="13" t="s">
        <v>130</v>
      </c>
      <c r="BM196" s="206" t="s">
        <v>445</v>
      </c>
    </row>
    <row r="197" s="2" customFormat="1">
      <c r="A197" s="34"/>
      <c r="B197" s="35"/>
      <c r="C197" s="36"/>
      <c r="D197" s="208" t="s">
        <v>133</v>
      </c>
      <c r="E197" s="36"/>
      <c r="F197" s="209" t="s">
        <v>319</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133</v>
      </c>
      <c r="AU197" s="13" t="s">
        <v>76</v>
      </c>
    </row>
    <row r="198" s="2" customFormat="1" ht="16.5" customHeight="1">
      <c r="A198" s="34"/>
      <c r="B198" s="35"/>
      <c r="C198" s="195" t="s">
        <v>259</v>
      </c>
      <c r="D198" s="195" t="s">
        <v>125</v>
      </c>
      <c r="E198" s="196" t="s">
        <v>322</v>
      </c>
      <c r="F198" s="197" t="s">
        <v>323</v>
      </c>
      <c r="G198" s="198" t="s">
        <v>164</v>
      </c>
      <c r="H198" s="199">
        <v>23.75</v>
      </c>
      <c r="I198" s="200"/>
      <c r="J198" s="201">
        <f>ROUND(I198*H198,2)</f>
        <v>0</v>
      </c>
      <c r="K198" s="197" t="s">
        <v>129</v>
      </c>
      <c r="L198" s="40"/>
      <c r="M198" s="202" t="s">
        <v>1</v>
      </c>
      <c r="N198" s="203" t="s">
        <v>41</v>
      </c>
      <c r="O198" s="87"/>
      <c r="P198" s="204">
        <f>O198*H198</f>
        <v>0</v>
      </c>
      <c r="Q198" s="204">
        <v>0</v>
      </c>
      <c r="R198" s="204">
        <f>Q198*H198</f>
        <v>0</v>
      </c>
      <c r="S198" s="204">
        <v>0</v>
      </c>
      <c r="T198" s="205">
        <f>S198*H198</f>
        <v>0</v>
      </c>
      <c r="U198" s="34"/>
      <c r="V198" s="34"/>
      <c r="W198" s="34"/>
      <c r="X198" s="34"/>
      <c r="Y198" s="34"/>
      <c r="Z198" s="34"/>
      <c r="AA198" s="34"/>
      <c r="AB198" s="34"/>
      <c r="AC198" s="34"/>
      <c r="AD198" s="34"/>
      <c r="AE198" s="34"/>
      <c r="AR198" s="206" t="s">
        <v>130</v>
      </c>
      <c r="AT198" s="206" t="s">
        <v>125</v>
      </c>
      <c r="AU198" s="206" t="s">
        <v>76</v>
      </c>
      <c r="AY198" s="13" t="s">
        <v>131</v>
      </c>
      <c r="BE198" s="207">
        <f>IF(N198="základní",J198,0)</f>
        <v>0</v>
      </c>
      <c r="BF198" s="207">
        <f>IF(N198="snížená",J198,0)</f>
        <v>0</v>
      </c>
      <c r="BG198" s="207">
        <f>IF(N198="zákl. přenesená",J198,0)</f>
        <v>0</v>
      </c>
      <c r="BH198" s="207">
        <f>IF(N198="sníž. přenesená",J198,0)</f>
        <v>0</v>
      </c>
      <c r="BI198" s="207">
        <f>IF(N198="nulová",J198,0)</f>
        <v>0</v>
      </c>
      <c r="BJ198" s="13" t="s">
        <v>83</v>
      </c>
      <c r="BK198" s="207">
        <f>ROUND(I198*H198,2)</f>
        <v>0</v>
      </c>
      <c r="BL198" s="13" t="s">
        <v>130</v>
      </c>
      <c r="BM198" s="206" t="s">
        <v>446</v>
      </c>
    </row>
    <row r="199" s="2" customFormat="1">
      <c r="A199" s="34"/>
      <c r="B199" s="35"/>
      <c r="C199" s="36"/>
      <c r="D199" s="208" t="s">
        <v>133</v>
      </c>
      <c r="E199" s="36"/>
      <c r="F199" s="209" t="s">
        <v>325</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133</v>
      </c>
      <c r="AU199" s="13" t="s">
        <v>76</v>
      </c>
    </row>
    <row r="200" s="2" customFormat="1">
      <c r="A200" s="34"/>
      <c r="B200" s="35"/>
      <c r="C200" s="36"/>
      <c r="D200" s="208" t="s">
        <v>135</v>
      </c>
      <c r="E200" s="36"/>
      <c r="F200" s="213" t="s">
        <v>326</v>
      </c>
      <c r="G200" s="36"/>
      <c r="H200" s="36"/>
      <c r="I200" s="210"/>
      <c r="J200" s="36"/>
      <c r="K200" s="36"/>
      <c r="L200" s="40"/>
      <c r="M200" s="211"/>
      <c r="N200" s="212"/>
      <c r="O200" s="87"/>
      <c r="P200" s="87"/>
      <c r="Q200" s="87"/>
      <c r="R200" s="87"/>
      <c r="S200" s="87"/>
      <c r="T200" s="88"/>
      <c r="U200" s="34"/>
      <c r="V200" s="34"/>
      <c r="W200" s="34"/>
      <c r="X200" s="34"/>
      <c r="Y200" s="34"/>
      <c r="Z200" s="34"/>
      <c r="AA200" s="34"/>
      <c r="AB200" s="34"/>
      <c r="AC200" s="34"/>
      <c r="AD200" s="34"/>
      <c r="AE200" s="34"/>
      <c r="AT200" s="13" t="s">
        <v>135</v>
      </c>
      <c r="AU200" s="13" t="s">
        <v>76</v>
      </c>
    </row>
    <row r="201" s="2" customFormat="1" ht="16.5" customHeight="1">
      <c r="A201" s="34"/>
      <c r="B201" s="35"/>
      <c r="C201" s="195" t="s">
        <v>7</v>
      </c>
      <c r="D201" s="195" t="s">
        <v>125</v>
      </c>
      <c r="E201" s="196" t="s">
        <v>328</v>
      </c>
      <c r="F201" s="197" t="s">
        <v>329</v>
      </c>
      <c r="G201" s="198" t="s">
        <v>164</v>
      </c>
      <c r="H201" s="199">
        <v>364.57499999999999</v>
      </c>
      <c r="I201" s="200"/>
      <c r="J201" s="201">
        <f>ROUND(I201*H201,2)</f>
        <v>0</v>
      </c>
      <c r="K201" s="197" t="s">
        <v>129</v>
      </c>
      <c r="L201" s="40"/>
      <c r="M201" s="202" t="s">
        <v>1</v>
      </c>
      <c r="N201" s="203" t="s">
        <v>41</v>
      </c>
      <c r="O201" s="87"/>
      <c r="P201" s="204">
        <f>O201*H201</f>
        <v>0</v>
      </c>
      <c r="Q201" s="204">
        <v>0</v>
      </c>
      <c r="R201" s="204">
        <f>Q201*H201</f>
        <v>0</v>
      </c>
      <c r="S201" s="204">
        <v>0</v>
      </c>
      <c r="T201" s="205">
        <f>S201*H201</f>
        <v>0</v>
      </c>
      <c r="U201" s="34"/>
      <c r="V201" s="34"/>
      <c r="W201" s="34"/>
      <c r="X201" s="34"/>
      <c r="Y201" s="34"/>
      <c r="Z201" s="34"/>
      <c r="AA201" s="34"/>
      <c r="AB201" s="34"/>
      <c r="AC201" s="34"/>
      <c r="AD201" s="34"/>
      <c r="AE201" s="34"/>
      <c r="AR201" s="206" t="s">
        <v>330</v>
      </c>
      <c r="AT201" s="206" t="s">
        <v>125</v>
      </c>
      <c r="AU201" s="206" t="s">
        <v>76</v>
      </c>
      <c r="AY201" s="13" t="s">
        <v>131</v>
      </c>
      <c r="BE201" s="207">
        <f>IF(N201="základní",J201,0)</f>
        <v>0</v>
      </c>
      <c r="BF201" s="207">
        <f>IF(N201="snížená",J201,0)</f>
        <v>0</v>
      </c>
      <c r="BG201" s="207">
        <f>IF(N201="zákl. přenesená",J201,0)</f>
        <v>0</v>
      </c>
      <c r="BH201" s="207">
        <f>IF(N201="sníž. přenesená",J201,0)</f>
        <v>0</v>
      </c>
      <c r="BI201" s="207">
        <f>IF(N201="nulová",J201,0)</f>
        <v>0</v>
      </c>
      <c r="BJ201" s="13" t="s">
        <v>83</v>
      </c>
      <c r="BK201" s="207">
        <f>ROUND(I201*H201,2)</f>
        <v>0</v>
      </c>
      <c r="BL201" s="13" t="s">
        <v>330</v>
      </c>
      <c r="BM201" s="206" t="s">
        <v>447</v>
      </c>
    </row>
    <row r="202" s="2" customFormat="1">
      <c r="A202" s="34"/>
      <c r="B202" s="35"/>
      <c r="C202" s="36"/>
      <c r="D202" s="208" t="s">
        <v>133</v>
      </c>
      <c r="E202" s="36"/>
      <c r="F202" s="209" t="s">
        <v>332</v>
      </c>
      <c r="G202" s="36"/>
      <c r="H202" s="36"/>
      <c r="I202" s="210"/>
      <c r="J202" s="36"/>
      <c r="K202" s="36"/>
      <c r="L202" s="40"/>
      <c r="M202" s="211"/>
      <c r="N202" s="212"/>
      <c r="O202" s="87"/>
      <c r="P202" s="87"/>
      <c r="Q202" s="87"/>
      <c r="R202" s="87"/>
      <c r="S202" s="87"/>
      <c r="T202" s="88"/>
      <c r="U202" s="34"/>
      <c r="V202" s="34"/>
      <c r="W202" s="34"/>
      <c r="X202" s="34"/>
      <c r="Y202" s="34"/>
      <c r="Z202" s="34"/>
      <c r="AA202" s="34"/>
      <c r="AB202" s="34"/>
      <c r="AC202" s="34"/>
      <c r="AD202" s="34"/>
      <c r="AE202" s="34"/>
      <c r="AT202" s="13" t="s">
        <v>133</v>
      </c>
      <c r="AU202" s="13" t="s">
        <v>76</v>
      </c>
    </row>
    <row r="203" s="2" customFormat="1">
      <c r="A203" s="34"/>
      <c r="B203" s="35"/>
      <c r="C203" s="36"/>
      <c r="D203" s="208" t="s">
        <v>135</v>
      </c>
      <c r="E203" s="36"/>
      <c r="F203" s="213" t="s">
        <v>333</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135</v>
      </c>
      <c r="AU203" s="13" t="s">
        <v>76</v>
      </c>
    </row>
    <row r="204" s="10" customFormat="1">
      <c r="A204" s="10"/>
      <c r="B204" s="214"/>
      <c r="C204" s="215"/>
      <c r="D204" s="208" t="s">
        <v>137</v>
      </c>
      <c r="E204" s="216" t="s">
        <v>1</v>
      </c>
      <c r="F204" s="217" t="s">
        <v>448</v>
      </c>
      <c r="G204" s="215"/>
      <c r="H204" s="218">
        <v>256.57499999999999</v>
      </c>
      <c r="I204" s="219"/>
      <c r="J204" s="215"/>
      <c r="K204" s="215"/>
      <c r="L204" s="220"/>
      <c r="M204" s="221"/>
      <c r="N204" s="222"/>
      <c r="O204" s="222"/>
      <c r="P204" s="222"/>
      <c r="Q204" s="222"/>
      <c r="R204" s="222"/>
      <c r="S204" s="222"/>
      <c r="T204" s="223"/>
      <c r="U204" s="10"/>
      <c r="V204" s="10"/>
      <c r="W204" s="10"/>
      <c r="X204" s="10"/>
      <c r="Y204" s="10"/>
      <c r="Z204" s="10"/>
      <c r="AA204" s="10"/>
      <c r="AB204" s="10"/>
      <c r="AC204" s="10"/>
      <c r="AD204" s="10"/>
      <c r="AE204" s="10"/>
      <c r="AT204" s="224" t="s">
        <v>137</v>
      </c>
      <c r="AU204" s="224" t="s">
        <v>76</v>
      </c>
      <c r="AV204" s="10" t="s">
        <v>85</v>
      </c>
      <c r="AW204" s="10" t="s">
        <v>32</v>
      </c>
      <c r="AX204" s="10" t="s">
        <v>76</v>
      </c>
      <c r="AY204" s="224" t="s">
        <v>131</v>
      </c>
    </row>
    <row r="205" s="10" customFormat="1">
      <c r="A205" s="10"/>
      <c r="B205" s="214"/>
      <c r="C205" s="215"/>
      <c r="D205" s="208" t="s">
        <v>137</v>
      </c>
      <c r="E205" s="216" t="s">
        <v>1</v>
      </c>
      <c r="F205" s="217" t="s">
        <v>449</v>
      </c>
      <c r="G205" s="215"/>
      <c r="H205" s="218">
        <v>106.5</v>
      </c>
      <c r="I205" s="219"/>
      <c r="J205" s="215"/>
      <c r="K205" s="215"/>
      <c r="L205" s="220"/>
      <c r="M205" s="221"/>
      <c r="N205" s="222"/>
      <c r="O205" s="222"/>
      <c r="P205" s="222"/>
      <c r="Q205" s="222"/>
      <c r="R205" s="222"/>
      <c r="S205" s="222"/>
      <c r="T205" s="223"/>
      <c r="U205" s="10"/>
      <c r="V205" s="10"/>
      <c r="W205" s="10"/>
      <c r="X205" s="10"/>
      <c r="Y205" s="10"/>
      <c r="Z205" s="10"/>
      <c r="AA205" s="10"/>
      <c r="AB205" s="10"/>
      <c r="AC205" s="10"/>
      <c r="AD205" s="10"/>
      <c r="AE205" s="10"/>
      <c r="AT205" s="224" t="s">
        <v>137</v>
      </c>
      <c r="AU205" s="224" t="s">
        <v>76</v>
      </c>
      <c r="AV205" s="10" t="s">
        <v>85</v>
      </c>
      <c r="AW205" s="10" t="s">
        <v>32</v>
      </c>
      <c r="AX205" s="10" t="s">
        <v>76</v>
      </c>
      <c r="AY205" s="224" t="s">
        <v>131</v>
      </c>
    </row>
    <row r="206" s="10" customFormat="1">
      <c r="A206" s="10"/>
      <c r="B206" s="214"/>
      <c r="C206" s="215"/>
      <c r="D206" s="208" t="s">
        <v>137</v>
      </c>
      <c r="E206" s="216" t="s">
        <v>1</v>
      </c>
      <c r="F206" s="217" t="s">
        <v>450</v>
      </c>
      <c r="G206" s="215"/>
      <c r="H206" s="218">
        <v>1.5</v>
      </c>
      <c r="I206" s="219"/>
      <c r="J206" s="215"/>
      <c r="K206" s="215"/>
      <c r="L206" s="220"/>
      <c r="M206" s="221"/>
      <c r="N206" s="222"/>
      <c r="O206" s="222"/>
      <c r="P206" s="222"/>
      <c r="Q206" s="222"/>
      <c r="R206" s="222"/>
      <c r="S206" s="222"/>
      <c r="T206" s="223"/>
      <c r="U206" s="10"/>
      <c r="V206" s="10"/>
      <c r="W206" s="10"/>
      <c r="X206" s="10"/>
      <c r="Y206" s="10"/>
      <c r="Z206" s="10"/>
      <c r="AA206" s="10"/>
      <c r="AB206" s="10"/>
      <c r="AC206" s="10"/>
      <c r="AD206" s="10"/>
      <c r="AE206" s="10"/>
      <c r="AT206" s="224" t="s">
        <v>137</v>
      </c>
      <c r="AU206" s="224" t="s">
        <v>76</v>
      </c>
      <c r="AV206" s="10" t="s">
        <v>85</v>
      </c>
      <c r="AW206" s="10" t="s">
        <v>32</v>
      </c>
      <c r="AX206" s="10" t="s">
        <v>76</v>
      </c>
      <c r="AY206" s="224" t="s">
        <v>131</v>
      </c>
    </row>
    <row r="207" s="11" customFormat="1">
      <c r="A207" s="11"/>
      <c r="B207" s="225"/>
      <c r="C207" s="226"/>
      <c r="D207" s="208" t="s">
        <v>137</v>
      </c>
      <c r="E207" s="227" t="s">
        <v>1</v>
      </c>
      <c r="F207" s="228" t="s">
        <v>144</v>
      </c>
      <c r="G207" s="226"/>
      <c r="H207" s="229">
        <v>364.57499999999999</v>
      </c>
      <c r="I207" s="230"/>
      <c r="J207" s="226"/>
      <c r="K207" s="226"/>
      <c r="L207" s="231"/>
      <c r="M207" s="232"/>
      <c r="N207" s="233"/>
      <c r="O207" s="233"/>
      <c r="P207" s="233"/>
      <c r="Q207" s="233"/>
      <c r="R207" s="233"/>
      <c r="S207" s="233"/>
      <c r="T207" s="234"/>
      <c r="U207" s="11"/>
      <c r="V207" s="11"/>
      <c r="W207" s="11"/>
      <c r="X207" s="11"/>
      <c r="Y207" s="11"/>
      <c r="Z207" s="11"/>
      <c r="AA207" s="11"/>
      <c r="AB207" s="11"/>
      <c r="AC207" s="11"/>
      <c r="AD207" s="11"/>
      <c r="AE207" s="11"/>
      <c r="AT207" s="235" t="s">
        <v>137</v>
      </c>
      <c r="AU207" s="235" t="s">
        <v>76</v>
      </c>
      <c r="AV207" s="11" t="s">
        <v>130</v>
      </c>
      <c r="AW207" s="11" t="s">
        <v>32</v>
      </c>
      <c r="AX207" s="11" t="s">
        <v>83</v>
      </c>
      <c r="AY207" s="235" t="s">
        <v>131</v>
      </c>
    </row>
    <row r="208" s="2" customFormat="1" ht="16.5" customHeight="1">
      <c r="A208" s="34"/>
      <c r="B208" s="35"/>
      <c r="C208" s="195" t="s">
        <v>271</v>
      </c>
      <c r="D208" s="195" t="s">
        <v>125</v>
      </c>
      <c r="E208" s="196" t="s">
        <v>344</v>
      </c>
      <c r="F208" s="197" t="s">
        <v>345</v>
      </c>
      <c r="G208" s="198" t="s">
        <v>164</v>
      </c>
      <c r="H208" s="199">
        <v>184.125</v>
      </c>
      <c r="I208" s="200"/>
      <c r="J208" s="201">
        <f>ROUND(I208*H208,2)</f>
        <v>0</v>
      </c>
      <c r="K208" s="197" t="s">
        <v>129</v>
      </c>
      <c r="L208" s="40"/>
      <c r="M208" s="202" t="s">
        <v>1</v>
      </c>
      <c r="N208" s="203" t="s">
        <v>41</v>
      </c>
      <c r="O208" s="87"/>
      <c r="P208" s="204">
        <f>O208*H208</f>
        <v>0</v>
      </c>
      <c r="Q208" s="204">
        <v>0</v>
      </c>
      <c r="R208" s="204">
        <f>Q208*H208</f>
        <v>0</v>
      </c>
      <c r="S208" s="204">
        <v>0</v>
      </c>
      <c r="T208" s="205">
        <f>S208*H208</f>
        <v>0</v>
      </c>
      <c r="U208" s="34"/>
      <c r="V208" s="34"/>
      <c r="W208" s="34"/>
      <c r="X208" s="34"/>
      <c r="Y208" s="34"/>
      <c r="Z208" s="34"/>
      <c r="AA208" s="34"/>
      <c r="AB208" s="34"/>
      <c r="AC208" s="34"/>
      <c r="AD208" s="34"/>
      <c r="AE208" s="34"/>
      <c r="AR208" s="206" t="s">
        <v>330</v>
      </c>
      <c r="AT208" s="206" t="s">
        <v>125</v>
      </c>
      <c r="AU208" s="206" t="s">
        <v>76</v>
      </c>
      <c r="AY208" s="13" t="s">
        <v>131</v>
      </c>
      <c r="BE208" s="207">
        <f>IF(N208="základní",J208,0)</f>
        <v>0</v>
      </c>
      <c r="BF208" s="207">
        <f>IF(N208="snížená",J208,0)</f>
        <v>0</v>
      </c>
      <c r="BG208" s="207">
        <f>IF(N208="zákl. přenesená",J208,0)</f>
        <v>0</v>
      </c>
      <c r="BH208" s="207">
        <f>IF(N208="sníž. přenesená",J208,0)</f>
        <v>0</v>
      </c>
      <c r="BI208" s="207">
        <f>IF(N208="nulová",J208,0)</f>
        <v>0</v>
      </c>
      <c r="BJ208" s="13" t="s">
        <v>83</v>
      </c>
      <c r="BK208" s="207">
        <f>ROUND(I208*H208,2)</f>
        <v>0</v>
      </c>
      <c r="BL208" s="13" t="s">
        <v>330</v>
      </c>
      <c r="BM208" s="206" t="s">
        <v>451</v>
      </c>
    </row>
    <row r="209" s="2" customFormat="1">
      <c r="A209" s="34"/>
      <c r="B209" s="35"/>
      <c r="C209" s="36"/>
      <c r="D209" s="208" t="s">
        <v>133</v>
      </c>
      <c r="E209" s="36"/>
      <c r="F209" s="209" t="s">
        <v>347</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133</v>
      </c>
      <c r="AU209" s="13" t="s">
        <v>76</v>
      </c>
    </row>
    <row r="210" s="2" customFormat="1">
      <c r="A210" s="34"/>
      <c r="B210" s="35"/>
      <c r="C210" s="36"/>
      <c r="D210" s="208" t="s">
        <v>135</v>
      </c>
      <c r="E210" s="36"/>
      <c r="F210" s="213" t="s">
        <v>348</v>
      </c>
      <c r="G210" s="36"/>
      <c r="H210" s="36"/>
      <c r="I210" s="210"/>
      <c r="J210" s="36"/>
      <c r="K210" s="36"/>
      <c r="L210" s="40"/>
      <c r="M210" s="211"/>
      <c r="N210" s="212"/>
      <c r="O210" s="87"/>
      <c r="P210" s="87"/>
      <c r="Q210" s="87"/>
      <c r="R210" s="87"/>
      <c r="S210" s="87"/>
      <c r="T210" s="88"/>
      <c r="U210" s="34"/>
      <c r="V210" s="34"/>
      <c r="W210" s="34"/>
      <c r="X210" s="34"/>
      <c r="Y210" s="34"/>
      <c r="Z210" s="34"/>
      <c r="AA210" s="34"/>
      <c r="AB210" s="34"/>
      <c r="AC210" s="34"/>
      <c r="AD210" s="34"/>
      <c r="AE210" s="34"/>
      <c r="AT210" s="13" t="s">
        <v>135</v>
      </c>
      <c r="AU210" s="13" t="s">
        <v>76</v>
      </c>
    </row>
    <row r="211" s="10" customFormat="1">
      <c r="A211" s="10"/>
      <c r="B211" s="214"/>
      <c r="C211" s="215"/>
      <c r="D211" s="208" t="s">
        <v>137</v>
      </c>
      <c r="E211" s="216" t="s">
        <v>1</v>
      </c>
      <c r="F211" s="217" t="s">
        <v>452</v>
      </c>
      <c r="G211" s="215"/>
      <c r="H211" s="218">
        <v>184.125</v>
      </c>
      <c r="I211" s="219"/>
      <c r="J211" s="215"/>
      <c r="K211" s="215"/>
      <c r="L211" s="220"/>
      <c r="M211" s="221"/>
      <c r="N211" s="222"/>
      <c r="O211" s="222"/>
      <c r="P211" s="222"/>
      <c r="Q211" s="222"/>
      <c r="R211" s="222"/>
      <c r="S211" s="222"/>
      <c r="T211" s="223"/>
      <c r="U211" s="10"/>
      <c r="V211" s="10"/>
      <c r="W211" s="10"/>
      <c r="X211" s="10"/>
      <c r="Y211" s="10"/>
      <c r="Z211" s="10"/>
      <c r="AA211" s="10"/>
      <c r="AB211" s="10"/>
      <c r="AC211" s="10"/>
      <c r="AD211" s="10"/>
      <c r="AE211" s="10"/>
      <c r="AT211" s="224" t="s">
        <v>137</v>
      </c>
      <c r="AU211" s="224" t="s">
        <v>76</v>
      </c>
      <c r="AV211" s="10" t="s">
        <v>85</v>
      </c>
      <c r="AW211" s="10" t="s">
        <v>32</v>
      </c>
      <c r="AX211" s="10" t="s">
        <v>83</v>
      </c>
      <c r="AY211" s="224" t="s">
        <v>131</v>
      </c>
    </row>
    <row r="212" s="2" customFormat="1" ht="16.5" customHeight="1">
      <c r="A212" s="34"/>
      <c r="B212" s="35"/>
      <c r="C212" s="195" t="s">
        <v>278</v>
      </c>
      <c r="D212" s="195" t="s">
        <v>125</v>
      </c>
      <c r="E212" s="196" t="s">
        <v>351</v>
      </c>
      <c r="F212" s="197" t="s">
        <v>352</v>
      </c>
      <c r="G212" s="198" t="s">
        <v>164</v>
      </c>
      <c r="H212" s="199">
        <v>0.10000000000000001</v>
      </c>
      <c r="I212" s="200"/>
      <c r="J212" s="201">
        <f>ROUND(I212*H212,2)</f>
        <v>0</v>
      </c>
      <c r="K212" s="197" t="s">
        <v>129</v>
      </c>
      <c r="L212" s="40"/>
      <c r="M212" s="202" t="s">
        <v>1</v>
      </c>
      <c r="N212" s="203" t="s">
        <v>41</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330</v>
      </c>
      <c r="AT212" s="206" t="s">
        <v>125</v>
      </c>
      <c r="AU212" s="206" t="s">
        <v>76</v>
      </c>
      <c r="AY212" s="13" t="s">
        <v>131</v>
      </c>
      <c r="BE212" s="207">
        <f>IF(N212="základní",J212,0)</f>
        <v>0</v>
      </c>
      <c r="BF212" s="207">
        <f>IF(N212="snížená",J212,0)</f>
        <v>0</v>
      </c>
      <c r="BG212" s="207">
        <f>IF(N212="zákl. přenesená",J212,0)</f>
        <v>0</v>
      </c>
      <c r="BH212" s="207">
        <f>IF(N212="sníž. přenesená",J212,0)</f>
        <v>0</v>
      </c>
      <c r="BI212" s="207">
        <f>IF(N212="nulová",J212,0)</f>
        <v>0</v>
      </c>
      <c r="BJ212" s="13" t="s">
        <v>83</v>
      </c>
      <c r="BK212" s="207">
        <f>ROUND(I212*H212,2)</f>
        <v>0</v>
      </c>
      <c r="BL212" s="13" t="s">
        <v>330</v>
      </c>
      <c r="BM212" s="206" t="s">
        <v>453</v>
      </c>
    </row>
    <row r="213" s="2" customFormat="1">
      <c r="A213" s="34"/>
      <c r="B213" s="35"/>
      <c r="C213" s="36"/>
      <c r="D213" s="208" t="s">
        <v>133</v>
      </c>
      <c r="E213" s="36"/>
      <c r="F213" s="209" t="s">
        <v>354</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133</v>
      </c>
      <c r="AU213" s="13" t="s">
        <v>76</v>
      </c>
    </row>
    <row r="214" s="2" customFormat="1">
      <c r="A214" s="34"/>
      <c r="B214" s="35"/>
      <c r="C214" s="36"/>
      <c r="D214" s="208" t="s">
        <v>135</v>
      </c>
      <c r="E214" s="36"/>
      <c r="F214" s="213" t="s">
        <v>348</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135</v>
      </c>
      <c r="AU214" s="13" t="s">
        <v>76</v>
      </c>
    </row>
    <row r="215" s="2" customFormat="1" ht="16.5" customHeight="1">
      <c r="A215" s="34"/>
      <c r="B215" s="35"/>
      <c r="C215" s="195" t="s">
        <v>283</v>
      </c>
      <c r="D215" s="195" t="s">
        <v>125</v>
      </c>
      <c r="E215" s="196" t="s">
        <v>356</v>
      </c>
      <c r="F215" s="197" t="s">
        <v>357</v>
      </c>
      <c r="G215" s="198" t="s">
        <v>164</v>
      </c>
      <c r="H215" s="199">
        <v>1.5</v>
      </c>
      <c r="I215" s="200"/>
      <c r="J215" s="201">
        <f>ROUND(I215*H215,2)</f>
        <v>0</v>
      </c>
      <c r="K215" s="197" t="s">
        <v>129</v>
      </c>
      <c r="L215" s="40"/>
      <c r="M215" s="202" t="s">
        <v>1</v>
      </c>
      <c r="N215" s="203" t="s">
        <v>41</v>
      </c>
      <c r="O215" s="87"/>
      <c r="P215" s="204">
        <f>O215*H215</f>
        <v>0</v>
      </c>
      <c r="Q215" s="204">
        <v>0</v>
      </c>
      <c r="R215" s="204">
        <f>Q215*H215</f>
        <v>0</v>
      </c>
      <c r="S215" s="204">
        <v>0</v>
      </c>
      <c r="T215" s="205">
        <f>S215*H215</f>
        <v>0</v>
      </c>
      <c r="U215" s="34"/>
      <c r="V215" s="34"/>
      <c r="W215" s="34"/>
      <c r="X215" s="34"/>
      <c r="Y215" s="34"/>
      <c r="Z215" s="34"/>
      <c r="AA215" s="34"/>
      <c r="AB215" s="34"/>
      <c r="AC215" s="34"/>
      <c r="AD215" s="34"/>
      <c r="AE215" s="34"/>
      <c r="AR215" s="206" t="s">
        <v>330</v>
      </c>
      <c r="AT215" s="206" t="s">
        <v>125</v>
      </c>
      <c r="AU215" s="206" t="s">
        <v>76</v>
      </c>
      <c r="AY215" s="13" t="s">
        <v>131</v>
      </c>
      <c r="BE215" s="207">
        <f>IF(N215="základní",J215,0)</f>
        <v>0</v>
      </c>
      <c r="BF215" s="207">
        <f>IF(N215="snížená",J215,0)</f>
        <v>0</v>
      </c>
      <c r="BG215" s="207">
        <f>IF(N215="zákl. přenesená",J215,0)</f>
        <v>0</v>
      </c>
      <c r="BH215" s="207">
        <f>IF(N215="sníž. přenesená",J215,0)</f>
        <v>0</v>
      </c>
      <c r="BI215" s="207">
        <f>IF(N215="nulová",J215,0)</f>
        <v>0</v>
      </c>
      <c r="BJ215" s="13" t="s">
        <v>83</v>
      </c>
      <c r="BK215" s="207">
        <f>ROUND(I215*H215,2)</f>
        <v>0</v>
      </c>
      <c r="BL215" s="13" t="s">
        <v>330</v>
      </c>
      <c r="BM215" s="206" t="s">
        <v>454</v>
      </c>
    </row>
    <row r="216" s="2" customFormat="1">
      <c r="A216" s="34"/>
      <c r="B216" s="35"/>
      <c r="C216" s="36"/>
      <c r="D216" s="208" t="s">
        <v>133</v>
      </c>
      <c r="E216" s="36"/>
      <c r="F216" s="209" t="s">
        <v>359</v>
      </c>
      <c r="G216" s="36"/>
      <c r="H216" s="36"/>
      <c r="I216" s="210"/>
      <c r="J216" s="36"/>
      <c r="K216" s="36"/>
      <c r="L216" s="40"/>
      <c r="M216" s="211"/>
      <c r="N216" s="212"/>
      <c r="O216" s="87"/>
      <c r="P216" s="87"/>
      <c r="Q216" s="87"/>
      <c r="R216" s="87"/>
      <c r="S216" s="87"/>
      <c r="T216" s="88"/>
      <c r="U216" s="34"/>
      <c r="V216" s="34"/>
      <c r="W216" s="34"/>
      <c r="X216" s="34"/>
      <c r="Y216" s="34"/>
      <c r="Z216" s="34"/>
      <c r="AA216" s="34"/>
      <c r="AB216" s="34"/>
      <c r="AC216" s="34"/>
      <c r="AD216" s="34"/>
      <c r="AE216" s="34"/>
      <c r="AT216" s="13" t="s">
        <v>133</v>
      </c>
      <c r="AU216" s="13" t="s">
        <v>76</v>
      </c>
    </row>
    <row r="217" s="2" customFormat="1">
      <c r="A217" s="34"/>
      <c r="B217" s="35"/>
      <c r="C217" s="36"/>
      <c r="D217" s="208" t="s">
        <v>135</v>
      </c>
      <c r="E217" s="36"/>
      <c r="F217" s="213" t="s">
        <v>348</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135</v>
      </c>
      <c r="AU217" s="13" t="s">
        <v>76</v>
      </c>
    </row>
    <row r="218" s="2" customFormat="1">
      <c r="A218" s="34"/>
      <c r="B218" s="35"/>
      <c r="C218" s="195" t="s">
        <v>291</v>
      </c>
      <c r="D218" s="195" t="s">
        <v>125</v>
      </c>
      <c r="E218" s="196" t="s">
        <v>361</v>
      </c>
      <c r="F218" s="197" t="s">
        <v>362</v>
      </c>
      <c r="G218" s="198" t="s">
        <v>164</v>
      </c>
      <c r="H218" s="199">
        <v>363.07499999999999</v>
      </c>
      <c r="I218" s="200"/>
      <c r="J218" s="201">
        <f>ROUND(I218*H218,2)</f>
        <v>0</v>
      </c>
      <c r="K218" s="197" t="s">
        <v>129</v>
      </c>
      <c r="L218" s="40"/>
      <c r="M218" s="202" t="s">
        <v>1</v>
      </c>
      <c r="N218" s="203" t="s">
        <v>41</v>
      </c>
      <c r="O218" s="87"/>
      <c r="P218" s="204">
        <f>O218*H218</f>
        <v>0</v>
      </c>
      <c r="Q218" s="204">
        <v>0</v>
      </c>
      <c r="R218" s="204">
        <f>Q218*H218</f>
        <v>0</v>
      </c>
      <c r="S218" s="204">
        <v>0</v>
      </c>
      <c r="T218" s="205">
        <f>S218*H218</f>
        <v>0</v>
      </c>
      <c r="U218" s="34"/>
      <c r="V218" s="34"/>
      <c r="W218" s="34"/>
      <c r="X218" s="34"/>
      <c r="Y218" s="34"/>
      <c r="Z218" s="34"/>
      <c r="AA218" s="34"/>
      <c r="AB218" s="34"/>
      <c r="AC218" s="34"/>
      <c r="AD218" s="34"/>
      <c r="AE218" s="34"/>
      <c r="AR218" s="206" t="s">
        <v>330</v>
      </c>
      <c r="AT218" s="206" t="s">
        <v>125</v>
      </c>
      <c r="AU218" s="206" t="s">
        <v>76</v>
      </c>
      <c r="AY218" s="13" t="s">
        <v>131</v>
      </c>
      <c r="BE218" s="207">
        <f>IF(N218="základní",J218,0)</f>
        <v>0</v>
      </c>
      <c r="BF218" s="207">
        <f>IF(N218="snížená",J218,0)</f>
        <v>0</v>
      </c>
      <c r="BG218" s="207">
        <f>IF(N218="zákl. přenesená",J218,0)</f>
        <v>0</v>
      </c>
      <c r="BH218" s="207">
        <f>IF(N218="sníž. přenesená",J218,0)</f>
        <v>0</v>
      </c>
      <c r="BI218" s="207">
        <f>IF(N218="nulová",J218,0)</f>
        <v>0</v>
      </c>
      <c r="BJ218" s="13" t="s">
        <v>83</v>
      </c>
      <c r="BK218" s="207">
        <f>ROUND(I218*H218,2)</f>
        <v>0</v>
      </c>
      <c r="BL218" s="13" t="s">
        <v>330</v>
      </c>
      <c r="BM218" s="206" t="s">
        <v>455</v>
      </c>
    </row>
    <row r="219" s="2" customFormat="1">
      <c r="A219" s="34"/>
      <c r="B219" s="35"/>
      <c r="C219" s="36"/>
      <c r="D219" s="208" t="s">
        <v>133</v>
      </c>
      <c r="E219" s="36"/>
      <c r="F219" s="209" t="s">
        <v>364</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133</v>
      </c>
      <c r="AU219" s="13" t="s">
        <v>76</v>
      </c>
    </row>
    <row r="220" s="2" customFormat="1">
      <c r="A220" s="34"/>
      <c r="B220" s="35"/>
      <c r="C220" s="36"/>
      <c r="D220" s="208" t="s">
        <v>135</v>
      </c>
      <c r="E220" s="36"/>
      <c r="F220" s="213" t="s">
        <v>365</v>
      </c>
      <c r="G220" s="36"/>
      <c r="H220" s="36"/>
      <c r="I220" s="210"/>
      <c r="J220" s="36"/>
      <c r="K220" s="36"/>
      <c r="L220" s="40"/>
      <c r="M220" s="211"/>
      <c r="N220" s="212"/>
      <c r="O220" s="87"/>
      <c r="P220" s="87"/>
      <c r="Q220" s="87"/>
      <c r="R220" s="87"/>
      <c r="S220" s="87"/>
      <c r="T220" s="88"/>
      <c r="U220" s="34"/>
      <c r="V220" s="34"/>
      <c r="W220" s="34"/>
      <c r="X220" s="34"/>
      <c r="Y220" s="34"/>
      <c r="Z220" s="34"/>
      <c r="AA220" s="34"/>
      <c r="AB220" s="34"/>
      <c r="AC220" s="34"/>
      <c r="AD220" s="34"/>
      <c r="AE220" s="34"/>
      <c r="AT220" s="13" t="s">
        <v>135</v>
      </c>
      <c r="AU220" s="13" t="s">
        <v>76</v>
      </c>
    </row>
    <row r="221" s="2" customFormat="1">
      <c r="A221" s="34"/>
      <c r="B221" s="35"/>
      <c r="C221" s="36"/>
      <c r="D221" s="208" t="s">
        <v>151</v>
      </c>
      <c r="E221" s="36"/>
      <c r="F221" s="213" t="s">
        <v>366</v>
      </c>
      <c r="G221" s="36"/>
      <c r="H221" s="36"/>
      <c r="I221" s="210"/>
      <c r="J221" s="36"/>
      <c r="K221" s="36"/>
      <c r="L221" s="40"/>
      <c r="M221" s="211"/>
      <c r="N221" s="212"/>
      <c r="O221" s="87"/>
      <c r="P221" s="87"/>
      <c r="Q221" s="87"/>
      <c r="R221" s="87"/>
      <c r="S221" s="87"/>
      <c r="T221" s="88"/>
      <c r="U221" s="34"/>
      <c r="V221" s="34"/>
      <c r="W221" s="34"/>
      <c r="X221" s="34"/>
      <c r="Y221" s="34"/>
      <c r="Z221" s="34"/>
      <c r="AA221" s="34"/>
      <c r="AB221" s="34"/>
      <c r="AC221" s="34"/>
      <c r="AD221" s="34"/>
      <c r="AE221" s="34"/>
      <c r="AT221" s="13" t="s">
        <v>151</v>
      </c>
      <c r="AU221" s="13" t="s">
        <v>76</v>
      </c>
    </row>
    <row r="222" s="10" customFormat="1">
      <c r="A222" s="10"/>
      <c r="B222" s="214"/>
      <c r="C222" s="215"/>
      <c r="D222" s="208" t="s">
        <v>137</v>
      </c>
      <c r="E222" s="216" t="s">
        <v>1</v>
      </c>
      <c r="F222" s="217" t="s">
        <v>456</v>
      </c>
      <c r="G222" s="215"/>
      <c r="H222" s="218">
        <v>363.07499999999999</v>
      </c>
      <c r="I222" s="219"/>
      <c r="J222" s="215"/>
      <c r="K222" s="215"/>
      <c r="L222" s="220"/>
      <c r="M222" s="221"/>
      <c r="N222" s="222"/>
      <c r="O222" s="222"/>
      <c r="P222" s="222"/>
      <c r="Q222" s="222"/>
      <c r="R222" s="222"/>
      <c r="S222" s="222"/>
      <c r="T222" s="223"/>
      <c r="U222" s="10"/>
      <c r="V222" s="10"/>
      <c r="W222" s="10"/>
      <c r="X222" s="10"/>
      <c r="Y222" s="10"/>
      <c r="Z222" s="10"/>
      <c r="AA222" s="10"/>
      <c r="AB222" s="10"/>
      <c r="AC222" s="10"/>
      <c r="AD222" s="10"/>
      <c r="AE222" s="10"/>
      <c r="AT222" s="224" t="s">
        <v>137</v>
      </c>
      <c r="AU222" s="224" t="s">
        <v>76</v>
      </c>
      <c r="AV222" s="10" t="s">
        <v>85</v>
      </c>
      <c r="AW222" s="10" t="s">
        <v>32</v>
      </c>
      <c r="AX222" s="10" t="s">
        <v>83</v>
      </c>
      <c r="AY222" s="224" t="s">
        <v>131</v>
      </c>
    </row>
    <row r="223" s="2" customFormat="1" ht="33" customHeight="1">
      <c r="A223" s="34"/>
      <c r="B223" s="35"/>
      <c r="C223" s="195" t="s">
        <v>297</v>
      </c>
      <c r="D223" s="195" t="s">
        <v>125</v>
      </c>
      <c r="E223" s="196" t="s">
        <v>369</v>
      </c>
      <c r="F223" s="197" t="s">
        <v>370</v>
      </c>
      <c r="G223" s="198" t="s">
        <v>164</v>
      </c>
      <c r="H223" s="199">
        <v>284.26600000000002</v>
      </c>
      <c r="I223" s="200"/>
      <c r="J223" s="201">
        <f>ROUND(I223*H223,2)</f>
        <v>0</v>
      </c>
      <c r="K223" s="197" t="s">
        <v>129</v>
      </c>
      <c r="L223" s="40"/>
      <c r="M223" s="202" t="s">
        <v>1</v>
      </c>
      <c r="N223" s="203" t="s">
        <v>41</v>
      </c>
      <c r="O223" s="87"/>
      <c r="P223" s="204">
        <f>O223*H223</f>
        <v>0</v>
      </c>
      <c r="Q223" s="204">
        <v>0</v>
      </c>
      <c r="R223" s="204">
        <f>Q223*H223</f>
        <v>0</v>
      </c>
      <c r="S223" s="204">
        <v>0</v>
      </c>
      <c r="T223" s="205">
        <f>S223*H223</f>
        <v>0</v>
      </c>
      <c r="U223" s="34"/>
      <c r="V223" s="34"/>
      <c r="W223" s="34"/>
      <c r="X223" s="34"/>
      <c r="Y223" s="34"/>
      <c r="Z223" s="34"/>
      <c r="AA223" s="34"/>
      <c r="AB223" s="34"/>
      <c r="AC223" s="34"/>
      <c r="AD223" s="34"/>
      <c r="AE223" s="34"/>
      <c r="AR223" s="206" t="s">
        <v>330</v>
      </c>
      <c r="AT223" s="206" t="s">
        <v>125</v>
      </c>
      <c r="AU223" s="206" t="s">
        <v>76</v>
      </c>
      <c r="AY223" s="13" t="s">
        <v>131</v>
      </c>
      <c r="BE223" s="207">
        <f>IF(N223="základní",J223,0)</f>
        <v>0</v>
      </c>
      <c r="BF223" s="207">
        <f>IF(N223="snížená",J223,0)</f>
        <v>0</v>
      </c>
      <c r="BG223" s="207">
        <f>IF(N223="zákl. přenesená",J223,0)</f>
        <v>0</v>
      </c>
      <c r="BH223" s="207">
        <f>IF(N223="sníž. přenesená",J223,0)</f>
        <v>0</v>
      </c>
      <c r="BI223" s="207">
        <f>IF(N223="nulová",J223,0)</f>
        <v>0</v>
      </c>
      <c r="BJ223" s="13" t="s">
        <v>83</v>
      </c>
      <c r="BK223" s="207">
        <f>ROUND(I223*H223,2)</f>
        <v>0</v>
      </c>
      <c r="BL223" s="13" t="s">
        <v>330</v>
      </c>
      <c r="BM223" s="206" t="s">
        <v>457</v>
      </c>
    </row>
    <row r="224" s="2" customFormat="1">
      <c r="A224" s="34"/>
      <c r="B224" s="35"/>
      <c r="C224" s="36"/>
      <c r="D224" s="208" t="s">
        <v>133</v>
      </c>
      <c r="E224" s="36"/>
      <c r="F224" s="209" t="s">
        <v>372</v>
      </c>
      <c r="G224" s="36"/>
      <c r="H224" s="36"/>
      <c r="I224" s="210"/>
      <c r="J224" s="36"/>
      <c r="K224" s="36"/>
      <c r="L224" s="40"/>
      <c r="M224" s="211"/>
      <c r="N224" s="212"/>
      <c r="O224" s="87"/>
      <c r="P224" s="87"/>
      <c r="Q224" s="87"/>
      <c r="R224" s="87"/>
      <c r="S224" s="87"/>
      <c r="T224" s="88"/>
      <c r="U224" s="34"/>
      <c r="V224" s="34"/>
      <c r="W224" s="34"/>
      <c r="X224" s="34"/>
      <c r="Y224" s="34"/>
      <c r="Z224" s="34"/>
      <c r="AA224" s="34"/>
      <c r="AB224" s="34"/>
      <c r="AC224" s="34"/>
      <c r="AD224" s="34"/>
      <c r="AE224" s="34"/>
      <c r="AT224" s="13" t="s">
        <v>133</v>
      </c>
      <c r="AU224" s="13" t="s">
        <v>76</v>
      </c>
    </row>
    <row r="225" s="2" customFormat="1">
      <c r="A225" s="34"/>
      <c r="B225" s="35"/>
      <c r="C225" s="36"/>
      <c r="D225" s="208" t="s">
        <v>135</v>
      </c>
      <c r="E225" s="36"/>
      <c r="F225" s="213" t="s">
        <v>373</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135</v>
      </c>
      <c r="AU225" s="13" t="s">
        <v>76</v>
      </c>
    </row>
    <row r="226" s="2" customFormat="1">
      <c r="A226" s="34"/>
      <c r="B226" s="35"/>
      <c r="C226" s="36"/>
      <c r="D226" s="208" t="s">
        <v>151</v>
      </c>
      <c r="E226" s="36"/>
      <c r="F226" s="213" t="s">
        <v>366</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151</v>
      </c>
      <c r="AU226" s="13" t="s">
        <v>76</v>
      </c>
    </row>
    <row r="227" s="10" customFormat="1">
      <c r="A227" s="10"/>
      <c r="B227" s="214"/>
      <c r="C227" s="215"/>
      <c r="D227" s="208" t="s">
        <v>137</v>
      </c>
      <c r="E227" s="216" t="s">
        <v>1</v>
      </c>
      <c r="F227" s="217" t="s">
        <v>458</v>
      </c>
      <c r="G227" s="215"/>
      <c r="H227" s="218">
        <v>284.26600000000002</v>
      </c>
      <c r="I227" s="219"/>
      <c r="J227" s="215"/>
      <c r="K227" s="215"/>
      <c r="L227" s="220"/>
      <c r="M227" s="221"/>
      <c r="N227" s="222"/>
      <c r="O227" s="222"/>
      <c r="P227" s="222"/>
      <c r="Q227" s="222"/>
      <c r="R227" s="222"/>
      <c r="S227" s="222"/>
      <c r="T227" s="223"/>
      <c r="U227" s="10"/>
      <c r="V227" s="10"/>
      <c r="W227" s="10"/>
      <c r="X227" s="10"/>
      <c r="Y227" s="10"/>
      <c r="Z227" s="10"/>
      <c r="AA227" s="10"/>
      <c r="AB227" s="10"/>
      <c r="AC227" s="10"/>
      <c r="AD227" s="10"/>
      <c r="AE227" s="10"/>
      <c r="AT227" s="224" t="s">
        <v>137</v>
      </c>
      <c r="AU227" s="224" t="s">
        <v>76</v>
      </c>
      <c r="AV227" s="10" t="s">
        <v>85</v>
      </c>
      <c r="AW227" s="10" t="s">
        <v>32</v>
      </c>
      <c r="AX227" s="10" t="s">
        <v>83</v>
      </c>
      <c r="AY227" s="224" t="s">
        <v>131</v>
      </c>
    </row>
    <row r="228" s="2" customFormat="1" ht="33" customHeight="1">
      <c r="A228" s="34"/>
      <c r="B228" s="35"/>
      <c r="C228" s="195" t="s">
        <v>304</v>
      </c>
      <c r="D228" s="195" t="s">
        <v>125</v>
      </c>
      <c r="E228" s="196" t="s">
        <v>376</v>
      </c>
      <c r="F228" s="197" t="s">
        <v>377</v>
      </c>
      <c r="G228" s="198" t="s">
        <v>164</v>
      </c>
      <c r="H228" s="199">
        <v>184.22499999999999</v>
      </c>
      <c r="I228" s="200"/>
      <c r="J228" s="201">
        <f>ROUND(I228*H228,2)</f>
        <v>0</v>
      </c>
      <c r="K228" s="197" t="s">
        <v>129</v>
      </c>
      <c r="L228" s="40"/>
      <c r="M228" s="202" t="s">
        <v>1</v>
      </c>
      <c r="N228" s="203" t="s">
        <v>41</v>
      </c>
      <c r="O228" s="87"/>
      <c r="P228" s="204">
        <f>O228*H228</f>
        <v>0</v>
      </c>
      <c r="Q228" s="204">
        <v>0</v>
      </c>
      <c r="R228" s="204">
        <f>Q228*H228</f>
        <v>0</v>
      </c>
      <c r="S228" s="204">
        <v>0</v>
      </c>
      <c r="T228" s="205">
        <f>S228*H228</f>
        <v>0</v>
      </c>
      <c r="U228" s="34"/>
      <c r="V228" s="34"/>
      <c r="W228" s="34"/>
      <c r="X228" s="34"/>
      <c r="Y228" s="34"/>
      <c r="Z228" s="34"/>
      <c r="AA228" s="34"/>
      <c r="AB228" s="34"/>
      <c r="AC228" s="34"/>
      <c r="AD228" s="34"/>
      <c r="AE228" s="34"/>
      <c r="AR228" s="206" t="s">
        <v>330</v>
      </c>
      <c r="AT228" s="206" t="s">
        <v>125</v>
      </c>
      <c r="AU228" s="206" t="s">
        <v>76</v>
      </c>
      <c r="AY228" s="13" t="s">
        <v>131</v>
      </c>
      <c r="BE228" s="207">
        <f>IF(N228="základní",J228,0)</f>
        <v>0</v>
      </c>
      <c r="BF228" s="207">
        <f>IF(N228="snížená",J228,0)</f>
        <v>0</v>
      </c>
      <c r="BG228" s="207">
        <f>IF(N228="zákl. přenesená",J228,0)</f>
        <v>0</v>
      </c>
      <c r="BH228" s="207">
        <f>IF(N228="sníž. přenesená",J228,0)</f>
        <v>0</v>
      </c>
      <c r="BI228" s="207">
        <f>IF(N228="nulová",J228,0)</f>
        <v>0</v>
      </c>
      <c r="BJ228" s="13" t="s">
        <v>83</v>
      </c>
      <c r="BK228" s="207">
        <f>ROUND(I228*H228,2)</f>
        <v>0</v>
      </c>
      <c r="BL228" s="13" t="s">
        <v>330</v>
      </c>
      <c r="BM228" s="206" t="s">
        <v>459</v>
      </c>
    </row>
    <row r="229" s="2" customFormat="1">
      <c r="A229" s="34"/>
      <c r="B229" s="35"/>
      <c r="C229" s="36"/>
      <c r="D229" s="208" t="s">
        <v>133</v>
      </c>
      <c r="E229" s="36"/>
      <c r="F229" s="209" t="s">
        <v>379</v>
      </c>
      <c r="G229" s="36"/>
      <c r="H229" s="36"/>
      <c r="I229" s="210"/>
      <c r="J229" s="36"/>
      <c r="K229" s="36"/>
      <c r="L229" s="40"/>
      <c r="M229" s="211"/>
      <c r="N229" s="212"/>
      <c r="O229" s="87"/>
      <c r="P229" s="87"/>
      <c r="Q229" s="87"/>
      <c r="R229" s="87"/>
      <c r="S229" s="87"/>
      <c r="T229" s="88"/>
      <c r="U229" s="34"/>
      <c r="V229" s="34"/>
      <c r="W229" s="34"/>
      <c r="X229" s="34"/>
      <c r="Y229" s="34"/>
      <c r="Z229" s="34"/>
      <c r="AA229" s="34"/>
      <c r="AB229" s="34"/>
      <c r="AC229" s="34"/>
      <c r="AD229" s="34"/>
      <c r="AE229" s="34"/>
      <c r="AT229" s="13" t="s">
        <v>133</v>
      </c>
      <c r="AU229" s="13" t="s">
        <v>76</v>
      </c>
    </row>
    <row r="230" s="2" customFormat="1">
      <c r="A230" s="34"/>
      <c r="B230" s="35"/>
      <c r="C230" s="36"/>
      <c r="D230" s="208" t="s">
        <v>135</v>
      </c>
      <c r="E230" s="36"/>
      <c r="F230" s="213" t="s">
        <v>365</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135</v>
      </c>
      <c r="AU230" s="13" t="s">
        <v>76</v>
      </c>
    </row>
    <row r="231" s="2" customFormat="1">
      <c r="A231" s="34"/>
      <c r="B231" s="35"/>
      <c r="C231" s="36"/>
      <c r="D231" s="208" t="s">
        <v>151</v>
      </c>
      <c r="E231" s="36"/>
      <c r="F231" s="213" t="s">
        <v>366</v>
      </c>
      <c r="G231" s="36"/>
      <c r="H231" s="36"/>
      <c r="I231" s="210"/>
      <c r="J231" s="36"/>
      <c r="K231" s="36"/>
      <c r="L231" s="40"/>
      <c r="M231" s="211"/>
      <c r="N231" s="212"/>
      <c r="O231" s="87"/>
      <c r="P231" s="87"/>
      <c r="Q231" s="87"/>
      <c r="R231" s="87"/>
      <c r="S231" s="87"/>
      <c r="T231" s="88"/>
      <c r="U231" s="34"/>
      <c r="V231" s="34"/>
      <c r="W231" s="34"/>
      <c r="X231" s="34"/>
      <c r="Y231" s="34"/>
      <c r="Z231" s="34"/>
      <c r="AA231" s="34"/>
      <c r="AB231" s="34"/>
      <c r="AC231" s="34"/>
      <c r="AD231" s="34"/>
      <c r="AE231" s="34"/>
      <c r="AT231" s="13" t="s">
        <v>151</v>
      </c>
      <c r="AU231" s="13" t="s">
        <v>76</v>
      </c>
    </row>
    <row r="232" s="10" customFormat="1">
      <c r="A232" s="10"/>
      <c r="B232" s="214"/>
      <c r="C232" s="215"/>
      <c r="D232" s="208" t="s">
        <v>137</v>
      </c>
      <c r="E232" s="216" t="s">
        <v>1</v>
      </c>
      <c r="F232" s="217" t="s">
        <v>460</v>
      </c>
      <c r="G232" s="215"/>
      <c r="H232" s="218">
        <v>184.22499999999999</v>
      </c>
      <c r="I232" s="219"/>
      <c r="J232" s="215"/>
      <c r="K232" s="215"/>
      <c r="L232" s="220"/>
      <c r="M232" s="221"/>
      <c r="N232" s="222"/>
      <c r="O232" s="222"/>
      <c r="P232" s="222"/>
      <c r="Q232" s="222"/>
      <c r="R232" s="222"/>
      <c r="S232" s="222"/>
      <c r="T232" s="223"/>
      <c r="U232" s="10"/>
      <c r="V232" s="10"/>
      <c r="W232" s="10"/>
      <c r="X232" s="10"/>
      <c r="Y232" s="10"/>
      <c r="Z232" s="10"/>
      <c r="AA232" s="10"/>
      <c r="AB232" s="10"/>
      <c r="AC232" s="10"/>
      <c r="AD232" s="10"/>
      <c r="AE232" s="10"/>
      <c r="AT232" s="224" t="s">
        <v>137</v>
      </c>
      <c r="AU232" s="224" t="s">
        <v>76</v>
      </c>
      <c r="AV232" s="10" t="s">
        <v>85</v>
      </c>
      <c r="AW232" s="10" t="s">
        <v>32</v>
      </c>
      <c r="AX232" s="10" t="s">
        <v>83</v>
      </c>
      <c r="AY232" s="224" t="s">
        <v>131</v>
      </c>
    </row>
    <row r="233" s="2" customFormat="1">
      <c r="A233" s="34"/>
      <c r="B233" s="35"/>
      <c r="C233" s="195" t="s">
        <v>311</v>
      </c>
      <c r="D233" s="195" t="s">
        <v>125</v>
      </c>
      <c r="E233" s="196" t="s">
        <v>382</v>
      </c>
      <c r="F233" s="197" t="s">
        <v>383</v>
      </c>
      <c r="G233" s="198" t="s">
        <v>164</v>
      </c>
      <c r="H233" s="199">
        <v>1.5</v>
      </c>
      <c r="I233" s="200"/>
      <c r="J233" s="201">
        <f>ROUND(I233*H233,2)</f>
        <v>0</v>
      </c>
      <c r="K233" s="197" t="s">
        <v>129</v>
      </c>
      <c r="L233" s="40"/>
      <c r="M233" s="202" t="s">
        <v>1</v>
      </c>
      <c r="N233" s="203" t="s">
        <v>41</v>
      </c>
      <c r="O233" s="87"/>
      <c r="P233" s="204">
        <f>O233*H233</f>
        <v>0</v>
      </c>
      <c r="Q233" s="204">
        <v>0</v>
      </c>
      <c r="R233" s="204">
        <f>Q233*H233</f>
        <v>0</v>
      </c>
      <c r="S233" s="204">
        <v>0</v>
      </c>
      <c r="T233" s="205">
        <f>S233*H233</f>
        <v>0</v>
      </c>
      <c r="U233" s="34"/>
      <c r="V233" s="34"/>
      <c r="W233" s="34"/>
      <c r="X233" s="34"/>
      <c r="Y233" s="34"/>
      <c r="Z233" s="34"/>
      <c r="AA233" s="34"/>
      <c r="AB233" s="34"/>
      <c r="AC233" s="34"/>
      <c r="AD233" s="34"/>
      <c r="AE233" s="34"/>
      <c r="AR233" s="206" t="s">
        <v>330</v>
      </c>
      <c r="AT233" s="206" t="s">
        <v>125</v>
      </c>
      <c r="AU233" s="206" t="s">
        <v>76</v>
      </c>
      <c r="AY233" s="13" t="s">
        <v>131</v>
      </c>
      <c r="BE233" s="207">
        <f>IF(N233="základní",J233,0)</f>
        <v>0</v>
      </c>
      <c r="BF233" s="207">
        <f>IF(N233="snížená",J233,0)</f>
        <v>0</v>
      </c>
      <c r="BG233" s="207">
        <f>IF(N233="zákl. přenesená",J233,0)</f>
        <v>0</v>
      </c>
      <c r="BH233" s="207">
        <f>IF(N233="sníž. přenesená",J233,0)</f>
        <v>0</v>
      </c>
      <c r="BI233" s="207">
        <f>IF(N233="nulová",J233,0)</f>
        <v>0</v>
      </c>
      <c r="BJ233" s="13" t="s">
        <v>83</v>
      </c>
      <c r="BK233" s="207">
        <f>ROUND(I233*H233,2)</f>
        <v>0</v>
      </c>
      <c r="BL233" s="13" t="s">
        <v>330</v>
      </c>
      <c r="BM233" s="206" t="s">
        <v>461</v>
      </c>
    </row>
    <row r="234" s="2" customFormat="1">
      <c r="A234" s="34"/>
      <c r="B234" s="35"/>
      <c r="C234" s="36"/>
      <c r="D234" s="208" t="s">
        <v>133</v>
      </c>
      <c r="E234" s="36"/>
      <c r="F234" s="209" t="s">
        <v>385</v>
      </c>
      <c r="G234" s="36"/>
      <c r="H234" s="36"/>
      <c r="I234" s="210"/>
      <c r="J234" s="36"/>
      <c r="K234" s="36"/>
      <c r="L234" s="40"/>
      <c r="M234" s="211"/>
      <c r="N234" s="212"/>
      <c r="O234" s="87"/>
      <c r="P234" s="87"/>
      <c r="Q234" s="87"/>
      <c r="R234" s="87"/>
      <c r="S234" s="87"/>
      <c r="T234" s="88"/>
      <c r="U234" s="34"/>
      <c r="V234" s="34"/>
      <c r="W234" s="34"/>
      <c r="X234" s="34"/>
      <c r="Y234" s="34"/>
      <c r="Z234" s="34"/>
      <c r="AA234" s="34"/>
      <c r="AB234" s="34"/>
      <c r="AC234" s="34"/>
      <c r="AD234" s="34"/>
      <c r="AE234" s="34"/>
      <c r="AT234" s="13" t="s">
        <v>133</v>
      </c>
      <c r="AU234" s="13" t="s">
        <v>76</v>
      </c>
    </row>
    <row r="235" s="2" customFormat="1">
      <c r="A235" s="34"/>
      <c r="B235" s="35"/>
      <c r="C235" s="36"/>
      <c r="D235" s="208" t="s">
        <v>135</v>
      </c>
      <c r="E235" s="36"/>
      <c r="F235" s="213" t="s">
        <v>365</v>
      </c>
      <c r="G235" s="36"/>
      <c r="H235" s="36"/>
      <c r="I235" s="210"/>
      <c r="J235" s="36"/>
      <c r="K235" s="36"/>
      <c r="L235" s="40"/>
      <c r="M235" s="211"/>
      <c r="N235" s="212"/>
      <c r="O235" s="87"/>
      <c r="P235" s="87"/>
      <c r="Q235" s="87"/>
      <c r="R235" s="87"/>
      <c r="S235" s="87"/>
      <c r="T235" s="88"/>
      <c r="U235" s="34"/>
      <c r="V235" s="34"/>
      <c r="W235" s="34"/>
      <c r="X235" s="34"/>
      <c r="Y235" s="34"/>
      <c r="Z235" s="34"/>
      <c r="AA235" s="34"/>
      <c r="AB235" s="34"/>
      <c r="AC235" s="34"/>
      <c r="AD235" s="34"/>
      <c r="AE235" s="34"/>
      <c r="AT235" s="13" t="s">
        <v>135</v>
      </c>
      <c r="AU235" s="13" t="s">
        <v>76</v>
      </c>
    </row>
    <row r="236" s="2" customFormat="1">
      <c r="A236" s="34"/>
      <c r="B236" s="35"/>
      <c r="C236" s="36"/>
      <c r="D236" s="208" t="s">
        <v>151</v>
      </c>
      <c r="E236" s="36"/>
      <c r="F236" s="213" t="s">
        <v>366</v>
      </c>
      <c r="G236" s="36"/>
      <c r="H236" s="36"/>
      <c r="I236" s="210"/>
      <c r="J236" s="36"/>
      <c r="K236" s="36"/>
      <c r="L236" s="40"/>
      <c r="M236" s="211"/>
      <c r="N236" s="212"/>
      <c r="O236" s="87"/>
      <c r="P236" s="87"/>
      <c r="Q236" s="87"/>
      <c r="R236" s="87"/>
      <c r="S236" s="87"/>
      <c r="T236" s="88"/>
      <c r="U236" s="34"/>
      <c r="V236" s="34"/>
      <c r="W236" s="34"/>
      <c r="X236" s="34"/>
      <c r="Y236" s="34"/>
      <c r="Z236" s="34"/>
      <c r="AA236" s="34"/>
      <c r="AB236" s="34"/>
      <c r="AC236" s="34"/>
      <c r="AD236" s="34"/>
      <c r="AE236" s="34"/>
      <c r="AT236" s="13" t="s">
        <v>151</v>
      </c>
      <c r="AU236" s="13" t="s">
        <v>76</v>
      </c>
    </row>
    <row r="237" s="10" customFormat="1">
      <c r="A237" s="10"/>
      <c r="B237" s="214"/>
      <c r="C237" s="215"/>
      <c r="D237" s="208" t="s">
        <v>137</v>
      </c>
      <c r="E237" s="216" t="s">
        <v>1</v>
      </c>
      <c r="F237" s="217" t="s">
        <v>462</v>
      </c>
      <c r="G237" s="215"/>
      <c r="H237" s="218">
        <v>1.5</v>
      </c>
      <c r="I237" s="219"/>
      <c r="J237" s="215"/>
      <c r="K237" s="215"/>
      <c r="L237" s="220"/>
      <c r="M237" s="221"/>
      <c r="N237" s="222"/>
      <c r="O237" s="222"/>
      <c r="P237" s="222"/>
      <c r="Q237" s="222"/>
      <c r="R237" s="222"/>
      <c r="S237" s="222"/>
      <c r="T237" s="223"/>
      <c r="U237" s="10"/>
      <c r="V237" s="10"/>
      <c r="W237" s="10"/>
      <c r="X237" s="10"/>
      <c r="Y237" s="10"/>
      <c r="Z237" s="10"/>
      <c r="AA237" s="10"/>
      <c r="AB237" s="10"/>
      <c r="AC237" s="10"/>
      <c r="AD237" s="10"/>
      <c r="AE237" s="10"/>
      <c r="AT237" s="224" t="s">
        <v>137</v>
      </c>
      <c r="AU237" s="224" t="s">
        <v>76</v>
      </c>
      <c r="AV237" s="10" t="s">
        <v>85</v>
      </c>
      <c r="AW237" s="10" t="s">
        <v>32</v>
      </c>
      <c r="AX237" s="10" t="s">
        <v>83</v>
      </c>
      <c r="AY237" s="224" t="s">
        <v>131</v>
      </c>
    </row>
    <row r="238" s="2" customFormat="1" ht="33" customHeight="1">
      <c r="A238" s="34"/>
      <c r="B238" s="35"/>
      <c r="C238" s="195" t="s">
        <v>317</v>
      </c>
      <c r="D238" s="195" t="s">
        <v>125</v>
      </c>
      <c r="E238" s="196" t="s">
        <v>394</v>
      </c>
      <c r="F238" s="197" t="s">
        <v>395</v>
      </c>
      <c r="G238" s="198" t="s">
        <v>164</v>
      </c>
      <c r="H238" s="199">
        <v>609.61500000000001</v>
      </c>
      <c r="I238" s="200"/>
      <c r="J238" s="201">
        <f>ROUND(I238*H238,2)</f>
        <v>0</v>
      </c>
      <c r="K238" s="197" t="s">
        <v>129</v>
      </c>
      <c r="L238" s="40"/>
      <c r="M238" s="202" t="s">
        <v>1</v>
      </c>
      <c r="N238" s="203" t="s">
        <v>41</v>
      </c>
      <c r="O238" s="87"/>
      <c r="P238" s="204">
        <f>O238*H238</f>
        <v>0</v>
      </c>
      <c r="Q238" s="204">
        <v>0</v>
      </c>
      <c r="R238" s="204">
        <f>Q238*H238</f>
        <v>0</v>
      </c>
      <c r="S238" s="204">
        <v>0</v>
      </c>
      <c r="T238" s="205">
        <f>S238*H238</f>
        <v>0</v>
      </c>
      <c r="U238" s="34"/>
      <c r="V238" s="34"/>
      <c r="W238" s="34"/>
      <c r="X238" s="34"/>
      <c r="Y238" s="34"/>
      <c r="Z238" s="34"/>
      <c r="AA238" s="34"/>
      <c r="AB238" s="34"/>
      <c r="AC238" s="34"/>
      <c r="AD238" s="34"/>
      <c r="AE238" s="34"/>
      <c r="AR238" s="206" t="s">
        <v>330</v>
      </c>
      <c r="AT238" s="206" t="s">
        <v>125</v>
      </c>
      <c r="AU238" s="206" t="s">
        <v>76</v>
      </c>
      <c r="AY238" s="13" t="s">
        <v>131</v>
      </c>
      <c r="BE238" s="207">
        <f>IF(N238="základní",J238,0)</f>
        <v>0</v>
      </c>
      <c r="BF238" s="207">
        <f>IF(N238="snížená",J238,0)</f>
        <v>0</v>
      </c>
      <c r="BG238" s="207">
        <f>IF(N238="zákl. přenesená",J238,0)</f>
        <v>0</v>
      </c>
      <c r="BH238" s="207">
        <f>IF(N238="sníž. přenesená",J238,0)</f>
        <v>0</v>
      </c>
      <c r="BI238" s="207">
        <f>IF(N238="nulová",J238,0)</f>
        <v>0</v>
      </c>
      <c r="BJ238" s="13" t="s">
        <v>83</v>
      </c>
      <c r="BK238" s="207">
        <f>ROUND(I238*H238,2)</f>
        <v>0</v>
      </c>
      <c r="BL238" s="13" t="s">
        <v>330</v>
      </c>
      <c r="BM238" s="206" t="s">
        <v>463</v>
      </c>
    </row>
    <row r="239" s="2" customFormat="1">
      <c r="A239" s="34"/>
      <c r="B239" s="35"/>
      <c r="C239" s="36"/>
      <c r="D239" s="208" t="s">
        <v>133</v>
      </c>
      <c r="E239" s="36"/>
      <c r="F239" s="209" t="s">
        <v>397</v>
      </c>
      <c r="G239" s="36"/>
      <c r="H239" s="36"/>
      <c r="I239" s="210"/>
      <c r="J239" s="36"/>
      <c r="K239" s="36"/>
      <c r="L239" s="40"/>
      <c r="M239" s="211"/>
      <c r="N239" s="212"/>
      <c r="O239" s="87"/>
      <c r="P239" s="87"/>
      <c r="Q239" s="87"/>
      <c r="R239" s="87"/>
      <c r="S239" s="87"/>
      <c r="T239" s="88"/>
      <c r="U239" s="34"/>
      <c r="V239" s="34"/>
      <c r="W239" s="34"/>
      <c r="X239" s="34"/>
      <c r="Y239" s="34"/>
      <c r="Z239" s="34"/>
      <c r="AA239" s="34"/>
      <c r="AB239" s="34"/>
      <c r="AC239" s="34"/>
      <c r="AD239" s="34"/>
      <c r="AE239" s="34"/>
      <c r="AT239" s="13" t="s">
        <v>133</v>
      </c>
      <c r="AU239" s="13" t="s">
        <v>76</v>
      </c>
    </row>
    <row r="240" s="2" customFormat="1">
      <c r="A240" s="34"/>
      <c r="B240" s="35"/>
      <c r="C240" s="36"/>
      <c r="D240" s="208" t="s">
        <v>135</v>
      </c>
      <c r="E240" s="36"/>
      <c r="F240" s="213" t="s">
        <v>365</v>
      </c>
      <c r="G240" s="36"/>
      <c r="H240" s="36"/>
      <c r="I240" s="210"/>
      <c r="J240" s="36"/>
      <c r="K240" s="36"/>
      <c r="L240" s="40"/>
      <c r="M240" s="211"/>
      <c r="N240" s="212"/>
      <c r="O240" s="87"/>
      <c r="P240" s="87"/>
      <c r="Q240" s="87"/>
      <c r="R240" s="87"/>
      <c r="S240" s="87"/>
      <c r="T240" s="88"/>
      <c r="U240" s="34"/>
      <c r="V240" s="34"/>
      <c r="W240" s="34"/>
      <c r="X240" s="34"/>
      <c r="Y240" s="34"/>
      <c r="Z240" s="34"/>
      <c r="AA240" s="34"/>
      <c r="AB240" s="34"/>
      <c r="AC240" s="34"/>
      <c r="AD240" s="34"/>
      <c r="AE240" s="34"/>
      <c r="AT240" s="13" t="s">
        <v>135</v>
      </c>
      <c r="AU240" s="13" t="s">
        <v>76</v>
      </c>
    </row>
    <row r="241" s="2" customFormat="1">
      <c r="A241" s="34"/>
      <c r="B241" s="35"/>
      <c r="C241" s="36"/>
      <c r="D241" s="208" t="s">
        <v>151</v>
      </c>
      <c r="E241" s="36"/>
      <c r="F241" s="213" t="s">
        <v>366</v>
      </c>
      <c r="G241" s="36"/>
      <c r="H241" s="36"/>
      <c r="I241" s="210"/>
      <c r="J241" s="36"/>
      <c r="K241" s="36"/>
      <c r="L241" s="40"/>
      <c r="M241" s="211"/>
      <c r="N241" s="212"/>
      <c r="O241" s="87"/>
      <c r="P241" s="87"/>
      <c r="Q241" s="87"/>
      <c r="R241" s="87"/>
      <c r="S241" s="87"/>
      <c r="T241" s="88"/>
      <c r="U241" s="34"/>
      <c r="V241" s="34"/>
      <c r="W241" s="34"/>
      <c r="X241" s="34"/>
      <c r="Y241" s="34"/>
      <c r="Z241" s="34"/>
      <c r="AA241" s="34"/>
      <c r="AB241" s="34"/>
      <c r="AC241" s="34"/>
      <c r="AD241" s="34"/>
      <c r="AE241" s="34"/>
      <c r="AT241" s="13" t="s">
        <v>151</v>
      </c>
      <c r="AU241" s="13" t="s">
        <v>76</v>
      </c>
    </row>
    <row r="242" s="10" customFormat="1">
      <c r="A242" s="10"/>
      <c r="B242" s="214"/>
      <c r="C242" s="215"/>
      <c r="D242" s="208" t="s">
        <v>137</v>
      </c>
      <c r="E242" s="216" t="s">
        <v>1</v>
      </c>
      <c r="F242" s="217" t="s">
        <v>464</v>
      </c>
      <c r="G242" s="215"/>
      <c r="H242" s="218">
        <v>609.61500000000001</v>
      </c>
      <c r="I242" s="219"/>
      <c r="J242" s="215"/>
      <c r="K242" s="215"/>
      <c r="L242" s="220"/>
      <c r="M242" s="221"/>
      <c r="N242" s="222"/>
      <c r="O242" s="222"/>
      <c r="P242" s="222"/>
      <c r="Q242" s="222"/>
      <c r="R242" s="222"/>
      <c r="S242" s="222"/>
      <c r="T242" s="223"/>
      <c r="U242" s="10"/>
      <c r="V242" s="10"/>
      <c r="W242" s="10"/>
      <c r="X242" s="10"/>
      <c r="Y242" s="10"/>
      <c r="Z242" s="10"/>
      <c r="AA242" s="10"/>
      <c r="AB242" s="10"/>
      <c r="AC242" s="10"/>
      <c r="AD242" s="10"/>
      <c r="AE242" s="10"/>
      <c r="AT242" s="224" t="s">
        <v>137</v>
      </c>
      <c r="AU242" s="224" t="s">
        <v>76</v>
      </c>
      <c r="AV242" s="10" t="s">
        <v>85</v>
      </c>
      <c r="AW242" s="10" t="s">
        <v>32</v>
      </c>
      <c r="AX242" s="10" t="s">
        <v>83</v>
      </c>
      <c r="AY242" s="224" t="s">
        <v>131</v>
      </c>
    </row>
    <row r="243" s="2" customFormat="1">
      <c r="A243" s="34"/>
      <c r="B243" s="35"/>
      <c r="C243" s="195" t="s">
        <v>321</v>
      </c>
      <c r="D243" s="195" t="s">
        <v>125</v>
      </c>
      <c r="E243" s="196" t="s">
        <v>400</v>
      </c>
      <c r="F243" s="197" t="s">
        <v>401</v>
      </c>
      <c r="G243" s="198" t="s">
        <v>164</v>
      </c>
      <c r="H243" s="199">
        <v>2.04</v>
      </c>
      <c r="I243" s="200"/>
      <c r="J243" s="201">
        <f>ROUND(I243*H243,2)</f>
        <v>0</v>
      </c>
      <c r="K243" s="197" t="s">
        <v>129</v>
      </c>
      <c r="L243" s="40"/>
      <c r="M243" s="202" t="s">
        <v>1</v>
      </c>
      <c r="N243" s="203" t="s">
        <v>41</v>
      </c>
      <c r="O243" s="87"/>
      <c r="P243" s="204">
        <f>O243*H243</f>
        <v>0</v>
      </c>
      <c r="Q243" s="204">
        <v>0</v>
      </c>
      <c r="R243" s="204">
        <f>Q243*H243</f>
        <v>0</v>
      </c>
      <c r="S243" s="204">
        <v>0</v>
      </c>
      <c r="T243" s="205">
        <f>S243*H243</f>
        <v>0</v>
      </c>
      <c r="U243" s="34"/>
      <c r="V243" s="34"/>
      <c r="W243" s="34"/>
      <c r="X243" s="34"/>
      <c r="Y243" s="34"/>
      <c r="Z243" s="34"/>
      <c r="AA243" s="34"/>
      <c r="AB243" s="34"/>
      <c r="AC243" s="34"/>
      <c r="AD243" s="34"/>
      <c r="AE243" s="34"/>
      <c r="AR243" s="206" t="s">
        <v>330</v>
      </c>
      <c r="AT243" s="206" t="s">
        <v>125</v>
      </c>
      <c r="AU243" s="206" t="s">
        <v>76</v>
      </c>
      <c r="AY243" s="13" t="s">
        <v>131</v>
      </c>
      <c r="BE243" s="207">
        <f>IF(N243="základní",J243,0)</f>
        <v>0</v>
      </c>
      <c r="BF243" s="207">
        <f>IF(N243="snížená",J243,0)</f>
        <v>0</v>
      </c>
      <c r="BG243" s="207">
        <f>IF(N243="zákl. přenesená",J243,0)</f>
        <v>0</v>
      </c>
      <c r="BH243" s="207">
        <f>IF(N243="sníž. přenesená",J243,0)</f>
        <v>0</v>
      </c>
      <c r="BI243" s="207">
        <f>IF(N243="nulová",J243,0)</f>
        <v>0</v>
      </c>
      <c r="BJ243" s="13" t="s">
        <v>83</v>
      </c>
      <c r="BK243" s="207">
        <f>ROUND(I243*H243,2)</f>
        <v>0</v>
      </c>
      <c r="BL243" s="13" t="s">
        <v>330</v>
      </c>
      <c r="BM243" s="206" t="s">
        <v>465</v>
      </c>
    </row>
    <row r="244" s="2" customFormat="1">
      <c r="A244" s="34"/>
      <c r="B244" s="35"/>
      <c r="C244" s="36"/>
      <c r="D244" s="208" t="s">
        <v>133</v>
      </c>
      <c r="E244" s="36"/>
      <c r="F244" s="209" t="s">
        <v>403</v>
      </c>
      <c r="G244" s="36"/>
      <c r="H244" s="36"/>
      <c r="I244" s="210"/>
      <c r="J244" s="36"/>
      <c r="K244" s="36"/>
      <c r="L244" s="40"/>
      <c r="M244" s="211"/>
      <c r="N244" s="212"/>
      <c r="O244" s="87"/>
      <c r="P244" s="87"/>
      <c r="Q244" s="87"/>
      <c r="R244" s="87"/>
      <c r="S244" s="87"/>
      <c r="T244" s="88"/>
      <c r="U244" s="34"/>
      <c r="V244" s="34"/>
      <c r="W244" s="34"/>
      <c r="X244" s="34"/>
      <c r="Y244" s="34"/>
      <c r="Z244" s="34"/>
      <c r="AA244" s="34"/>
      <c r="AB244" s="34"/>
      <c r="AC244" s="34"/>
      <c r="AD244" s="34"/>
      <c r="AE244" s="34"/>
      <c r="AT244" s="13" t="s">
        <v>133</v>
      </c>
      <c r="AU244" s="13" t="s">
        <v>76</v>
      </c>
    </row>
    <row r="245" s="2" customFormat="1">
      <c r="A245" s="34"/>
      <c r="B245" s="35"/>
      <c r="C245" s="36"/>
      <c r="D245" s="208" t="s">
        <v>135</v>
      </c>
      <c r="E245" s="36"/>
      <c r="F245" s="213" t="s">
        <v>365</v>
      </c>
      <c r="G245" s="36"/>
      <c r="H245" s="36"/>
      <c r="I245" s="210"/>
      <c r="J245" s="36"/>
      <c r="K245" s="36"/>
      <c r="L245" s="40"/>
      <c r="M245" s="211"/>
      <c r="N245" s="212"/>
      <c r="O245" s="87"/>
      <c r="P245" s="87"/>
      <c r="Q245" s="87"/>
      <c r="R245" s="87"/>
      <c r="S245" s="87"/>
      <c r="T245" s="88"/>
      <c r="U245" s="34"/>
      <c r="V245" s="34"/>
      <c r="W245" s="34"/>
      <c r="X245" s="34"/>
      <c r="Y245" s="34"/>
      <c r="Z245" s="34"/>
      <c r="AA245" s="34"/>
      <c r="AB245" s="34"/>
      <c r="AC245" s="34"/>
      <c r="AD245" s="34"/>
      <c r="AE245" s="34"/>
      <c r="AT245" s="13" t="s">
        <v>135</v>
      </c>
      <c r="AU245" s="13" t="s">
        <v>76</v>
      </c>
    </row>
    <row r="246" s="2" customFormat="1">
      <c r="A246" s="34"/>
      <c r="B246" s="35"/>
      <c r="C246" s="36"/>
      <c r="D246" s="208" t="s">
        <v>151</v>
      </c>
      <c r="E246" s="36"/>
      <c r="F246" s="213" t="s">
        <v>366</v>
      </c>
      <c r="G246" s="36"/>
      <c r="H246" s="36"/>
      <c r="I246" s="210"/>
      <c r="J246" s="36"/>
      <c r="K246" s="36"/>
      <c r="L246" s="40"/>
      <c r="M246" s="211"/>
      <c r="N246" s="212"/>
      <c r="O246" s="87"/>
      <c r="P246" s="87"/>
      <c r="Q246" s="87"/>
      <c r="R246" s="87"/>
      <c r="S246" s="87"/>
      <c r="T246" s="88"/>
      <c r="U246" s="34"/>
      <c r="V246" s="34"/>
      <c r="W246" s="34"/>
      <c r="X246" s="34"/>
      <c r="Y246" s="34"/>
      <c r="Z246" s="34"/>
      <c r="AA246" s="34"/>
      <c r="AB246" s="34"/>
      <c r="AC246" s="34"/>
      <c r="AD246" s="34"/>
      <c r="AE246" s="34"/>
      <c r="AT246" s="13" t="s">
        <v>151</v>
      </c>
      <c r="AU246" s="13" t="s">
        <v>76</v>
      </c>
    </row>
    <row r="247" s="10" customFormat="1">
      <c r="A247" s="10"/>
      <c r="B247" s="214"/>
      <c r="C247" s="215"/>
      <c r="D247" s="208" t="s">
        <v>137</v>
      </c>
      <c r="E247" s="216" t="s">
        <v>1</v>
      </c>
      <c r="F247" s="217" t="s">
        <v>466</v>
      </c>
      <c r="G247" s="215"/>
      <c r="H247" s="218">
        <v>2.04</v>
      </c>
      <c r="I247" s="219"/>
      <c r="J247" s="215"/>
      <c r="K247" s="215"/>
      <c r="L247" s="220"/>
      <c r="M247" s="221"/>
      <c r="N247" s="222"/>
      <c r="O247" s="222"/>
      <c r="P247" s="222"/>
      <c r="Q247" s="222"/>
      <c r="R247" s="222"/>
      <c r="S247" s="222"/>
      <c r="T247" s="223"/>
      <c r="U247" s="10"/>
      <c r="V247" s="10"/>
      <c r="W247" s="10"/>
      <c r="X247" s="10"/>
      <c r="Y247" s="10"/>
      <c r="Z247" s="10"/>
      <c r="AA247" s="10"/>
      <c r="AB247" s="10"/>
      <c r="AC247" s="10"/>
      <c r="AD247" s="10"/>
      <c r="AE247" s="10"/>
      <c r="AT247" s="224" t="s">
        <v>137</v>
      </c>
      <c r="AU247" s="224" t="s">
        <v>76</v>
      </c>
      <c r="AV247" s="10" t="s">
        <v>85</v>
      </c>
      <c r="AW247" s="10" t="s">
        <v>32</v>
      </c>
      <c r="AX247" s="10" t="s">
        <v>83</v>
      </c>
      <c r="AY247" s="224" t="s">
        <v>131</v>
      </c>
    </row>
    <row r="248" s="2" customFormat="1" ht="16.5" customHeight="1">
      <c r="A248" s="34"/>
      <c r="B248" s="35"/>
      <c r="C248" s="195" t="s">
        <v>327</v>
      </c>
      <c r="D248" s="195" t="s">
        <v>125</v>
      </c>
      <c r="E248" s="196" t="s">
        <v>406</v>
      </c>
      <c r="F248" s="197" t="s">
        <v>407</v>
      </c>
      <c r="G248" s="198" t="s">
        <v>147</v>
      </c>
      <c r="H248" s="199">
        <v>2</v>
      </c>
      <c r="I248" s="200"/>
      <c r="J248" s="201">
        <f>ROUND(I248*H248,2)</f>
        <v>0</v>
      </c>
      <c r="K248" s="197" t="s">
        <v>129</v>
      </c>
      <c r="L248" s="40"/>
      <c r="M248" s="202" t="s">
        <v>1</v>
      </c>
      <c r="N248" s="203" t="s">
        <v>41</v>
      </c>
      <c r="O248" s="87"/>
      <c r="P248" s="204">
        <f>O248*H248</f>
        <v>0</v>
      </c>
      <c r="Q248" s="204">
        <v>0</v>
      </c>
      <c r="R248" s="204">
        <f>Q248*H248</f>
        <v>0</v>
      </c>
      <c r="S248" s="204">
        <v>0</v>
      </c>
      <c r="T248" s="205">
        <f>S248*H248</f>
        <v>0</v>
      </c>
      <c r="U248" s="34"/>
      <c r="V248" s="34"/>
      <c r="W248" s="34"/>
      <c r="X248" s="34"/>
      <c r="Y248" s="34"/>
      <c r="Z248" s="34"/>
      <c r="AA248" s="34"/>
      <c r="AB248" s="34"/>
      <c r="AC248" s="34"/>
      <c r="AD248" s="34"/>
      <c r="AE248" s="34"/>
      <c r="AR248" s="206" t="s">
        <v>408</v>
      </c>
      <c r="AT248" s="206" t="s">
        <v>125</v>
      </c>
      <c r="AU248" s="206" t="s">
        <v>76</v>
      </c>
      <c r="AY248" s="13" t="s">
        <v>131</v>
      </c>
      <c r="BE248" s="207">
        <f>IF(N248="základní",J248,0)</f>
        <v>0</v>
      </c>
      <c r="BF248" s="207">
        <f>IF(N248="snížená",J248,0)</f>
        <v>0</v>
      </c>
      <c r="BG248" s="207">
        <f>IF(N248="zákl. přenesená",J248,0)</f>
        <v>0</v>
      </c>
      <c r="BH248" s="207">
        <f>IF(N248="sníž. přenesená",J248,0)</f>
        <v>0</v>
      </c>
      <c r="BI248" s="207">
        <f>IF(N248="nulová",J248,0)</f>
        <v>0</v>
      </c>
      <c r="BJ248" s="13" t="s">
        <v>83</v>
      </c>
      <c r="BK248" s="207">
        <f>ROUND(I248*H248,2)</f>
        <v>0</v>
      </c>
      <c r="BL248" s="13" t="s">
        <v>408</v>
      </c>
      <c r="BM248" s="206" t="s">
        <v>467</v>
      </c>
    </row>
    <row r="249" s="2" customFormat="1">
      <c r="A249" s="34"/>
      <c r="B249" s="35"/>
      <c r="C249" s="36"/>
      <c r="D249" s="208" t="s">
        <v>133</v>
      </c>
      <c r="E249" s="36"/>
      <c r="F249" s="209" t="s">
        <v>407</v>
      </c>
      <c r="G249" s="36"/>
      <c r="H249" s="36"/>
      <c r="I249" s="210"/>
      <c r="J249" s="36"/>
      <c r="K249" s="36"/>
      <c r="L249" s="40"/>
      <c r="M249" s="211"/>
      <c r="N249" s="212"/>
      <c r="O249" s="87"/>
      <c r="P249" s="87"/>
      <c r="Q249" s="87"/>
      <c r="R249" s="87"/>
      <c r="S249" s="87"/>
      <c r="T249" s="88"/>
      <c r="U249" s="34"/>
      <c r="V249" s="34"/>
      <c r="W249" s="34"/>
      <c r="X249" s="34"/>
      <c r="Y249" s="34"/>
      <c r="Z249" s="34"/>
      <c r="AA249" s="34"/>
      <c r="AB249" s="34"/>
      <c r="AC249" s="34"/>
      <c r="AD249" s="34"/>
      <c r="AE249" s="34"/>
      <c r="AT249" s="13" t="s">
        <v>133</v>
      </c>
      <c r="AU249" s="13" t="s">
        <v>76</v>
      </c>
    </row>
    <row r="250" s="2" customFormat="1" ht="16.5" customHeight="1">
      <c r="A250" s="34"/>
      <c r="B250" s="35"/>
      <c r="C250" s="195" t="s">
        <v>337</v>
      </c>
      <c r="D250" s="195" t="s">
        <v>125</v>
      </c>
      <c r="E250" s="196" t="s">
        <v>411</v>
      </c>
      <c r="F250" s="197" t="s">
        <v>412</v>
      </c>
      <c r="G250" s="198" t="s">
        <v>147</v>
      </c>
      <c r="H250" s="199">
        <v>2</v>
      </c>
      <c r="I250" s="200"/>
      <c r="J250" s="201">
        <f>ROUND(I250*H250,2)</f>
        <v>0</v>
      </c>
      <c r="K250" s="197" t="s">
        <v>129</v>
      </c>
      <c r="L250" s="40"/>
      <c r="M250" s="202" t="s">
        <v>1</v>
      </c>
      <c r="N250" s="203" t="s">
        <v>41</v>
      </c>
      <c r="O250" s="87"/>
      <c r="P250" s="204">
        <f>O250*H250</f>
        <v>0</v>
      </c>
      <c r="Q250" s="204">
        <v>0</v>
      </c>
      <c r="R250" s="204">
        <f>Q250*H250</f>
        <v>0</v>
      </c>
      <c r="S250" s="204">
        <v>0</v>
      </c>
      <c r="T250" s="205">
        <f>S250*H250</f>
        <v>0</v>
      </c>
      <c r="U250" s="34"/>
      <c r="V250" s="34"/>
      <c r="W250" s="34"/>
      <c r="X250" s="34"/>
      <c r="Y250" s="34"/>
      <c r="Z250" s="34"/>
      <c r="AA250" s="34"/>
      <c r="AB250" s="34"/>
      <c r="AC250" s="34"/>
      <c r="AD250" s="34"/>
      <c r="AE250" s="34"/>
      <c r="AR250" s="206" t="s">
        <v>408</v>
      </c>
      <c r="AT250" s="206" t="s">
        <v>125</v>
      </c>
      <c r="AU250" s="206" t="s">
        <v>76</v>
      </c>
      <c r="AY250" s="13" t="s">
        <v>131</v>
      </c>
      <c r="BE250" s="207">
        <f>IF(N250="základní",J250,0)</f>
        <v>0</v>
      </c>
      <c r="BF250" s="207">
        <f>IF(N250="snížená",J250,0)</f>
        <v>0</v>
      </c>
      <c r="BG250" s="207">
        <f>IF(N250="zákl. přenesená",J250,0)</f>
        <v>0</v>
      </c>
      <c r="BH250" s="207">
        <f>IF(N250="sníž. přenesená",J250,0)</f>
        <v>0</v>
      </c>
      <c r="BI250" s="207">
        <f>IF(N250="nulová",J250,0)</f>
        <v>0</v>
      </c>
      <c r="BJ250" s="13" t="s">
        <v>83</v>
      </c>
      <c r="BK250" s="207">
        <f>ROUND(I250*H250,2)</f>
        <v>0</v>
      </c>
      <c r="BL250" s="13" t="s">
        <v>408</v>
      </c>
      <c r="BM250" s="206" t="s">
        <v>468</v>
      </c>
    </row>
    <row r="251" s="2" customFormat="1">
      <c r="A251" s="34"/>
      <c r="B251" s="35"/>
      <c r="C251" s="36"/>
      <c r="D251" s="208" t="s">
        <v>133</v>
      </c>
      <c r="E251" s="36"/>
      <c r="F251" s="209" t="s">
        <v>412</v>
      </c>
      <c r="G251" s="36"/>
      <c r="H251" s="36"/>
      <c r="I251" s="210"/>
      <c r="J251" s="36"/>
      <c r="K251" s="36"/>
      <c r="L251" s="40"/>
      <c r="M251" s="246"/>
      <c r="N251" s="247"/>
      <c r="O251" s="248"/>
      <c r="P251" s="248"/>
      <c r="Q251" s="248"/>
      <c r="R251" s="248"/>
      <c r="S251" s="248"/>
      <c r="T251" s="249"/>
      <c r="U251" s="34"/>
      <c r="V251" s="34"/>
      <c r="W251" s="34"/>
      <c r="X251" s="34"/>
      <c r="Y251" s="34"/>
      <c r="Z251" s="34"/>
      <c r="AA251" s="34"/>
      <c r="AB251" s="34"/>
      <c r="AC251" s="34"/>
      <c r="AD251" s="34"/>
      <c r="AE251" s="34"/>
      <c r="AT251" s="13" t="s">
        <v>133</v>
      </c>
      <c r="AU251" s="13" t="s">
        <v>76</v>
      </c>
    </row>
    <row r="252" s="2" customFormat="1" ht="6.96" customHeight="1">
      <c r="A252" s="34"/>
      <c r="B252" s="62"/>
      <c r="C252" s="63"/>
      <c r="D252" s="63"/>
      <c r="E252" s="63"/>
      <c r="F252" s="63"/>
      <c r="G252" s="63"/>
      <c r="H252" s="63"/>
      <c r="I252" s="63"/>
      <c r="J252" s="63"/>
      <c r="K252" s="63"/>
      <c r="L252" s="40"/>
      <c r="M252" s="34"/>
      <c r="O252" s="34"/>
      <c r="P252" s="34"/>
      <c r="Q252" s="34"/>
      <c r="R252" s="34"/>
      <c r="S252" s="34"/>
      <c r="T252" s="34"/>
      <c r="U252" s="34"/>
      <c r="V252" s="34"/>
      <c r="W252" s="34"/>
      <c r="X252" s="34"/>
      <c r="Y252" s="34"/>
      <c r="Z252" s="34"/>
      <c r="AA252" s="34"/>
      <c r="AB252" s="34"/>
      <c r="AC252" s="34"/>
      <c r="AD252" s="34"/>
      <c r="AE252" s="34"/>
    </row>
  </sheetData>
  <sheetProtection sheet="1" autoFilter="0" formatColumns="0" formatRows="0" objects="1" scenarios="1" spinCount="100000" saltValue="6EwYddRN3jovS1Vz4NTm9iibxjnNtY9IBnvE4JTNb1n0lwHT7z7pWLdQh2CNladWhWNL44VeSWx1Yr8xR5FOBw==" hashValue="Kyj+HbftiMBIEXPghMhPCk62r4Xrn+7eYzjRI9UCG5s24vLCjHuzoLipiQK8n3lhWEik847OMNvJQEtNYI+h4Q==" algorithmName="SHA-512" password="CC35"/>
  <autoFilter ref="C119:K25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96</v>
      </c>
    </row>
    <row r="3" s="1" customFormat="1" ht="6.96" customHeight="1">
      <c r="B3" s="142"/>
      <c r="C3" s="143"/>
      <c r="D3" s="143"/>
      <c r="E3" s="143"/>
      <c r="F3" s="143"/>
      <c r="G3" s="143"/>
      <c r="H3" s="143"/>
      <c r="I3" s="143"/>
      <c r="J3" s="143"/>
      <c r="K3" s="143"/>
      <c r="L3" s="16"/>
      <c r="AT3" s="13" t="s">
        <v>85</v>
      </c>
    </row>
    <row r="4" s="1" customFormat="1" ht="24.96" customHeight="1">
      <c r="B4" s="16"/>
      <c r="D4" s="144" t="s">
        <v>102</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Výměna pražců a kolejnic v úseku Kolinec - Malonice</v>
      </c>
      <c r="F7" s="146"/>
      <c r="G7" s="146"/>
      <c r="H7" s="146"/>
      <c r="L7" s="16"/>
    </row>
    <row r="8" s="1" customFormat="1" ht="12" customHeight="1">
      <c r="B8" s="16"/>
      <c r="D8" s="146" t="s">
        <v>103</v>
      </c>
      <c r="L8" s="16"/>
    </row>
    <row r="9" s="2" customFormat="1" ht="16.5" customHeight="1">
      <c r="A9" s="34"/>
      <c r="B9" s="40"/>
      <c r="C9" s="34"/>
      <c r="D9" s="34"/>
      <c r="E9" s="147" t="s">
        <v>104</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105</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469</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2. 11. 2020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ROUND((SUM(BE120:BE128)),  2)</f>
        <v>0</v>
      </c>
      <c r="G35" s="34"/>
      <c r="H35" s="34"/>
      <c r="I35" s="160">
        <v>0.20999999999999999</v>
      </c>
      <c r="J35" s="159">
        <f>ROUND(((SUM(BE120:BE128))*I35),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ROUND((SUM(BF120:BF128)),  2)</f>
        <v>0</v>
      </c>
      <c r="G36" s="34"/>
      <c r="H36" s="34"/>
      <c r="I36" s="160">
        <v>0.14999999999999999</v>
      </c>
      <c r="J36" s="159">
        <f>ROUND(((SUM(BF120:BF128))*I36),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ROUND((SUM(BG120:BG128)),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ROUND((SUM(BH120:BH128)),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ROUND((SUM(BI120:BI128)),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107</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Kolinec - Malonice</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103</v>
      </c>
      <c r="D86" s="18"/>
      <c r="E86" s="18"/>
      <c r="F86" s="18"/>
      <c r="G86" s="18"/>
      <c r="H86" s="18"/>
      <c r="I86" s="18"/>
      <c r="J86" s="18"/>
      <c r="K86" s="18"/>
      <c r="L86" s="16"/>
    </row>
    <row r="87" s="2" customFormat="1" ht="16.5" customHeight="1">
      <c r="A87" s="34"/>
      <c r="B87" s="35"/>
      <c r="C87" s="36"/>
      <c r="D87" s="36"/>
      <c r="E87" s="179" t="s">
        <v>104</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105</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1.3 -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Sušice</v>
      </c>
      <c r="G91" s="36"/>
      <c r="H91" s="36"/>
      <c r="I91" s="28" t="s">
        <v>22</v>
      </c>
      <c r="J91" s="75" t="str">
        <f>IF(J14="","",J14)</f>
        <v>2. 11. 2020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SŽ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108</v>
      </c>
      <c r="D96" s="181"/>
      <c r="E96" s="181"/>
      <c r="F96" s="181"/>
      <c r="G96" s="181"/>
      <c r="H96" s="181"/>
      <c r="I96" s="181"/>
      <c r="J96" s="182" t="s">
        <v>109</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110</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111</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112</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Kolinec - Malonice</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103</v>
      </c>
      <c r="D109" s="18"/>
      <c r="E109" s="18"/>
      <c r="F109" s="18"/>
      <c r="G109" s="18"/>
      <c r="H109" s="18"/>
      <c r="I109" s="18"/>
      <c r="J109" s="18"/>
      <c r="K109" s="18"/>
      <c r="L109" s="16"/>
    </row>
    <row r="110" s="2" customFormat="1" ht="16.5" customHeight="1">
      <c r="A110" s="34"/>
      <c r="B110" s="35"/>
      <c r="C110" s="36"/>
      <c r="D110" s="36"/>
      <c r="E110" s="179" t="s">
        <v>104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105</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1.3 -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Sušice</v>
      </c>
      <c r="G114" s="36"/>
      <c r="H114" s="36"/>
      <c r="I114" s="28" t="s">
        <v>22</v>
      </c>
      <c r="J114" s="75" t="str">
        <f>IF(J14="","",J14)</f>
        <v>2. 11. 2020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SŽ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113</v>
      </c>
      <c r="D119" s="187" t="s">
        <v>61</v>
      </c>
      <c r="E119" s="187" t="s">
        <v>57</v>
      </c>
      <c r="F119" s="187" t="s">
        <v>58</v>
      </c>
      <c r="G119" s="187" t="s">
        <v>114</v>
      </c>
      <c r="H119" s="187" t="s">
        <v>115</v>
      </c>
      <c r="I119" s="187" t="s">
        <v>116</v>
      </c>
      <c r="J119" s="187" t="s">
        <v>109</v>
      </c>
      <c r="K119" s="188" t="s">
        <v>117</v>
      </c>
      <c r="L119" s="189"/>
      <c r="M119" s="96" t="s">
        <v>1</v>
      </c>
      <c r="N119" s="97" t="s">
        <v>40</v>
      </c>
      <c r="O119" s="97" t="s">
        <v>118</v>
      </c>
      <c r="P119" s="97" t="s">
        <v>119</v>
      </c>
      <c r="Q119" s="97" t="s">
        <v>120</v>
      </c>
      <c r="R119" s="97" t="s">
        <v>121</v>
      </c>
      <c r="S119" s="97" t="s">
        <v>122</v>
      </c>
      <c r="T119" s="98" t="s">
        <v>123</v>
      </c>
      <c r="U119" s="184"/>
      <c r="V119" s="184"/>
      <c r="W119" s="184"/>
      <c r="X119" s="184"/>
      <c r="Y119" s="184"/>
      <c r="Z119" s="184"/>
      <c r="AA119" s="184"/>
      <c r="AB119" s="184"/>
      <c r="AC119" s="184"/>
      <c r="AD119" s="184"/>
      <c r="AE119" s="184"/>
    </row>
    <row r="120" s="2" customFormat="1" ht="22.8" customHeight="1">
      <c r="A120" s="34"/>
      <c r="B120" s="35"/>
      <c r="C120" s="103" t="s">
        <v>124</v>
      </c>
      <c r="D120" s="36"/>
      <c r="E120" s="36"/>
      <c r="F120" s="36"/>
      <c r="G120" s="36"/>
      <c r="H120" s="36"/>
      <c r="I120" s="36"/>
      <c r="J120" s="190">
        <f>BK120</f>
        <v>0</v>
      </c>
      <c r="K120" s="36"/>
      <c r="L120" s="40"/>
      <c r="M120" s="99"/>
      <c r="N120" s="191"/>
      <c r="O120" s="100"/>
      <c r="P120" s="192">
        <f>SUM(P121:P128)</f>
        <v>0</v>
      </c>
      <c r="Q120" s="100"/>
      <c r="R120" s="192">
        <f>SUM(R121:R128)</f>
        <v>1165.3440000000001</v>
      </c>
      <c r="S120" s="100"/>
      <c r="T120" s="193">
        <f>SUM(T121:T128)</f>
        <v>0</v>
      </c>
      <c r="U120" s="34"/>
      <c r="V120" s="34"/>
      <c r="W120" s="34"/>
      <c r="X120" s="34"/>
      <c r="Y120" s="34"/>
      <c r="Z120" s="34"/>
      <c r="AA120" s="34"/>
      <c r="AB120" s="34"/>
      <c r="AC120" s="34"/>
      <c r="AD120" s="34"/>
      <c r="AE120" s="34"/>
      <c r="AT120" s="13" t="s">
        <v>75</v>
      </c>
      <c r="AU120" s="13" t="s">
        <v>111</v>
      </c>
      <c r="BK120" s="194">
        <f>SUM(BK121:BK128)</f>
        <v>0</v>
      </c>
    </row>
    <row r="121" s="2" customFormat="1" ht="16.5" customHeight="1">
      <c r="A121" s="34"/>
      <c r="B121" s="35"/>
      <c r="C121" s="236" t="s">
        <v>83</v>
      </c>
      <c r="D121" s="236" t="s">
        <v>161</v>
      </c>
      <c r="E121" s="237" t="s">
        <v>470</v>
      </c>
      <c r="F121" s="238" t="s">
        <v>471</v>
      </c>
      <c r="G121" s="239" t="s">
        <v>147</v>
      </c>
      <c r="H121" s="240">
        <v>3020</v>
      </c>
      <c r="I121" s="241"/>
      <c r="J121" s="242">
        <f>ROUND(I121*H121,2)</f>
        <v>0</v>
      </c>
      <c r="K121" s="238" t="s">
        <v>129</v>
      </c>
      <c r="L121" s="243"/>
      <c r="M121" s="244" t="s">
        <v>1</v>
      </c>
      <c r="N121" s="245" t="s">
        <v>41</v>
      </c>
      <c r="O121" s="87"/>
      <c r="P121" s="204">
        <f>O121*H121</f>
        <v>0</v>
      </c>
      <c r="Q121" s="204">
        <v>0.32700000000000001</v>
      </c>
      <c r="R121" s="204">
        <f>Q121*H121</f>
        <v>987.54000000000008</v>
      </c>
      <c r="S121" s="204">
        <v>0</v>
      </c>
      <c r="T121" s="205">
        <f>S121*H121</f>
        <v>0</v>
      </c>
      <c r="U121" s="34"/>
      <c r="V121" s="34"/>
      <c r="W121" s="34"/>
      <c r="X121" s="34"/>
      <c r="Y121" s="34"/>
      <c r="Z121" s="34"/>
      <c r="AA121" s="34"/>
      <c r="AB121" s="34"/>
      <c r="AC121" s="34"/>
      <c r="AD121" s="34"/>
      <c r="AE121" s="34"/>
      <c r="AR121" s="206" t="s">
        <v>165</v>
      </c>
      <c r="AT121" s="206" t="s">
        <v>161</v>
      </c>
      <c r="AU121" s="206" t="s">
        <v>76</v>
      </c>
      <c r="AY121" s="13" t="s">
        <v>131</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130</v>
      </c>
      <c r="BM121" s="206" t="s">
        <v>472</v>
      </c>
    </row>
    <row r="122" s="2" customFormat="1">
      <c r="A122" s="34"/>
      <c r="B122" s="35"/>
      <c r="C122" s="36"/>
      <c r="D122" s="208" t="s">
        <v>133</v>
      </c>
      <c r="E122" s="36"/>
      <c r="F122" s="209" t="s">
        <v>471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133</v>
      </c>
      <c r="AU122" s="13" t="s">
        <v>76</v>
      </c>
    </row>
    <row r="123" s="10" customFormat="1">
      <c r="A123" s="10"/>
      <c r="B123" s="214"/>
      <c r="C123" s="215"/>
      <c r="D123" s="208" t="s">
        <v>137</v>
      </c>
      <c r="E123" s="216" t="s">
        <v>1</v>
      </c>
      <c r="F123" s="217" t="s">
        <v>473</v>
      </c>
      <c r="G123" s="215"/>
      <c r="H123" s="218">
        <v>3020</v>
      </c>
      <c r="I123" s="219"/>
      <c r="J123" s="215"/>
      <c r="K123" s="215"/>
      <c r="L123" s="220"/>
      <c r="M123" s="221"/>
      <c r="N123" s="222"/>
      <c r="O123" s="222"/>
      <c r="P123" s="222"/>
      <c r="Q123" s="222"/>
      <c r="R123" s="222"/>
      <c r="S123" s="222"/>
      <c r="T123" s="223"/>
      <c r="U123" s="10"/>
      <c r="V123" s="10"/>
      <c r="W123" s="10"/>
      <c r="X123" s="10"/>
      <c r="Y123" s="10"/>
      <c r="Z123" s="10"/>
      <c r="AA123" s="10"/>
      <c r="AB123" s="10"/>
      <c r="AC123" s="10"/>
      <c r="AD123" s="10"/>
      <c r="AE123" s="10"/>
      <c r="AT123" s="224" t="s">
        <v>137</v>
      </c>
      <c r="AU123" s="224" t="s">
        <v>76</v>
      </c>
      <c r="AV123" s="10" t="s">
        <v>85</v>
      </c>
      <c r="AW123" s="10" t="s">
        <v>32</v>
      </c>
      <c r="AX123" s="10" t="s">
        <v>83</v>
      </c>
      <c r="AY123" s="224" t="s">
        <v>131</v>
      </c>
    </row>
    <row r="124" s="2" customFormat="1" ht="16.5" customHeight="1">
      <c r="A124" s="34"/>
      <c r="B124" s="35"/>
      <c r="C124" s="236" t="s">
        <v>85</v>
      </c>
      <c r="D124" s="236" t="s">
        <v>161</v>
      </c>
      <c r="E124" s="237" t="s">
        <v>474</v>
      </c>
      <c r="F124" s="238" t="s">
        <v>475</v>
      </c>
      <c r="G124" s="239" t="s">
        <v>147</v>
      </c>
      <c r="H124" s="240">
        <v>48</v>
      </c>
      <c r="I124" s="241"/>
      <c r="J124" s="242">
        <f>ROUND(I124*H124,2)</f>
        <v>0</v>
      </c>
      <c r="K124" s="238" t="s">
        <v>129</v>
      </c>
      <c r="L124" s="243"/>
      <c r="M124" s="244" t="s">
        <v>1</v>
      </c>
      <c r="N124" s="245" t="s">
        <v>41</v>
      </c>
      <c r="O124" s="87"/>
      <c r="P124" s="204">
        <f>O124*H124</f>
        <v>0</v>
      </c>
      <c r="Q124" s="204">
        <v>3.70425</v>
      </c>
      <c r="R124" s="204">
        <f>Q124*H124</f>
        <v>177.804</v>
      </c>
      <c r="S124" s="204">
        <v>0</v>
      </c>
      <c r="T124" s="205">
        <f>S124*H124</f>
        <v>0</v>
      </c>
      <c r="U124" s="34"/>
      <c r="V124" s="34"/>
      <c r="W124" s="34"/>
      <c r="X124" s="34"/>
      <c r="Y124" s="34"/>
      <c r="Z124" s="34"/>
      <c r="AA124" s="34"/>
      <c r="AB124" s="34"/>
      <c r="AC124" s="34"/>
      <c r="AD124" s="34"/>
      <c r="AE124" s="34"/>
      <c r="AR124" s="206" t="s">
        <v>165</v>
      </c>
      <c r="AT124" s="206" t="s">
        <v>161</v>
      </c>
      <c r="AU124" s="206" t="s">
        <v>76</v>
      </c>
      <c r="AY124" s="13" t="s">
        <v>131</v>
      </c>
      <c r="BE124" s="207">
        <f>IF(N124="základní",J124,0)</f>
        <v>0</v>
      </c>
      <c r="BF124" s="207">
        <f>IF(N124="snížená",J124,0)</f>
        <v>0</v>
      </c>
      <c r="BG124" s="207">
        <f>IF(N124="zákl. přenesená",J124,0)</f>
        <v>0</v>
      </c>
      <c r="BH124" s="207">
        <f>IF(N124="sníž. přenesená",J124,0)</f>
        <v>0</v>
      </c>
      <c r="BI124" s="207">
        <f>IF(N124="nulová",J124,0)</f>
        <v>0</v>
      </c>
      <c r="BJ124" s="13" t="s">
        <v>83</v>
      </c>
      <c r="BK124" s="207">
        <f>ROUND(I124*H124,2)</f>
        <v>0</v>
      </c>
      <c r="BL124" s="13" t="s">
        <v>130</v>
      </c>
      <c r="BM124" s="206" t="s">
        <v>476</v>
      </c>
    </row>
    <row r="125" s="2" customFormat="1">
      <c r="A125" s="34"/>
      <c r="B125" s="35"/>
      <c r="C125" s="36"/>
      <c r="D125" s="208" t="s">
        <v>133</v>
      </c>
      <c r="E125" s="36"/>
      <c r="F125" s="209" t="s">
        <v>475</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133</v>
      </c>
      <c r="AU125" s="13" t="s">
        <v>76</v>
      </c>
    </row>
    <row r="126" s="10" customFormat="1">
      <c r="A126" s="10"/>
      <c r="B126" s="214"/>
      <c r="C126" s="215"/>
      <c r="D126" s="208" t="s">
        <v>137</v>
      </c>
      <c r="E126" s="216" t="s">
        <v>1</v>
      </c>
      <c r="F126" s="217" t="s">
        <v>477</v>
      </c>
      <c r="G126" s="215"/>
      <c r="H126" s="218">
        <v>48</v>
      </c>
      <c r="I126" s="219"/>
      <c r="J126" s="215"/>
      <c r="K126" s="215"/>
      <c r="L126" s="220"/>
      <c r="M126" s="221"/>
      <c r="N126" s="222"/>
      <c r="O126" s="222"/>
      <c r="P126" s="222"/>
      <c r="Q126" s="222"/>
      <c r="R126" s="222"/>
      <c r="S126" s="222"/>
      <c r="T126" s="223"/>
      <c r="U126" s="10"/>
      <c r="V126" s="10"/>
      <c r="W126" s="10"/>
      <c r="X126" s="10"/>
      <c r="Y126" s="10"/>
      <c r="Z126" s="10"/>
      <c r="AA126" s="10"/>
      <c r="AB126" s="10"/>
      <c r="AC126" s="10"/>
      <c r="AD126" s="10"/>
      <c r="AE126" s="10"/>
      <c r="AT126" s="224" t="s">
        <v>137</v>
      </c>
      <c r="AU126" s="224" t="s">
        <v>76</v>
      </c>
      <c r="AV126" s="10" t="s">
        <v>85</v>
      </c>
      <c r="AW126" s="10" t="s">
        <v>32</v>
      </c>
      <c r="AX126" s="10" t="s">
        <v>83</v>
      </c>
      <c r="AY126" s="224" t="s">
        <v>131</v>
      </c>
    </row>
    <row r="127" s="2" customFormat="1" ht="16.5" customHeight="1">
      <c r="A127" s="34"/>
      <c r="B127" s="35"/>
      <c r="C127" s="236" t="s">
        <v>153</v>
      </c>
      <c r="D127" s="236" t="s">
        <v>161</v>
      </c>
      <c r="E127" s="237" t="s">
        <v>478</v>
      </c>
      <c r="F127" s="238" t="s">
        <v>479</v>
      </c>
      <c r="G127" s="239" t="s">
        <v>177</v>
      </c>
      <c r="H127" s="240">
        <v>5.4000000000000004</v>
      </c>
      <c r="I127" s="241"/>
      <c r="J127" s="242">
        <f>ROUND(I127*H127,2)</f>
        <v>0</v>
      </c>
      <c r="K127" s="238" t="s">
        <v>129</v>
      </c>
      <c r="L127" s="243"/>
      <c r="M127" s="244" t="s">
        <v>1</v>
      </c>
      <c r="N127" s="245" t="s">
        <v>41</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165</v>
      </c>
      <c r="AT127" s="206" t="s">
        <v>161</v>
      </c>
      <c r="AU127" s="206" t="s">
        <v>76</v>
      </c>
      <c r="AY127" s="13" t="s">
        <v>131</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130</v>
      </c>
      <c r="BM127" s="206" t="s">
        <v>480</v>
      </c>
    </row>
    <row r="128" s="2" customFormat="1">
      <c r="A128" s="34"/>
      <c r="B128" s="35"/>
      <c r="C128" s="36"/>
      <c r="D128" s="208" t="s">
        <v>133</v>
      </c>
      <c r="E128" s="36"/>
      <c r="F128" s="209" t="s">
        <v>479</v>
      </c>
      <c r="G128" s="36"/>
      <c r="H128" s="36"/>
      <c r="I128" s="210"/>
      <c r="J128" s="36"/>
      <c r="K128" s="36"/>
      <c r="L128" s="40"/>
      <c r="M128" s="246"/>
      <c r="N128" s="247"/>
      <c r="O128" s="248"/>
      <c r="P128" s="248"/>
      <c r="Q128" s="248"/>
      <c r="R128" s="248"/>
      <c r="S128" s="248"/>
      <c r="T128" s="249"/>
      <c r="U128" s="34"/>
      <c r="V128" s="34"/>
      <c r="W128" s="34"/>
      <c r="X128" s="34"/>
      <c r="Y128" s="34"/>
      <c r="Z128" s="34"/>
      <c r="AA128" s="34"/>
      <c r="AB128" s="34"/>
      <c r="AC128" s="34"/>
      <c r="AD128" s="34"/>
      <c r="AE128" s="34"/>
      <c r="AT128" s="13" t="s">
        <v>133</v>
      </c>
      <c r="AU128" s="13" t="s">
        <v>76</v>
      </c>
    </row>
    <row r="129" s="2" customFormat="1" ht="6.96" customHeight="1">
      <c r="A129" s="34"/>
      <c r="B129" s="62"/>
      <c r="C129" s="63"/>
      <c r="D129" s="63"/>
      <c r="E129" s="63"/>
      <c r="F129" s="63"/>
      <c r="G129" s="63"/>
      <c r="H129" s="63"/>
      <c r="I129" s="63"/>
      <c r="J129" s="63"/>
      <c r="K129" s="63"/>
      <c r="L129" s="40"/>
      <c r="M129" s="34"/>
      <c r="O129" s="34"/>
      <c r="P129" s="34"/>
      <c r="Q129" s="34"/>
      <c r="R129" s="34"/>
      <c r="S129" s="34"/>
      <c r="T129" s="34"/>
      <c r="U129" s="34"/>
      <c r="V129" s="34"/>
      <c r="W129" s="34"/>
      <c r="X129" s="34"/>
      <c r="Y129" s="34"/>
      <c r="Z129" s="34"/>
      <c r="AA129" s="34"/>
      <c r="AB129" s="34"/>
      <c r="AC129" s="34"/>
      <c r="AD129" s="34"/>
      <c r="AE129" s="34"/>
    </row>
  </sheetData>
  <sheetProtection sheet="1" autoFilter="0" formatColumns="0" formatRows="0" objects="1" scenarios="1" spinCount="100000" saltValue="PeJ2dv3U279UU97ymTe+Bqwp60KP/E1fVR88Y8Qmxt2Qpz6gZUJzFPoVNvStaYko7QqEH/0Miz8+/11ppiAGaQ==" hashValue="ara2RN2AoQH1NBLIysLkSjpnvXMv6vHi6HeiqMNX2Dck9NfyP7VpzRMsV0z2z5NGDrRPVLJa4/A9KoG6N7xskQ==" algorithmName="SHA-512" password="CC35"/>
  <autoFilter ref="C119:K12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101</v>
      </c>
    </row>
    <row r="3" s="1" customFormat="1" ht="6.96" customHeight="1">
      <c r="B3" s="142"/>
      <c r="C3" s="143"/>
      <c r="D3" s="143"/>
      <c r="E3" s="143"/>
      <c r="F3" s="143"/>
      <c r="G3" s="143"/>
      <c r="H3" s="143"/>
      <c r="I3" s="143"/>
      <c r="J3" s="143"/>
      <c r="K3" s="143"/>
      <c r="L3" s="16"/>
      <c r="AT3" s="13" t="s">
        <v>85</v>
      </c>
    </row>
    <row r="4" s="1" customFormat="1" ht="24.96" customHeight="1">
      <c r="B4" s="16"/>
      <c r="D4" s="144" t="s">
        <v>102</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Výměna pražců a kolejnic v úseku Kolinec - Malonice</v>
      </c>
      <c r="F7" s="146"/>
      <c r="G7" s="146"/>
      <c r="H7" s="146"/>
      <c r="L7" s="16"/>
    </row>
    <row r="8" s="1" customFormat="1" ht="12" customHeight="1">
      <c r="B8" s="16"/>
      <c r="D8" s="146" t="s">
        <v>103</v>
      </c>
      <c r="L8" s="16"/>
    </row>
    <row r="9" s="2" customFormat="1" ht="16.5" customHeight="1">
      <c r="A9" s="34"/>
      <c r="B9" s="40"/>
      <c r="C9" s="34"/>
      <c r="D9" s="34"/>
      <c r="E9" s="147" t="s">
        <v>481</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105</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482</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2. 11. 2020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ROUND((SUM(BE120:BE143)),  2)</f>
        <v>0</v>
      </c>
      <c r="G35" s="34"/>
      <c r="H35" s="34"/>
      <c r="I35" s="160">
        <v>0.20999999999999999</v>
      </c>
      <c r="J35" s="159">
        <f>ROUND(((SUM(BE120:BE143))*I35),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ROUND((SUM(BF120:BF143)),  2)</f>
        <v>0</v>
      </c>
      <c r="G36" s="34"/>
      <c r="H36" s="34"/>
      <c r="I36" s="160">
        <v>0.14999999999999999</v>
      </c>
      <c r="J36" s="159">
        <f>ROUND(((SUM(BF120:BF143))*I36),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ROUND((SUM(BG120:BG143)),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ROUND((SUM(BH120:BH143)),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ROUND((SUM(BI120:BI143)),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107</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Výměna pražců a kolejnic v úseku Kolinec - Malonice</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103</v>
      </c>
      <c r="D86" s="18"/>
      <c r="E86" s="18"/>
      <c r="F86" s="18"/>
      <c r="G86" s="18"/>
      <c r="H86" s="18"/>
      <c r="I86" s="18"/>
      <c r="J86" s="18"/>
      <c r="K86" s="18"/>
      <c r="L86" s="16"/>
    </row>
    <row r="87" s="2" customFormat="1" ht="16.5" customHeight="1">
      <c r="A87" s="34"/>
      <c r="B87" s="35"/>
      <c r="C87" s="36"/>
      <c r="D87" s="36"/>
      <c r="E87" s="179" t="s">
        <v>481</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105</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2.1 - VRN</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Sušice</v>
      </c>
      <c r="G91" s="36"/>
      <c r="H91" s="36"/>
      <c r="I91" s="28" t="s">
        <v>22</v>
      </c>
      <c r="J91" s="75" t="str">
        <f>IF(J14="","",J14)</f>
        <v>2. 11. 2020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SŽ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108</v>
      </c>
      <c r="D96" s="181"/>
      <c r="E96" s="181"/>
      <c r="F96" s="181"/>
      <c r="G96" s="181"/>
      <c r="H96" s="181"/>
      <c r="I96" s="181"/>
      <c r="J96" s="182" t="s">
        <v>109</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110</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111</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112</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Výměna pražců a kolejnic v úseku Kolinec - Malonice</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103</v>
      </c>
      <c r="D109" s="18"/>
      <c r="E109" s="18"/>
      <c r="F109" s="18"/>
      <c r="G109" s="18"/>
      <c r="H109" s="18"/>
      <c r="I109" s="18"/>
      <c r="J109" s="18"/>
      <c r="K109" s="18"/>
      <c r="L109" s="16"/>
    </row>
    <row r="110" s="2" customFormat="1" ht="16.5" customHeight="1">
      <c r="A110" s="34"/>
      <c r="B110" s="35"/>
      <c r="C110" s="36"/>
      <c r="D110" s="36"/>
      <c r="E110" s="179" t="s">
        <v>481</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105</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2.1 - VRN</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Sušice</v>
      </c>
      <c r="G114" s="36"/>
      <c r="H114" s="36"/>
      <c r="I114" s="28" t="s">
        <v>22</v>
      </c>
      <c r="J114" s="75" t="str">
        <f>IF(J14="","",J14)</f>
        <v>2. 11. 2020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SŽ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113</v>
      </c>
      <c r="D119" s="187" t="s">
        <v>61</v>
      </c>
      <c r="E119" s="187" t="s">
        <v>57</v>
      </c>
      <c r="F119" s="187" t="s">
        <v>58</v>
      </c>
      <c r="G119" s="187" t="s">
        <v>114</v>
      </c>
      <c r="H119" s="187" t="s">
        <v>115</v>
      </c>
      <c r="I119" s="187" t="s">
        <v>116</v>
      </c>
      <c r="J119" s="187" t="s">
        <v>109</v>
      </c>
      <c r="K119" s="188" t="s">
        <v>117</v>
      </c>
      <c r="L119" s="189"/>
      <c r="M119" s="96" t="s">
        <v>1</v>
      </c>
      <c r="N119" s="97" t="s">
        <v>40</v>
      </c>
      <c r="O119" s="97" t="s">
        <v>118</v>
      </c>
      <c r="P119" s="97" t="s">
        <v>119</v>
      </c>
      <c r="Q119" s="97" t="s">
        <v>120</v>
      </c>
      <c r="R119" s="97" t="s">
        <v>121</v>
      </c>
      <c r="S119" s="97" t="s">
        <v>122</v>
      </c>
      <c r="T119" s="98" t="s">
        <v>123</v>
      </c>
      <c r="U119" s="184"/>
      <c r="V119" s="184"/>
      <c r="W119" s="184"/>
      <c r="X119" s="184"/>
      <c r="Y119" s="184"/>
      <c r="Z119" s="184"/>
      <c r="AA119" s="184"/>
      <c r="AB119" s="184"/>
      <c r="AC119" s="184"/>
      <c r="AD119" s="184"/>
      <c r="AE119" s="184"/>
    </row>
    <row r="120" s="2" customFormat="1" ht="22.8" customHeight="1">
      <c r="A120" s="34"/>
      <c r="B120" s="35"/>
      <c r="C120" s="103" t="s">
        <v>124</v>
      </c>
      <c r="D120" s="36"/>
      <c r="E120" s="36"/>
      <c r="F120" s="36"/>
      <c r="G120" s="36"/>
      <c r="H120" s="36"/>
      <c r="I120" s="36"/>
      <c r="J120" s="190">
        <f>BK120</f>
        <v>0</v>
      </c>
      <c r="K120" s="36"/>
      <c r="L120" s="40"/>
      <c r="M120" s="99"/>
      <c r="N120" s="191"/>
      <c r="O120" s="100"/>
      <c r="P120" s="192">
        <f>SUM(P121:P143)</f>
        <v>0</v>
      </c>
      <c r="Q120" s="100"/>
      <c r="R120" s="192">
        <f>SUM(R121:R143)</f>
        <v>0</v>
      </c>
      <c r="S120" s="100"/>
      <c r="T120" s="193">
        <f>SUM(T121:T143)</f>
        <v>0</v>
      </c>
      <c r="U120" s="34"/>
      <c r="V120" s="34"/>
      <c r="W120" s="34"/>
      <c r="X120" s="34"/>
      <c r="Y120" s="34"/>
      <c r="Z120" s="34"/>
      <c r="AA120" s="34"/>
      <c r="AB120" s="34"/>
      <c r="AC120" s="34"/>
      <c r="AD120" s="34"/>
      <c r="AE120" s="34"/>
      <c r="AT120" s="13" t="s">
        <v>75</v>
      </c>
      <c r="AU120" s="13" t="s">
        <v>111</v>
      </c>
      <c r="BK120" s="194">
        <f>SUM(BK121:BK143)</f>
        <v>0</v>
      </c>
    </row>
    <row r="121" s="2" customFormat="1" ht="16.5" customHeight="1">
      <c r="A121" s="34"/>
      <c r="B121" s="35"/>
      <c r="C121" s="195" t="s">
        <v>83</v>
      </c>
      <c r="D121" s="195" t="s">
        <v>125</v>
      </c>
      <c r="E121" s="196" t="s">
        <v>483</v>
      </c>
      <c r="F121" s="197" t="s">
        <v>484</v>
      </c>
      <c r="G121" s="198" t="s">
        <v>485</v>
      </c>
      <c r="H121" s="250"/>
      <c r="I121" s="200"/>
      <c r="J121" s="201">
        <f>ROUND(I121*H121,2)</f>
        <v>0</v>
      </c>
      <c r="K121" s="197" t="s">
        <v>129</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486</v>
      </c>
      <c r="AT121" s="206" t="s">
        <v>125</v>
      </c>
      <c r="AU121" s="206" t="s">
        <v>76</v>
      </c>
      <c r="AY121" s="13" t="s">
        <v>131</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486</v>
      </c>
      <c r="BM121" s="206" t="s">
        <v>487</v>
      </c>
    </row>
    <row r="122" s="2" customFormat="1">
      <c r="A122" s="34"/>
      <c r="B122" s="35"/>
      <c r="C122" s="36"/>
      <c r="D122" s="208" t="s">
        <v>133</v>
      </c>
      <c r="E122" s="36"/>
      <c r="F122" s="209" t="s">
        <v>484</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133</v>
      </c>
      <c r="AU122" s="13" t="s">
        <v>76</v>
      </c>
    </row>
    <row r="123" s="2" customFormat="1" ht="16.5" customHeight="1">
      <c r="A123" s="34"/>
      <c r="B123" s="35"/>
      <c r="C123" s="195" t="s">
        <v>85</v>
      </c>
      <c r="D123" s="195" t="s">
        <v>125</v>
      </c>
      <c r="E123" s="196" t="s">
        <v>488</v>
      </c>
      <c r="F123" s="197" t="s">
        <v>489</v>
      </c>
      <c r="G123" s="198" t="s">
        <v>485</v>
      </c>
      <c r="H123" s="250"/>
      <c r="I123" s="200"/>
      <c r="J123" s="201">
        <f>ROUND(I123*H123,2)</f>
        <v>0</v>
      </c>
      <c r="K123" s="197" t="s">
        <v>129</v>
      </c>
      <c r="L123" s="40"/>
      <c r="M123" s="202" t="s">
        <v>1</v>
      </c>
      <c r="N123" s="203" t="s">
        <v>41</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486</v>
      </c>
      <c r="AT123" s="206" t="s">
        <v>125</v>
      </c>
      <c r="AU123" s="206" t="s">
        <v>76</v>
      </c>
      <c r="AY123" s="13" t="s">
        <v>131</v>
      </c>
      <c r="BE123" s="207">
        <f>IF(N123="základní",J123,0)</f>
        <v>0</v>
      </c>
      <c r="BF123" s="207">
        <f>IF(N123="snížená",J123,0)</f>
        <v>0</v>
      </c>
      <c r="BG123" s="207">
        <f>IF(N123="zákl. přenesená",J123,0)</f>
        <v>0</v>
      </c>
      <c r="BH123" s="207">
        <f>IF(N123="sníž. přenesená",J123,0)</f>
        <v>0</v>
      </c>
      <c r="BI123" s="207">
        <f>IF(N123="nulová",J123,0)</f>
        <v>0</v>
      </c>
      <c r="BJ123" s="13" t="s">
        <v>83</v>
      </c>
      <c r="BK123" s="207">
        <f>ROUND(I123*H123,2)</f>
        <v>0</v>
      </c>
      <c r="BL123" s="13" t="s">
        <v>486</v>
      </c>
      <c r="BM123" s="206" t="s">
        <v>490</v>
      </c>
    </row>
    <row r="124" s="2" customFormat="1">
      <c r="A124" s="34"/>
      <c r="B124" s="35"/>
      <c r="C124" s="36"/>
      <c r="D124" s="208" t="s">
        <v>133</v>
      </c>
      <c r="E124" s="36"/>
      <c r="F124" s="209" t="s">
        <v>489</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133</v>
      </c>
      <c r="AU124" s="13" t="s">
        <v>76</v>
      </c>
    </row>
    <row r="125" s="2" customFormat="1" ht="16.5" customHeight="1">
      <c r="A125" s="34"/>
      <c r="B125" s="35"/>
      <c r="C125" s="195" t="s">
        <v>153</v>
      </c>
      <c r="D125" s="195" t="s">
        <v>125</v>
      </c>
      <c r="E125" s="196" t="s">
        <v>491</v>
      </c>
      <c r="F125" s="197" t="s">
        <v>492</v>
      </c>
      <c r="G125" s="198" t="s">
        <v>485</v>
      </c>
      <c r="H125" s="250"/>
      <c r="I125" s="200"/>
      <c r="J125" s="201">
        <f>ROUND(I125*H125,2)</f>
        <v>0</v>
      </c>
      <c r="K125" s="197" t="s">
        <v>129</v>
      </c>
      <c r="L125" s="40"/>
      <c r="M125" s="202" t="s">
        <v>1</v>
      </c>
      <c r="N125" s="203"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486</v>
      </c>
      <c r="AT125" s="206" t="s">
        <v>125</v>
      </c>
      <c r="AU125" s="206" t="s">
        <v>76</v>
      </c>
      <c r="AY125" s="13" t="s">
        <v>131</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486</v>
      </c>
      <c r="BM125" s="206" t="s">
        <v>493</v>
      </c>
    </row>
    <row r="126" s="2" customFormat="1">
      <c r="A126" s="34"/>
      <c r="B126" s="35"/>
      <c r="C126" s="36"/>
      <c r="D126" s="208" t="s">
        <v>133</v>
      </c>
      <c r="E126" s="36"/>
      <c r="F126" s="209" t="s">
        <v>492</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133</v>
      </c>
      <c r="AU126" s="13" t="s">
        <v>76</v>
      </c>
    </row>
    <row r="127" s="2" customFormat="1" ht="16.5" customHeight="1">
      <c r="A127" s="34"/>
      <c r="B127" s="35"/>
      <c r="C127" s="195" t="s">
        <v>130</v>
      </c>
      <c r="D127" s="195" t="s">
        <v>125</v>
      </c>
      <c r="E127" s="196" t="s">
        <v>494</v>
      </c>
      <c r="F127" s="197" t="s">
        <v>495</v>
      </c>
      <c r="G127" s="198" t="s">
        <v>485</v>
      </c>
      <c r="H127" s="250"/>
      <c r="I127" s="200"/>
      <c r="J127" s="201">
        <f>ROUND(I127*H127,2)</f>
        <v>0</v>
      </c>
      <c r="K127" s="197" t="s">
        <v>129</v>
      </c>
      <c r="L127" s="40"/>
      <c r="M127" s="202" t="s">
        <v>1</v>
      </c>
      <c r="N127" s="203" t="s">
        <v>41</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486</v>
      </c>
      <c r="AT127" s="206" t="s">
        <v>125</v>
      </c>
      <c r="AU127" s="206" t="s">
        <v>76</v>
      </c>
      <c r="AY127" s="13" t="s">
        <v>131</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486</v>
      </c>
      <c r="BM127" s="206" t="s">
        <v>496</v>
      </c>
    </row>
    <row r="128" s="2" customFormat="1">
      <c r="A128" s="34"/>
      <c r="B128" s="35"/>
      <c r="C128" s="36"/>
      <c r="D128" s="208" t="s">
        <v>133</v>
      </c>
      <c r="E128" s="36"/>
      <c r="F128" s="209" t="s">
        <v>497</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133</v>
      </c>
      <c r="AU128" s="13" t="s">
        <v>76</v>
      </c>
    </row>
    <row r="129" s="2" customFormat="1">
      <c r="A129" s="34"/>
      <c r="B129" s="35"/>
      <c r="C129" s="36"/>
      <c r="D129" s="208" t="s">
        <v>135</v>
      </c>
      <c r="E129" s="36"/>
      <c r="F129" s="213" t="s">
        <v>498</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135</v>
      </c>
      <c r="AU129" s="13" t="s">
        <v>76</v>
      </c>
    </row>
    <row r="130" s="2" customFormat="1">
      <c r="A130" s="34"/>
      <c r="B130" s="35"/>
      <c r="C130" s="36"/>
      <c r="D130" s="208" t="s">
        <v>151</v>
      </c>
      <c r="E130" s="36"/>
      <c r="F130" s="213" t="s">
        <v>499</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151</v>
      </c>
      <c r="AU130" s="13" t="s">
        <v>76</v>
      </c>
    </row>
    <row r="131" s="2" customFormat="1" ht="16.5" customHeight="1">
      <c r="A131" s="34"/>
      <c r="B131" s="35"/>
      <c r="C131" s="195" t="s">
        <v>168</v>
      </c>
      <c r="D131" s="195" t="s">
        <v>125</v>
      </c>
      <c r="E131" s="196" t="s">
        <v>500</v>
      </c>
      <c r="F131" s="197" t="s">
        <v>501</v>
      </c>
      <c r="G131" s="198" t="s">
        <v>485</v>
      </c>
      <c r="H131" s="250"/>
      <c r="I131" s="200"/>
      <c r="J131" s="201">
        <f>ROUND(I131*H131,2)</f>
        <v>0</v>
      </c>
      <c r="K131" s="197" t="s">
        <v>129</v>
      </c>
      <c r="L131" s="40"/>
      <c r="M131" s="202" t="s">
        <v>1</v>
      </c>
      <c r="N131" s="203" t="s">
        <v>41</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486</v>
      </c>
      <c r="AT131" s="206" t="s">
        <v>125</v>
      </c>
      <c r="AU131" s="206" t="s">
        <v>76</v>
      </c>
      <c r="AY131" s="13" t="s">
        <v>131</v>
      </c>
      <c r="BE131" s="207">
        <f>IF(N131="základní",J131,0)</f>
        <v>0</v>
      </c>
      <c r="BF131" s="207">
        <f>IF(N131="snížená",J131,0)</f>
        <v>0</v>
      </c>
      <c r="BG131" s="207">
        <f>IF(N131="zákl. přenesená",J131,0)</f>
        <v>0</v>
      </c>
      <c r="BH131" s="207">
        <f>IF(N131="sníž. přenesená",J131,0)</f>
        <v>0</v>
      </c>
      <c r="BI131" s="207">
        <f>IF(N131="nulová",J131,0)</f>
        <v>0</v>
      </c>
      <c r="BJ131" s="13" t="s">
        <v>83</v>
      </c>
      <c r="BK131" s="207">
        <f>ROUND(I131*H131,2)</f>
        <v>0</v>
      </c>
      <c r="BL131" s="13" t="s">
        <v>486</v>
      </c>
      <c r="BM131" s="206" t="s">
        <v>502</v>
      </c>
    </row>
    <row r="132" s="2" customFormat="1">
      <c r="A132" s="34"/>
      <c r="B132" s="35"/>
      <c r="C132" s="36"/>
      <c r="D132" s="208" t="s">
        <v>133</v>
      </c>
      <c r="E132" s="36"/>
      <c r="F132" s="209" t="s">
        <v>503</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133</v>
      </c>
      <c r="AU132" s="13" t="s">
        <v>76</v>
      </c>
    </row>
    <row r="133" s="2" customFormat="1">
      <c r="A133" s="34"/>
      <c r="B133" s="35"/>
      <c r="C133" s="36"/>
      <c r="D133" s="208" t="s">
        <v>135</v>
      </c>
      <c r="E133" s="36"/>
      <c r="F133" s="213" t="s">
        <v>504</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135</v>
      </c>
      <c r="AU133" s="13" t="s">
        <v>76</v>
      </c>
    </row>
    <row r="134" s="2" customFormat="1">
      <c r="A134" s="34"/>
      <c r="B134" s="35"/>
      <c r="C134" s="36"/>
      <c r="D134" s="208" t="s">
        <v>151</v>
      </c>
      <c r="E134" s="36"/>
      <c r="F134" s="213" t="s">
        <v>499</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151</v>
      </c>
      <c r="AU134" s="13" t="s">
        <v>76</v>
      </c>
    </row>
    <row r="135" s="2" customFormat="1" ht="16.5" customHeight="1">
      <c r="A135" s="34"/>
      <c r="B135" s="35"/>
      <c r="C135" s="195" t="s">
        <v>174</v>
      </c>
      <c r="D135" s="195" t="s">
        <v>125</v>
      </c>
      <c r="E135" s="196" t="s">
        <v>505</v>
      </c>
      <c r="F135" s="197" t="s">
        <v>506</v>
      </c>
      <c r="G135" s="198" t="s">
        <v>177</v>
      </c>
      <c r="H135" s="199">
        <v>1955</v>
      </c>
      <c r="I135" s="200"/>
      <c r="J135" s="201">
        <f>ROUND(I135*H135,2)</f>
        <v>0</v>
      </c>
      <c r="K135" s="197" t="s">
        <v>129</v>
      </c>
      <c r="L135" s="40"/>
      <c r="M135" s="202" t="s">
        <v>1</v>
      </c>
      <c r="N135" s="203" t="s">
        <v>41</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486</v>
      </c>
      <c r="AT135" s="206" t="s">
        <v>125</v>
      </c>
      <c r="AU135" s="206" t="s">
        <v>76</v>
      </c>
      <c r="AY135" s="13" t="s">
        <v>131</v>
      </c>
      <c r="BE135" s="207">
        <f>IF(N135="základní",J135,0)</f>
        <v>0</v>
      </c>
      <c r="BF135" s="207">
        <f>IF(N135="snížená",J135,0)</f>
        <v>0</v>
      </c>
      <c r="BG135" s="207">
        <f>IF(N135="zákl. přenesená",J135,0)</f>
        <v>0</v>
      </c>
      <c r="BH135" s="207">
        <f>IF(N135="sníž. přenesená",J135,0)</f>
        <v>0</v>
      </c>
      <c r="BI135" s="207">
        <f>IF(N135="nulová",J135,0)</f>
        <v>0</v>
      </c>
      <c r="BJ135" s="13" t="s">
        <v>83</v>
      </c>
      <c r="BK135" s="207">
        <f>ROUND(I135*H135,2)</f>
        <v>0</v>
      </c>
      <c r="BL135" s="13" t="s">
        <v>486</v>
      </c>
      <c r="BM135" s="206" t="s">
        <v>507</v>
      </c>
    </row>
    <row r="136" s="2" customFormat="1">
      <c r="A136" s="34"/>
      <c r="B136" s="35"/>
      <c r="C136" s="36"/>
      <c r="D136" s="208" t="s">
        <v>133</v>
      </c>
      <c r="E136" s="36"/>
      <c r="F136" s="209" t="s">
        <v>508</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133</v>
      </c>
      <c r="AU136" s="13" t="s">
        <v>76</v>
      </c>
    </row>
    <row r="137" s="2" customFormat="1">
      <c r="A137" s="34"/>
      <c r="B137" s="35"/>
      <c r="C137" s="36"/>
      <c r="D137" s="208" t="s">
        <v>135</v>
      </c>
      <c r="E137" s="36"/>
      <c r="F137" s="213" t="s">
        <v>509</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135</v>
      </c>
      <c r="AU137" s="13" t="s">
        <v>76</v>
      </c>
    </row>
    <row r="138" s="10" customFormat="1">
      <c r="A138" s="10"/>
      <c r="B138" s="214"/>
      <c r="C138" s="215"/>
      <c r="D138" s="208" t="s">
        <v>137</v>
      </c>
      <c r="E138" s="216" t="s">
        <v>1</v>
      </c>
      <c r="F138" s="217" t="s">
        <v>510</v>
      </c>
      <c r="G138" s="215"/>
      <c r="H138" s="218">
        <v>1955</v>
      </c>
      <c r="I138" s="219"/>
      <c r="J138" s="215"/>
      <c r="K138" s="215"/>
      <c r="L138" s="220"/>
      <c r="M138" s="221"/>
      <c r="N138" s="222"/>
      <c r="O138" s="222"/>
      <c r="P138" s="222"/>
      <c r="Q138" s="222"/>
      <c r="R138" s="222"/>
      <c r="S138" s="222"/>
      <c r="T138" s="223"/>
      <c r="U138" s="10"/>
      <c r="V138" s="10"/>
      <c r="W138" s="10"/>
      <c r="X138" s="10"/>
      <c r="Y138" s="10"/>
      <c r="Z138" s="10"/>
      <c r="AA138" s="10"/>
      <c r="AB138" s="10"/>
      <c r="AC138" s="10"/>
      <c r="AD138" s="10"/>
      <c r="AE138" s="10"/>
      <c r="AT138" s="224" t="s">
        <v>137</v>
      </c>
      <c r="AU138" s="224" t="s">
        <v>76</v>
      </c>
      <c r="AV138" s="10" t="s">
        <v>85</v>
      </c>
      <c r="AW138" s="10" t="s">
        <v>32</v>
      </c>
      <c r="AX138" s="10" t="s">
        <v>83</v>
      </c>
      <c r="AY138" s="224" t="s">
        <v>131</v>
      </c>
    </row>
    <row r="139" s="2" customFormat="1">
      <c r="A139" s="34"/>
      <c r="B139" s="35"/>
      <c r="C139" s="195" t="s">
        <v>183</v>
      </c>
      <c r="D139" s="195" t="s">
        <v>125</v>
      </c>
      <c r="E139" s="196" t="s">
        <v>511</v>
      </c>
      <c r="F139" s="197" t="s">
        <v>512</v>
      </c>
      <c r="G139" s="198" t="s">
        <v>485</v>
      </c>
      <c r="H139" s="250"/>
      <c r="I139" s="200"/>
      <c r="J139" s="201">
        <f>ROUND(I139*H139,2)</f>
        <v>0</v>
      </c>
      <c r="K139" s="197" t="s">
        <v>129</v>
      </c>
      <c r="L139" s="40"/>
      <c r="M139" s="202" t="s">
        <v>1</v>
      </c>
      <c r="N139" s="203" t="s">
        <v>41</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486</v>
      </c>
      <c r="AT139" s="206" t="s">
        <v>125</v>
      </c>
      <c r="AU139" s="206" t="s">
        <v>76</v>
      </c>
      <c r="AY139" s="13" t="s">
        <v>131</v>
      </c>
      <c r="BE139" s="207">
        <f>IF(N139="základní",J139,0)</f>
        <v>0</v>
      </c>
      <c r="BF139" s="207">
        <f>IF(N139="snížená",J139,0)</f>
        <v>0</v>
      </c>
      <c r="BG139" s="207">
        <f>IF(N139="zákl. přenesená",J139,0)</f>
        <v>0</v>
      </c>
      <c r="BH139" s="207">
        <f>IF(N139="sníž. přenesená",J139,0)</f>
        <v>0</v>
      </c>
      <c r="BI139" s="207">
        <f>IF(N139="nulová",J139,0)</f>
        <v>0</v>
      </c>
      <c r="BJ139" s="13" t="s">
        <v>83</v>
      </c>
      <c r="BK139" s="207">
        <f>ROUND(I139*H139,2)</f>
        <v>0</v>
      </c>
      <c r="BL139" s="13" t="s">
        <v>486</v>
      </c>
      <c r="BM139" s="206" t="s">
        <v>513</v>
      </c>
    </row>
    <row r="140" s="2" customFormat="1">
      <c r="A140" s="34"/>
      <c r="B140" s="35"/>
      <c r="C140" s="36"/>
      <c r="D140" s="208" t="s">
        <v>133</v>
      </c>
      <c r="E140" s="36"/>
      <c r="F140" s="209" t="s">
        <v>512</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133</v>
      </c>
      <c r="AU140" s="13" t="s">
        <v>76</v>
      </c>
    </row>
    <row r="141" s="2" customFormat="1">
      <c r="A141" s="34"/>
      <c r="B141" s="35"/>
      <c r="C141" s="36"/>
      <c r="D141" s="208" t="s">
        <v>151</v>
      </c>
      <c r="E141" s="36"/>
      <c r="F141" s="213" t="s">
        <v>514</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151</v>
      </c>
      <c r="AU141" s="13" t="s">
        <v>76</v>
      </c>
    </row>
    <row r="142" s="2" customFormat="1" ht="16.5" customHeight="1">
      <c r="A142" s="34"/>
      <c r="B142" s="35"/>
      <c r="C142" s="195" t="s">
        <v>165</v>
      </c>
      <c r="D142" s="195" t="s">
        <v>125</v>
      </c>
      <c r="E142" s="196" t="s">
        <v>515</v>
      </c>
      <c r="F142" s="197" t="s">
        <v>516</v>
      </c>
      <c r="G142" s="198" t="s">
        <v>517</v>
      </c>
      <c r="H142" s="199">
        <v>198899</v>
      </c>
      <c r="I142" s="200"/>
      <c r="J142" s="201">
        <f>ROUND(I142*H142,2)</f>
        <v>0</v>
      </c>
      <c r="K142" s="197" t="s">
        <v>129</v>
      </c>
      <c r="L142" s="40"/>
      <c r="M142" s="202" t="s">
        <v>1</v>
      </c>
      <c r="N142" s="203" t="s">
        <v>41</v>
      </c>
      <c r="O142" s="87"/>
      <c r="P142" s="204">
        <f>O142*H142</f>
        <v>0</v>
      </c>
      <c r="Q142" s="204">
        <v>0</v>
      </c>
      <c r="R142" s="204">
        <f>Q142*H142</f>
        <v>0</v>
      </c>
      <c r="S142" s="204">
        <v>0</v>
      </c>
      <c r="T142" s="205">
        <f>S142*H142</f>
        <v>0</v>
      </c>
      <c r="U142" s="34"/>
      <c r="V142" s="34"/>
      <c r="W142" s="34"/>
      <c r="X142" s="34"/>
      <c r="Y142" s="34"/>
      <c r="Z142" s="34"/>
      <c r="AA142" s="34"/>
      <c r="AB142" s="34"/>
      <c r="AC142" s="34"/>
      <c r="AD142" s="34"/>
      <c r="AE142" s="34"/>
      <c r="AR142" s="206" t="s">
        <v>486</v>
      </c>
      <c r="AT142" s="206" t="s">
        <v>125</v>
      </c>
      <c r="AU142" s="206" t="s">
        <v>76</v>
      </c>
      <c r="AY142" s="13" t="s">
        <v>131</v>
      </c>
      <c r="BE142" s="207">
        <f>IF(N142="základní",J142,0)</f>
        <v>0</v>
      </c>
      <c r="BF142" s="207">
        <f>IF(N142="snížená",J142,0)</f>
        <v>0</v>
      </c>
      <c r="BG142" s="207">
        <f>IF(N142="zákl. přenesená",J142,0)</f>
        <v>0</v>
      </c>
      <c r="BH142" s="207">
        <f>IF(N142="sníž. přenesená",J142,0)</f>
        <v>0</v>
      </c>
      <c r="BI142" s="207">
        <f>IF(N142="nulová",J142,0)</f>
        <v>0</v>
      </c>
      <c r="BJ142" s="13" t="s">
        <v>83</v>
      </c>
      <c r="BK142" s="207">
        <f>ROUND(I142*H142,2)</f>
        <v>0</v>
      </c>
      <c r="BL142" s="13" t="s">
        <v>486</v>
      </c>
      <c r="BM142" s="206" t="s">
        <v>518</v>
      </c>
    </row>
    <row r="143" s="2" customFormat="1">
      <c r="A143" s="34"/>
      <c r="B143" s="35"/>
      <c r="C143" s="36"/>
      <c r="D143" s="208" t="s">
        <v>133</v>
      </c>
      <c r="E143" s="36"/>
      <c r="F143" s="209" t="s">
        <v>516</v>
      </c>
      <c r="G143" s="36"/>
      <c r="H143" s="36"/>
      <c r="I143" s="210"/>
      <c r="J143" s="36"/>
      <c r="K143" s="36"/>
      <c r="L143" s="40"/>
      <c r="M143" s="246"/>
      <c r="N143" s="247"/>
      <c r="O143" s="248"/>
      <c r="P143" s="248"/>
      <c r="Q143" s="248"/>
      <c r="R143" s="248"/>
      <c r="S143" s="248"/>
      <c r="T143" s="249"/>
      <c r="U143" s="34"/>
      <c r="V143" s="34"/>
      <c r="W143" s="34"/>
      <c r="X143" s="34"/>
      <c r="Y143" s="34"/>
      <c r="Z143" s="34"/>
      <c r="AA143" s="34"/>
      <c r="AB143" s="34"/>
      <c r="AC143" s="34"/>
      <c r="AD143" s="34"/>
      <c r="AE143" s="34"/>
      <c r="AT143" s="13" t="s">
        <v>133</v>
      </c>
      <c r="AU143" s="13" t="s">
        <v>76</v>
      </c>
    </row>
    <row r="144" s="2" customFormat="1" ht="6.96" customHeight="1">
      <c r="A144" s="34"/>
      <c r="B144" s="62"/>
      <c r="C144" s="63"/>
      <c r="D144" s="63"/>
      <c r="E144" s="63"/>
      <c r="F144" s="63"/>
      <c r="G144" s="63"/>
      <c r="H144" s="63"/>
      <c r="I144" s="63"/>
      <c r="J144" s="63"/>
      <c r="K144" s="63"/>
      <c r="L144" s="40"/>
      <c r="M144" s="34"/>
      <c r="O144" s="34"/>
      <c r="P144" s="34"/>
      <c r="Q144" s="34"/>
      <c r="R144" s="34"/>
      <c r="S144" s="34"/>
      <c r="T144" s="34"/>
      <c r="U144" s="34"/>
      <c r="V144" s="34"/>
      <c r="W144" s="34"/>
      <c r="X144" s="34"/>
      <c r="Y144" s="34"/>
      <c r="Z144" s="34"/>
      <c r="AA144" s="34"/>
      <c r="AB144" s="34"/>
      <c r="AC144" s="34"/>
      <c r="AD144" s="34"/>
      <c r="AE144" s="34"/>
    </row>
  </sheetData>
  <sheetProtection sheet="1" autoFilter="0" formatColumns="0" formatRows="0" objects="1" scenarios="1" spinCount="100000" saltValue="BcK8GGrEpTj5Ab67qUKy/ZZL43587ekg5dfcDUoxxCeKpXChzKSGDExB/jpIEpCd1GqcRGI8hw79OO9CSx9Cyg==" hashValue="vfOz6cDcarpPlFTVvx1mScLkcUzcnQoLdejyS/UMPmYGwXox834zRUPSztf577k9NhFPJP/z0kn0XdrAYofezw==" algorithmName="SHA-512" password="CC35"/>
  <autoFilter ref="C119:K14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2021-02-11T06:10:02Z</dcterms:created>
  <dcterms:modified xsi:type="dcterms:W3CDTF">2021-02-11T06:10:09Z</dcterms:modified>
</cp:coreProperties>
</file>