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r.UADFD01\Desktop\"/>
    </mc:Choice>
  </mc:AlternateContent>
  <bookViews>
    <workbookView xWindow="0" yWindow="0" windowWidth="28800" windowHeight="12930" activeTab="2"/>
  </bookViews>
  <sheets>
    <sheet name="Rekapitulace stavby" sheetId="1" r:id="rId1"/>
    <sheet name="SO1 - Oprava trati v úsek..." sheetId="2" r:id="rId2"/>
    <sheet name="SO2 - Oprava trati v úsek..." sheetId="3" r:id="rId3"/>
    <sheet name="SO3 - Přeprava mechanizace" sheetId="4" r:id="rId4"/>
    <sheet name="SO4 - VON" sheetId="5" r:id="rId5"/>
  </sheets>
  <definedNames>
    <definedName name="_xlnm._FilterDatabase" localSheetId="1" hidden="1">'SO1 - Oprava trati v úsek...'!$C$120:$K$777</definedName>
    <definedName name="_xlnm._FilterDatabase" localSheetId="2" hidden="1">'SO2 - Oprava trati v úsek...'!$C$120:$K$531</definedName>
    <definedName name="_xlnm._FilterDatabase" localSheetId="3" hidden="1">'SO3 - Přeprava mechanizace'!$C$116:$K$144</definedName>
    <definedName name="_xlnm._FilterDatabase" localSheetId="4" hidden="1">'SO4 - VON'!$C$116:$K$151</definedName>
    <definedName name="_xlnm.Print_Titles" localSheetId="0">'Rekapitulace stavby'!$92:$92</definedName>
    <definedName name="_xlnm.Print_Titles" localSheetId="1">'SO1 - Oprava trati v úsek...'!$120:$120</definedName>
    <definedName name="_xlnm.Print_Titles" localSheetId="2">'SO2 - Oprava trati v úsek...'!$120:$120</definedName>
    <definedName name="_xlnm.Print_Titles" localSheetId="3">'SO3 - Přeprava mechanizace'!$116:$116</definedName>
    <definedName name="_xlnm.Print_Titles" localSheetId="4">'SO4 - VON'!$116:$116</definedName>
    <definedName name="_xlnm.Print_Area" localSheetId="0">'Rekapitulace stavby'!$D$4:$AO$76,'Rekapitulace stavby'!$C$82:$AQ$99</definedName>
    <definedName name="_xlnm.Print_Area" localSheetId="1">'SO1 - Oprava trati v úsek...'!$C$82:$J$102,'SO1 - Oprava trati v úsek...'!$C$108:$K$777</definedName>
    <definedName name="_xlnm.Print_Area" localSheetId="2">'SO2 - Oprava trati v úsek...'!$C$82:$J$102,'SO2 - Oprava trati v úsek...'!$C$108:$K$531</definedName>
    <definedName name="_xlnm.Print_Area" localSheetId="3">'SO3 - Přeprava mechanizace'!$C$82:$J$98,'SO3 - Přeprava mechanizace'!$C$104:$K$144</definedName>
    <definedName name="_xlnm.Print_Area" localSheetId="4">'SO4 - VON'!$C$82:$J$98,'SO4 - VON'!$C$104:$K$151</definedName>
  </definedNames>
  <calcPr calcId="162913"/>
</workbook>
</file>

<file path=xl/calcChain.xml><?xml version="1.0" encoding="utf-8"?>
<calcChain xmlns="http://schemas.openxmlformats.org/spreadsheetml/2006/main">
  <c r="J37" i="5" l="1"/>
  <c r="J36" i="5"/>
  <c r="AY98" i="1"/>
  <c r="J35" i="5"/>
  <c r="AX98" i="1" s="1"/>
  <c r="BI147" i="5"/>
  <c r="BH147" i="5"/>
  <c r="BG147" i="5"/>
  <c r="BF147" i="5"/>
  <c r="T147" i="5"/>
  <c r="R147" i="5"/>
  <c r="P147" i="5"/>
  <c r="BI141" i="5"/>
  <c r="BH141" i="5"/>
  <c r="BG141" i="5"/>
  <c r="BF141" i="5"/>
  <c r="T141" i="5"/>
  <c r="R141" i="5"/>
  <c r="P141" i="5"/>
  <c r="BI135" i="5"/>
  <c r="BH135" i="5"/>
  <c r="BG135" i="5"/>
  <c r="BF135" i="5"/>
  <c r="T135" i="5"/>
  <c r="R135" i="5"/>
  <c r="P135" i="5"/>
  <c r="BI131" i="5"/>
  <c r="BH131" i="5"/>
  <c r="BG131" i="5"/>
  <c r="BF131" i="5"/>
  <c r="T131" i="5"/>
  <c r="R131" i="5"/>
  <c r="P131" i="5"/>
  <c r="BI127" i="5"/>
  <c r="BH127" i="5"/>
  <c r="BG127" i="5"/>
  <c r="BF127" i="5"/>
  <c r="T127" i="5"/>
  <c r="R127" i="5"/>
  <c r="P127" i="5"/>
  <c r="BI123" i="5"/>
  <c r="BH123" i="5"/>
  <c r="BG123" i="5"/>
  <c r="BF123" i="5"/>
  <c r="T123" i="5"/>
  <c r="R123" i="5"/>
  <c r="P123" i="5"/>
  <c r="BI119" i="5"/>
  <c r="BH119" i="5"/>
  <c r="BG119" i="5"/>
  <c r="BF119" i="5"/>
  <c r="T119" i="5"/>
  <c r="R119" i="5"/>
  <c r="P119" i="5"/>
  <c r="F111" i="5"/>
  <c r="E109" i="5"/>
  <c r="F89" i="5"/>
  <c r="E87" i="5"/>
  <c r="J24" i="5"/>
  <c r="E24" i="5"/>
  <c r="J92" i="5" s="1"/>
  <c r="J23" i="5"/>
  <c r="J21" i="5"/>
  <c r="E21" i="5"/>
  <c r="J91" i="5" s="1"/>
  <c r="J20" i="5"/>
  <c r="J18" i="5"/>
  <c r="E18" i="5"/>
  <c r="F114" i="5" s="1"/>
  <c r="J17" i="5"/>
  <c r="J15" i="5"/>
  <c r="E15" i="5"/>
  <c r="F91" i="5" s="1"/>
  <c r="J14" i="5"/>
  <c r="J12" i="5"/>
  <c r="J111" i="5"/>
  <c r="E7" i="5"/>
  <c r="E85" i="5"/>
  <c r="J37" i="4"/>
  <c r="J36" i="4"/>
  <c r="AY97" i="1" s="1"/>
  <c r="J35" i="4"/>
  <c r="AX97" i="1"/>
  <c r="BI128" i="4"/>
  <c r="F37" i="4" s="1"/>
  <c r="BD97" i="1" s="1"/>
  <c r="BH128" i="4"/>
  <c r="BG128" i="4"/>
  <c r="BF128" i="4"/>
  <c r="T128" i="4"/>
  <c r="R128" i="4"/>
  <c r="R118" i="4"/>
  <c r="R117" i="4" s="1"/>
  <c r="P128" i="4"/>
  <c r="BI119" i="4"/>
  <c r="BH119" i="4"/>
  <c r="F36" i="4" s="1"/>
  <c r="BC97" i="1" s="1"/>
  <c r="BG119" i="4"/>
  <c r="F35" i="4" s="1"/>
  <c r="BB97" i="1" s="1"/>
  <c r="BF119" i="4"/>
  <c r="T119" i="4"/>
  <c r="T118" i="4" s="1"/>
  <c r="T117" i="4" s="1"/>
  <c r="R119" i="4"/>
  <c r="P119" i="4"/>
  <c r="P118" i="4" s="1"/>
  <c r="P117" i="4" s="1"/>
  <c r="AU97" i="1" s="1"/>
  <c r="F111" i="4"/>
  <c r="E109" i="4"/>
  <c r="F89" i="4"/>
  <c r="E87" i="4"/>
  <c r="J24" i="4"/>
  <c r="E24" i="4"/>
  <c r="J92" i="4"/>
  <c r="J23" i="4"/>
  <c r="J21" i="4"/>
  <c r="E21" i="4"/>
  <c r="J91" i="4"/>
  <c r="J20" i="4"/>
  <c r="J18" i="4"/>
  <c r="E18" i="4"/>
  <c r="F114" i="4"/>
  <c r="J17" i="4"/>
  <c r="J15" i="4"/>
  <c r="E15" i="4"/>
  <c r="F113" i="4"/>
  <c r="J14" i="4"/>
  <c r="J12" i="4"/>
  <c r="J111" i="4"/>
  <c r="E7" i="4"/>
  <c r="E107" i="4"/>
  <c r="J37" i="3"/>
  <c r="J36" i="3"/>
  <c r="AY96" i="1"/>
  <c r="J35" i="3"/>
  <c r="AX96" i="1" s="1"/>
  <c r="BI528" i="3"/>
  <c r="BH528" i="3"/>
  <c r="BG528" i="3"/>
  <c r="BF528" i="3"/>
  <c r="T528" i="3"/>
  <c r="R528" i="3"/>
  <c r="P528" i="3"/>
  <c r="BI524" i="3"/>
  <c r="BH524" i="3"/>
  <c r="BG524" i="3"/>
  <c r="BF524" i="3"/>
  <c r="T524" i="3"/>
  <c r="R524" i="3"/>
  <c r="P524" i="3"/>
  <c r="BI515" i="3"/>
  <c r="BH515" i="3"/>
  <c r="BG515" i="3"/>
  <c r="BF515" i="3"/>
  <c r="T515" i="3"/>
  <c r="R515" i="3"/>
  <c r="P515" i="3"/>
  <c r="BI510" i="3"/>
  <c r="BH510" i="3"/>
  <c r="BG510" i="3"/>
  <c r="BF510" i="3"/>
  <c r="T510" i="3"/>
  <c r="R510" i="3"/>
  <c r="P510" i="3"/>
  <c r="BI505" i="3"/>
  <c r="BH505" i="3"/>
  <c r="BG505" i="3"/>
  <c r="BF505" i="3"/>
  <c r="T505" i="3"/>
  <c r="R505" i="3"/>
  <c r="P505" i="3"/>
  <c r="BI500" i="3"/>
  <c r="BH500" i="3"/>
  <c r="BG500" i="3"/>
  <c r="BF500" i="3"/>
  <c r="T500" i="3"/>
  <c r="R500" i="3"/>
  <c r="P500" i="3"/>
  <c r="BI495" i="3"/>
  <c r="BH495" i="3"/>
  <c r="BG495" i="3"/>
  <c r="BF495" i="3"/>
  <c r="T495" i="3"/>
  <c r="R495" i="3"/>
  <c r="P495" i="3"/>
  <c r="BI490" i="3"/>
  <c r="BH490" i="3"/>
  <c r="BG490" i="3"/>
  <c r="BF490" i="3"/>
  <c r="T490" i="3"/>
  <c r="R490" i="3"/>
  <c r="P490" i="3"/>
  <c r="BI481" i="3"/>
  <c r="BH481" i="3"/>
  <c r="BG481" i="3"/>
  <c r="BF481" i="3"/>
  <c r="T481" i="3"/>
  <c r="R481" i="3"/>
  <c r="P481" i="3"/>
  <c r="BI468" i="3"/>
  <c r="BH468" i="3"/>
  <c r="BG468" i="3"/>
  <c r="BF468" i="3"/>
  <c r="T468" i="3"/>
  <c r="R468" i="3"/>
  <c r="P468" i="3"/>
  <c r="BI462" i="3"/>
  <c r="BH462" i="3"/>
  <c r="BG462" i="3"/>
  <c r="BF462" i="3"/>
  <c r="T462" i="3"/>
  <c r="R462" i="3"/>
  <c r="P462" i="3"/>
  <c r="BI457" i="3"/>
  <c r="BH457" i="3"/>
  <c r="BG457" i="3"/>
  <c r="BF457" i="3"/>
  <c r="T457" i="3"/>
  <c r="R457" i="3"/>
  <c r="P457" i="3"/>
  <c r="BI453" i="3"/>
  <c r="BH453" i="3"/>
  <c r="BG453" i="3"/>
  <c r="BF453" i="3"/>
  <c r="T453" i="3"/>
  <c r="R453" i="3"/>
  <c r="P453" i="3"/>
  <c r="BI449" i="3"/>
  <c r="BH449" i="3"/>
  <c r="BG449" i="3"/>
  <c r="BF449" i="3"/>
  <c r="T449" i="3"/>
  <c r="R449" i="3"/>
  <c r="P449" i="3"/>
  <c r="BI441" i="3"/>
  <c r="BH441" i="3"/>
  <c r="BG441" i="3"/>
  <c r="BF441" i="3"/>
  <c r="T441" i="3"/>
  <c r="R441" i="3"/>
  <c r="P441" i="3"/>
  <c r="BI432" i="3"/>
  <c r="BH432" i="3"/>
  <c r="BG432" i="3"/>
  <c r="BF432" i="3"/>
  <c r="T432" i="3"/>
  <c r="R432" i="3"/>
  <c r="P432" i="3"/>
  <c r="BI425" i="3"/>
  <c r="BH425" i="3"/>
  <c r="BG425" i="3"/>
  <c r="BF425" i="3"/>
  <c r="T425" i="3"/>
  <c r="R425" i="3"/>
  <c r="P425" i="3"/>
  <c r="BI410" i="3"/>
  <c r="BH410" i="3"/>
  <c r="BG410" i="3"/>
  <c r="BF410" i="3"/>
  <c r="T410" i="3"/>
  <c r="R410" i="3"/>
  <c r="P410" i="3"/>
  <c r="BI405" i="3"/>
  <c r="BH405" i="3"/>
  <c r="BG405" i="3"/>
  <c r="BF405" i="3"/>
  <c r="T405" i="3"/>
  <c r="R405" i="3"/>
  <c r="P405" i="3"/>
  <c r="BI400" i="3"/>
  <c r="BH400" i="3"/>
  <c r="BG400" i="3"/>
  <c r="BF400" i="3"/>
  <c r="T400" i="3"/>
  <c r="R400" i="3"/>
  <c r="P400" i="3"/>
  <c r="BI395" i="3"/>
  <c r="BH395" i="3"/>
  <c r="BG395" i="3"/>
  <c r="BF395" i="3"/>
  <c r="T395" i="3"/>
  <c r="R395" i="3"/>
  <c r="P395" i="3"/>
  <c r="BI390" i="3"/>
  <c r="BH390" i="3"/>
  <c r="BG390" i="3"/>
  <c r="BF390" i="3"/>
  <c r="T390" i="3"/>
  <c r="R390" i="3"/>
  <c r="P390" i="3"/>
  <c r="BI385" i="3"/>
  <c r="BH385" i="3"/>
  <c r="BG385" i="3"/>
  <c r="BF385" i="3"/>
  <c r="T385" i="3"/>
  <c r="R385" i="3"/>
  <c r="P385" i="3"/>
  <c r="BI380" i="3"/>
  <c r="BH380" i="3"/>
  <c r="BG380" i="3"/>
  <c r="BF380" i="3"/>
  <c r="T380" i="3"/>
  <c r="R380" i="3"/>
  <c r="P380" i="3"/>
  <c r="BI372" i="3"/>
  <c r="BH372" i="3"/>
  <c r="BG372" i="3"/>
  <c r="BF372" i="3"/>
  <c r="T372" i="3"/>
  <c r="R372" i="3"/>
  <c r="P372" i="3"/>
  <c r="BI367" i="3"/>
  <c r="BH367" i="3"/>
  <c r="BG367" i="3"/>
  <c r="BF367" i="3"/>
  <c r="T367" i="3"/>
  <c r="R367" i="3"/>
  <c r="P367" i="3"/>
  <c r="BI362" i="3"/>
  <c r="BH362" i="3"/>
  <c r="BG362" i="3"/>
  <c r="BF362" i="3"/>
  <c r="T362" i="3"/>
  <c r="R362" i="3"/>
  <c r="P362" i="3"/>
  <c r="BI355" i="3"/>
  <c r="BH355" i="3"/>
  <c r="BG355" i="3"/>
  <c r="BF355" i="3"/>
  <c r="T355" i="3"/>
  <c r="R355" i="3"/>
  <c r="P355" i="3"/>
  <c r="BI350" i="3"/>
  <c r="BH350" i="3"/>
  <c r="BG350" i="3"/>
  <c r="BF350" i="3"/>
  <c r="T350" i="3"/>
  <c r="R350" i="3"/>
  <c r="P350" i="3"/>
  <c r="BI345" i="3"/>
  <c r="BH345" i="3"/>
  <c r="BG345" i="3"/>
  <c r="BF345" i="3"/>
  <c r="T345" i="3"/>
  <c r="R345" i="3"/>
  <c r="P345" i="3"/>
  <c r="BI341" i="3"/>
  <c r="BH341" i="3"/>
  <c r="BG341" i="3"/>
  <c r="BF341" i="3"/>
  <c r="T341" i="3"/>
  <c r="R341" i="3"/>
  <c r="P341" i="3"/>
  <c r="BI337" i="3"/>
  <c r="BH337" i="3"/>
  <c r="BG337" i="3"/>
  <c r="BF337" i="3"/>
  <c r="T337" i="3"/>
  <c r="R337" i="3"/>
  <c r="P337" i="3"/>
  <c r="BI332" i="3"/>
  <c r="BH332" i="3"/>
  <c r="BG332" i="3"/>
  <c r="BF332" i="3"/>
  <c r="T332" i="3"/>
  <c r="R332" i="3"/>
  <c r="P332" i="3"/>
  <c r="BI328" i="3"/>
  <c r="BH328" i="3"/>
  <c r="BG328" i="3"/>
  <c r="BF328" i="3"/>
  <c r="T328" i="3"/>
  <c r="R328" i="3"/>
  <c r="P328" i="3"/>
  <c r="BI322" i="3"/>
  <c r="BH322" i="3"/>
  <c r="BG322" i="3"/>
  <c r="BF322" i="3"/>
  <c r="T322" i="3"/>
  <c r="R322" i="3"/>
  <c r="P322" i="3"/>
  <c r="BI318" i="3"/>
  <c r="BH318" i="3"/>
  <c r="BG318" i="3"/>
  <c r="BF318" i="3"/>
  <c r="T318" i="3"/>
  <c r="R318" i="3"/>
  <c r="P318" i="3"/>
  <c r="BI314" i="3"/>
  <c r="BH314" i="3"/>
  <c r="BG314" i="3"/>
  <c r="BF314" i="3"/>
  <c r="T314" i="3"/>
  <c r="R314" i="3"/>
  <c r="P314" i="3"/>
  <c r="BI310" i="3"/>
  <c r="BH310" i="3"/>
  <c r="BG310" i="3"/>
  <c r="BF310" i="3"/>
  <c r="T310" i="3"/>
  <c r="R310" i="3"/>
  <c r="P310" i="3"/>
  <c r="BI306" i="3"/>
  <c r="BH306" i="3"/>
  <c r="BG306" i="3"/>
  <c r="BF306" i="3"/>
  <c r="T306" i="3"/>
  <c r="R306" i="3"/>
  <c r="P306" i="3"/>
  <c r="BI302" i="3"/>
  <c r="BH302" i="3"/>
  <c r="BG302" i="3"/>
  <c r="BF302" i="3"/>
  <c r="T302" i="3"/>
  <c r="R302" i="3"/>
  <c r="P302" i="3"/>
  <c r="BI297" i="3"/>
  <c r="BH297" i="3"/>
  <c r="BG297" i="3"/>
  <c r="BF297" i="3"/>
  <c r="T297" i="3"/>
  <c r="R297" i="3"/>
  <c r="P297" i="3"/>
  <c r="BI293" i="3"/>
  <c r="BH293" i="3"/>
  <c r="BG293" i="3"/>
  <c r="BF293" i="3"/>
  <c r="T293" i="3"/>
  <c r="R293" i="3"/>
  <c r="P293" i="3"/>
  <c r="BI289" i="3"/>
  <c r="BH289" i="3"/>
  <c r="BG289" i="3"/>
  <c r="BF289" i="3"/>
  <c r="T289" i="3"/>
  <c r="R289" i="3"/>
  <c r="P289" i="3"/>
  <c r="BI283" i="3"/>
  <c r="BH283" i="3"/>
  <c r="BG283" i="3"/>
  <c r="BF283" i="3"/>
  <c r="T283" i="3"/>
  <c r="R283" i="3"/>
  <c r="P283" i="3"/>
  <c r="BI277" i="3"/>
  <c r="BH277" i="3"/>
  <c r="BG277" i="3"/>
  <c r="BF277" i="3"/>
  <c r="T277" i="3"/>
  <c r="R277" i="3"/>
  <c r="P277" i="3"/>
  <c r="BI273" i="3"/>
  <c r="BH273" i="3"/>
  <c r="BG273" i="3"/>
  <c r="BF273" i="3"/>
  <c r="T273" i="3"/>
  <c r="R273" i="3"/>
  <c r="P273" i="3"/>
  <c r="BI269" i="3"/>
  <c r="BH269" i="3"/>
  <c r="BG269" i="3"/>
  <c r="BF269" i="3"/>
  <c r="T269" i="3"/>
  <c r="R269" i="3"/>
  <c r="P269" i="3"/>
  <c r="BI258" i="3"/>
  <c r="BH258" i="3"/>
  <c r="BG258" i="3"/>
  <c r="BF258" i="3"/>
  <c r="T258" i="3"/>
  <c r="R258" i="3"/>
  <c r="P258" i="3"/>
  <c r="BI246" i="3"/>
  <c r="BH246" i="3"/>
  <c r="BG246" i="3"/>
  <c r="BF246" i="3"/>
  <c r="T246" i="3"/>
  <c r="R246" i="3"/>
  <c r="P246" i="3"/>
  <c r="BI242" i="3"/>
  <c r="BH242" i="3"/>
  <c r="BG242" i="3"/>
  <c r="BF242" i="3"/>
  <c r="T242" i="3"/>
  <c r="R242" i="3"/>
  <c r="P242" i="3"/>
  <c r="BI234" i="3"/>
  <c r="BH234" i="3"/>
  <c r="BG234" i="3"/>
  <c r="BF234" i="3"/>
  <c r="T234" i="3"/>
  <c r="R234" i="3"/>
  <c r="P234" i="3"/>
  <c r="BI229" i="3"/>
  <c r="BH229" i="3"/>
  <c r="BG229" i="3"/>
  <c r="BF229" i="3"/>
  <c r="T229" i="3"/>
  <c r="R229" i="3"/>
  <c r="P229" i="3"/>
  <c r="BI224" i="3"/>
  <c r="BH224" i="3"/>
  <c r="BG224" i="3"/>
  <c r="BF224" i="3"/>
  <c r="T224" i="3"/>
  <c r="R224" i="3"/>
  <c r="P224" i="3"/>
  <c r="BI219" i="3"/>
  <c r="BH219" i="3"/>
  <c r="BG219" i="3"/>
  <c r="BF219" i="3"/>
  <c r="T219" i="3"/>
  <c r="R219" i="3"/>
  <c r="P219" i="3"/>
  <c r="BI215" i="3"/>
  <c r="BH215" i="3"/>
  <c r="BG215" i="3"/>
  <c r="BF215" i="3"/>
  <c r="T215" i="3"/>
  <c r="R215" i="3"/>
  <c r="P215" i="3"/>
  <c r="BI209" i="3"/>
  <c r="BH209" i="3"/>
  <c r="BG209" i="3"/>
  <c r="BF209" i="3"/>
  <c r="T209" i="3"/>
  <c r="R209" i="3"/>
  <c r="P209" i="3"/>
  <c r="BI204" i="3"/>
  <c r="BH204" i="3"/>
  <c r="BG204" i="3"/>
  <c r="BF204" i="3"/>
  <c r="T204" i="3"/>
  <c r="R204" i="3"/>
  <c r="P204" i="3"/>
  <c r="BI199" i="3"/>
  <c r="BH199" i="3"/>
  <c r="BG199" i="3"/>
  <c r="BF199" i="3"/>
  <c r="T199" i="3"/>
  <c r="R199" i="3"/>
  <c r="P199" i="3"/>
  <c r="BI189" i="3"/>
  <c r="BH189" i="3"/>
  <c r="BG189" i="3"/>
  <c r="BF189" i="3"/>
  <c r="T189" i="3"/>
  <c r="R189" i="3"/>
  <c r="P189" i="3"/>
  <c r="BI184" i="3"/>
  <c r="BH184" i="3"/>
  <c r="BG184" i="3"/>
  <c r="BF184" i="3"/>
  <c r="T184" i="3"/>
  <c r="R184" i="3"/>
  <c r="P184" i="3"/>
  <c r="BI179" i="3"/>
  <c r="BH179" i="3"/>
  <c r="BG179" i="3"/>
  <c r="BF179" i="3"/>
  <c r="T179" i="3"/>
  <c r="R179" i="3"/>
  <c r="P179" i="3"/>
  <c r="BI174" i="3"/>
  <c r="BH174" i="3"/>
  <c r="BG174" i="3"/>
  <c r="BF174" i="3"/>
  <c r="T174" i="3"/>
  <c r="R174" i="3"/>
  <c r="P174" i="3"/>
  <c r="BI169" i="3"/>
  <c r="BH169" i="3"/>
  <c r="BG169" i="3"/>
  <c r="BF169" i="3"/>
  <c r="T169" i="3"/>
  <c r="R169" i="3"/>
  <c r="P169" i="3"/>
  <c r="BI164" i="3"/>
  <c r="BH164" i="3"/>
  <c r="BG164" i="3"/>
  <c r="BF164" i="3"/>
  <c r="T164" i="3"/>
  <c r="R164" i="3"/>
  <c r="P164" i="3"/>
  <c r="BI159" i="3"/>
  <c r="BH159" i="3"/>
  <c r="BG159" i="3"/>
  <c r="BF159" i="3"/>
  <c r="T159" i="3"/>
  <c r="R159" i="3"/>
  <c r="P159" i="3"/>
  <c r="BI153" i="3"/>
  <c r="BH153" i="3"/>
  <c r="BG153" i="3"/>
  <c r="BF153" i="3"/>
  <c r="T153" i="3"/>
  <c r="R153" i="3"/>
  <c r="P153" i="3"/>
  <c r="BI148" i="3"/>
  <c r="BH148" i="3"/>
  <c r="BG148" i="3"/>
  <c r="BF148" i="3"/>
  <c r="T148" i="3"/>
  <c r="R148" i="3"/>
  <c r="P148" i="3"/>
  <c r="BI143" i="3"/>
  <c r="BH143" i="3"/>
  <c r="BG143" i="3"/>
  <c r="BF143" i="3"/>
  <c r="T143" i="3"/>
  <c r="R143" i="3"/>
  <c r="P143" i="3"/>
  <c r="BI138" i="3"/>
  <c r="BH138" i="3"/>
  <c r="BG138" i="3"/>
  <c r="BF138" i="3"/>
  <c r="T138" i="3"/>
  <c r="R138" i="3"/>
  <c r="P138" i="3"/>
  <c r="BI133" i="3"/>
  <c r="BH133" i="3"/>
  <c r="BG133" i="3"/>
  <c r="BF133" i="3"/>
  <c r="T133" i="3"/>
  <c r="R133" i="3"/>
  <c r="P133" i="3"/>
  <c r="BI128" i="3"/>
  <c r="BH128" i="3"/>
  <c r="BG128" i="3"/>
  <c r="BF128" i="3"/>
  <c r="T128" i="3"/>
  <c r="R128" i="3"/>
  <c r="P128" i="3"/>
  <c r="BI123" i="3"/>
  <c r="BH123" i="3"/>
  <c r="BG123" i="3"/>
  <c r="BF123" i="3"/>
  <c r="T123" i="3"/>
  <c r="R123" i="3"/>
  <c r="P123" i="3"/>
  <c r="F115" i="3"/>
  <c r="E113" i="3"/>
  <c r="F89" i="3"/>
  <c r="E87" i="3"/>
  <c r="J24" i="3"/>
  <c r="E24" i="3"/>
  <c r="J118" i="3"/>
  <c r="J23" i="3"/>
  <c r="J21" i="3"/>
  <c r="E21" i="3"/>
  <c r="J91" i="3"/>
  <c r="J20" i="3"/>
  <c r="J18" i="3"/>
  <c r="E18" i="3"/>
  <c r="F92" i="3"/>
  <c r="J17" i="3"/>
  <c r="J15" i="3"/>
  <c r="E15" i="3"/>
  <c r="F117" i="3"/>
  <c r="J14" i="3"/>
  <c r="J12" i="3"/>
  <c r="J89" i="3"/>
  <c r="E7" i="3"/>
  <c r="E111" i="3" s="1"/>
  <c r="J37" i="2"/>
  <c r="J36" i="2"/>
  <c r="AY95" i="1"/>
  <c r="J35" i="2"/>
  <c r="AX95" i="1"/>
  <c r="BI773" i="2"/>
  <c r="BH773" i="2"/>
  <c r="BG773" i="2"/>
  <c r="BF773" i="2"/>
  <c r="T773" i="2"/>
  <c r="R773" i="2"/>
  <c r="P773" i="2"/>
  <c r="BI769" i="2"/>
  <c r="BH769" i="2"/>
  <c r="BG769" i="2"/>
  <c r="BF769" i="2"/>
  <c r="T769" i="2"/>
  <c r="R769" i="2"/>
  <c r="P769" i="2"/>
  <c r="BI762" i="2"/>
  <c r="BH762" i="2"/>
  <c r="BG762" i="2"/>
  <c r="BF762" i="2"/>
  <c r="T762" i="2"/>
  <c r="R762" i="2"/>
  <c r="P762" i="2"/>
  <c r="BI757" i="2"/>
  <c r="BH757" i="2"/>
  <c r="BG757" i="2"/>
  <c r="BF757" i="2"/>
  <c r="T757" i="2"/>
  <c r="R757" i="2"/>
  <c r="P757" i="2"/>
  <c r="BI752" i="2"/>
  <c r="BH752" i="2"/>
  <c r="BG752" i="2"/>
  <c r="BF752" i="2"/>
  <c r="T752" i="2"/>
  <c r="R752" i="2"/>
  <c r="P752" i="2"/>
  <c r="BI747" i="2"/>
  <c r="BH747" i="2"/>
  <c r="BG747" i="2"/>
  <c r="BF747" i="2"/>
  <c r="T747" i="2"/>
  <c r="R747" i="2"/>
  <c r="P747" i="2"/>
  <c r="BI742" i="2"/>
  <c r="BH742" i="2"/>
  <c r="BG742" i="2"/>
  <c r="BF742" i="2"/>
  <c r="T742" i="2"/>
  <c r="R742" i="2"/>
  <c r="P742" i="2"/>
  <c r="BI737" i="2"/>
  <c r="BH737" i="2"/>
  <c r="BG737" i="2"/>
  <c r="BF737" i="2"/>
  <c r="T737" i="2"/>
  <c r="R737" i="2"/>
  <c r="P737" i="2"/>
  <c r="BI730" i="2"/>
  <c r="BH730" i="2"/>
  <c r="BG730" i="2"/>
  <c r="BF730" i="2"/>
  <c r="T730" i="2"/>
  <c r="R730" i="2"/>
  <c r="P730" i="2"/>
  <c r="BI725" i="2"/>
  <c r="BH725" i="2"/>
  <c r="BG725" i="2"/>
  <c r="BF725" i="2"/>
  <c r="T725" i="2"/>
  <c r="R725" i="2"/>
  <c r="P725" i="2"/>
  <c r="BI714" i="2"/>
  <c r="BH714" i="2"/>
  <c r="BG714" i="2"/>
  <c r="BF714" i="2"/>
  <c r="T714" i="2"/>
  <c r="R714" i="2"/>
  <c r="P714" i="2"/>
  <c r="BI703" i="2"/>
  <c r="BH703" i="2"/>
  <c r="BG703" i="2"/>
  <c r="BF703" i="2"/>
  <c r="T703" i="2"/>
  <c r="R703" i="2"/>
  <c r="P703" i="2"/>
  <c r="BI698" i="2"/>
  <c r="BH698" i="2"/>
  <c r="BG698" i="2"/>
  <c r="BF698" i="2"/>
  <c r="T698" i="2"/>
  <c r="R698" i="2"/>
  <c r="P698" i="2"/>
  <c r="BI694" i="2"/>
  <c r="BH694" i="2"/>
  <c r="BG694" i="2"/>
  <c r="BF694" i="2"/>
  <c r="T694" i="2"/>
  <c r="R694" i="2"/>
  <c r="P694" i="2"/>
  <c r="BI690" i="2"/>
  <c r="BH690" i="2"/>
  <c r="BG690" i="2"/>
  <c r="BF690" i="2"/>
  <c r="T690" i="2"/>
  <c r="R690" i="2"/>
  <c r="P690" i="2"/>
  <c r="BI686" i="2"/>
  <c r="BH686" i="2"/>
  <c r="BG686" i="2"/>
  <c r="BF686" i="2"/>
  <c r="T686" i="2"/>
  <c r="R686" i="2"/>
  <c r="P686" i="2"/>
  <c r="BI681" i="2"/>
  <c r="BH681" i="2"/>
  <c r="BG681" i="2"/>
  <c r="BF681" i="2"/>
  <c r="T681" i="2"/>
  <c r="R681" i="2"/>
  <c r="P681" i="2"/>
  <c r="BI677" i="2"/>
  <c r="BH677" i="2"/>
  <c r="BG677" i="2"/>
  <c r="BF677" i="2"/>
  <c r="T677" i="2"/>
  <c r="R677" i="2"/>
  <c r="P677" i="2"/>
  <c r="BI672" i="2"/>
  <c r="BH672" i="2"/>
  <c r="BG672" i="2"/>
  <c r="BF672" i="2"/>
  <c r="T672" i="2"/>
  <c r="R672" i="2"/>
  <c r="P672" i="2"/>
  <c r="BI654" i="2"/>
  <c r="BH654" i="2"/>
  <c r="BG654" i="2"/>
  <c r="BF654" i="2"/>
  <c r="T654" i="2"/>
  <c r="R654" i="2"/>
  <c r="P654" i="2"/>
  <c r="BI649" i="2"/>
  <c r="BH649" i="2"/>
  <c r="BG649" i="2"/>
  <c r="BF649" i="2"/>
  <c r="T649" i="2"/>
  <c r="R649" i="2"/>
  <c r="P649" i="2"/>
  <c r="BI644" i="2"/>
  <c r="BH644" i="2"/>
  <c r="BG644" i="2"/>
  <c r="BF644" i="2"/>
  <c r="T644" i="2"/>
  <c r="R644" i="2"/>
  <c r="P644" i="2"/>
  <c r="BI639" i="2"/>
  <c r="BH639" i="2"/>
  <c r="BG639" i="2"/>
  <c r="BF639" i="2"/>
  <c r="T639" i="2"/>
  <c r="R639" i="2"/>
  <c r="P639" i="2"/>
  <c r="BI634" i="2"/>
  <c r="BH634" i="2"/>
  <c r="BG634" i="2"/>
  <c r="BF634" i="2"/>
  <c r="T634" i="2"/>
  <c r="R634" i="2"/>
  <c r="P634" i="2"/>
  <c r="BI629" i="2"/>
  <c r="BH629" i="2"/>
  <c r="BG629" i="2"/>
  <c r="BF629" i="2"/>
  <c r="T629" i="2"/>
  <c r="R629" i="2"/>
  <c r="P629" i="2"/>
  <c r="BI624" i="2"/>
  <c r="BH624" i="2"/>
  <c r="BG624" i="2"/>
  <c r="BF624" i="2"/>
  <c r="T624" i="2"/>
  <c r="R624" i="2"/>
  <c r="P624" i="2"/>
  <c r="BI619" i="2"/>
  <c r="BH619" i="2"/>
  <c r="BG619" i="2"/>
  <c r="BF619" i="2"/>
  <c r="T619" i="2"/>
  <c r="R619" i="2"/>
  <c r="P619" i="2"/>
  <c r="BI614" i="2"/>
  <c r="BH614" i="2"/>
  <c r="BG614" i="2"/>
  <c r="BF614" i="2"/>
  <c r="T614" i="2"/>
  <c r="R614" i="2"/>
  <c r="P614" i="2"/>
  <c r="BI608" i="2"/>
  <c r="BH608" i="2"/>
  <c r="BG608" i="2"/>
  <c r="BF608" i="2"/>
  <c r="T608" i="2"/>
  <c r="R608" i="2"/>
  <c r="P608" i="2"/>
  <c r="BI601" i="2"/>
  <c r="BH601" i="2"/>
  <c r="BG601" i="2"/>
  <c r="BF601" i="2"/>
  <c r="T601" i="2"/>
  <c r="R601" i="2"/>
  <c r="P601" i="2"/>
  <c r="BI592" i="2"/>
  <c r="BH592" i="2"/>
  <c r="BG592" i="2"/>
  <c r="BF592" i="2"/>
  <c r="T592" i="2"/>
  <c r="R592" i="2"/>
  <c r="P592" i="2"/>
  <c r="BI585" i="2"/>
  <c r="BH585" i="2"/>
  <c r="BG585" i="2"/>
  <c r="BF585" i="2"/>
  <c r="T585" i="2"/>
  <c r="R585" i="2"/>
  <c r="P585" i="2"/>
  <c r="BI578" i="2"/>
  <c r="BH578" i="2"/>
  <c r="BG578" i="2"/>
  <c r="BF578" i="2"/>
  <c r="T578" i="2"/>
  <c r="R578" i="2"/>
  <c r="P578" i="2"/>
  <c r="BI563" i="2"/>
  <c r="BH563" i="2"/>
  <c r="BG563" i="2"/>
  <c r="BF563" i="2"/>
  <c r="T563" i="2"/>
  <c r="R563" i="2"/>
  <c r="P563" i="2"/>
  <c r="BI558" i="2"/>
  <c r="BH558" i="2"/>
  <c r="BG558" i="2"/>
  <c r="BF558" i="2"/>
  <c r="T558" i="2"/>
  <c r="R558" i="2"/>
  <c r="P558" i="2"/>
  <c r="BI553" i="2"/>
  <c r="BH553" i="2"/>
  <c r="BG553" i="2"/>
  <c r="BF553" i="2"/>
  <c r="T553" i="2"/>
  <c r="R553" i="2"/>
  <c r="P553" i="2"/>
  <c r="BI546" i="2"/>
  <c r="BH546" i="2"/>
  <c r="BG546" i="2"/>
  <c r="BF546" i="2"/>
  <c r="T546" i="2"/>
  <c r="R546" i="2"/>
  <c r="P546" i="2"/>
  <c r="BI535" i="2"/>
  <c r="BH535" i="2"/>
  <c r="BG535" i="2"/>
  <c r="BF535" i="2"/>
  <c r="T535" i="2"/>
  <c r="R535" i="2"/>
  <c r="P535" i="2"/>
  <c r="BI531" i="2"/>
  <c r="BH531" i="2"/>
  <c r="BG531" i="2"/>
  <c r="BF531" i="2"/>
  <c r="T531" i="2"/>
  <c r="R531" i="2"/>
  <c r="P531" i="2"/>
  <c r="BI527" i="2"/>
  <c r="BH527" i="2"/>
  <c r="BG527" i="2"/>
  <c r="BF527" i="2"/>
  <c r="T527" i="2"/>
  <c r="R527" i="2"/>
  <c r="P527" i="2"/>
  <c r="BI522" i="2"/>
  <c r="BH522" i="2"/>
  <c r="BG522" i="2"/>
  <c r="BF522" i="2"/>
  <c r="T522" i="2"/>
  <c r="R522" i="2"/>
  <c r="P522" i="2"/>
  <c r="BI518" i="2"/>
  <c r="BH518" i="2"/>
  <c r="BG518" i="2"/>
  <c r="BF518" i="2"/>
  <c r="T518" i="2"/>
  <c r="R518" i="2"/>
  <c r="P518" i="2"/>
  <c r="BI512" i="2"/>
  <c r="BH512" i="2"/>
  <c r="BG512" i="2"/>
  <c r="BF512" i="2"/>
  <c r="T512" i="2"/>
  <c r="R512" i="2"/>
  <c r="P512" i="2"/>
  <c r="BI507" i="2"/>
  <c r="BH507" i="2"/>
  <c r="BG507" i="2"/>
  <c r="BF507" i="2"/>
  <c r="T507" i="2"/>
  <c r="R507" i="2"/>
  <c r="P507" i="2"/>
  <c r="BI503" i="2"/>
  <c r="BH503" i="2"/>
  <c r="BG503" i="2"/>
  <c r="BF503" i="2"/>
  <c r="T503" i="2"/>
  <c r="R503" i="2"/>
  <c r="P503" i="2"/>
  <c r="BI499" i="2"/>
  <c r="BH499" i="2"/>
  <c r="BG499" i="2"/>
  <c r="BF499" i="2"/>
  <c r="T499" i="2"/>
  <c r="R499" i="2"/>
  <c r="P499" i="2"/>
  <c r="BI495" i="2"/>
  <c r="BH495" i="2"/>
  <c r="BG495" i="2"/>
  <c r="BF495" i="2"/>
  <c r="T495" i="2"/>
  <c r="R495" i="2"/>
  <c r="P495" i="2"/>
  <c r="BI491" i="2"/>
  <c r="BH491" i="2"/>
  <c r="BG491" i="2"/>
  <c r="BF491" i="2"/>
  <c r="T491" i="2"/>
  <c r="R491" i="2"/>
  <c r="P491" i="2"/>
  <c r="BI483" i="2"/>
  <c r="BH483" i="2"/>
  <c r="BG483" i="2"/>
  <c r="BF483" i="2"/>
  <c r="T483" i="2"/>
  <c r="R483" i="2"/>
  <c r="P483" i="2"/>
  <c r="BI479" i="2"/>
  <c r="BH479" i="2"/>
  <c r="BG479" i="2"/>
  <c r="BF479" i="2"/>
  <c r="T479" i="2"/>
  <c r="R479" i="2"/>
  <c r="P479" i="2"/>
  <c r="BI463" i="2"/>
  <c r="BH463" i="2"/>
  <c r="BG463" i="2"/>
  <c r="BF463" i="2"/>
  <c r="T463" i="2"/>
  <c r="R463" i="2"/>
  <c r="P463" i="2"/>
  <c r="BI459" i="2"/>
  <c r="BH459" i="2"/>
  <c r="BG459" i="2"/>
  <c r="BF459" i="2"/>
  <c r="T459" i="2"/>
  <c r="R459" i="2"/>
  <c r="P459" i="2"/>
  <c r="BI455" i="2"/>
  <c r="BH455" i="2"/>
  <c r="BG455" i="2"/>
  <c r="BF455" i="2"/>
  <c r="T455" i="2"/>
  <c r="R455" i="2"/>
  <c r="P455" i="2"/>
  <c r="BI451" i="2"/>
  <c r="BH451" i="2"/>
  <c r="BG451" i="2"/>
  <c r="BF451" i="2"/>
  <c r="T451" i="2"/>
  <c r="R451" i="2"/>
  <c r="P451" i="2"/>
  <c r="BI432" i="2"/>
  <c r="BH432" i="2"/>
  <c r="BG432" i="2"/>
  <c r="BF432" i="2"/>
  <c r="T432" i="2"/>
  <c r="R432" i="2"/>
  <c r="P432" i="2"/>
  <c r="BI412" i="2"/>
  <c r="BH412" i="2"/>
  <c r="BG412" i="2"/>
  <c r="BF412" i="2"/>
  <c r="T412" i="2"/>
  <c r="R412" i="2"/>
  <c r="P412" i="2"/>
  <c r="BI408" i="2"/>
  <c r="BH408" i="2"/>
  <c r="BG408" i="2"/>
  <c r="BF408" i="2"/>
  <c r="T408" i="2"/>
  <c r="R408" i="2"/>
  <c r="P408" i="2"/>
  <c r="BI402" i="2"/>
  <c r="BH402" i="2"/>
  <c r="BG402" i="2"/>
  <c r="BF402" i="2"/>
  <c r="T402" i="2"/>
  <c r="R402" i="2"/>
  <c r="P402" i="2"/>
  <c r="BI393" i="2"/>
  <c r="BH393" i="2"/>
  <c r="BG393" i="2"/>
  <c r="BF393" i="2"/>
  <c r="T393" i="2"/>
  <c r="R393" i="2"/>
  <c r="P393" i="2"/>
  <c r="BI381" i="2"/>
  <c r="BH381" i="2"/>
  <c r="BG381" i="2"/>
  <c r="BF381" i="2"/>
  <c r="T381" i="2"/>
  <c r="R381" i="2"/>
  <c r="P381" i="2"/>
  <c r="BI376" i="2"/>
  <c r="BH376" i="2"/>
  <c r="BG376" i="2"/>
  <c r="BF376" i="2"/>
  <c r="T376" i="2"/>
  <c r="R376" i="2"/>
  <c r="P376" i="2"/>
  <c r="BI372" i="2"/>
  <c r="BH372" i="2"/>
  <c r="BG372" i="2"/>
  <c r="BF372" i="2"/>
  <c r="T372" i="2"/>
  <c r="R372" i="2"/>
  <c r="P372" i="2"/>
  <c r="BI367" i="2"/>
  <c r="BH367" i="2"/>
  <c r="BG367" i="2"/>
  <c r="BF367" i="2"/>
  <c r="T367" i="2"/>
  <c r="R367" i="2"/>
  <c r="P367" i="2"/>
  <c r="BI362" i="2"/>
  <c r="BH362" i="2"/>
  <c r="BG362" i="2"/>
  <c r="BF362" i="2"/>
  <c r="T362" i="2"/>
  <c r="R362" i="2"/>
  <c r="P362" i="2"/>
  <c r="BI357" i="2"/>
  <c r="BH357" i="2"/>
  <c r="BG357" i="2"/>
  <c r="BF357" i="2"/>
  <c r="T357" i="2"/>
  <c r="R357" i="2"/>
  <c r="P357" i="2"/>
  <c r="BI352" i="2"/>
  <c r="BH352" i="2"/>
  <c r="BG352" i="2"/>
  <c r="BF352" i="2"/>
  <c r="T352" i="2"/>
  <c r="R352" i="2"/>
  <c r="P352" i="2"/>
  <c r="BI347" i="2"/>
  <c r="BH347" i="2"/>
  <c r="BG347" i="2"/>
  <c r="BF347" i="2"/>
  <c r="T347" i="2"/>
  <c r="R347" i="2"/>
  <c r="P347" i="2"/>
  <c r="BI342" i="2"/>
  <c r="BH342" i="2"/>
  <c r="BG342" i="2"/>
  <c r="BF342" i="2"/>
  <c r="T342" i="2"/>
  <c r="R342" i="2"/>
  <c r="P342" i="2"/>
  <c r="BI337" i="2"/>
  <c r="BH337" i="2"/>
  <c r="BG337" i="2"/>
  <c r="BF337" i="2"/>
  <c r="T337" i="2"/>
  <c r="R337" i="2"/>
  <c r="P337" i="2"/>
  <c r="BI332" i="2"/>
  <c r="BH332" i="2"/>
  <c r="BG332" i="2"/>
  <c r="BF332" i="2"/>
  <c r="T332" i="2"/>
  <c r="R332" i="2"/>
  <c r="P332" i="2"/>
  <c r="BI318" i="2"/>
  <c r="BH318" i="2"/>
  <c r="BG318" i="2"/>
  <c r="BF318" i="2"/>
  <c r="T318" i="2"/>
  <c r="R318" i="2"/>
  <c r="P318" i="2"/>
  <c r="BI311" i="2"/>
  <c r="BH311" i="2"/>
  <c r="BG311" i="2"/>
  <c r="BF311" i="2"/>
  <c r="T311" i="2"/>
  <c r="R311" i="2"/>
  <c r="P311" i="2"/>
  <c r="BI304" i="2"/>
  <c r="BH304" i="2"/>
  <c r="BG304" i="2"/>
  <c r="BF304" i="2"/>
  <c r="T304" i="2"/>
  <c r="R304" i="2"/>
  <c r="P304" i="2"/>
  <c r="BI291" i="2"/>
  <c r="BH291" i="2"/>
  <c r="BG291" i="2"/>
  <c r="BF291" i="2"/>
  <c r="T291" i="2"/>
  <c r="R291" i="2"/>
  <c r="P291" i="2"/>
  <c r="BI286" i="2"/>
  <c r="BH286" i="2"/>
  <c r="BG286" i="2"/>
  <c r="BF286" i="2"/>
  <c r="T286" i="2"/>
  <c r="R286" i="2"/>
  <c r="P286" i="2"/>
  <c r="BI281" i="2"/>
  <c r="BH281" i="2"/>
  <c r="BG281" i="2"/>
  <c r="BF281" i="2"/>
  <c r="T281" i="2"/>
  <c r="R281" i="2"/>
  <c r="P281" i="2"/>
  <c r="BI276" i="2"/>
  <c r="BH276" i="2"/>
  <c r="BG276" i="2"/>
  <c r="BF276" i="2"/>
  <c r="T276" i="2"/>
  <c r="R276" i="2"/>
  <c r="P276" i="2"/>
  <c r="BI271" i="2"/>
  <c r="BH271" i="2"/>
  <c r="BG271" i="2"/>
  <c r="BF271" i="2"/>
  <c r="T271" i="2"/>
  <c r="R271" i="2"/>
  <c r="P271" i="2"/>
  <c r="BI265" i="2"/>
  <c r="BH265" i="2"/>
  <c r="BG265" i="2"/>
  <c r="BF265" i="2"/>
  <c r="T265" i="2"/>
  <c r="R265" i="2"/>
  <c r="P265" i="2"/>
  <c r="BI260" i="2"/>
  <c r="BH260" i="2"/>
  <c r="BG260" i="2"/>
  <c r="BF260" i="2"/>
  <c r="T260" i="2"/>
  <c r="R260" i="2"/>
  <c r="P260" i="2"/>
  <c r="BI244" i="2"/>
  <c r="BH244" i="2"/>
  <c r="BG244" i="2"/>
  <c r="BF244" i="2"/>
  <c r="T244" i="2"/>
  <c r="R244" i="2"/>
  <c r="P244" i="2"/>
  <c r="BI235" i="2"/>
  <c r="BH235" i="2"/>
  <c r="BG235" i="2"/>
  <c r="BF235" i="2"/>
  <c r="T235" i="2"/>
  <c r="R235" i="2"/>
  <c r="P235" i="2"/>
  <c r="BI227" i="2"/>
  <c r="BH227" i="2"/>
  <c r="BG227" i="2"/>
  <c r="BF227" i="2"/>
  <c r="T227" i="2"/>
  <c r="R227" i="2"/>
  <c r="P227" i="2"/>
  <c r="BI219" i="2"/>
  <c r="BH219" i="2"/>
  <c r="BG219" i="2"/>
  <c r="BF219" i="2"/>
  <c r="T219" i="2"/>
  <c r="R219" i="2"/>
  <c r="P219" i="2"/>
  <c r="BI213" i="2"/>
  <c r="BH213" i="2"/>
  <c r="BG213" i="2"/>
  <c r="BF213" i="2"/>
  <c r="T213" i="2"/>
  <c r="R213" i="2"/>
  <c r="P213" i="2"/>
  <c r="BI207" i="2"/>
  <c r="BH207" i="2"/>
  <c r="BG207" i="2"/>
  <c r="BF207" i="2"/>
  <c r="T207" i="2"/>
  <c r="R207" i="2"/>
  <c r="P207" i="2"/>
  <c r="BI201" i="2"/>
  <c r="BH201" i="2"/>
  <c r="BG201" i="2"/>
  <c r="BF201" i="2"/>
  <c r="T201" i="2"/>
  <c r="R201" i="2"/>
  <c r="P201" i="2"/>
  <c r="BI195" i="2"/>
  <c r="BH195" i="2"/>
  <c r="BG195" i="2"/>
  <c r="BF195" i="2"/>
  <c r="T195" i="2"/>
  <c r="R195" i="2"/>
  <c r="P195" i="2"/>
  <c r="BI186" i="2"/>
  <c r="BH186" i="2"/>
  <c r="BG186" i="2"/>
  <c r="BF186" i="2"/>
  <c r="T186" i="2"/>
  <c r="R186" i="2"/>
  <c r="P186" i="2"/>
  <c r="BI172" i="2"/>
  <c r="BH172" i="2"/>
  <c r="BG172" i="2"/>
  <c r="BF172" i="2"/>
  <c r="T172" i="2"/>
  <c r="R172" i="2"/>
  <c r="P172" i="2"/>
  <c r="BI164" i="2"/>
  <c r="BH164" i="2"/>
  <c r="BG164" i="2"/>
  <c r="BF164" i="2"/>
  <c r="T164" i="2"/>
  <c r="R164" i="2"/>
  <c r="P164" i="2"/>
  <c r="BI147" i="2"/>
  <c r="BH147" i="2"/>
  <c r="BG147" i="2"/>
  <c r="BF147" i="2"/>
  <c r="T147" i="2"/>
  <c r="R147" i="2"/>
  <c r="P147" i="2"/>
  <c r="BI135" i="2"/>
  <c r="BH135" i="2"/>
  <c r="BG135" i="2"/>
  <c r="BF135" i="2"/>
  <c r="T135" i="2"/>
  <c r="R135" i="2"/>
  <c r="P135" i="2"/>
  <c r="BI129" i="2"/>
  <c r="BH129" i="2"/>
  <c r="BG129" i="2"/>
  <c r="BF129" i="2"/>
  <c r="T129" i="2"/>
  <c r="R129" i="2"/>
  <c r="P129" i="2"/>
  <c r="BI123" i="2"/>
  <c r="BH123" i="2"/>
  <c r="BG123" i="2"/>
  <c r="BF123" i="2"/>
  <c r="T123" i="2"/>
  <c r="R123" i="2"/>
  <c r="P123" i="2"/>
  <c r="F115" i="2"/>
  <c r="E113" i="2"/>
  <c r="F89" i="2"/>
  <c r="E87" i="2"/>
  <c r="J24" i="2"/>
  <c r="E24" i="2"/>
  <c r="J92" i="2" s="1"/>
  <c r="J23" i="2"/>
  <c r="J21" i="2"/>
  <c r="E21" i="2"/>
  <c r="J117" i="2" s="1"/>
  <c r="J20" i="2"/>
  <c r="J18" i="2"/>
  <c r="E18" i="2"/>
  <c r="F118" i="2" s="1"/>
  <c r="J17" i="2"/>
  <c r="J15" i="2"/>
  <c r="E15" i="2"/>
  <c r="F117" i="2" s="1"/>
  <c r="J14" i="2"/>
  <c r="J12" i="2"/>
  <c r="J89" i="2" s="1"/>
  <c r="E7" i="2"/>
  <c r="E111" i="2"/>
  <c r="L90" i="1"/>
  <c r="AM90" i="1"/>
  <c r="AM89" i="1"/>
  <c r="L89" i="1"/>
  <c r="AM87" i="1"/>
  <c r="L87" i="1"/>
  <c r="L85" i="1"/>
  <c r="L84" i="1"/>
  <c r="J141" i="5"/>
  <c r="BK135" i="5"/>
  <c r="J135" i="5"/>
  <c r="BK131" i="5"/>
  <c r="J131" i="5"/>
  <c r="J123" i="5"/>
  <c r="BK119" i="5"/>
  <c r="BK515" i="3"/>
  <c r="BK510" i="3"/>
  <c r="J505" i="3"/>
  <c r="BK500" i="3"/>
  <c r="J495" i="3"/>
  <c r="BK490" i="3"/>
  <c r="BK481" i="3"/>
  <c r="J468" i="3"/>
  <c r="BK462" i="3"/>
  <c r="J457" i="3"/>
  <c r="BK453" i="3"/>
  <c r="J449" i="3"/>
  <c r="J432" i="3"/>
  <c r="BK425" i="3"/>
  <c r="J410" i="3"/>
  <c r="BK405" i="3"/>
  <c r="J395" i="3"/>
  <c r="BK385" i="3"/>
  <c r="J380" i="3"/>
  <c r="BK372" i="3"/>
  <c r="J362" i="3"/>
  <c r="BK355" i="3"/>
  <c r="BK350" i="3"/>
  <c r="BK318" i="3"/>
  <c r="BK314" i="3"/>
  <c r="BK310" i="3"/>
  <c r="BK306" i="3"/>
  <c r="BK302" i="3"/>
  <c r="J297" i="3"/>
  <c r="BK283" i="3"/>
  <c r="BK273" i="3"/>
  <c r="BK269" i="3"/>
  <c r="BK246" i="3"/>
  <c r="J242" i="3"/>
  <c r="BK215" i="3"/>
  <c r="BK209" i="3"/>
  <c r="BK199" i="3"/>
  <c r="BK189" i="3"/>
  <c r="BK184" i="3"/>
  <c r="BK179" i="3"/>
  <c r="J174" i="3"/>
  <c r="BK153" i="3"/>
  <c r="BK148" i="3"/>
  <c r="BK143" i="3"/>
  <c r="J123" i="3"/>
  <c r="BK752" i="2"/>
  <c r="J747" i="2"/>
  <c r="BK730" i="2"/>
  <c r="J725" i="2"/>
  <c r="J703" i="2"/>
  <c r="BK698" i="2"/>
  <c r="J694" i="2"/>
  <c r="J690" i="2"/>
  <c r="BK686" i="2"/>
  <c r="BK677" i="2"/>
  <c r="J672" i="2"/>
  <c r="BK649" i="2"/>
  <c r="BK644" i="2"/>
  <c r="BK639" i="2"/>
  <c r="J624" i="2"/>
  <c r="BK619" i="2"/>
  <c r="J614" i="2"/>
  <c r="BK608" i="2"/>
  <c r="J585" i="2"/>
  <c r="BK578" i="2"/>
  <c r="BK563" i="2"/>
  <c r="BK558" i="2"/>
  <c r="BK546" i="2"/>
  <c r="J531" i="2"/>
  <c r="J527" i="2"/>
  <c r="BK522" i="2"/>
  <c r="J512" i="2"/>
  <c r="J503" i="2"/>
  <c r="BK499" i="2"/>
  <c r="J491" i="2"/>
  <c r="J483" i="2"/>
  <c r="J479" i="2"/>
  <c r="J463" i="2"/>
  <c r="BK459" i="2"/>
  <c r="J451" i="2"/>
  <c r="BK376" i="2"/>
  <c r="J367" i="2"/>
  <c r="BK362" i="2"/>
  <c r="BK357" i="2"/>
  <c r="BK352" i="2"/>
  <c r="BK337" i="2"/>
  <c r="J318" i="2"/>
  <c r="J311" i="2"/>
  <c r="BK276" i="2"/>
  <c r="BK271" i="2"/>
  <c r="J265" i="2"/>
  <c r="J244" i="2"/>
  <c r="BK235" i="2"/>
  <c r="BK227" i="2"/>
  <c r="J219" i="2"/>
  <c r="BK207" i="2"/>
  <c r="BK201" i="2"/>
  <c r="BK186" i="2"/>
  <c r="BK172" i="2"/>
  <c r="BK164" i="2"/>
  <c r="BK147" i="2"/>
  <c r="J135" i="2"/>
  <c r="J123" i="2"/>
  <c r="AS94" i="1"/>
  <c r="BK141" i="5"/>
  <c r="BK123" i="5"/>
  <c r="BK128" i="4"/>
  <c r="J119" i="4"/>
  <c r="J405" i="3"/>
  <c r="J400" i="3"/>
  <c r="BK390" i="3"/>
  <c r="J385" i="3"/>
  <c r="BK380" i="3"/>
  <c r="J372" i="3"/>
  <c r="BK367" i="3"/>
  <c r="J355" i="3"/>
  <c r="J350" i="3"/>
  <c r="J345" i="3"/>
  <c r="BK341" i="3"/>
  <c r="J337" i="3"/>
  <c r="BK332" i="3"/>
  <c r="BK328" i="3"/>
  <c r="BK322" i="3"/>
  <c r="J318" i="3"/>
  <c r="J302" i="3"/>
  <c r="BK297" i="3"/>
  <c r="BK289" i="3"/>
  <c r="J283" i="3"/>
  <c r="J273" i="3"/>
  <c r="BK258" i="3"/>
  <c r="J229" i="3"/>
  <c r="J224" i="3"/>
  <c r="BK219" i="3"/>
  <c r="J215" i="3"/>
  <c r="J209" i="3"/>
  <c r="J204" i="3"/>
  <c r="J189" i="3"/>
  <c r="J164" i="3"/>
  <c r="J159" i="3"/>
  <c r="J143" i="3"/>
  <c r="BK138" i="3"/>
  <c r="J133" i="3"/>
  <c r="J752" i="2"/>
  <c r="BK737" i="2"/>
  <c r="J730" i="2"/>
  <c r="BK714" i="2"/>
  <c r="BK703" i="2"/>
  <c r="J698" i="2"/>
  <c r="J686" i="2"/>
  <c r="BK681" i="2"/>
  <c r="J677" i="2"/>
  <c r="BK654" i="2"/>
  <c r="J649" i="2"/>
  <c r="J639" i="2"/>
  <c r="BK634" i="2"/>
  <c r="BK629" i="2"/>
  <c r="BK624" i="2"/>
  <c r="J608" i="2"/>
  <c r="J601" i="2"/>
  <c r="J592" i="2"/>
  <c r="BK585" i="2"/>
  <c r="J558" i="2"/>
  <c r="J553" i="2"/>
  <c r="BK535" i="2"/>
  <c r="BK527" i="2"/>
  <c r="J522" i="2"/>
  <c r="BK518" i="2"/>
  <c r="J499" i="2"/>
  <c r="J495" i="2"/>
  <c r="BK491" i="2"/>
  <c r="BK483" i="2"/>
  <c r="J459" i="2"/>
  <c r="J455" i="2"/>
  <c r="J408" i="2"/>
  <c r="J372" i="2"/>
  <c r="J357" i="2"/>
  <c r="J347" i="2"/>
  <c r="BK332" i="2"/>
  <c r="BK318" i="2"/>
  <c r="BK304" i="2"/>
  <c r="J291" i="2"/>
  <c r="BK286" i="2"/>
  <c r="BK281" i="2"/>
  <c r="J276" i="2"/>
  <c r="BK265" i="2"/>
  <c r="BK244" i="2"/>
  <c r="J213" i="2"/>
  <c r="J195" i="2"/>
  <c r="J172" i="2"/>
  <c r="BK135" i="2"/>
  <c r="J129" i="2"/>
  <c r="BK147" i="5"/>
  <c r="J119" i="5"/>
  <c r="J128" i="4"/>
  <c r="BK119" i="4"/>
  <c r="J367" i="3"/>
  <c r="BK345" i="3"/>
  <c r="J341" i="3"/>
  <c r="J314" i="3"/>
  <c r="J310" i="3"/>
  <c r="J306" i="3"/>
  <c r="J293" i="3"/>
  <c r="J289" i="3"/>
  <c r="J277" i="3"/>
  <c r="J258" i="3"/>
  <c r="J234" i="3"/>
  <c r="BK229" i="3"/>
  <c r="J219" i="3"/>
  <c r="J179" i="3"/>
  <c r="BK174" i="3"/>
  <c r="BK169" i="3"/>
  <c r="BK159" i="3"/>
  <c r="J148" i="3"/>
  <c r="J138" i="3"/>
  <c r="BK133" i="3"/>
  <c r="J128" i="3"/>
  <c r="BK123" i="3"/>
  <c r="BK773" i="2"/>
  <c r="J773" i="2"/>
  <c r="BK769" i="2"/>
  <c r="J769" i="2"/>
  <c r="BK762" i="2"/>
  <c r="J762" i="2"/>
  <c r="BK757" i="2"/>
  <c r="J757" i="2"/>
  <c r="BK512" i="2"/>
  <c r="BK507" i="2"/>
  <c r="BK503" i="2"/>
  <c r="BK463" i="2"/>
  <c r="J432" i="2"/>
  <c r="BK412" i="2"/>
  <c r="BK408" i="2"/>
  <c r="BK402" i="2"/>
  <c r="J393" i="2"/>
  <c r="BK381" i="2"/>
  <c r="J376" i="2"/>
  <c r="BK372" i="2"/>
  <c r="J362" i="2"/>
  <c r="BK342" i="2"/>
  <c r="J286" i="2"/>
  <c r="J271" i="2"/>
  <c r="BK260" i="2"/>
  <c r="J227" i="2"/>
  <c r="J207" i="2"/>
  <c r="J201" i="2"/>
  <c r="J186" i="2"/>
  <c r="J164" i="2"/>
  <c r="J147" i="2"/>
  <c r="J147" i="5"/>
  <c r="BK127" i="5"/>
  <c r="J127" i="5"/>
  <c r="BK528" i="3"/>
  <c r="J528" i="3"/>
  <c r="BK524" i="3"/>
  <c r="J524" i="3"/>
  <c r="J515" i="3"/>
  <c r="J510" i="3"/>
  <c r="BK505" i="3"/>
  <c r="J500" i="3"/>
  <c r="BK495" i="3"/>
  <c r="J490" i="3"/>
  <c r="J481" i="3"/>
  <c r="BK468" i="3"/>
  <c r="J462" i="3"/>
  <c r="BK457" i="3"/>
  <c r="J453" i="3"/>
  <c r="BK449" i="3"/>
  <c r="BK441" i="3"/>
  <c r="J441" i="3"/>
  <c r="BK432" i="3"/>
  <c r="J425" i="3"/>
  <c r="BK410" i="3"/>
  <c r="BK400" i="3"/>
  <c r="BK395" i="3"/>
  <c r="J390" i="3"/>
  <c r="BK362" i="3"/>
  <c r="BK337" i="3"/>
  <c r="J332" i="3"/>
  <c r="J328" i="3"/>
  <c r="J322" i="3"/>
  <c r="BK293" i="3"/>
  <c r="BK277" i="3"/>
  <c r="J269" i="3"/>
  <c r="J246" i="3"/>
  <c r="BK242" i="3"/>
  <c r="BK234" i="3"/>
  <c r="BK224" i="3"/>
  <c r="BK204" i="3"/>
  <c r="J199" i="3"/>
  <c r="J184" i="3"/>
  <c r="J169" i="3"/>
  <c r="BK164" i="3"/>
  <c r="J153" i="3"/>
  <c r="BK128" i="3"/>
  <c r="BK747" i="2"/>
  <c r="BK742" i="2"/>
  <c r="J742" i="2"/>
  <c r="J737" i="2"/>
  <c r="BK725" i="2"/>
  <c r="J714" i="2"/>
  <c r="BK694" i="2"/>
  <c r="BK690" i="2"/>
  <c r="J681" i="2"/>
  <c r="BK672" i="2"/>
  <c r="J654" i="2"/>
  <c r="J644" i="2"/>
  <c r="J634" i="2"/>
  <c r="J629" i="2"/>
  <c r="J619" i="2"/>
  <c r="BK614" i="2"/>
  <c r="BK601" i="2"/>
  <c r="BK592" i="2"/>
  <c r="J578" i="2"/>
  <c r="J563" i="2"/>
  <c r="BK553" i="2"/>
  <c r="J546" i="2"/>
  <c r="J535" i="2"/>
  <c r="BK531" i="2"/>
  <c r="J518" i="2"/>
  <c r="J507" i="2"/>
  <c r="BK495" i="2"/>
  <c r="BK479" i="2"/>
  <c r="BK455" i="2"/>
  <c r="BK451" i="2"/>
  <c r="BK432" i="2"/>
  <c r="J412" i="2"/>
  <c r="J402" i="2"/>
  <c r="BK393" i="2"/>
  <c r="J381" i="2"/>
  <c r="BK367" i="2"/>
  <c r="J352" i="2"/>
  <c r="BK347" i="2"/>
  <c r="J342" i="2"/>
  <c r="J337" i="2"/>
  <c r="J332" i="2"/>
  <c r="BK311" i="2"/>
  <c r="J304" i="2"/>
  <c r="BK291" i="2"/>
  <c r="J281" i="2"/>
  <c r="J260" i="2"/>
  <c r="J235" i="2"/>
  <c r="BK219" i="2"/>
  <c r="BK213" i="2"/>
  <c r="BK195" i="2"/>
  <c r="BK129" i="2"/>
  <c r="BK123" i="2"/>
  <c r="J34" i="4"/>
  <c r="AW97" i="1"/>
  <c r="R122" i="2" l="1"/>
  <c r="BK243" i="2"/>
  <c r="J243" i="2" s="1"/>
  <c r="J98" i="2" s="1"/>
  <c r="BK407" i="2"/>
  <c r="J407" i="2" s="1"/>
  <c r="J99" i="2" s="1"/>
  <c r="BK685" i="2"/>
  <c r="J685" i="2" s="1"/>
  <c r="J100" i="2" s="1"/>
  <c r="P702" i="2"/>
  <c r="P122" i="3"/>
  <c r="BK158" i="3"/>
  <c r="J158" i="3" s="1"/>
  <c r="J98" i="3" s="1"/>
  <c r="R158" i="3"/>
  <c r="R121" i="3" s="1"/>
  <c r="T158" i="3"/>
  <c r="T241" i="3"/>
  <c r="P448" i="3"/>
  <c r="BK467" i="3"/>
  <c r="J467" i="3" s="1"/>
  <c r="J101" i="3" s="1"/>
  <c r="P467" i="3"/>
  <c r="BK118" i="5"/>
  <c r="BK117" i="5" s="1"/>
  <c r="J117" i="5" s="1"/>
  <c r="J96" i="5" s="1"/>
  <c r="P122" i="2"/>
  <c r="P243" i="2"/>
  <c r="T407" i="2"/>
  <c r="R685" i="2"/>
  <c r="BK702" i="2"/>
  <c r="J702" i="2" s="1"/>
  <c r="J101" i="2" s="1"/>
  <c r="P118" i="5"/>
  <c r="P117" i="5"/>
  <c r="AU98" i="1" s="1"/>
  <c r="BK122" i="2"/>
  <c r="J122" i="2" s="1"/>
  <c r="J97" i="2" s="1"/>
  <c r="R243" i="2"/>
  <c r="P407" i="2"/>
  <c r="P685" i="2"/>
  <c r="T702" i="2"/>
  <c r="R241" i="3"/>
  <c r="R467" i="3"/>
  <c r="R118" i="5"/>
  <c r="R117" i="5"/>
  <c r="T122" i="2"/>
  <c r="T243" i="2"/>
  <c r="R407" i="2"/>
  <c r="T685" i="2"/>
  <c r="R702" i="2"/>
  <c r="BK122" i="3"/>
  <c r="J122" i="3" s="1"/>
  <c r="J97" i="3" s="1"/>
  <c r="R122" i="3"/>
  <c r="T122" i="3"/>
  <c r="T121" i="3"/>
  <c r="P158" i="3"/>
  <c r="BK241" i="3"/>
  <c r="J241" i="3" s="1"/>
  <c r="J99" i="3" s="1"/>
  <c r="P241" i="3"/>
  <c r="BK448" i="3"/>
  <c r="J448" i="3" s="1"/>
  <c r="J100" i="3" s="1"/>
  <c r="R448" i="3"/>
  <c r="T448" i="3"/>
  <c r="T467" i="3"/>
  <c r="T118" i="5"/>
  <c r="T117" i="5" s="1"/>
  <c r="J91" i="2"/>
  <c r="J115" i="2"/>
  <c r="J118" i="2"/>
  <c r="BE135" i="2"/>
  <c r="BE186" i="2"/>
  <c r="BE201" i="2"/>
  <c r="BE207" i="2"/>
  <c r="BE244" i="2"/>
  <c r="BE265" i="2"/>
  <c r="BE271" i="2"/>
  <c r="BE276" i="2"/>
  <c r="BE286" i="2"/>
  <c r="BE372" i="2"/>
  <c r="BE459" i="2"/>
  <c r="BE491" i="2"/>
  <c r="BE499" i="2"/>
  <c r="BE558" i="2"/>
  <c r="BE585" i="2"/>
  <c r="BE592" i="2"/>
  <c r="BE608" i="2"/>
  <c r="BE654" i="2"/>
  <c r="BE677" i="2"/>
  <c r="BE681" i="2"/>
  <c r="BE698" i="2"/>
  <c r="BE703" i="2"/>
  <c r="BE737" i="2"/>
  <c r="BE742" i="2"/>
  <c r="F91" i="3"/>
  <c r="J92" i="3"/>
  <c r="J115" i="3"/>
  <c r="F118" i="3"/>
  <c r="BE133" i="3"/>
  <c r="BE143" i="3"/>
  <c r="BE179" i="3"/>
  <c r="BE184" i="3"/>
  <c r="BE215" i="3"/>
  <c r="BE229" i="3"/>
  <c r="BE283" i="3"/>
  <c r="BE302" i="3"/>
  <c r="BE318" i="3"/>
  <c r="BE345" i="3"/>
  <c r="BE350" i="3"/>
  <c r="BE380" i="3"/>
  <c r="BE410" i="3"/>
  <c r="BE425" i="3"/>
  <c r="BE453" i="3"/>
  <c r="BE462" i="3"/>
  <c r="BE468" i="3"/>
  <c r="BE510" i="3"/>
  <c r="BE515" i="3"/>
  <c r="BE524" i="3"/>
  <c r="BE528" i="3"/>
  <c r="BE127" i="5"/>
  <c r="F92" i="2"/>
  <c r="BE123" i="2"/>
  <c r="BE129" i="2"/>
  <c r="BE164" i="2"/>
  <c r="BE195" i="2"/>
  <c r="BE213" i="2"/>
  <c r="BE235" i="2"/>
  <c r="BE304" i="2"/>
  <c r="BE311" i="2"/>
  <c r="BE332" i="2"/>
  <c r="BE347" i="2"/>
  <c r="BE451" i="2"/>
  <c r="BE455" i="2"/>
  <c r="BE483" i="2"/>
  <c r="BE495" i="2"/>
  <c r="BE757" i="2"/>
  <c r="BE762" i="2"/>
  <c r="BE769" i="2"/>
  <c r="BE773" i="2"/>
  <c r="J117" i="3"/>
  <c r="BE148" i="3"/>
  <c r="BE199" i="3"/>
  <c r="BE204" i="3"/>
  <c r="BE209" i="3"/>
  <c r="BE246" i="3"/>
  <c r="BE258" i="3"/>
  <c r="BE269" i="3"/>
  <c r="BE277" i="3"/>
  <c r="BE293" i="3"/>
  <c r="BE297" i="3"/>
  <c r="BE310" i="3"/>
  <c r="BE314" i="3"/>
  <c r="BE322" i="3"/>
  <c r="BE328" i="3"/>
  <c r="BE362" i="3"/>
  <c r="BE385" i="3"/>
  <c r="E85" i="4"/>
  <c r="F91" i="4"/>
  <c r="J113" i="4"/>
  <c r="J114" i="4"/>
  <c r="BE128" i="4"/>
  <c r="BK118" i="4"/>
  <c r="J118" i="4" s="1"/>
  <c r="J97" i="4" s="1"/>
  <c r="J89" i="5"/>
  <c r="F92" i="5"/>
  <c r="E107" i="5"/>
  <c r="J113" i="5"/>
  <c r="BE119" i="5"/>
  <c r="BE123" i="5"/>
  <c r="BE147" i="5"/>
  <c r="BE147" i="2"/>
  <c r="BE172" i="2"/>
  <c r="BE219" i="2"/>
  <c r="BE227" i="2"/>
  <c r="BE337" i="2"/>
  <c r="BE352" i="2"/>
  <c r="BE357" i="2"/>
  <c r="BE362" i="2"/>
  <c r="BE367" i="2"/>
  <c r="BE376" i="2"/>
  <c r="BE381" i="2"/>
  <c r="BE402" i="2"/>
  <c r="BE412" i="2"/>
  <c r="BE432" i="2"/>
  <c r="BE463" i="2"/>
  <c r="BE507" i="2"/>
  <c r="BE518" i="2"/>
  <c r="BE522" i="2"/>
  <c r="BE527" i="2"/>
  <c r="BE531" i="2"/>
  <c r="BE546" i="2"/>
  <c r="BE578" i="2"/>
  <c r="BE619" i="2"/>
  <c r="BE629" i="2"/>
  <c r="BE649" i="2"/>
  <c r="BE672" i="2"/>
  <c r="BE686" i="2"/>
  <c r="BE690" i="2"/>
  <c r="BE730" i="2"/>
  <c r="BE747" i="2"/>
  <c r="BE752" i="2"/>
  <c r="BE123" i="3"/>
  <c r="BE128" i="3"/>
  <c r="BE153" i="3"/>
  <c r="BE169" i="3"/>
  <c r="BE174" i="3"/>
  <c r="BE189" i="3"/>
  <c r="BE234" i="3"/>
  <c r="BE242" i="3"/>
  <c r="BE273" i="3"/>
  <c r="BE306" i="3"/>
  <c r="BE355" i="3"/>
  <c r="BE372" i="3"/>
  <c r="BE390" i="3"/>
  <c r="BE395" i="3"/>
  <c r="BE405" i="3"/>
  <c r="BE119" i="4"/>
  <c r="F113" i="5"/>
  <c r="J114" i="5"/>
  <c r="E85" i="2"/>
  <c r="F91" i="2"/>
  <c r="BE260" i="2"/>
  <c r="BE281" i="2"/>
  <c r="BE291" i="2"/>
  <c r="BE318" i="2"/>
  <c r="BE342" i="2"/>
  <c r="BE393" i="2"/>
  <c r="BE408" i="2"/>
  <c r="BE479" i="2"/>
  <c r="BE503" i="2"/>
  <c r="BE512" i="2"/>
  <c r="BE535" i="2"/>
  <c r="BE553" i="2"/>
  <c r="BE563" i="2"/>
  <c r="BE601" i="2"/>
  <c r="BE614" i="2"/>
  <c r="BE624" i="2"/>
  <c r="BE634" i="2"/>
  <c r="BE639" i="2"/>
  <c r="BE644" i="2"/>
  <c r="BE694" i="2"/>
  <c r="BE714" i="2"/>
  <c r="BE725" i="2"/>
  <c r="E85" i="3"/>
  <c r="BE138" i="3"/>
  <c r="BE159" i="3"/>
  <c r="BE164" i="3"/>
  <c r="BE219" i="3"/>
  <c r="BE224" i="3"/>
  <c r="BE289" i="3"/>
  <c r="BE332" i="3"/>
  <c r="BE337" i="3"/>
  <c r="BE341" i="3"/>
  <c r="BE367" i="3"/>
  <c r="BE400" i="3"/>
  <c r="BE432" i="3"/>
  <c r="BE441" i="3"/>
  <c r="BE449" i="3"/>
  <c r="BE457" i="3"/>
  <c r="BE481" i="3"/>
  <c r="BE490" i="3"/>
  <c r="BE495" i="3"/>
  <c r="BE500" i="3"/>
  <c r="BE505" i="3"/>
  <c r="J89" i="4"/>
  <c r="F92" i="4"/>
  <c r="BE131" i="5"/>
  <c r="BE135" i="5"/>
  <c r="BE141" i="5"/>
  <c r="F36" i="2"/>
  <c r="BC95" i="1" s="1"/>
  <c r="F35" i="3"/>
  <c r="BB96" i="1"/>
  <c r="F34" i="4"/>
  <c r="BA97" i="1" s="1"/>
  <c r="F36" i="3"/>
  <c r="BC96" i="1"/>
  <c r="F35" i="2"/>
  <c r="BB95" i="1" s="1"/>
  <c r="F34" i="5"/>
  <c r="BA98" i="1"/>
  <c r="F35" i="5"/>
  <c r="BB98" i="1" s="1"/>
  <c r="J34" i="2"/>
  <c r="AW95" i="1"/>
  <c r="F34" i="3"/>
  <c r="BA96" i="1" s="1"/>
  <c r="F37" i="3"/>
  <c r="BD96" i="1"/>
  <c r="F37" i="5"/>
  <c r="BD98" i="1" s="1"/>
  <c r="J34" i="3"/>
  <c r="AW96" i="1"/>
  <c r="F34" i="2"/>
  <c r="BA95" i="1" s="1"/>
  <c r="F37" i="2"/>
  <c r="BD95" i="1"/>
  <c r="J34" i="5"/>
  <c r="AW98" i="1" s="1"/>
  <c r="F36" i="5"/>
  <c r="BC98" i="1"/>
  <c r="T121" i="2" l="1"/>
  <c r="P121" i="3"/>
  <c r="AU96" i="1"/>
  <c r="P121" i="2"/>
  <c r="AU95" i="1" s="1"/>
  <c r="R121" i="2"/>
  <c r="BK121" i="3"/>
  <c r="J121" i="3"/>
  <c r="J96" i="3" s="1"/>
  <c r="J118" i="5"/>
  <c r="J97" i="5"/>
  <c r="BK117" i="4"/>
  <c r="J117" i="4" s="1"/>
  <c r="J96" i="4" s="1"/>
  <c r="BK121" i="2"/>
  <c r="J121" i="2"/>
  <c r="J33" i="4"/>
  <c r="AV97" i="1" s="1"/>
  <c r="AT97" i="1" s="1"/>
  <c r="J30" i="2"/>
  <c r="AG95" i="1" s="1"/>
  <c r="BB94" i="1"/>
  <c r="W31" i="1"/>
  <c r="BA94" i="1"/>
  <c r="W30" i="1" s="1"/>
  <c r="F33" i="5"/>
  <c r="AZ98" i="1"/>
  <c r="BD94" i="1"/>
  <c r="W33" i="1" s="1"/>
  <c r="F33" i="3"/>
  <c r="AZ96" i="1" s="1"/>
  <c r="J30" i="5"/>
  <c r="AG98" i="1" s="1"/>
  <c r="J33" i="3"/>
  <c r="AV96" i="1" s="1"/>
  <c r="AT96" i="1" s="1"/>
  <c r="F33" i="4"/>
  <c r="AZ97" i="1"/>
  <c r="BC94" i="1"/>
  <c r="W32" i="1"/>
  <c r="J33" i="5"/>
  <c r="AV98" i="1"/>
  <c r="AT98" i="1" s="1"/>
  <c r="J33" i="2"/>
  <c r="AV95" i="1" s="1"/>
  <c r="AT95" i="1" s="1"/>
  <c r="F33" i="2"/>
  <c r="AZ95" i="1" s="1"/>
  <c r="J39" i="5" l="1"/>
  <c r="J39" i="2"/>
  <c r="J96" i="2"/>
  <c r="AN95" i="1"/>
  <c r="AN98" i="1"/>
  <c r="AU94" i="1"/>
  <c r="AZ94" i="1"/>
  <c r="AV94" i="1"/>
  <c r="AK29" i="1" s="1"/>
  <c r="AW94" i="1"/>
  <c r="AK30" i="1"/>
  <c r="AY94" i="1"/>
  <c r="J30" i="3"/>
  <c r="AG96" i="1" s="1"/>
  <c r="AN96" i="1" s="1"/>
  <c r="AX94" i="1"/>
  <c r="J30" i="4"/>
  <c r="AG97" i="1" s="1"/>
  <c r="AN97" i="1" s="1"/>
  <c r="J39" i="3" l="1"/>
  <c r="J39" i="4"/>
  <c r="W29" i="1"/>
  <c r="AG94" i="1"/>
  <c r="AT94" i="1"/>
  <c r="AN94" i="1" l="1"/>
  <c r="AK26" i="1"/>
  <c r="AK35" i="1" s="1"/>
</calcChain>
</file>

<file path=xl/sharedStrings.xml><?xml version="1.0" encoding="utf-8"?>
<sst xmlns="http://schemas.openxmlformats.org/spreadsheetml/2006/main" count="11121" uniqueCount="1001">
  <si>
    <t>Export Komplet</t>
  </si>
  <si>
    <t/>
  </si>
  <si>
    <t>2.0</t>
  </si>
  <si>
    <t>ZAMOK</t>
  </si>
  <si>
    <t>False</t>
  </si>
  <si>
    <t>{0a46fb14-bd07-43f6-aeeb-257ae9bebbfd}</t>
  </si>
  <si>
    <t>0,01</t>
  </si>
  <si>
    <t>21</t>
  </si>
  <si>
    <t>15</t>
  </si>
  <si>
    <t>REKAPITULACE STAVBY</t>
  </si>
  <si>
    <t>v ---  níže se nacházejí doplnkové a pomocné údaje k sestavám  --- v</t>
  </si>
  <si>
    <t>Návod na vyplnění</t>
  </si>
  <si>
    <t>0,001</t>
  </si>
  <si>
    <t>Kód:</t>
  </si>
  <si>
    <t>90</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</si>
  <si>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</si>
  <si>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</si>
  <si>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Poličany - Malešov (mimo) - Červené Janovice</t>
  </si>
  <si>
    <t>KSO:</t>
  </si>
  <si>
    <t>CC-CZ:</t>
  </si>
  <si>
    <t>Místo:</t>
  </si>
  <si>
    <t xml:space="preserve"> </t>
  </si>
  <si>
    <t>Datum:</t>
  </si>
  <si>
    <t>25. 1. 2021</t>
  </si>
  <si>
    <t>Zadavatel:</t>
  </si>
  <si>
    <t>IČ:</t>
  </si>
  <si>
    <t>Ing.Toláš Josef</t>
  </si>
  <si>
    <t>DIČ:</t>
  </si>
  <si>
    <t>Uchazeč:</t>
  </si>
  <si>
    <t>Vyplň údaj</t>
  </si>
  <si>
    <t>Projektant:</t>
  </si>
  <si>
    <t>True</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</si>
  <si>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</si>
  <si>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</si>
  <si>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</si>
  <si>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</si>
  <si>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</si>
  <si>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</si>
  <si>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</si>
  <si>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</si>
  <si>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</si>
  <si>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</si>
  <si>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</si>
  <si>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</si>
  <si>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</si>
  <si>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</si>
  <si>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</si>
  <si>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</si>
  <si>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</si>
  <si>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</si>
  <si>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</si>
  <si>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</si>
  <si>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</si>
  <si>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</si>
  <si>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</si>
  <si>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</si>
  <si>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</si>
  <si>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</si>
  <si>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</si>
  <si>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</si>
  <si>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</si>
  <si>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</si>
  <si>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</si>
  <si>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</si>
  <si>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</si>
  <si>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</si>
  <si>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</si>
  <si>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</si>
  <si>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</si>
  <si>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</si>
  <si>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</si>
  <si>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</si>
  <si>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</si>
  <si>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</si>
  <si>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</si>
  <si>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</si>
  <si>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</si>
  <si>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</si>
  <si>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</si>
  <si>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</si>
  <si>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SO1</t>
  </si>
  <si>
    <t>Oprava trati v úseku Bahno - Malešov</t>
  </si>
  <si>
    <t>STA</t>
  </si>
  <si>
    <t>1</t>
  </si>
  <si>
    <t>{670fad7b-4d15-43fe-b208-8c48f722f3e4}</t>
  </si>
  <si>
    <t>2</t>
  </si>
  <si>
    <t>SO2</t>
  </si>
  <si>
    <t>Oprava trati v úseku Poličany - Malešov</t>
  </si>
  <si>
    <t>{e65ed85f-39af-4f51-a8b5-f9f7b1009579}</t>
  </si>
  <si>
    <t>SO3</t>
  </si>
  <si>
    <t>Přeprava mechanizace</t>
  </si>
  <si>
    <t>{bf0501b9-a7d0-4fb1-904e-ecf4ec5d84c4}</t>
  </si>
  <si>
    <t>SO4</t>
  </si>
  <si>
    <t>VON</t>
  </si>
  <si>
    <t>{e07be0a5-aeb0-4078-8035-ea3ada0a2019}</t>
  </si>
  <si>
    <t>KRYCÍ LIST SOUPISU PRACÍ</t>
  </si>
  <si>
    <t>Objekt:</t>
  </si>
  <si>
    <t>SO1 - Oprava trati v úseku Bahno - Malešov</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</si>
  <si>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</si>
  <si>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</si>
  <si>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</si>
  <si>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</si>
  <si>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</si>
  <si>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</si>
  <si>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</si>
  <si>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</si>
  <si>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</si>
  <si>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</si>
  <si>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</si>
  <si>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</si>
  <si>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</si>
  <si>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</si>
  <si>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</si>
  <si>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</si>
  <si>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</si>
  <si>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</si>
  <si>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</si>
  <si>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</si>
  <si>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</si>
  <si>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</si>
  <si>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</si>
  <si>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</si>
  <si>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</si>
  <si>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</si>
  <si>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</si>
  <si>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5963207040</t>
  </si>
  <si>
    <t>Nástupištní díly konzolová deska užitá K 150</t>
  </si>
  <si>
    <t>kus</t>
  </si>
  <si>
    <t>Sborník UOŽI 01 2021</t>
  </si>
  <si>
    <t>8</t>
  </si>
  <si>
    <t>4</t>
  </si>
  <si>
    <t>-692440029</t>
  </si>
  <si>
    <t>PP</t>
  </si>
  <si>
    <t>VV</t>
  </si>
  <si>
    <t>zas.Krasoňovice</t>
  </si>
  <si>
    <t>6</t>
  </si>
  <si>
    <t>Součet</t>
  </si>
  <si>
    <t>neoceňovat dodá TO</t>
  </si>
  <si>
    <t>5957104025</t>
  </si>
  <si>
    <t>Kolejnicové pásy třídy R260 tv. 49 E1 délky 75 metrů</t>
  </si>
  <si>
    <t>1829849268</t>
  </si>
  <si>
    <t>(14890-10133)/75*2</t>
  </si>
  <si>
    <t>0,147</t>
  </si>
  <si>
    <t>3</t>
  </si>
  <si>
    <t>5956140030</t>
  </si>
  <si>
    <t>Pražec betonový příčný vystrojený včetně kompletů tv. B 91S/2 (S)</t>
  </si>
  <si>
    <t>314344758</t>
  </si>
  <si>
    <t>(14,890-10,133)*1520</t>
  </si>
  <si>
    <t>0,360</t>
  </si>
  <si>
    <t>mostek v km 10,764</t>
  </si>
  <si>
    <t>-10</t>
  </si>
  <si>
    <t>pražce s rozšířením</t>
  </si>
  <si>
    <t>-2526</t>
  </si>
  <si>
    <t>přejezdy P5974, P5975, P5976, P5977, P5978, P5979, P5980</t>
  </si>
  <si>
    <t>-(24+70)</t>
  </si>
  <si>
    <t>5956140030.1</t>
  </si>
  <si>
    <t>Pražec betonový příčný vystrojený včetně kompletů tv. B 91S/2 (S) s úpravou rozšíření rozchodu</t>
  </si>
  <si>
    <t>164629581</t>
  </si>
  <si>
    <t>pražce s úpravou rozšíření rozchodu</t>
  </si>
  <si>
    <t>"2,5"</t>
  </si>
  <si>
    <t>984</t>
  </si>
  <si>
    <t>"5"</t>
  </si>
  <si>
    <t>58</t>
  </si>
  <si>
    <t>"7,5"</t>
  </si>
  <si>
    <t>"10" (vynechat mostek v km 11,860)</t>
  </si>
  <si>
    <t>998-17</t>
  </si>
  <si>
    <t>"12,5"</t>
  </si>
  <si>
    <t>10</t>
  </si>
  <si>
    <t>"15"</t>
  </si>
  <si>
    <t>435</t>
  </si>
  <si>
    <t>5</t>
  </si>
  <si>
    <t>5956140030.2</t>
  </si>
  <si>
    <t>Pražec betonový příčný vystrojený včetně kompletů tv. B 91S/2 (S) s úpravou rozšíření rozchodu a antikorozní úpravou</t>
  </si>
  <si>
    <t>1779136140</t>
  </si>
  <si>
    <t>P5974 rozšíření "10"+"7,5"+"5"</t>
  </si>
  <si>
    <t>3+6+3</t>
  </si>
  <si>
    <t>P5978 rozšíření "10"</t>
  </si>
  <si>
    <t>12</t>
  </si>
  <si>
    <t>5956140030.3</t>
  </si>
  <si>
    <t>Pražec betonový příčný vystrojený včetně kompletů tv. B 91S/2 (S) s antikorozní úpravou</t>
  </si>
  <si>
    <t>1722688341</t>
  </si>
  <si>
    <t>P5975</t>
  </si>
  <si>
    <t>22</t>
  </si>
  <si>
    <t>P5976</t>
  </si>
  <si>
    <t>P5977</t>
  </si>
  <si>
    <t>P5979</t>
  </si>
  <si>
    <t>P5980</t>
  </si>
  <si>
    <t>7</t>
  </si>
  <si>
    <t>5960101000</t>
  </si>
  <si>
    <t>Pražcové kotvy TDHB pro pražec betonový B 91</t>
  </si>
  <si>
    <t>219110982</t>
  </si>
  <si>
    <t>2255</t>
  </si>
  <si>
    <t>přejezdy P5974, P5975, P5978</t>
  </si>
  <si>
    <t>-(12+4+12)</t>
  </si>
  <si>
    <t>mostek v km 11,860</t>
  </si>
  <si>
    <t>-17</t>
  </si>
  <si>
    <t>5958134025</t>
  </si>
  <si>
    <t>Součásti upevňovací svěrka ŽS 4</t>
  </si>
  <si>
    <t>-384480501</t>
  </si>
  <si>
    <t>17*4</t>
  </si>
  <si>
    <t>9</t>
  </si>
  <si>
    <t>5958134044</t>
  </si>
  <si>
    <t>Součásti upevňovací šroub svěrkový RS 1 (M24x80)</t>
  </si>
  <si>
    <t>-1615575274</t>
  </si>
  <si>
    <t>5958134041</t>
  </si>
  <si>
    <t>Součásti upevňovací šroub svěrkový T5</t>
  </si>
  <si>
    <t>373414305</t>
  </si>
  <si>
    <t>Mostek v km 10,764</t>
  </si>
  <si>
    <t>10*4</t>
  </si>
  <si>
    <t>11</t>
  </si>
  <si>
    <t>5958134140</t>
  </si>
  <si>
    <t>Součásti upevňovací vložka M</t>
  </si>
  <si>
    <t>-385459047</t>
  </si>
  <si>
    <t>5958134115</t>
  </si>
  <si>
    <t>Součásti upevňovací matice M24</t>
  </si>
  <si>
    <t>-457580057</t>
  </si>
  <si>
    <t>13</t>
  </si>
  <si>
    <t>5958134040</t>
  </si>
  <si>
    <t>Součásti upevňovací kroužek pružný dvojitý Fe 6</t>
  </si>
  <si>
    <t>2102915937</t>
  </si>
  <si>
    <t>14</t>
  </si>
  <si>
    <t>5958158005</t>
  </si>
  <si>
    <t>Podložka pryžová pod patu kolejnice S49  183/126/6</t>
  </si>
  <si>
    <t>-1891799163</t>
  </si>
  <si>
    <t>17*2</t>
  </si>
  <si>
    <t>10*2</t>
  </si>
  <si>
    <t>Materiál</t>
  </si>
  <si>
    <t>5963110010</t>
  </si>
  <si>
    <t>Přejezd Intermont panel 1285x3000 ŽPP 1</t>
  </si>
  <si>
    <t>1059724563</t>
  </si>
  <si>
    <t>pražce B91S/2</t>
  </si>
  <si>
    <t>P5974</t>
  </si>
  <si>
    <t>P5978</t>
  </si>
  <si>
    <t>16</t>
  </si>
  <si>
    <t>5963134005</t>
  </si>
  <si>
    <t>Náběhový klín ocelový pozink.</t>
  </si>
  <si>
    <t>1079095070</t>
  </si>
  <si>
    <t>P5974, P5976, P5977, P5978, P5979, P5980</t>
  </si>
  <si>
    <t>2+2+2+2+2+2</t>
  </si>
  <si>
    <t>17</t>
  </si>
  <si>
    <t>5964127005</t>
  </si>
  <si>
    <t>Odvodňovací žlaby štěrbinové betonové masívní délky 4000mm</t>
  </si>
  <si>
    <t>-1743983367</t>
  </si>
  <si>
    <t>Odvodňovací žlaby štěrbinové betonové masívní</t>
  </si>
  <si>
    <t>TZD-Q 400/500/4000</t>
  </si>
  <si>
    <t>P5975 Lp od hlavy kolejnice 2m</t>
  </si>
  <si>
    <t>18</t>
  </si>
  <si>
    <t>5962101120</t>
  </si>
  <si>
    <t>Návěstidlo hektometrovník železobetonový se znaky</t>
  </si>
  <si>
    <t>1506483627</t>
  </si>
  <si>
    <t>v km 10,200 - 14,800</t>
  </si>
  <si>
    <t>8+9+9+9+8</t>
  </si>
  <si>
    <t>19</t>
  </si>
  <si>
    <t>5962101115</t>
  </si>
  <si>
    <t>Návěstidlo kilometrovník železobetonový se znaky</t>
  </si>
  <si>
    <t>-1663244655</t>
  </si>
  <si>
    <t>km 11; 12; 13; 14</t>
  </si>
  <si>
    <t>1+1+1+1</t>
  </si>
  <si>
    <t>20</t>
  </si>
  <si>
    <t>5964147015</t>
  </si>
  <si>
    <t>Nástupištní díly podložka pod tvárnici Tischer</t>
  </si>
  <si>
    <t>790039956</t>
  </si>
  <si>
    <t>nástupiště Bykáň</t>
  </si>
  <si>
    <t>91</t>
  </si>
  <si>
    <t>5964147020</t>
  </si>
  <si>
    <t>Nástupištní díly tvárnice Tischer B</t>
  </si>
  <si>
    <t>-2144292989</t>
  </si>
  <si>
    <t>92</t>
  </si>
  <si>
    <t>5963146000</t>
  </si>
  <si>
    <t>Asfaltový beton ACO 11S 50/70 střednězrnný-obrusná vrstva</t>
  </si>
  <si>
    <t>t</t>
  </si>
  <si>
    <t>-966327388</t>
  </si>
  <si>
    <t>P5975 Lp+Pp</t>
  </si>
  <si>
    <t>72*0,1*2,5</t>
  </si>
  <si>
    <t>48*0,1*2,5</t>
  </si>
  <si>
    <t>do žlábku v přejezdu P5974, P5976, P5977, P5978,P5979, P5980</t>
  </si>
  <si>
    <t>0,150*0,130*6*2*6*2,5</t>
  </si>
  <si>
    <t>povrch nástupiště Bykáň</t>
  </si>
  <si>
    <t>0,05*2*90*2,5</t>
  </si>
  <si>
    <t xml:space="preserve">přístupová cesta k nástupišti Bykáň </t>
  </si>
  <si>
    <t>0,05*2*35*2,5</t>
  </si>
  <si>
    <t>23</t>
  </si>
  <si>
    <t>5963146015</t>
  </si>
  <si>
    <t>Asfaltový beton ACL 22S 50/70 velmi hrubozrnný-ložní vrstva</t>
  </si>
  <si>
    <t>393399492</t>
  </si>
  <si>
    <t>24</t>
  </si>
  <si>
    <t>5963152000</t>
  </si>
  <si>
    <t>Asfaltová zálivka pro trhliny a spáry</t>
  </si>
  <si>
    <t>kg</t>
  </si>
  <si>
    <t>1735150277</t>
  </si>
  <si>
    <t>P5980 Lp+Pp</t>
  </si>
  <si>
    <t>25</t>
  </si>
  <si>
    <t>R5955101086</t>
  </si>
  <si>
    <t>Asfaltový recyklát drť</t>
  </si>
  <si>
    <t>890441486</t>
  </si>
  <si>
    <t>povrch cesty Lp+Pp</t>
  </si>
  <si>
    <t>(4+4)*6*0,2*2</t>
  </si>
  <si>
    <t>26</t>
  </si>
  <si>
    <t>5963101035</t>
  </si>
  <si>
    <t>Přejezd celopryžový Strail panel vnitřní</t>
  </si>
  <si>
    <t>1117581547</t>
  </si>
  <si>
    <t>27</t>
  </si>
  <si>
    <t>5963101045</t>
  </si>
  <si>
    <t>Přejezd celopryžový Strail kolejová opěrka</t>
  </si>
  <si>
    <t>-1596858359</t>
  </si>
  <si>
    <t>40</t>
  </si>
  <si>
    <t>28</t>
  </si>
  <si>
    <t>5963101050</t>
  </si>
  <si>
    <t>Přejezd celopryžový Strail spínací táhlo střední 1200 mm</t>
  </si>
  <si>
    <t>1656215732</t>
  </si>
  <si>
    <t>29</t>
  </si>
  <si>
    <t>5963101055</t>
  </si>
  <si>
    <t>Přejezd celopryžový Strail náběhový klín pero</t>
  </si>
  <si>
    <t>-117250088</t>
  </si>
  <si>
    <t>30</t>
  </si>
  <si>
    <t>5963101060</t>
  </si>
  <si>
    <t>Přejezd celopryžový Strail náběhový klín drážka</t>
  </si>
  <si>
    <t>-1820228245</t>
  </si>
  <si>
    <t>31</t>
  </si>
  <si>
    <t>5963101085</t>
  </si>
  <si>
    <t>Přejezd celopryžový Strail spínací táhlo 1200 mm</t>
  </si>
  <si>
    <t>1918554939</t>
  </si>
  <si>
    <t>32</t>
  </si>
  <si>
    <t>5963101125</t>
  </si>
  <si>
    <t>Přejezd celopryžový Strail pojistný díl vnitřní</t>
  </si>
  <si>
    <t>-446485331</t>
  </si>
  <si>
    <t>33</t>
  </si>
  <si>
    <t>5963101135</t>
  </si>
  <si>
    <t>Přejezd celopryžový Strail pojistka proti posuvu</t>
  </si>
  <si>
    <t>354785463</t>
  </si>
  <si>
    <t>34</t>
  </si>
  <si>
    <t>5955101000</t>
  </si>
  <si>
    <t>Kamenivo drcené štěrk frakce 31,5/63 třídy BI</t>
  </si>
  <si>
    <t>533121365</t>
  </si>
  <si>
    <t>(14890-10133)*1,5*1,8</t>
  </si>
  <si>
    <t>35</t>
  </si>
  <si>
    <t>5955101025</t>
  </si>
  <si>
    <t>Kamenivo drcené drť frakce 4/8</t>
  </si>
  <si>
    <t>967044602</t>
  </si>
  <si>
    <t>pod panely</t>
  </si>
  <si>
    <t>3*2</t>
  </si>
  <si>
    <t>36</t>
  </si>
  <si>
    <t>5964161000</t>
  </si>
  <si>
    <t>Beton lehce zhutnitelný C 12/15;X0 F5 2 080 2 517</t>
  </si>
  <si>
    <t>m3</t>
  </si>
  <si>
    <t>-127293379</t>
  </si>
  <si>
    <t>0,5*0,1*12</t>
  </si>
  <si>
    <t>0,5*0,1*90</t>
  </si>
  <si>
    <t>nástupiště Týniště</t>
  </si>
  <si>
    <t>0,5*0,1*94</t>
  </si>
  <si>
    <t>nástupiště Krasoňovice</t>
  </si>
  <si>
    <t>0,5*0,1*150</t>
  </si>
  <si>
    <t>37</t>
  </si>
  <si>
    <t>R58594822</t>
  </si>
  <si>
    <t>směs suchá maltová zdící cementová M15</t>
  </si>
  <si>
    <t>1827976422</t>
  </si>
  <si>
    <t>0,25*0,01*90</t>
  </si>
  <si>
    <t>0,25*0,01*94</t>
  </si>
  <si>
    <t>0,25*0,01*150</t>
  </si>
  <si>
    <t>38</t>
  </si>
  <si>
    <t>5964133010</t>
  </si>
  <si>
    <t>Geotextilie ochranné</t>
  </si>
  <si>
    <t>m2</t>
  </si>
  <si>
    <t>907119413</t>
  </si>
  <si>
    <t>pod panely a asfaltovou drť P5974, P5976, P5977, P5978, P5979, P5980</t>
  </si>
  <si>
    <t>(1+1,5+1)*6*6</t>
  </si>
  <si>
    <t>P</t>
  </si>
  <si>
    <t>Práce</t>
  </si>
  <si>
    <t>39</t>
  </si>
  <si>
    <t>K</t>
  </si>
  <si>
    <t>5904020110</t>
  </si>
  <si>
    <t>Vyřezání křovin porost hustý 6 a více kusů stonků na m2 plochy sklon terénu do 1:2</t>
  </si>
  <si>
    <t>-376586154</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</si>
  <si>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</si>
  <si>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2600</t>
  </si>
  <si>
    <t>5905020020</t>
  </si>
  <si>
    <t>Oprava stezky strojně s odstraněním drnu a nánosu přes 10 cm do 20 cm</t>
  </si>
  <si>
    <t>-1000665514</t>
  </si>
  <si>
    <t>Oprava stezky strojně s odstraněním drnu a nánosu přes 10 cm do 20 cm. Poznámka: 1. V cenách jsou započteny náklady na odtěžení nánosu stezky a rozprostření výzisku na terén nebo naložení na dopravní prostředek a úprava povrchu stezky.</t>
  </si>
  <si>
    <t>úprava banketů</t>
  </si>
  <si>
    <t>Lp</t>
  </si>
  <si>
    <t>(14600-14320)*1,5</t>
  </si>
  <si>
    <t>(14220-13450)*1,5</t>
  </si>
  <si>
    <t>(13400-12830)*1,5</t>
  </si>
  <si>
    <t>(12280-11780)*1,5</t>
  </si>
  <si>
    <t>Pp</t>
  </si>
  <si>
    <t>(14890-14500)*1,5</t>
  </si>
  <si>
    <t>(14250-13950)*1,5</t>
  </si>
  <si>
    <t>(13600-13200)*1,5</t>
  </si>
  <si>
    <t>(13000-12830)*1,5</t>
  </si>
  <si>
    <t>(12200-12060)*1,5</t>
  </si>
  <si>
    <t>(11950-11780)*1,5</t>
  </si>
  <si>
    <t>Lp+Pp</t>
  </si>
  <si>
    <t>(12690-12440)*1,5*2</t>
  </si>
  <si>
    <t>(11600-11490)*1,5*2</t>
  </si>
  <si>
    <t>(11250-10133)*1,5*2</t>
  </si>
  <si>
    <t>41</t>
  </si>
  <si>
    <t>5914020020</t>
  </si>
  <si>
    <t>Čištění otevřených odvodňovacích zařízení strojně příkop nezpevněný</t>
  </si>
  <si>
    <t>-1611290291</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</si>
  <si>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</si>
  <si>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příkopy</t>
  </si>
  <si>
    <t>(14890-14600)*0,2</t>
  </si>
  <si>
    <t>(14320-14220)*0,2</t>
  </si>
  <si>
    <t>(13450-13400)*0,2</t>
  </si>
  <si>
    <t>(12440-12280)*0,2</t>
  </si>
  <si>
    <t>(14500-14250)*0,2</t>
  </si>
  <si>
    <t>(13950-13600)*0,2</t>
  </si>
  <si>
    <t>(13200-13000)*0,2</t>
  </si>
  <si>
    <t>(12440-12200)*0,2</t>
  </si>
  <si>
    <t>(12060-11950)*0,2</t>
  </si>
  <si>
    <t>(12830-12690)*0,2*2</t>
  </si>
  <si>
    <t>(11780-11600)*0,2*2</t>
  </si>
  <si>
    <t>(11490-11250)*0,2*2</t>
  </si>
  <si>
    <t>42</t>
  </si>
  <si>
    <t>5906130380</t>
  </si>
  <si>
    <t>Montáž kolejového roštu v ose koleje pražce betonové vystrojené tv. S49 rozdělení "c"</t>
  </si>
  <si>
    <t>km</t>
  </si>
  <si>
    <t>-54010845</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</si>
  <si>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</si>
  <si>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14,890-10,133</t>
  </si>
  <si>
    <t>43</t>
  </si>
  <si>
    <t>5906140250</t>
  </si>
  <si>
    <t>Demontáž kolejového roštu koleje v ose koleje pražce ocelové válcované tv. T nebo A válcované rozdělení "c"</t>
  </si>
  <si>
    <t>874342552</t>
  </si>
  <si>
    <t>Demontáž kolejového roštu koleje v ose koleje pražce ocelové válcované tv. T nebo A válcované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</si>
  <si>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44</t>
  </si>
  <si>
    <t>5905065010</t>
  </si>
  <si>
    <t>Samostatná úprava vrstvy kolejového lože pod ložnou plochou pražců v koleji</t>
  </si>
  <si>
    <t>-1777910838</t>
  </si>
  <si>
    <t>Samostatná úprava vrstvy kolejového lože pod ložnou plochou pražců v koleji. Poznámka: 1. V cenách jsou započteny náklady na urovnání a homogenizaci vrstvy kameniva. 2. V cenách nejsou obsaženy náklady na dodávku a doplnění kameniva.</t>
  </si>
  <si>
    <t>(14890-10133)*4</t>
  </si>
  <si>
    <t>45</t>
  </si>
  <si>
    <t>5905105010</t>
  </si>
  <si>
    <t>Doplnění KL kamenivem ojediněle ručně v koleji</t>
  </si>
  <si>
    <t>-580897266</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</si>
  <si>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</si>
  <si>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(4+4)*6*0,2</t>
  </si>
  <si>
    <t>46</t>
  </si>
  <si>
    <t>5905105030</t>
  </si>
  <si>
    <t>Doplnění KL kamenivem souvisle strojně v koleji</t>
  </si>
  <si>
    <t>-1403838126</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</si>
  <si>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</si>
  <si>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(14890-10133)*1,5</t>
  </si>
  <si>
    <t>47</t>
  </si>
  <si>
    <t>5910136010</t>
  </si>
  <si>
    <t>Montáž pražcové kotvy v koleji</t>
  </si>
  <si>
    <t>528041585</t>
  </si>
  <si>
    <t>Montáž pražcové kotvy v koleji. Poznámka: 1. V cenách jsou započteny náklady na odstranění kameniva, montáž, ošetření součásti mazivem a úpravu kameniva. 2. V cenách nejsou obsaženy náklady na dodávku materiálu.</t>
  </si>
  <si>
    <t>48</t>
  </si>
  <si>
    <t>5909032020</t>
  </si>
  <si>
    <t>Přesná úprava GPK koleje směrové a výškové uspořádání pražce betonové</t>
  </si>
  <si>
    <t>-744033535</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</si>
  <si>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</si>
  <si>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(14,890-10,133)*3</t>
  </si>
  <si>
    <t>49</t>
  </si>
  <si>
    <t>5909050010</t>
  </si>
  <si>
    <t>Stabilizace kolejového lože koleje nově zřízeného nebo čistého</t>
  </si>
  <si>
    <t>-2091165488</t>
  </si>
  <si>
    <t>Stabilizace kolejového lože koleje nově zřízeného nebo čistého. Poznámka: 1. V cenách jsou započteny náklady na stabilizaci v režimu s řízeným (konstantním) poklesem včetně měření a předání tištěných výstupů.</t>
  </si>
  <si>
    <t>50</t>
  </si>
  <si>
    <t>5905110010</t>
  </si>
  <si>
    <t>Snížení KL pod patou kolejnice v koleji</t>
  </si>
  <si>
    <t>-1636841913</t>
  </si>
  <si>
    <t>Snížení KL pod patou kolejnice v koleji. Poznámka: 1. V cenách jsou započteny náklady na snížení KL pod patou kolejnice ručně vidlemi. 2. V cenách nejsou obsaženy náklady na doplnění a dodávku kameniva.</t>
  </si>
  <si>
    <t>51</t>
  </si>
  <si>
    <t>5907050020</t>
  </si>
  <si>
    <t>Dělení kolejnic řezáním nebo rozbroušením soustavy S49 nebo T</t>
  </si>
  <si>
    <t>-1053405345</t>
  </si>
  <si>
    <t>Dělení kolejnic řezáním nebo rozbroušením soustavy S49 nebo T. Poznámka: 1. V cenách jsou započteny náklady na manipulaci, podložení, označení a provedení řezu kolejnice.</t>
  </si>
  <si>
    <t>52</t>
  </si>
  <si>
    <t>5907050120</t>
  </si>
  <si>
    <t>Dělení kolejnic kyslíkem soustavy S49 nebo T</t>
  </si>
  <si>
    <t>344035548</t>
  </si>
  <si>
    <t>Dělení kolejnic kyslíkem soustavy S49 nebo T. Poznámka: 1. V cenách jsou započteny náklady na manipulaci, podložení, označení a provedení řezu kolejnice.</t>
  </si>
  <si>
    <t>(14890-10133)/25*2</t>
  </si>
  <si>
    <t>1,440</t>
  </si>
  <si>
    <t>53</t>
  </si>
  <si>
    <t>5910015120</t>
  </si>
  <si>
    <t>Odtavovací stykové svařování mobilní svářečkou kolejnic nových délky přes 150 m tv. S49</t>
  </si>
  <si>
    <t>svar</t>
  </si>
  <si>
    <t>835299560</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</si>
  <si>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</si>
  <si>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3,147</t>
  </si>
  <si>
    <t>-40</t>
  </si>
  <si>
    <t>54</t>
  </si>
  <si>
    <t>5910020130</t>
  </si>
  <si>
    <t>Svařování kolejnic termitem plný předehřev standardní spára svar jednotlivý tv. S49</t>
  </si>
  <si>
    <t>-1894973501</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</si>
  <si>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</si>
  <si>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55</t>
  </si>
  <si>
    <t>5910035030</t>
  </si>
  <si>
    <t>Dosažení dovolené upínací teploty v BK prodloužením kolejnicového pásu v koleji tv. S49</t>
  </si>
  <si>
    <t>695669867</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</si>
  <si>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</si>
  <si>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(14890-10133)/250*2</t>
  </si>
  <si>
    <t>1,944</t>
  </si>
  <si>
    <t>56</t>
  </si>
  <si>
    <t>5910040310</t>
  </si>
  <si>
    <t>Umožnění volné dilatace kolejnice demontáž upevňovadel s osazením kluzných podložek rozdělení pražců "c"</t>
  </si>
  <si>
    <t>m</t>
  </si>
  <si>
    <t>543892303</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</si>
  <si>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</si>
  <si>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(14890-10133)*2</t>
  </si>
  <si>
    <t>57</t>
  </si>
  <si>
    <t>5910040410</t>
  </si>
  <si>
    <t>Umožnění volné dilatace kolejnice montáž upevňovadel s odstraněním kluzných podložek rozdělení pražců "c"</t>
  </si>
  <si>
    <t>-1842573357</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</si>
  <si>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</si>
  <si>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5913140010</t>
  </si>
  <si>
    <t>Demontáž přejezdové konstrukce se silničními panely vnější i vnitřní část</t>
  </si>
  <si>
    <t>1113813839</t>
  </si>
  <si>
    <t>Demontáž přejezdové konstrukce se silničními panely vnější i vnitřní část. Poznámka: 1. V cenách jsou započteny náklady na demontáž a naložení na dopravní prostředek.</t>
  </si>
  <si>
    <t>59</t>
  </si>
  <si>
    <t>5913140020</t>
  </si>
  <si>
    <t>Demontáž přejezdové konstrukce se silničními panely vnitřní část</t>
  </si>
  <si>
    <t>1093174987</t>
  </si>
  <si>
    <t>Demontáž přejezdové konstrukce se silničními panely vnitřní část. Poznámka: 1. V cenách jsou započteny náklady na demontáž a naložení na dopravní prostředek.</t>
  </si>
  <si>
    <t>60</t>
  </si>
  <si>
    <t>5913215020</t>
  </si>
  <si>
    <t>Demontáž kolejnicových dílů přejezdu ochranná kolejnice</t>
  </si>
  <si>
    <t>992428883</t>
  </si>
  <si>
    <t>Demontáž kolejnicových dílů přejezdu ochranná kolejnice. Poznámka: 1. V cenách jsou započteny náklady na demontáž a naložení na dopravní prostředek.</t>
  </si>
  <si>
    <t>12*2</t>
  </si>
  <si>
    <t>61</t>
  </si>
  <si>
    <t>5913040020</t>
  </si>
  <si>
    <t>Montáž celopryžové přejezdové konstrukce málo zatížené v koleji část vnitřní</t>
  </si>
  <si>
    <t>-926065485</t>
  </si>
  <si>
    <t>Montáž celopryžové přejezdové konstrukce málo zatížené v koleji část vnitřní. Poznámka: 1. V cenách jsou započteny náklady na montáž konstrukce. 2. V cenách nejsou obsaženy náklady na dodávku materiálu.</t>
  </si>
  <si>
    <t>62</t>
  </si>
  <si>
    <t>5913145020</t>
  </si>
  <si>
    <t>Montáž přejezdové konstrukce se silničními panely vnitřní část</t>
  </si>
  <si>
    <t>-1669594058</t>
  </si>
  <si>
    <t>Montáž přejezdové konstrukce se silničními panely vnitřní část. Poznámka: 1. V cenách jsou započteny náklady na montáž konstrukce. 2. V cenách nejsou obsaženy náklady na dodávku materiálu.</t>
  </si>
  <si>
    <t>63</t>
  </si>
  <si>
    <t>5913235020</t>
  </si>
  <si>
    <t>Dělení AB komunikace řezáním hloubky do 20 cm</t>
  </si>
  <si>
    <t>1123187192</t>
  </si>
  <si>
    <t>Dělení AB komunikace řezáním hloubky do 20 cm. Poznámka: 1. V cenách jsou započteny náklady na provedení úkolu.</t>
  </si>
  <si>
    <t>6*2</t>
  </si>
  <si>
    <t>64</t>
  </si>
  <si>
    <t>5913240020</t>
  </si>
  <si>
    <t>Odstranění AB komunikace odtěžením nebo frézováním hloubky do 20 cm</t>
  </si>
  <si>
    <t>2003438316</t>
  </si>
  <si>
    <t>Odstranění AB komunikace odtěžením nebo frézováním hloubky do 20 cm. Poznámka: 1. V cenách jsou započteny náklady na odtěžení nebo frézování a naložení výzisku na dopravní prostředek.</t>
  </si>
  <si>
    <t>P5975 Lp+mezi+Pp</t>
  </si>
  <si>
    <t>(2,4+1,3+2,4)*12</t>
  </si>
  <si>
    <t>(3,4+3,4)*6</t>
  </si>
  <si>
    <t>65</t>
  </si>
  <si>
    <t>5913250020</t>
  </si>
  <si>
    <t>Zřízení konstrukce vozovky asfaltobetonové dle vzorového listu Ž těžké - podkladní, ložní a obrusná vrstva tloušťky do 25 cm</t>
  </si>
  <si>
    <t>197127257</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</si>
  <si>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</si>
  <si>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(3+3)*12</t>
  </si>
  <si>
    <t>(4+4)*6</t>
  </si>
  <si>
    <t>0,150*6*2*6</t>
  </si>
  <si>
    <t>66</t>
  </si>
  <si>
    <t>5913255010</t>
  </si>
  <si>
    <t>Zřízení konstrukce vozovky asfaltobetonové s obrusnou vrstvou tloušťky do 5 cm</t>
  </si>
  <si>
    <t>630818275</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</si>
  <si>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</si>
  <si>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0,05*2*90</t>
  </si>
  <si>
    <t>0,05*2*35</t>
  </si>
  <si>
    <t>67</t>
  </si>
  <si>
    <t>5914035520</t>
  </si>
  <si>
    <t>Zřízení otevřených odvodňovacích zařízení silničního žlabu štěrbinový</t>
  </si>
  <si>
    <t>-526015530</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</si>
  <si>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</si>
  <si>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68</t>
  </si>
  <si>
    <t>5914120010</t>
  </si>
  <si>
    <t>Demontáž nástupiště úrovňového sypaného v celé šíři</t>
  </si>
  <si>
    <t>-2099827968</t>
  </si>
  <si>
    <t>Demontáž nástupiště úrovňového sypaného v celé šíři. Poznámka: 1. V cenách jsou započteny náklady na snesení dílů i zásypu a jejich uložení na plochu nebo naložení na dopravní prostředek a uložení na úložišti.</t>
  </si>
  <si>
    <t>zast. Bykáň</t>
  </si>
  <si>
    <t>69</t>
  </si>
  <si>
    <t>5914120070</t>
  </si>
  <si>
    <t>Demontáž nástupiště úrovňového Sudop K (KD,KS) 150</t>
  </si>
  <si>
    <t>-1313436210</t>
  </si>
  <si>
    <t>Demontáž nástupiště úrovňového Sudop K (KD,KS) 150. Poznámka: 1. V cenách jsou započteny náklady na snesení dílů i zásypu a jejich uložení na plochu nebo naložení na dopravní prostředek a uložení na úložišti.</t>
  </si>
  <si>
    <t>zast. Krasoňovice</t>
  </si>
  <si>
    <t>81</t>
  </si>
  <si>
    <t>70</t>
  </si>
  <si>
    <t>5914120080</t>
  </si>
  <si>
    <t>Demontáž nástupiště úrovňového Sudop K 230</t>
  </si>
  <si>
    <t>-911052583</t>
  </si>
  <si>
    <t>Demontáž nástupiště úrovňového Sudop K 230. Poznámka: 1. V cenách jsou započteny náklady na snesení dílů i zásypu a jejich uložení na plochu nebo naložení na dopravní prostředek a uložení na úložišti.</t>
  </si>
  <si>
    <t>zast. Týniště</t>
  </si>
  <si>
    <t>94</t>
  </si>
  <si>
    <t>71</t>
  </si>
  <si>
    <t>5914130020</t>
  </si>
  <si>
    <t>Montáž nástupiště úrovňového hrana Tischer</t>
  </si>
  <si>
    <t>130607231</t>
  </si>
  <si>
    <t>Montáž nástupiště úrovňového hrana Tischer. Poznámka: 1. V cenách jsou započteny náklady na úpravu terénu, montáž a zásyp podle vzorového listu. 2. V cenách nejsou obsaženy náklady na dodávku materiálu.</t>
  </si>
  <si>
    <t>72</t>
  </si>
  <si>
    <t>5914130070</t>
  </si>
  <si>
    <t>Montáž nástupiště úrovňového Sudop K (KD,KS) 150</t>
  </si>
  <si>
    <t>1370838715</t>
  </si>
  <si>
    <t>Montáž nástupiště úrovňového Sudop K (KD,KS) 150. Poznámka: 1. V cenách jsou započteny náklady na úpravu terénu, montáž a zásyp podle vzorového listu. 2. V cenách nejsou obsaženy náklady na dodávku materiálu.</t>
  </si>
  <si>
    <t>73</t>
  </si>
  <si>
    <t>5914130080</t>
  </si>
  <si>
    <t>Montáž nástupiště úrovňového Sudop K 230</t>
  </si>
  <si>
    <t>1026795607</t>
  </si>
  <si>
    <t>Montáž nástupiště úrovňového Sudop K 230. Poznámka: 1. V cenách jsou započteny náklady na úpravu terénu, montáž a zásyp podle vzorového listu. 2. V cenách nejsou obsaženy náklady na dodávku materiálu.</t>
  </si>
  <si>
    <t>74</t>
  </si>
  <si>
    <t>5912050010</t>
  </si>
  <si>
    <t>Staničení výměna kilometrovníku</t>
  </si>
  <si>
    <t>1392729056</t>
  </si>
  <si>
    <t>Staničení výměna kilometrovníku. Poznámka: 1. V cenách jsou započteny náklady na zemní práce a výměnu, demontáž nebo montáž staničení. 2. V cenách nejsou obsaženy náklady na dodávku materiálu.</t>
  </si>
  <si>
    <t>75</t>
  </si>
  <si>
    <t>5912050020</t>
  </si>
  <si>
    <t>Staničení výměna hektometrovníku</t>
  </si>
  <si>
    <t>-985673806</t>
  </si>
  <si>
    <t>Staničení výměna hektometrovníku. Poznámka: 1. V cenách jsou započteny náklady na zemní práce a výměnu, demontáž nebo montáž staničení. 2. V cenách nejsou obsaženy náklady na dodávku materiálu.</t>
  </si>
  <si>
    <t>76</t>
  </si>
  <si>
    <t>5915010020</t>
  </si>
  <si>
    <t>Těžení zeminy nebo horniny železničního spodku v hornině třídy těžitelnosti I skupiny 2</t>
  </si>
  <si>
    <t>-547765383</t>
  </si>
  <si>
    <t>Těžení zeminy nebo horniny železničního spodku v hornině třídy těžitelnosti I skupiny 2. Poznámka: 1. V cenách jsou započteny náklady na těžení a uložení výzisku na terén nebo naložení na dopravní prostředek a uložení na úložišti.</t>
  </si>
  <si>
    <t>štěrbinový žlab P5975 Lp od hlavy kolejnice 2m</t>
  </si>
  <si>
    <t>0,5*0,6*12</t>
  </si>
  <si>
    <t>77</t>
  </si>
  <si>
    <t>R213141111</t>
  </si>
  <si>
    <t>Zřízení vrstvy z geotextilie v rovině nebo ve sklonu do 1:5 š do 3 m</t>
  </si>
  <si>
    <t>-1147840499</t>
  </si>
  <si>
    <t>Zřízení vrstvy z geotextilie filtrační, separační, odvodňovací, ochranné, výztužné nebo protierozní v rovině nebo ve sklonu do 1:5, šířky do 3 m</t>
  </si>
  <si>
    <t>78</t>
  </si>
  <si>
    <t>5999010010</t>
  </si>
  <si>
    <t>Vyjmutí a snesení konstrukcí nebo dílů hmotnosti do 10 t</t>
  </si>
  <si>
    <t>-85122233</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</si>
  <si>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</si>
  <si>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(14890-10133)/25*5,49</t>
  </si>
  <si>
    <t>79</t>
  </si>
  <si>
    <t>5908056010</t>
  </si>
  <si>
    <t>Příplatek za kompletaci na úložišti ŽS4</t>
  </si>
  <si>
    <t>-1965068110</t>
  </si>
  <si>
    <t>Příplatek za kompletaci na úložišti ŽS4. Poznámka: 1. V cenách jsou započteny i náklady na ošetření závitů antikorozním přípravkem, kompletaci nových nebo užitých součástí a případnou manipulaci.</t>
  </si>
  <si>
    <t>OST</t>
  </si>
  <si>
    <t>Ostatní</t>
  </si>
  <si>
    <t>80</t>
  </si>
  <si>
    <t>7497351560</t>
  </si>
  <si>
    <t>Montáž přímého ukolejnění na elektrizovaných tratích nebo v kolejových obvodech</t>
  </si>
  <si>
    <t>512</t>
  </si>
  <si>
    <t>-1633653981</t>
  </si>
  <si>
    <t>7497371630</t>
  </si>
  <si>
    <t>Demontáže zařízení trakčního vedení svodu propojení nebo ukolejnění na elektrizovaných tratích nebo v kolejových obvodech</t>
  </si>
  <si>
    <t>-280953228</t>
  </si>
  <si>
    <t>Demontáže zařízení trakčního vedení svodu propojení nebo ukolejnění na elektrizovaných tratích nebo v kolejových obvodech - demontáž stávajícího zařízení se všemi pomocnými doplňujícími úpravami</t>
  </si>
  <si>
    <t>82</t>
  </si>
  <si>
    <t>7592005070</t>
  </si>
  <si>
    <t>Montáž počítacího bodu počítače náprav PZN 1</t>
  </si>
  <si>
    <t>-905685998</t>
  </si>
  <si>
    <t>Montáž počítacího bodu počítače náprav PZN 1 - uložení a připevnění na určené místo, seřízení polohy, přezkoušení</t>
  </si>
  <si>
    <t>83</t>
  </si>
  <si>
    <t>7592007070</t>
  </si>
  <si>
    <t>Demontáž počítacího bodu počítače náprav PZN 1</t>
  </si>
  <si>
    <t>-1401333504</t>
  </si>
  <si>
    <t>VRN</t>
  </si>
  <si>
    <t>Vedlejší rozpočtové náklady</t>
  </si>
  <si>
    <t>84</t>
  </si>
  <si>
    <t>9902100200</t>
  </si>
  <si>
    <t>Doprava obousměrná (např. dodávek z vlastních zásob zhotovitele nebo objednatele nebo výzisku) mechanizací o nosnosti přes 3,5 t sypanin (kameniva, písku, suti, dlažebních kostek, atd.) do 20 km</t>
  </si>
  <si>
    <t>1703914873</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</si>
  <si>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</si>
  <si>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skládka výzisk</t>
  </si>
  <si>
    <t>684,200</t>
  </si>
  <si>
    <t>skládka asfalt</t>
  </si>
  <si>
    <t>57,000</t>
  </si>
  <si>
    <t>nový drobný materiál</t>
  </si>
  <si>
    <t>0,013</t>
  </si>
  <si>
    <t>asfatová drť</t>
  </si>
  <si>
    <t>96,000</t>
  </si>
  <si>
    <t>85</t>
  </si>
  <si>
    <t>9902100300</t>
  </si>
  <si>
    <t>Doprava obousměrná (např. dodávek z vlastních zásob zhotovitele nebo objednatele nebo výzisku) mechanizací o nosnosti přes 3,5 t sypanin (kameniva, písku, suti, dlažebních kostek, atd.) do 30 km</t>
  </si>
  <si>
    <t>-882506263</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</si>
  <si>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</si>
  <si>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štěrk a drť</t>
  </si>
  <si>
    <t>12843,900+6</t>
  </si>
  <si>
    <t>skládka plasty</t>
  </si>
  <si>
    <t>nový asfalt</t>
  </si>
  <si>
    <t>94,796</t>
  </si>
  <si>
    <t>nový beton a malta</t>
  </si>
  <si>
    <t>38,648+0,835</t>
  </si>
  <si>
    <t>86</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</si>
  <si>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</si>
  <si>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</si>
  <si>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-1132619774</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</si>
  <si>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</si>
  <si>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užité nástupištní díly Čáslav</t>
  </si>
  <si>
    <t>1,998</t>
  </si>
  <si>
    <t>87</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</si>
  <si>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</si>
  <si>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</si>
  <si>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301157672</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</si>
  <si>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</si>
  <si>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nástupištní díly</t>
  </si>
  <si>
    <t>22,717</t>
  </si>
  <si>
    <t>nové značení</t>
  </si>
  <si>
    <t>8,339</t>
  </si>
  <si>
    <t>88</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</si>
  <si>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</si>
  <si>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</si>
  <si>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1688826782</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</si>
  <si>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</si>
  <si>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přejezdové panely</t>
  </si>
  <si>
    <t>18,684</t>
  </si>
  <si>
    <t>89</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</si>
  <si>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</si>
  <si>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</si>
  <si>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-137790344</t>
  </si>
  <si>
    <t>Doprava obousměrná (např. dodávek z vlastních zásob zhotovitele nebo objednatele nebo výzisku)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</si>
  <si>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odvodnění</t>
  </si>
  <si>
    <t>4,200</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</si>
  <si>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</si>
  <si>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</si>
  <si>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-466414705</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</si>
  <si>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</si>
  <si>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nová celopryžová přejezdová konstrukce</t>
  </si>
  <si>
    <t>3,456</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</si>
  <si>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</si>
  <si>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</si>
  <si>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837377983</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</si>
  <si>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</si>
  <si>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3,456*50</t>
  </si>
  <si>
    <t>9902900200</t>
  </si>
  <si>
    <t>Naložení objemnějšího kusového materiálu, vybouraných hmot</t>
  </si>
  <si>
    <t>161394344</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</si>
  <si>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</si>
  <si>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93</t>
  </si>
  <si>
    <t>9909000100</t>
  </si>
  <si>
    <t>Poplatek za uložení suti nebo hmot na oficiální skládku</t>
  </si>
  <si>
    <t>-938294225</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</si>
  <si>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</si>
  <si>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příkopů 50%</t>
  </si>
  <si>
    <t>574,000*2*0,50</t>
  </si>
  <si>
    <t>výzisk z těžení</t>
  </si>
  <si>
    <t>55,100*2</t>
  </si>
  <si>
    <t>9909000400</t>
  </si>
  <si>
    <t>Poplatek za likvidaci plastových součástí</t>
  </si>
  <si>
    <t>1728918466</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</si>
  <si>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</si>
  <si>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95</t>
  </si>
  <si>
    <t>9909000600</t>
  </si>
  <si>
    <t>Poplatek za recyklaci odpadu (asfaltové směsi, kusový beton)</t>
  </si>
  <si>
    <t>-1154716325</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</si>
  <si>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</si>
  <si>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asfalt</t>
  </si>
  <si>
    <t>114,000*0,2*2,5</t>
  </si>
  <si>
    <t>SO2 - Oprava trati v úseku Poličany - Malešov</t>
  </si>
  <si>
    <t>-1492621799</t>
  </si>
  <si>
    <t>(9035-6860)/75*2</t>
  </si>
  <si>
    <t>5956213035</t>
  </si>
  <si>
    <t>Pražec betonový příčný vystrojený  užitý SB5</t>
  </si>
  <si>
    <t>97988244</t>
  </si>
  <si>
    <t>(9,035-6,860)*1520</t>
  </si>
  <si>
    <t>-1573796885</t>
  </si>
  <si>
    <t>3306*4</t>
  </si>
  <si>
    <t>-191242717</t>
  </si>
  <si>
    <t>-1196278138</t>
  </si>
  <si>
    <t>1459461096</t>
  </si>
  <si>
    <t>1199978633</t>
  </si>
  <si>
    <t>3306*2</t>
  </si>
  <si>
    <t>572175140</t>
  </si>
  <si>
    <t>P5970 SB5/S49</t>
  </si>
  <si>
    <t>5963110020</t>
  </si>
  <si>
    <t>Přejezd Intermont panel 1284x1480 ŽPP 3 pro pěší</t>
  </si>
  <si>
    <t>-1406440664</t>
  </si>
  <si>
    <t>P5969 SB5/S49</t>
  </si>
  <si>
    <t>2080530031</t>
  </si>
  <si>
    <t>P5969, P5970</t>
  </si>
  <si>
    <t>2+2</t>
  </si>
  <si>
    <t>1545006448</t>
  </si>
  <si>
    <t>nástupiště Poličany</t>
  </si>
  <si>
    <t>-1522322083</t>
  </si>
  <si>
    <t>km 6,9; 7,1-7,9; 8,1-8,9</t>
  </si>
  <si>
    <t>1+9+9</t>
  </si>
  <si>
    <t>890106630</t>
  </si>
  <si>
    <t>km 7; 8; 9</t>
  </si>
  <si>
    <t>1+1+1</t>
  </si>
  <si>
    <t>-99238428</t>
  </si>
  <si>
    <t>P5970 Lp+Pp</t>
  </si>
  <si>
    <t>(3+3)*9*0,1*2,5</t>
  </si>
  <si>
    <t>do žlábku P5969; P5970</t>
  </si>
  <si>
    <t>0,150*0,130*1,5*2*2,5</t>
  </si>
  <si>
    <t>0,150*0,130*9*2*2,5</t>
  </si>
  <si>
    <t>povrch nástupiště Poličany</t>
  </si>
  <si>
    <t>63*3*0,005*2,5</t>
  </si>
  <si>
    <t>1164614670</t>
  </si>
  <si>
    <t>-486546433</t>
  </si>
  <si>
    <t>-1582706127</t>
  </si>
  <si>
    <t>P5969</t>
  </si>
  <si>
    <t>(1+11)*1,5*0,2*2</t>
  </si>
  <si>
    <t>-205440477</t>
  </si>
  <si>
    <t>(9035-6860)*1,5*1,8</t>
  </si>
  <si>
    <t>1198304961</t>
  </si>
  <si>
    <t>1,5*2</t>
  </si>
  <si>
    <t>1014066461</t>
  </si>
  <si>
    <t>0,5*0,1*63</t>
  </si>
  <si>
    <t>528143486</t>
  </si>
  <si>
    <t>0,25*0,01*63</t>
  </si>
  <si>
    <t>-678342369</t>
  </si>
  <si>
    <t>pod panely a asfaltovou drť na zakrytí upevňovadel P5969</t>
  </si>
  <si>
    <t>(1+1,5+1)*1,5</t>
  </si>
  <si>
    <t>pod panely a asfalt na zakrytí upevňovadel P5970</t>
  </si>
  <si>
    <t>(1+1,5+1)*9</t>
  </si>
  <si>
    <t>92720258</t>
  </si>
  <si>
    <t>400</t>
  </si>
  <si>
    <t>1984160302</t>
  </si>
  <si>
    <t>(8900-8600)*1,5</t>
  </si>
  <si>
    <t>(9035-8965)*1,5</t>
  </si>
  <si>
    <t>(9035-8550)*1,5</t>
  </si>
  <si>
    <t>(7900-6860)*1,5*2</t>
  </si>
  <si>
    <t>(8270-8070)*1,5*2</t>
  </si>
  <si>
    <t>1986498106</t>
  </si>
  <si>
    <t>(8600-8270)*0,2</t>
  </si>
  <si>
    <t>(8965-8900)*0,2</t>
  </si>
  <si>
    <t>(8550-8270)*0,2</t>
  </si>
  <si>
    <t>(8070-7900)*0,2*2</t>
  </si>
  <si>
    <t>-331341470</t>
  </si>
  <si>
    <t>9,035-6,860</t>
  </si>
  <si>
    <t>672121547</t>
  </si>
  <si>
    <t>9,035-7,797</t>
  </si>
  <si>
    <t>5906140070</t>
  </si>
  <si>
    <t>Demontáž kolejového roštu koleje v ose koleje pražce dřevěné tv. S49 rozdělení "c"</t>
  </si>
  <si>
    <t>-297129687</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</si>
  <si>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</si>
  <si>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6,884-6,860</t>
  </si>
  <si>
    <t>7,095-7,015</t>
  </si>
  <si>
    <t>7,214-7,188</t>
  </si>
  <si>
    <t>5906140190</t>
  </si>
  <si>
    <t>Demontáž kolejového roštu koleje v ose koleje pražce betonové tv. S49 rozdělení "c"</t>
  </si>
  <si>
    <t>-314707967</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</si>
  <si>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</si>
  <si>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7,797-7,214</t>
  </si>
  <si>
    <t>7,188-7,095</t>
  </si>
  <si>
    <t>7,015-6,884</t>
  </si>
  <si>
    <t>1959535303</t>
  </si>
  <si>
    <t>(9035-6860)*4</t>
  </si>
  <si>
    <t>-2079814534</t>
  </si>
  <si>
    <t>(9035-6860)*1,5</t>
  </si>
  <si>
    <t>-2052028195</t>
  </si>
  <si>
    <t>1,5</t>
  </si>
  <si>
    <t>617873173</t>
  </si>
  <si>
    <t>(9,035-6,860)*3</t>
  </si>
  <si>
    <t>1372976796</t>
  </si>
  <si>
    <t>-553796739</t>
  </si>
  <si>
    <t>283093279</t>
  </si>
  <si>
    <t>1726151271</t>
  </si>
  <si>
    <t>(9035-6860)/25*2</t>
  </si>
  <si>
    <t>-1422339570</t>
  </si>
  <si>
    <t>-833484866</t>
  </si>
  <si>
    <t>979832749</t>
  </si>
  <si>
    <t>(9035-6860)/450*2</t>
  </si>
  <si>
    <t>0,333</t>
  </si>
  <si>
    <t>-1897349518</t>
  </si>
  <si>
    <t>(9035-6860)*2</t>
  </si>
  <si>
    <t>-973967926</t>
  </si>
  <si>
    <t>385424604</t>
  </si>
  <si>
    <t>P5970</t>
  </si>
  <si>
    <t>1387130252</t>
  </si>
  <si>
    <t>1556885193</t>
  </si>
  <si>
    <t>-977663364</t>
  </si>
  <si>
    <t>9*2</t>
  </si>
  <si>
    <t>769582611</t>
  </si>
  <si>
    <t>(2,4+2,4)*9</t>
  </si>
  <si>
    <t>-1594594552</t>
  </si>
  <si>
    <t>(3+3)*9</t>
  </si>
  <si>
    <t>0,150*1,5*2</t>
  </si>
  <si>
    <t>0,150*9*2</t>
  </si>
  <si>
    <t>206827647</t>
  </si>
  <si>
    <t>63*3</t>
  </si>
  <si>
    <t>-1770979627</t>
  </si>
  <si>
    <t>zast. Poličany od nástupiště k přejezdu P5970</t>
  </si>
  <si>
    <t>5914120020</t>
  </si>
  <si>
    <t>Demontáž nástupiště úrovňového hrana Tischer</t>
  </si>
  <si>
    <t>-132823813</t>
  </si>
  <si>
    <t>Demontáž nástupiště úrovňového hrana Tischer. Poznámka: 1. V cenách jsou započteny náklady na snesení dílů i zásypu a jejich uložení na plochu nebo naložení na dopravní prostředek a uložení na úložišti.</t>
  </si>
  <si>
    <t>zast. Poličany</t>
  </si>
  <si>
    <t>5914130030</t>
  </si>
  <si>
    <t>Montáž nástupiště úrovňového Tischer</t>
  </si>
  <si>
    <t>-1202884962</t>
  </si>
  <si>
    <t>Montáž nástupiště úrovňového Tischer. Poznámka: 1. V cenách jsou započteny náklady na úpravu terénu, montáž a zásyp podle vzorového listu. 2. V cenách nejsou obsaženy náklady na dodávku materiálu.</t>
  </si>
  <si>
    <t>1919190452</t>
  </si>
  <si>
    <t>2107123507</t>
  </si>
  <si>
    <t>-1742144440</t>
  </si>
  <si>
    <t>P5969 povrch cesty Lp+Pp</t>
  </si>
  <si>
    <t>(1+11)*1,5*0,2</t>
  </si>
  <si>
    <t>v km 7,345 Lp+Pp</t>
  </si>
  <si>
    <t>v km 7,900 Lp</t>
  </si>
  <si>
    <t>v km 8,140 Lp+Pp</t>
  </si>
  <si>
    <t>v km 8,540 Lp+Pp</t>
  </si>
  <si>
    <t>v km 8,930 Pp</t>
  </si>
  <si>
    <t>1995442928</t>
  </si>
  <si>
    <t>-1556831113</t>
  </si>
  <si>
    <t>plech</t>
  </si>
  <si>
    <t>(9035-7797)/25*5,490</t>
  </si>
  <si>
    <t>dřevo</t>
  </si>
  <si>
    <t>(6884-6860)/25*6,136</t>
  </si>
  <si>
    <t>(7095-7015)/25*6,136</t>
  </si>
  <si>
    <t>(7214-7188)/25*6,136</t>
  </si>
  <si>
    <t>5999010020</t>
  </si>
  <si>
    <t>Vyjmutí a snesení konstrukcí nebo dílů hmotnosti přes 10 do 20 t</t>
  </si>
  <si>
    <t>2105861503</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</si>
  <si>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</si>
  <si>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beton</t>
  </si>
  <si>
    <t>(7797-7214)/25*12,900</t>
  </si>
  <si>
    <t>(7188-7095)/25*12,900</t>
  </si>
  <si>
    <t>(7015-6884)/25*12,900</t>
  </si>
  <si>
    <t>-1692233528</t>
  </si>
  <si>
    <t>-1776382587</t>
  </si>
  <si>
    <t>1098185285</t>
  </si>
  <si>
    <t>v km 8,350</t>
  </si>
  <si>
    <t>-1306205812</t>
  </si>
  <si>
    <t>-2002920489</t>
  </si>
  <si>
    <t>nový beton + malta</t>
  </si>
  <si>
    <t>7,037+0,158</t>
  </si>
  <si>
    <t>30,405</t>
  </si>
  <si>
    <t>asfaltová drť</t>
  </si>
  <si>
    <t>7,200</t>
  </si>
  <si>
    <t>0,004</t>
  </si>
  <si>
    <t>354,200</t>
  </si>
  <si>
    <t>1156112575</t>
  </si>
  <si>
    <t>nový štěrk + drť</t>
  </si>
  <si>
    <t>5872,500+3,000</t>
  </si>
  <si>
    <t>1,190</t>
  </si>
  <si>
    <t>21,600</t>
  </si>
  <si>
    <t>9902400200</t>
  </si>
  <si>
    <t>Doprava jednosměrná (např. nakupovaného materiálu) mechanizací o nosnosti přes 3,5 t objemnějšího kusového materiálu (prefabrikátů, stožárů, výhybek, rozvaděčů, vybouraných hmot atd.) do 20 km</t>
  </si>
  <si>
    <t>-71194913</t>
  </si>
  <si>
    <t>Doprava jednosměrná (např. nakupovaného materiálu) mechanizací o nosnosti přes 3,5 t objemnějšího kusového materiálu (prefabrikátů, stožárů, výhybek, rozvaděčů, vybouraných hmot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</si>
  <si>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návěsti</t>
  </si>
  <si>
    <t>4,174</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</si>
  <si>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</si>
  <si>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</si>
  <si>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-1398570587</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</si>
  <si>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</si>
  <si>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užité pražce Zruč nad Sázavou</t>
  </si>
  <si>
    <t>876,090</t>
  </si>
  <si>
    <t>-248224393</t>
  </si>
  <si>
    <t>nástupištní díly</t>
  </si>
  <si>
    <t>6,336</t>
  </si>
  <si>
    <t>1660049592</t>
  </si>
  <si>
    <t>panely do přejezdu</t>
  </si>
  <si>
    <t>5,447</t>
  </si>
  <si>
    <t>-2012339168</t>
  </si>
  <si>
    <t>725891892</t>
  </si>
  <si>
    <t>203,000*2*0,5</t>
  </si>
  <si>
    <t xml:space="preserve">výzisk z těžení </t>
  </si>
  <si>
    <t>30,600*2</t>
  </si>
  <si>
    <t>výzisk ze sypaného nástupiště</t>
  </si>
  <si>
    <t>50*3*0,3*2</t>
  </si>
  <si>
    <t>1436659155</t>
  </si>
  <si>
    <t>1250017721</t>
  </si>
  <si>
    <t>43,200*0,2*2,5</t>
  </si>
  <si>
    <t>SO3 - Přeprava mechanizace</t>
  </si>
  <si>
    <t>9903100100</t>
  </si>
  <si>
    <t>Přeprava mechanizace na místo prováděných prací o hmotnosti do 12 t přes 50 do 100 km</t>
  </si>
  <si>
    <t>-379396069</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</si>
  <si>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</si>
  <si>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řezačka</t>
  </si>
  <si>
    <t>vibrační deska</t>
  </si>
  <si>
    <t>válec</t>
  </si>
  <si>
    <t>9903200100</t>
  </si>
  <si>
    <t>Přeprava mechanizace na místo prováděných prací o hmotnosti přes 12 t přes 50 do 100 km</t>
  </si>
  <si>
    <t>739497937</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</si>
  <si>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</si>
  <si>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</si>
  <si>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</si>
  <si>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SSP</t>
  </si>
  <si>
    <t>DGS</t>
  </si>
  <si>
    <t>loko traktor</t>
  </si>
  <si>
    <t>kolejový jeřáb</t>
  </si>
  <si>
    <t>stroj na úpravu štěrku</t>
  </si>
  <si>
    <t>SO4 - VON</t>
  </si>
  <si>
    <t>021201001</t>
  </si>
  <si>
    <t>Průzkumné práce pro opravy Průzkum výskytu škodlivin kontaminace kameniva ropnými látkami</t>
  </si>
  <si>
    <t>1869653901</t>
  </si>
  <si>
    <t>022101001</t>
  </si>
  <si>
    <t>Geodetické práce Geodetické práce před opravou</t>
  </si>
  <si>
    <t>-1250481841</t>
  </si>
  <si>
    <t>022101021</t>
  </si>
  <si>
    <t>Geodetické práce Geodetické práce po ukončení opravy</t>
  </si>
  <si>
    <t>1217854719</t>
  </si>
  <si>
    <t>022121001</t>
  </si>
  <si>
    <t>Geodetické práce Diagnostika technické infrastruktury Vytýčení trasy inženýrských sítí</t>
  </si>
  <si>
    <t>hod</t>
  </si>
  <si>
    <t>1024</t>
  </si>
  <si>
    <t>973333806</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</si>
  <si>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</si>
  <si>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</si>
  <si>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</si>
  <si>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1032045942</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</si>
  <si>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</si>
  <si>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</si>
  <si>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</si>
  <si>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828719357</t>
  </si>
  <si>
    <t>zabezpečení staveniště</t>
  </si>
  <si>
    <t>033111001</t>
  </si>
  <si>
    <t>Provozní vlivy Výluka silničního provozu se zajištěním objížďky</t>
  </si>
  <si>
    <t>479238962</t>
  </si>
  <si>
    <t>P5969; P5970; P5974 - P5980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</si>
</sst>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3"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80"/>
      <c r="AS2" s="280"/>
      <c r="AT2" s="280"/>
      <c r="AU2" s="280"/>
      <c r="AV2" s="280"/>
      <c r="AW2" s="280"/>
      <c r="AX2" s="280"/>
      <c r="AY2" s="280"/>
      <c r="AZ2" s="280"/>
      <c r="BA2" s="280"/>
      <c r="BB2" s="280"/>
      <c r="BC2" s="280"/>
      <c r="BD2" s="280"/>
      <c r="BE2" s="280"/>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64" t="s">
        <v>14</v>
      </c>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1"/>
      <c r="AQ5" s="21"/>
      <c r="AR5" s="19"/>
      <c r="BE5" s="261" t="s">
        <v>15</v>
      </c>
      <c r="BS5" s="16" t="s">
        <v>6</v>
      </c>
    </row>
    <row r="6" spans="1:74" s="1" customFormat="1" ht="36.950000000000003" customHeight="1">
      <c r="B6" s="20"/>
      <c r="C6" s="21"/>
      <c r="D6" s="27" t="s">
        <v>16</v>
      </c>
      <c r="E6" s="21"/>
      <c r="F6" s="21"/>
      <c r="G6" s="21"/>
      <c r="H6" s="21"/>
      <c r="I6" s="21"/>
      <c r="J6" s="21"/>
      <c r="K6" s="266" t="s">
        <v>17</v>
      </c>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c r="AP6" s="21"/>
      <c r="AQ6" s="21"/>
      <c r="AR6" s="19"/>
      <c r="BE6" s="262"/>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62"/>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62"/>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2"/>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1</v>
      </c>
      <c r="AO10" s="21"/>
      <c r="AP10" s="21"/>
      <c r="AQ10" s="21"/>
      <c r="AR10" s="19"/>
      <c r="BE10" s="262"/>
      <c r="BS10" s="16" t="s">
        <v>6</v>
      </c>
    </row>
    <row r="11" spans="1:74" s="1" customFormat="1" ht="18.399999999999999"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27</v>
      </c>
      <c r="AL11" s="21"/>
      <c r="AM11" s="21"/>
      <c r="AN11" s="26" t="s">
        <v>1</v>
      </c>
      <c r="AO11" s="21"/>
      <c r="AP11" s="21"/>
      <c r="AQ11" s="21"/>
      <c r="AR11" s="19"/>
      <c r="BE11" s="262"/>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2"/>
      <c r="BS12" s="16" t="s">
        <v>6</v>
      </c>
    </row>
    <row r="13" spans="1:74" s="1" customFormat="1" ht="12" customHeight="1">
      <c r="B13" s="20"/>
      <c r="C13" s="21"/>
      <c r="D13" s="28"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29</v>
      </c>
      <c r="AO13" s="21"/>
      <c r="AP13" s="21"/>
      <c r="AQ13" s="21"/>
      <c r="AR13" s="19"/>
      <c r="BE13" s="262"/>
      <c r="BS13" s="16" t="s">
        <v>6</v>
      </c>
    </row>
    <row r="14" spans="1:74">
      <c r="B14" s="20"/>
      <c r="C14" s="21"/>
      <c r="D14" s="21"/>
      <c r="E14" s="267" t="s">
        <v>29</v>
      </c>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8" t="s">
        <v>27</v>
      </c>
      <c r="AL14" s="21"/>
      <c r="AM14" s="21"/>
      <c r="AN14" s="30" t="s">
        <v>29</v>
      </c>
      <c r="AO14" s="21"/>
      <c r="AP14" s="21"/>
      <c r="AQ14" s="21"/>
      <c r="AR14" s="19"/>
      <c r="BE14" s="262"/>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2"/>
      <c r="BS15" s="16" t="s">
        <v>4</v>
      </c>
    </row>
    <row r="16" spans="1:74" s="1" customFormat="1" ht="12" customHeight="1">
      <c r="B16" s="20"/>
      <c r="C16" s="21"/>
      <c r="D16" s="28"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62"/>
      <c r="BS16" s="16" t="s">
        <v>4</v>
      </c>
    </row>
    <row r="17" spans="1:71" s="1" customFormat="1" ht="18.399999999999999"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27</v>
      </c>
      <c r="AL17" s="21"/>
      <c r="AM17" s="21"/>
      <c r="AN17" s="26" t="s">
        <v>1</v>
      </c>
      <c r="AO17" s="21"/>
      <c r="AP17" s="21"/>
      <c r="AQ17" s="21"/>
      <c r="AR17" s="19"/>
      <c r="BE17" s="262"/>
      <c r="BS17" s="16" t="s">
        <v>31</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2"/>
      <c r="BS18" s="16" t="s">
        <v>6</v>
      </c>
    </row>
    <row r="19" spans="1:71" s="1" customFormat="1" ht="12" customHeight="1">
      <c r="B19" s="20"/>
      <c r="C19" s="21"/>
      <c r="D19" s="28"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62"/>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27</v>
      </c>
      <c r="AL20" s="21"/>
      <c r="AM20" s="21"/>
      <c r="AN20" s="26" t="s">
        <v>1</v>
      </c>
      <c r="AO20" s="21"/>
      <c r="AP20" s="21"/>
      <c r="AQ20" s="21"/>
      <c r="AR20" s="19"/>
      <c r="BE20" s="262"/>
      <c r="BS20" s="16" t="s">
        <v>31</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2"/>
    </row>
    <row r="22" spans="1:71" s="1" customFormat="1" ht="12" customHeight="1">
      <c r="B22" s="20"/>
      <c r="C22" s="21"/>
      <c r="D22" s="28"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2"/>
    </row>
    <row r="23" spans="1:71" s="1" customFormat="1" ht="16.5" customHeight="1">
      <c r="B23" s="20"/>
      <c r="C23" s="21"/>
      <c r="D23" s="21"/>
      <c r="E23" s="269" t="s">
        <v>1</v>
      </c>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1"/>
      <c r="AP23" s="21"/>
      <c r="AQ23" s="21"/>
      <c r="AR23" s="19"/>
      <c r="BE23" s="262"/>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2"/>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2"/>
    </row>
    <row r="26" spans="1:71" s="2" customFormat="1" ht="25.9" customHeight="1">
      <c r="A26" s="33"/>
      <c r="B26" s="34"/>
      <c r="C26" s="35"/>
      <c r="D26" s="36" t="s">
        <v>35</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0">
        <f>ROUND(AG94,2)</f>
        <v>0</v>
      </c>
      <c r="AL26" s="271"/>
      <c r="AM26" s="271"/>
      <c r="AN26" s="271"/>
      <c r="AO26" s="271"/>
      <c r="AP26" s="35"/>
      <c r="AQ26" s="35"/>
      <c r="AR26" s="38"/>
      <c r="BE26" s="262"/>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2"/>
    </row>
    <row r="28" spans="1:71" s="2" customFormat="1">
      <c r="A28" s="33"/>
      <c r="B28" s="34"/>
      <c r="C28" s="35"/>
      <c r="D28" s="35"/>
      <c r="E28" s="35"/>
      <c r="F28" s="35"/>
      <c r="G28" s="35"/>
      <c r="H28" s="35"/>
      <c r="I28" s="35"/>
      <c r="J28" s="35"/>
      <c r="K28" s="35"/>
      <c r="L28" s="272" t="s">
        <v>36</v>
      </c>
      <c r="M28" s="272"/>
      <c r="N28" s="272"/>
      <c r="O28" s="272"/>
      <c r="P28" s="272"/>
      <c r="Q28" s="35"/>
      <c r="R28" s="35"/>
      <c r="S28" s="35"/>
      <c r="T28" s="35"/>
      <c r="U28" s="35"/>
      <c r="V28" s="35"/>
      <c r="W28" s="272" t="s">
        <v>37</v>
      </c>
      <c r="X28" s="272"/>
      <c r="Y28" s="272"/>
      <c r="Z28" s="272"/>
      <c r="AA28" s="272"/>
      <c r="AB28" s="272"/>
      <c r="AC28" s="272"/>
      <c r="AD28" s="272"/>
      <c r="AE28" s="272"/>
      <c r="AF28" s="35"/>
      <c r="AG28" s="35"/>
      <c r="AH28" s="35"/>
      <c r="AI28" s="35"/>
      <c r="AJ28" s="35"/>
      <c r="AK28" s="272" t="s">
        <v>38</v>
      </c>
      <c r="AL28" s="272"/>
      <c r="AM28" s="272"/>
      <c r="AN28" s="272"/>
      <c r="AO28" s="272"/>
      <c r="AP28" s="35"/>
      <c r="AQ28" s="35"/>
      <c r="AR28" s="38"/>
      <c r="BE28" s="262"/>
    </row>
    <row r="29" spans="1:71" s="3" customFormat="1" ht="14.45" customHeight="1">
      <c r="B29" s="39"/>
      <c r="C29" s="40"/>
      <c r="D29" s="28" t="s">
        <v>39</v>
      </c>
      <c r="E29" s="40"/>
      <c r="F29" s="28" t="s">
        <v>40</v>
      </c>
      <c r="G29" s="40"/>
      <c r="H29" s="40"/>
      <c r="I29" s="40"/>
      <c r="J29" s="40"/>
      <c r="K29" s="40"/>
      <c r="L29" s="275">
        <v>0.21</v>
      </c>
      <c r="M29" s="274"/>
      <c r="N29" s="274"/>
      <c r="O29" s="274"/>
      <c r="P29" s="274"/>
      <c r="Q29" s="40"/>
      <c r="R29" s="40"/>
      <c r="S29" s="40"/>
      <c r="T29" s="40"/>
      <c r="U29" s="40"/>
      <c r="V29" s="40"/>
      <c r="W29" s="273">
        <f>ROUND(AZ94, 2)</f>
        <v>0</v>
      </c>
      <c r="X29" s="274"/>
      <c r="Y29" s="274"/>
      <c r="Z29" s="274"/>
      <c r="AA29" s="274"/>
      <c r="AB29" s="274"/>
      <c r="AC29" s="274"/>
      <c r="AD29" s="274"/>
      <c r="AE29" s="274"/>
      <c r="AF29" s="40"/>
      <c r="AG29" s="40"/>
      <c r="AH29" s="40"/>
      <c r="AI29" s="40"/>
      <c r="AJ29" s="40"/>
      <c r="AK29" s="273">
        <f>ROUND(AV94, 2)</f>
        <v>0</v>
      </c>
      <c r="AL29" s="274"/>
      <c r="AM29" s="274"/>
      <c r="AN29" s="274"/>
      <c r="AO29" s="274"/>
      <c r="AP29" s="40"/>
      <c r="AQ29" s="40"/>
      <c r="AR29" s="41"/>
      <c r="BE29" s="263"/>
    </row>
    <row r="30" spans="1:71" s="3" customFormat="1" ht="14.45" customHeight="1">
      <c r="B30" s="39"/>
      <c r="C30" s="40"/>
      <c r="D30" s="40"/>
      <c r="E30" s="40"/>
      <c r="F30" s="28" t="s">
        <v>41</v>
      </c>
      <c r="G30" s="40"/>
      <c r="H30" s="40"/>
      <c r="I30" s="40"/>
      <c r="J30" s="40"/>
      <c r="K30" s="40"/>
      <c r="L30" s="275">
        <v>0.15</v>
      </c>
      <c r="M30" s="274"/>
      <c r="N30" s="274"/>
      <c r="O30" s="274"/>
      <c r="P30" s="274"/>
      <c r="Q30" s="40"/>
      <c r="R30" s="40"/>
      <c r="S30" s="40"/>
      <c r="T30" s="40"/>
      <c r="U30" s="40"/>
      <c r="V30" s="40"/>
      <c r="W30" s="273">
        <f>ROUND(BA94, 2)</f>
        <v>0</v>
      </c>
      <c r="X30" s="274"/>
      <c r="Y30" s="274"/>
      <c r="Z30" s="274"/>
      <c r="AA30" s="274"/>
      <c r="AB30" s="274"/>
      <c r="AC30" s="274"/>
      <c r="AD30" s="274"/>
      <c r="AE30" s="274"/>
      <c r="AF30" s="40"/>
      <c r="AG30" s="40"/>
      <c r="AH30" s="40"/>
      <c r="AI30" s="40"/>
      <c r="AJ30" s="40"/>
      <c r="AK30" s="273">
        <f>ROUND(AW94, 2)</f>
        <v>0</v>
      </c>
      <c r="AL30" s="274"/>
      <c r="AM30" s="274"/>
      <c r="AN30" s="274"/>
      <c r="AO30" s="274"/>
      <c r="AP30" s="40"/>
      <c r="AQ30" s="40"/>
      <c r="AR30" s="41"/>
      <c r="BE30" s="263"/>
    </row>
    <row r="31" spans="1:71" s="3" customFormat="1" ht="14.45" hidden="1" customHeight="1">
      <c r="B31" s="39"/>
      <c r="C31" s="40"/>
      <c r="D31" s="40"/>
      <c r="E31" s="40"/>
      <c r="F31" s="28" t="s">
        <v>42</v>
      </c>
      <c r="G31" s="40"/>
      <c r="H31" s="40"/>
      <c r="I31" s="40"/>
      <c r="J31" s="40"/>
      <c r="K31" s="40"/>
      <c r="L31" s="275">
        <v>0.21</v>
      </c>
      <c r="M31" s="274"/>
      <c r="N31" s="274"/>
      <c r="O31" s="274"/>
      <c r="P31" s="274"/>
      <c r="Q31" s="40"/>
      <c r="R31" s="40"/>
      <c r="S31" s="40"/>
      <c r="T31" s="40"/>
      <c r="U31" s="40"/>
      <c r="V31" s="40"/>
      <c r="W31" s="273">
        <f>ROUND(BB94, 2)</f>
        <v>0</v>
      </c>
      <c r="X31" s="274"/>
      <c r="Y31" s="274"/>
      <c r="Z31" s="274"/>
      <c r="AA31" s="274"/>
      <c r="AB31" s="274"/>
      <c r="AC31" s="274"/>
      <c r="AD31" s="274"/>
      <c r="AE31" s="274"/>
      <c r="AF31" s="40"/>
      <c r="AG31" s="40"/>
      <c r="AH31" s="40"/>
      <c r="AI31" s="40"/>
      <c r="AJ31" s="40"/>
      <c r="AK31" s="273">
        <v>0</v>
      </c>
      <c r="AL31" s="274"/>
      <c r="AM31" s="274"/>
      <c r="AN31" s="274"/>
      <c r="AO31" s="274"/>
      <c r="AP31" s="40"/>
      <c r="AQ31" s="40"/>
      <c r="AR31" s="41"/>
      <c r="BE31" s="263"/>
    </row>
    <row r="32" spans="1:71" s="3" customFormat="1" ht="14.45" hidden="1" customHeight="1">
      <c r="B32" s="39"/>
      <c r="C32" s="40"/>
      <c r="D32" s="40"/>
      <c r="E32" s="40"/>
      <c r="F32" s="28" t="s">
        <v>43</v>
      </c>
      <c r="G32" s="40"/>
      <c r="H32" s="40"/>
      <c r="I32" s="40"/>
      <c r="J32" s="40"/>
      <c r="K32" s="40"/>
      <c r="L32" s="275">
        <v>0.15</v>
      </c>
      <c r="M32" s="274"/>
      <c r="N32" s="274"/>
      <c r="O32" s="274"/>
      <c r="P32" s="274"/>
      <c r="Q32" s="40"/>
      <c r="R32" s="40"/>
      <c r="S32" s="40"/>
      <c r="T32" s="40"/>
      <c r="U32" s="40"/>
      <c r="V32" s="40"/>
      <c r="W32" s="273">
        <f>ROUND(BC94, 2)</f>
        <v>0</v>
      </c>
      <c r="X32" s="274"/>
      <c r="Y32" s="274"/>
      <c r="Z32" s="274"/>
      <c r="AA32" s="274"/>
      <c r="AB32" s="274"/>
      <c r="AC32" s="274"/>
      <c r="AD32" s="274"/>
      <c r="AE32" s="274"/>
      <c r="AF32" s="40"/>
      <c r="AG32" s="40"/>
      <c r="AH32" s="40"/>
      <c r="AI32" s="40"/>
      <c r="AJ32" s="40"/>
      <c r="AK32" s="273">
        <v>0</v>
      </c>
      <c r="AL32" s="274"/>
      <c r="AM32" s="274"/>
      <c r="AN32" s="274"/>
      <c r="AO32" s="274"/>
      <c r="AP32" s="40"/>
      <c r="AQ32" s="40"/>
      <c r="AR32" s="41"/>
      <c r="BE32" s="263"/>
    </row>
    <row r="33" spans="1:57" s="3" customFormat="1" ht="14.45" hidden="1" customHeight="1">
      <c r="B33" s="39"/>
      <c r="C33" s="40"/>
      <c r="D33" s="40"/>
      <c r="E33" s="40"/>
      <c r="F33" s="28" t="s">
        <v>44</v>
      </c>
      <c r="G33" s="40"/>
      <c r="H33" s="40"/>
      <c r="I33" s="40"/>
      <c r="J33" s="40"/>
      <c r="K33" s="40"/>
      <c r="L33" s="275">
        <v>0</v>
      </c>
      <c r="M33" s="274"/>
      <c r="N33" s="274"/>
      <c r="O33" s="274"/>
      <c r="P33" s="274"/>
      <c r="Q33" s="40"/>
      <c r="R33" s="40"/>
      <c r="S33" s="40"/>
      <c r="T33" s="40"/>
      <c r="U33" s="40"/>
      <c r="V33" s="40"/>
      <c r="W33" s="273">
        <f>ROUND(BD94, 2)</f>
        <v>0</v>
      </c>
      <c r="X33" s="274"/>
      <c r="Y33" s="274"/>
      <c r="Z33" s="274"/>
      <c r="AA33" s="274"/>
      <c r="AB33" s="274"/>
      <c r="AC33" s="274"/>
      <c r="AD33" s="274"/>
      <c r="AE33" s="274"/>
      <c r="AF33" s="40"/>
      <c r="AG33" s="40"/>
      <c r="AH33" s="40"/>
      <c r="AI33" s="40"/>
      <c r="AJ33" s="40"/>
      <c r="AK33" s="273">
        <v>0</v>
      </c>
      <c r="AL33" s="274"/>
      <c r="AM33" s="274"/>
      <c r="AN33" s="274"/>
      <c r="AO33" s="274"/>
      <c r="AP33" s="40"/>
      <c r="AQ33" s="40"/>
      <c r="AR33" s="41"/>
      <c r="BE33" s="263"/>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2"/>
    </row>
    <row r="35" spans="1:57" s="2" customFormat="1" ht="25.9" customHeight="1">
      <c r="A35" s="33"/>
      <c r="B35" s="34"/>
      <c r="C35" s="42"/>
      <c r="D35" s="43" t="s">
        <v>45</v>
      </c>
      <c r="E35" s="44"/>
      <c r="F35" s="44"/>
      <c r="G35" s="44"/>
      <c r="H35" s="44"/>
      <c r="I35" s="44"/>
      <c r="J35" s="44"/>
      <c r="K35" s="44"/>
      <c r="L35" s="44"/>
      <c r="M35" s="44"/>
      <c r="N35" s="44"/>
      <c r="O35" s="44"/>
      <c r="P35" s="44"/>
      <c r="Q35" s="44"/>
      <c r="R35" s="44"/>
      <c r="S35" s="44"/>
      <c r="T35" s="45" t="s">
        <v>46</v>
      </c>
      <c r="U35" s="44"/>
      <c r="V35" s="44"/>
      <c r="W35" s="44"/>
      <c r="X35" s="279" t="s">
        <v>47</v>
      </c>
      <c r="Y35" s="277"/>
      <c r="Z35" s="277"/>
      <c r="AA35" s="277"/>
      <c r="AB35" s="277"/>
      <c r="AC35" s="44"/>
      <c r="AD35" s="44"/>
      <c r="AE35" s="44"/>
      <c r="AF35" s="44"/>
      <c r="AG35" s="44"/>
      <c r="AH35" s="44"/>
      <c r="AI35" s="44"/>
      <c r="AJ35" s="44"/>
      <c r="AK35" s="276">
        <f>SUM(AK26:AK33)</f>
        <v>0</v>
      </c>
      <c r="AL35" s="277"/>
      <c r="AM35" s="277"/>
      <c r="AN35" s="277"/>
      <c r="AO35" s="278"/>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48</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49</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50</v>
      </c>
      <c r="E60" s="37"/>
      <c r="F60" s="37"/>
      <c r="G60" s="37"/>
      <c r="H60" s="37"/>
      <c r="I60" s="37"/>
      <c r="J60" s="37"/>
      <c r="K60" s="37"/>
      <c r="L60" s="37"/>
      <c r="M60" s="37"/>
      <c r="N60" s="37"/>
      <c r="O60" s="37"/>
      <c r="P60" s="37"/>
      <c r="Q60" s="37"/>
      <c r="R60" s="37"/>
      <c r="S60" s="37"/>
      <c r="T60" s="37"/>
      <c r="U60" s="37"/>
      <c r="V60" s="51" t="s">
        <v>51</v>
      </c>
      <c r="W60" s="37"/>
      <c r="X60" s="37"/>
      <c r="Y60" s="37"/>
      <c r="Z60" s="37"/>
      <c r="AA60" s="37"/>
      <c r="AB60" s="37"/>
      <c r="AC60" s="37"/>
      <c r="AD60" s="37"/>
      <c r="AE60" s="37"/>
      <c r="AF60" s="37"/>
      <c r="AG60" s="37"/>
      <c r="AH60" s="51" t="s">
        <v>50</v>
      </c>
      <c r="AI60" s="37"/>
      <c r="AJ60" s="37"/>
      <c r="AK60" s="37"/>
      <c r="AL60" s="37"/>
      <c r="AM60" s="51" t="s">
        <v>51</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52</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53</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50</v>
      </c>
      <c r="E75" s="37"/>
      <c r="F75" s="37"/>
      <c r="G75" s="37"/>
      <c r="H75" s="37"/>
      <c r="I75" s="37"/>
      <c r="J75" s="37"/>
      <c r="K75" s="37"/>
      <c r="L75" s="37"/>
      <c r="M75" s="37"/>
      <c r="N75" s="37"/>
      <c r="O75" s="37"/>
      <c r="P75" s="37"/>
      <c r="Q75" s="37"/>
      <c r="R75" s="37"/>
      <c r="S75" s="37"/>
      <c r="T75" s="37"/>
      <c r="U75" s="37"/>
      <c r="V75" s="51" t="s">
        <v>51</v>
      </c>
      <c r="W75" s="37"/>
      <c r="X75" s="37"/>
      <c r="Y75" s="37"/>
      <c r="Z75" s="37"/>
      <c r="AA75" s="37"/>
      <c r="AB75" s="37"/>
      <c r="AC75" s="37"/>
      <c r="AD75" s="37"/>
      <c r="AE75" s="37"/>
      <c r="AF75" s="37"/>
      <c r="AG75" s="37"/>
      <c r="AH75" s="51" t="s">
        <v>50</v>
      </c>
      <c r="AI75" s="37"/>
      <c r="AJ75" s="37"/>
      <c r="AK75" s="37"/>
      <c r="AL75" s="37"/>
      <c r="AM75" s="51" t="s">
        <v>51</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54</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90</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40" t="str">
        <f>K6</f>
        <v>Oprava trati v úseku Poličany - Malešov (mimo) - Červené Janovice</v>
      </c>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241"/>
      <c r="AL85" s="241"/>
      <c r="AM85" s="241"/>
      <c r="AN85" s="241"/>
      <c r="AO85" s="241"/>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 xml:space="preserve"> </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42" t="str">
        <f>IF(AN8= "","",AN8)</f>
        <v>25. 1. 2021</v>
      </c>
      <c r="AN87" s="242"/>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24</v>
      </c>
      <c r="D89" s="35"/>
      <c r="E89" s="35"/>
      <c r="F89" s="35"/>
      <c r="G89" s="35"/>
      <c r="H89" s="35"/>
      <c r="I89" s="35"/>
      <c r="J89" s="35"/>
      <c r="K89" s="35"/>
      <c r="L89" s="58" t="str">
        <f>IF(E11= "","",E11)</f>
        <v>Ing.Toláš Josef</v>
      </c>
      <c r="M89" s="35"/>
      <c r="N89" s="35"/>
      <c r="O89" s="35"/>
      <c r="P89" s="35"/>
      <c r="Q89" s="35"/>
      <c r="R89" s="35"/>
      <c r="S89" s="35"/>
      <c r="T89" s="35"/>
      <c r="U89" s="35"/>
      <c r="V89" s="35"/>
      <c r="W89" s="35"/>
      <c r="X89" s="35"/>
      <c r="Y89" s="35"/>
      <c r="Z89" s="35"/>
      <c r="AA89" s="35"/>
      <c r="AB89" s="35"/>
      <c r="AC89" s="35"/>
      <c r="AD89" s="35"/>
      <c r="AE89" s="35"/>
      <c r="AF89" s="35"/>
      <c r="AG89" s="35"/>
      <c r="AH89" s="35"/>
      <c r="AI89" s="28" t="s">
        <v>30</v>
      </c>
      <c r="AJ89" s="35"/>
      <c r="AK89" s="35"/>
      <c r="AL89" s="35"/>
      <c r="AM89" s="243" t="str">
        <f>IF(E17="","",E17)</f>
        <v xml:space="preserve"> </v>
      </c>
      <c r="AN89" s="244"/>
      <c r="AO89" s="244"/>
      <c r="AP89" s="244"/>
      <c r="AQ89" s="35"/>
      <c r="AR89" s="38"/>
      <c r="AS89" s="245" t="s">
        <v>55</v>
      </c>
      <c r="AT89" s="246"/>
      <c r="AU89" s="66"/>
      <c r="AV89" s="66"/>
      <c r="AW89" s="66"/>
      <c r="AX89" s="66"/>
      <c r="AY89" s="66"/>
      <c r="AZ89" s="66"/>
      <c r="BA89" s="66"/>
      <c r="BB89" s="66"/>
      <c r="BC89" s="66"/>
      <c r="BD89" s="67"/>
      <c r="BE89" s="33"/>
    </row>
    <row r="90" spans="1:91" s="2" customFormat="1" ht="15.2" customHeight="1">
      <c r="A90" s="33"/>
      <c r="B90" s="34"/>
      <c r="C90" s="28" t="s">
        <v>28</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32</v>
      </c>
      <c r="AJ90" s="35"/>
      <c r="AK90" s="35"/>
      <c r="AL90" s="35"/>
      <c r="AM90" s="243" t="str">
        <f>IF(E20="","",E20)</f>
        <v>Šubr Pavel</v>
      </c>
      <c r="AN90" s="244"/>
      <c r="AO90" s="244"/>
      <c r="AP90" s="244"/>
      <c r="AQ90" s="35"/>
      <c r="AR90" s="38"/>
      <c r="AS90" s="247"/>
      <c r="AT90" s="248"/>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49"/>
      <c r="AT91" s="250"/>
      <c r="AU91" s="70"/>
      <c r="AV91" s="70"/>
      <c r="AW91" s="70"/>
      <c r="AX91" s="70"/>
      <c r="AY91" s="70"/>
      <c r="AZ91" s="70"/>
      <c r="BA91" s="70"/>
      <c r="BB91" s="70"/>
      <c r="BC91" s="70"/>
      <c r="BD91" s="71"/>
      <c r="BE91" s="33"/>
    </row>
    <row r="92" spans="1:91" s="2" customFormat="1" ht="29.25" customHeight="1">
      <c r="A92" s="33"/>
      <c r="B92" s="34"/>
      <c r="C92" s="251" t="s">
        <v>56</v>
      </c>
      <c r="D92" s="252"/>
      <c r="E92" s="252"/>
      <c r="F92" s="252"/>
      <c r="G92" s="252"/>
      <c r="H92" s="72"/>
      <c r="I92" s="254" t="s">
        <v>57</v>
      </c>
      <c r="J92" s="252"/>
      <c r="K92" s="252"/>
      <c r="L92" s="252"/>
      <c r="M92" s="252"/>
      <c r="N92" s="252"/>
      <c r="O92" s="252"/>
      <c r="P92" s="252"/>
      <c r="Q92" s="252"/>
      <c r="R92" s="252"/>
      <c r="S92" s="252"/>
      <c r="T92" s="252"/>
      <c r="U92" s="252"/>
      <c r="V92" s="252"/>
      <c r="W92" s="252"/>
      <c r="X92" s="252"/>
      <c r="Y92" s="252"/>
      <c r="Z92" s="252"/>
      <c r="AA92" s="252"/>
      <c r="AB92" s="252"/>
      <c r="AC92" s="252"/>
      <c r="AD92" s="252"/>
      <c r="AE92" s="252"/>
      <c r="AF92" s="252"/>
      <c r="AG92" s="253" t="s">
        <v>58</v>
      </c>
      <c r="AH92" s="252"/>
      <c r="AI92" s="252"/>
      <c r="AJ92" s="252"/>
      <c r="AK92" s="252"/>
      <c r="AL92" s="252"/>
      <c r="AM92" s="252"/>
      <c r="AN92" s="254" t="s">
        <v>59</v>
      </c>
      <c r="AO92" s="252"/>
      <c r="AP92" s="255"/>
      <c r="AQ92" s="73" t="s">
        <v>60</v>
      </c>
      <c r="AR92" s="38"/>
      <c r="AS92" s="74" t="s">
        <v>61</v>
      </c>
      <c r="AT92" s="75" t="s">
        <v>62</v>
      </c>
      <c r="AU92" s="75" t="s">
        <v>63</v>
      </c>
      <c r="AV92" s="75" t="s">
        <v>64</v>
      </c>
      <c r="AW92" s="75" t="s">
        <v>65</v>
      </c>
      <c r="AX92" s="75" t="s">
        <v>66</v>
      </c>
      <c r="AY92" s="75" t="s">
        <v>67</v>
      </c>
      <c r="AZ92" s="75" t="s">
        <v>68</v>
      </c>
      <c r="BA92" s="75" t="s">
        <v>69</v>
      </c>
      <c r="BB92" s="75" t="s">
        <v>70</v>
      </c>
      <c r="BC92" s="75" t="s">
        <v>71</v>
      </c>
      <c r="BD92" s="76" t="s">
        <v>72</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73</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59">
        <f>ROUND(SUM(AG95:AG98),2)</f>
        <v>0</v>
      </c>
      <c r="AH94" s="259"/>
      <c r="AI94" s="259"/>
      <c r="AJ94" s="259"/>
      <c r="AK94" s="259"/>
      <c r="AL94" s="259"/>
      <c r="AM94" s="259"/>
      <c r="AN94" s="260">
        <f>SUM(AG94,AT94)</f>
        <v>0</v>
      </c>
      <c r="AO94" s="260"/>
      <c r="AP94" s="260"/>
      <c r="AQ94" s="84" t="s">
        <v>1</v>
      </c>
      <c r="AR94" s="85"/>
      <c r="AS94" s="86">
        <f>ROUND(SUM(AS95:AS98),2)</f>
        <v>0</v>
      </c>
      <c r="AT94" s="87">
        <f>ROUND(SUM(AV94:AW94),2)</f>
        <v>0</v>
      </c>
      <c r="AU94" s="88">
        <f>ROUND(SUM(AU95:AU98),5)</f>
        <v>0</v>
      </c>
      <c r="AV94" s="87">
        <f>ROUND(AZ94*L29,2)</f>
        <v>0</v>
      </c>
      <c r="AW94" s="87">
        <f>ROUND(BA94*L30,2)</f>
        <v>0</v>
      </c>
      <c r="AX94" s="87">
        <f>ROUND(BB94*L29,2)</f>
        <v>0</v>
      </c>
      <c r="AY94" s="87">
        <f>ROUND(BC94*L30,2)</f>
        <v>0</v>
      </c>
      <c r="AZ94" s="87">
        <f>ROUND(SUM(AZ95:AZ98),2)</f>
        <v>0</v>
      </c>
      <c r="BA94" s="87">
        <f>ROUND(SUM(BA95:BA98),2)</f>
        <v>0</v>
      </c>
      <c r="BB94" s="87">
        <f>ROUND(SUM(BB95:BB98),2)</f>
        <v>0</v>
      </c>
      <c r="BC94" s="87">
        <f>ROUND(SUM(BC95:BC98),2)</f>
        <v>0</v>
      </c>
      <c r="BD94" s="89">
        <f>ROUND(SUM(BD95:BD98),2)</f>
        <v>0</v>
      </c>
      <c r="BS94" s="90" t="s">
        <v>74</v>
      </c>
      <c r="BT94" s="90" t="s">
        <v>75</v>
      </c>
      <c r="BU94" s="91" t="s">
        <v>76</v>
      </c>
      <c r="BV94" s="90" t="s">
        <v>77</v>
      </c>
      <c r="BW94" s="90" t="s">
        <v>5</v>
      </c>
      <c r="BX94" s="90" t="s">
        <v>78</v>
      </c>
      <c r="CL94" s="90" t="s">
        <v>1</v>
      </c>
    </row>
    <row r="95" spans="1:91" s="7" customFormat="1" ht="16.5" customHeight="1">
      <c r="A95" s="92" t="s">
        <v>79</v>
      </c>
      <c r="B95" s="93"/>
      <c r="C95" s="94"/>
      <c r="D95" s="256" t="s">
        <v>80</v>
      </c>
      <c r="E95" s="256"/>
      <c r="F95" s="256"/>
      <c r="G95" s="256"/>
      <c r="H95" s="256"/>
      <c r="I95" s="95"/>
      <c r="J95" s="256" t="s">
        <v>81</v>
      </c>
      <c r="K95" s="256"/>
      <c r="L95" s="256"/>
      <c r="M95" s="256"/>
      <c r="N95" s="256"/>
      <c r="O95" s="256"/>
      <c r="P95" s="256"/>
      <c r="Q95" s="256"/>
      <c r="R95" s="256"/>
      <c r="S95" s="256"/>
      <c r="T95" s="256"/>
      <c r="U95" s="256"/>
      <c r="V95" s="256"/>
      <c r="W95" s="256"/>
      <c r="X95" s="256"/>
      <c r="Y95" s="256"/>
      <c r="Z95" s="256"/>
      <c r="AA95" s="256"/>
      <c r="AB95" s="256"/>
      <c r="AC95" s="256"/>
      <c r="AD95" s="256"/>
      <c r="AE95" s="256"/>
      <c r="AF95" s="256"/>
      <c r="AG95" s="257">
        <f>'SO1 - Oprava trati v úsek...'!J30</f>
        <v>0</v>
      </c>
      <c r="AH95" s="258"/>
      <c r="AI95" s="258"/>
      <c r="AJ95" s="258"/>
      <c r="AK95" s="258"/>
      <c r="AL95" s="258"/>
      <c r="AM95" s="258"/>
      <c r="AN95" s="257">
        <f>SUM(AG95,AT95)</f>
        <v>0</v>
      </c>
      <c r="AO95" s="258"/>
      <c r="AP95" s="258"/>
      <c r="AQ95" s="96" t="s">
        <v>82</v>
      </c>
      <c r="AR95" s="97"/>
      <c r="AS95" s="98">
        <v>0</v>
      </c>
      <c r="AT95" s="99">
        <f>ROUND(SUM(AV95:AW95),2)</f>
        <v>0</v>
      </c>
      <c r="AU95" s="100">
        <f>'SO1 - Oprava trati v úsek...'!P121</f>
        <v>0</v>
      </c>
      <c r="AV95" s="99">
        <f>'SO1 - Oprava trati v úsek...'!J33</f>
        <v>0</v>
      </c>
      <c r="AW95" s="99">
        <f>'SO1 - Oprava trati v úsek...'!J34</f>
        <v>0</v>
      </c>
      <c r="AX95" s="99">
        <f>'SO1 - Oprava trati v úsek...'!J35</f>
        <v>0</v>
      </c>
      <c r="AY95" s="99">
        <f>'SO1 - Oprava trati v úsek...'!J36</f>
        <v>0</v>
      </c>
      <c r="AZ95" s="99">
        <f>'SO1 - Oprava trati v úsek...'!F33</f>
        <v>0</v>
      </c>
      <c r="BA95" s="99">
        <f>'SO1 - Oprava trati v úsek...'!F34</f>
        <v>0</v>
      </c>
      <c r="BB95" s="99">
        <f>'SO1 - Oprava trati v úsek...'!F35</f>
        <v>0</v>
      </c>
      <c r="BC95" s="99">
        <f>'SO1 - Oprava trati v úsek...'!F36</f>
        <v>0</v>
      </c>
      <c r="BD95" s="101">
        <f>'SO1 - Oprava trati v úsek...'!F37</f>
        <v>0</v>
      </c>
      <c r="BT95" s="102" t="s">
        <v>83</v>
      </c>
      <c r="BV95" s="102" t="s">
        <v>77</v>
      </c>
      <c r="BW95" s="102" t="s">
        <v>84</v>
      </c>
      <c r="BX95" s="102" t="s">
        <v>5</v>
      </c>
      <c r="CL95" s="102" t="s">
        <v>1</v>
      </c>
      <c r="CM95" s="102" t="s">
        <v>85</v>
      </c>
    </row>
    <row r="96" spans="1:91" s="7" customFormat="1" ht="24.75" customHeight="1">
      <c r="A96" s="92" t="s">
        <v>79</v>
      </c>
      <c r="B96" s="93"/>
      <c r="C96" s="94"/>
      <c r="D96" s="256" t="s">
        <v>86</v>
      </c>
      <c r="E96" s="256"/>
      <c r="F96" s="256"/>
      <c r="G96" s="256"/>
      <c r="H96" s="256"/>
      <c r="I96" s="95"/>
      <c r="J96" s="256" t="s">
        <v>87</v>
      </c>
      <c r="K96" s="256"/>
      <c r="L96" s="256"/>
      <c r="M96" s="256"/>
      <c r="N96" s="256"/>
      <c r="O96" s="256"/>
      <c r="P96" s="256"/>
      <c r="Q96" s="256"/>
      <c r="R96" s="256"/>
      <c r="S96" s="256"/>
      <c r="T96" s="256"/>
      <c r="U96" s="256"/>
      <c r="V96" s="256"/>
      <c r="W96" s="256"/>
      <c r="X96" s="256"/>
      <c r="Y96" s="256"/>
      <c r="Z96" s="256"/>
      <c r="AA96" s="256"/>
      <c r="AB96" s="256"/>
      <c r="AC96" s="256"/>
      <c r="AD96" s="256"/>
      <c r="AE96" s="256"/>
      <c r="AF96" s="256"/>
      <c r="AG96" s="257">
        <f>'SO2 - Oprava trati v úsek...'!J30</f>
        <v>0</v>
      </c>
      <c r="AH96" s="258"/>
      <c r="AI96" s="258"/>
      <c r="AJ96" s="258"/>
      <c r="AK96" s="258"/>
      <c r="AL96" s="258"/>
      <c r="AM96" s="258"/>
      <c r="AN96" s="257">
        <f>SUM(AG96,AT96)</f>
        <v>0</v>
      </c>
      <c r="AO96" s="258"/>
      <c r="AP96" s="258"/>
      <c r="AQ96" s="96" t="s">
        <v>82</v>
      </c>
      <c r="AR96" s="97"/>
      <c r="AS96" s="98">
        <v>0</v>
      </c>
      <c r="AT96" s="99">
        <f>ROUND(SUM(AV96:AW96),2)</f>
        <v>0</v>
      </c>
      <c r="AU96" s="100">
        <f>'SO2 - Oprava trati v úsek...'!P121</f>
        <v>0</v>
      </c>
      <c r="AV96" s="99">
        <f>'SO2 - Oprava trati v úsek...'!J33</f>
        <v>0</v>
      </c>
      <c r="AW96" s="99">
        <f>'SO2 - Oprava trati v úsek...'!J34</f>
        <v>0</v>
      </c>
      <c r="AX96" s="99">
        <f>'SO2 - Oprava trati v úsek...'!J35</f>
        <v>0</v>
      </c>
      <c r="AY96" s="99">
        <f>'SO2 - Oprava trati v úsek...'!J36</f>
        <v>0</v>
      </c>
      <c r="AZ96" s="99">
        <f>'SO2 - Oprava trati v úsek...'!F33</f>
        <v>0</v>
      </c>
      <c r="BA96" s="99">
        <f>'SO2 - Oprava trati v úsek...'!F34</f>
        <v>0</v>
      </c>
      <c r="BB96" s="99">
        <f>'SO2 - Oprava trati v úsek...'!F35</f>
        <v>0</v>
      </c>
      <c r="BC96" s="99">
        <f>'SO2 - Oprava trati v úsek...'!F36</f>
        <v>0</v>
      </c>
      <c r="BD96" s="101">
        <f>'SO2 - Oprava trati v úsek...'!F37</f>
        <v>0</v>
      </c>
      <c r="BT96" s="102" t="s">
        <v>83</v>
      </c>
      <c r="BV96" s="102" t="s">
        <v>77</v>
      </c>
      <c r="BW96" s="102" t="s">
        <v>88</v>
      </c>
      <c r="BX96" s="102" t="s">
        <v>5</v>
      </c>
      <c r="CL96" s="102" t="s">
        <v>1</v>
      </c>
      <c r="CM96" s="102" t="s">
        <v>85</v>
      </c>
    </row>
    <row r="97" spans="1:91" s="7" customFormat="1" ht="16.5" customHeight="1">
      <c r="A97" s="92" t="s">
        <v>79</v>
      </c>
      <c r="B97" s="93"/>
      <c r="C97" s="94"/>
      <c r="D97" s="256" t="s">
        <v>89</v>
      </c>
      <c r="E97" s="256"/>
      <c r="F97" s="256"/>
      <c r="G97" s="256"/>
      <c r="H97" s="256"/>
      <c r="I97" s="95"/>
      <c r="J97" s="256" t="s">
        <v>90</v>
      </c>
      <c r="K97" s="256"/>
      <c r="L97" s="256"/>
      <c r="M97" s="256"/>
      <c r="N97" s="256"/>
      <c r="O97" s="256"/>
      <c r="P97" s="256"/>
      <c r="Q97" s="256"/>
      <c r="R97" s="256"/>
      <c r="S97" s="256"/>
      <c r="T97" s="256"/>
      <c r="U97" s="256"/>
      <c r="V97" s="256"/>
      <c r="W97" s="256"/>
      <c r="X97" s="256"/>
      <c r="Y97" s="256"/>
      <c r="Z97" s="256"/>
      <c r="AA97" s="256"/>
      <c r="AB97" s="256"/>
      <c r="AC97" s="256"/>
      <c r="AD97" s="256"/>
      <c r="AE97" s="256"/>
      <c r="AF97" s="256"/>
      <c r="AG97" s="257">
        <f>'SO3 - Přeprava mechanizace'!J30</f>
        <v>0</v>
      </c>
      <c r="AH97" s="258"/>
      <c r="AI97" s="258"/>
      <c r="AJ97" s="258"/>
      <c r="AK97" s="258"/>
      <c r="AL97" s="258"/>
      <c r="AM97" s="258"/>
      <c r="AN97" s="257">
        <f>SUM(AG97,AT97)</f>
        <v>0</v>
      </c>
      <c r="AO97" s="258"/>
      <c r="AP97" s="258"/>
      <c r="AQ97" s="96" t="s">
        <v>82</v>
      </c>
      <c r="AR97" s="97"/>
      <c r="AS97" s="98">
        <v>0</v>
      </c>
      <c r="AT97" s="99">
        <f>ROUND(SUM(AV97:AW97),2)</f>
        <v>0</v>
      </c>
      <c r="AU97" s="100">
        <f>'SO3 - Přeprava mechanizace'!P117</f>
        <v>0</v>
      </c>
      <c r="AV97" s="99">
        <f>'SO3 - Přeprava mechanizace'!J33</f>
        <v>0</v>
      </c>
      <c r="AW97" s="99">
        <f>'SO3 - Přeprava mechanizace'!J34</f>
        <v>0</v>
      </c>
      <c r="AX97" s="99">
        <f>'SO3 - Přeprava mechanizace'!J35</f>
        <v>0</v>
      </c>
      <c r="AY97" s="99">
        <f>'SO3 - Přeprava mechanizace'!J36</f>
        <v>0</v>
      </c>
      <c r="AZ97" s="99">
        <f>'SO3 - Přeprava mechanizace'!F33</f>
        <v>0</v>
      </c>
      <c r="BA97" s="99">
        <f>'SO3 - Přeprava mechanizace'!F34</f>
        <v>0</v>
      </c>
      <c r="BB97" s="99">
        <f>'SO3 - Přeprava mechanizace'!F35</f>
        <v>0</v>
      </c>
      <c r="BC97" s="99">
        <f>'SO3 - Přeprava mechanizace'!F36</f>
        <v>0</v>
      </c>
      <c r="BD97" s="101">
        <f>'SO3 - Přeprava mechanizace'!F37</f>
        <v>0</v>
      </c>
      <c r="BT97" s="102" t="s">
        <v>83</v>
      </c>
      <c r="BV97" s="102" t="s">
        <v>77</v>
      </c>
      <c r="BW97" s="102" t="s">
        <v>91</v>
      </c>
      <c r="BX97" s="102" t="s">
        <v>5</v>
      </c>
      <c r="CL97" s="102" t="s">
        <v>1</v>
      </c>
      <c r="CM97" s="102" t="s">
        <v>85</v>
      </c>
    </row>
    <row r="98" spans="1:91" s="7" customFormat="1" ht="16.5" customHeight="1">
      <c r="A98" s="92" t="s">
        <v>79</v>
      </c>
      <c r="B98" s="93"/>
      <c r="C98" s="94"/>
      <c r="D98" s="256" t="s">
        <v>92</v>
      </c>
      <c r="E98" s="256"/>
      <c r="F98" s="256"/>
      <c r="G98" s="256"/>
      <c r="H98" s="256"/>
      <c r="I98" s="95"/>
      <c r="J98" s="256" t="s">
        <v>93</v>
      </c>
      <c r="K98" s="256"/>
      <c r="L98" s="256"/>
      <c r="M98" s="256"/>
      <c r="N98" s="256"/>
      <c r="O98" s="256"/>
      <c r="P98" s="256"/>
      <c r="Q98" s="256"/>
      <c r="R98" s="256"/>
      <c r="S98" s="256"/>
      <c r="T98" s="256"/>
      <c r="U98" s="256"/>
      <c r="V98" s="256"/>
      <c r="W98" s="256"/>
      <c r="X98" s="256"/>
      <c r="Y98" s="256"/>
      <c r="Z98" s="256"/>
      <c r="AA98" s="256"/>
      <c r="AB98" s="256"/>
      <c r="AC98" s="256"/>
      <c r="AD98" s="256"/>
      <c r="AE98" s="256"/>
      <c r="AF98" s="256"/>
      <c r="AG98" s="257">
        <f>'SO4 - VON'!J30</f>
        <v>0</v>
      </c>
      <c r="AH98" s="258"/>
      <c r="AI98" s="258"/>
      <c r="AJ98" s="258"/>
      <c r="AK98" s="258"/>
      <c r="AL98" s="258"/>
      <c r="AM98" s="258"/>
      <c r="AN98" s="257">
        <f>SUM(AG98,AT98)</f>
        <v>0</v>
      </c>
      <c r="AO98" s="258"/>
      <c r="AP98" s="258"/>
      <c r="AQ98" s="96" t="s">
        <v>82</v>
      </c>
      <c r="AR98" s="97"/>
      <c r="AS98" s="103">
        <v>0</v>
      </c>
      <c r="AT98" s="104">
        <f>ROUND(SUM(AV98:AW98),2)</f>
        <v>0</v>
      </c>
      <c r="AU98" s="105">
        <f>'SO4 - VON'!P117</f>
        <v>0</v>
      </c>
      <c r="AV98" s="104">
        <f>'SO4 - VON'!J33</f>
        <v>0</v>
      </c>
      <c r="AW98" s="104">
        <f>'SO4 - VON'!J34</f>
        <v>0</v>
      </c>
      <c r="AX98" s="104">
        <f>'SO4 - VON'!J35</f>
        <v>0</v>
      </c>
      <c r="AY98" s="104">
        <f>'SO4 - VON'!J36</f>
        <v>0</v>
      </c>
      <c r="AZ98" s="104">
        <f>'SO4 - VON'!F33</f>
        <v>0</v>
      </c>
      <c r="BA98" s="104">
        <f>'SO4 - VON'!F34</f>
        <v>0</v>
      </c>
      <c r="BB98" s="104">
        <f>'SO4 - VON'!F35</f>
        <v>0</v>
      </c>
      <c r="BC98" s="104">
        <f>'SO4 - VON'!F36</f>
        <v>0</v>
      </c>
      <c r="BD98" s="106">
        <f>'SO4 - VON'!F37</f>
        <v>0</v>
      </c>
      <c r="BT98" s="102" t="s">
        <v>83</v>
      </c>
      <c r="BV98" s="102" t="s">
        <v>77</v>
      </c>
      <c r="BW98" s="102" t="s">
        <v>94</v>
      </c>
      <c r="BX98" s="102" t="s">
        <v>5</v>
      </c>
      <c r="CL98" s="102" t="s">
        <v>1</v>
      </c>
      <c r="CM98" s="102" t="s">
        <v>85</v>
      </c>
    </row>
    <row r="99" spans="1:91" s="2" customFormat="1" ht="30" customHeight="1">
      <c r="A99" s="33"/>
      <c r="B99" s="34"/>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8"/>
      <c r="AS99" s="33"/>
      <c r="AT99" s="33"/>
      <c r="AU99" s="33"/>
      <c r="AV99" s="33"/>
      <c r="AW99" s="33"/>
      <c r="AX99" s="33"/>
      <c r="AY99" s="33"/>
      <c r="AZ99" s="33"/>
      <c r="BA99" s="33"/>
      <c r="BB99" s="33"/>
      <c r="BC99" s="33"/>
      <c r="BD99" s="33"/>
      <c r="BE99" s="33"/>
    </row>
    <row r="100" spans="1:91" s="2" customFormat="1" ht="6.95" customHeight="1">
      <c r="A100" s="33"/>
      <c r="B100" s="53"/>
      <c r="C100" s="54"/>
      <c r="D100" s="54"/>
      <c r="E100" s="54"/>
      <c r="F100" s="54"/>
      <c r="G100" s="54"/>
      <c r="H100" s="54"/>
      <c r="I100" s="54"/>
      <c r="J100" s="54"/>
      <c r="K100" s="54"/>
      <c r="L100" s="54"/>
      <c r="M100" s="54"/>
      <c r="N100" s="54"/>
      <c r="O100" s="54"/>
      <c r="P100" s="54"/>
      <c r="Q100" s="54"/>
      <c r="R100" s="54"/>
      <c r="S100" s="54"/>
      <c r="T100" s="54"/>
      <c r="U100" s="54"/>
      <c r="V100" s="54"/>
      <c r="W100" s="54"/>
      <c r="X100" s="54"/>
      <c r="Y100" s="54"/>
      <c r="Z100" s="54"/>
      <c r="AA100" s="54"/>
      <c r="AB100" s="54"/>
      <c r="AC100" s="54"/>
      <c r="AD100" s="54"/>
      <c r="AE100" s="54"/>
      <c r="AF100" s="54"/>
      <c r="AG100" s="54"/>
      <c r="AH100" s="54"/>
      <c r="AI100" s="54"/>
      <c r="AJ100" s="54"/>
      <c r="AK100" s="54"/>
      <c r="AL100" s="54"/>
      <c r="AM100" s="54"/>
      <c r="AN100" s="54"/>
      <c r="AO100" s="54"/>
      <c r="AP100" s="54"/>
      <c r="AQ100" s="54"/>
      <c r="AR100" s="38"/>
      <c r="AS100" s="33"/>
      <c r="AT100" s="33"/>
      <c r="AU100" s="33"/>
      <c r="AV100" s="33"/>
      <c r="AW100" s="33"/>
      <c r="AX100" s="33"/>
      <c r="AY100" s="33"/>
      <c r="AZ100" s="33"/>
      <c r="BA100" s="33"/>
      <c r="BB100" s="33"/>
      <c r="BC100" s="33"/>
      <c r="BD100" s="33"/>
      <c r="BE100" s="33"/>
    </row>
  </sheetData>
  <sheetProtection algorithmName="SHA-512" hashValue="quOENiZ2Brfuewp+chwg5Xb1K24IA5bVvCovgPBlKXE0xi0ppCckPjXKLzQgtmv0/1KCBUtSiIgXyqp+ThwBOw==" saltValue="aupOhC6OsB7RNzM9W561cB9h/r5mqEbG1nE2sEehGZNT88JEjxpnYq9FqWhk+duXTGsUZx3BSVIfh1zgYGut5A=="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SO1 - Oprava trati v úsek...'!C2" display="/"/>
    <hyperlink ref="A96" location="'SO2 - Oprava trati v úsek...'!C2" display="/"/>
    <hyperlink ref="A97" location="'SO3 - Přeprava mechanizace'!C2" display="/"/>
    <hyperlink ref="A98" location="'SO4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778"/>
  <sheetViews>
    <sheetView showGridLines="0" topLeftCell="A204" workbookViewId="0">
      <selection activeCell="I235" sqref="I235"/>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84</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95</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26.25" hidden="1" customHeight="1">
      <c r="B7" s="19"/>
      <c r="E7" s="281" t="str">
        <f>'Rekapitulace stavby'!K6</f>
        <v>Oprava trati v úseku Poličany - Malešov (mimo) - Červené Janovice</v>
      </c>
      <c r="F7" s="282"/>
      <c r="G7" s="282"/>
      <c r="H7" s="282"/>
      <c r="L7" s="19"/>
    </row>
    <row r="8" spans="1:46" s="2" customFormat="1" ht="12" hidden="1" customHeight="1">
      <c r="A8" s="33"/>
      <c r="B8" s="38"/>
      <c r="C8" s="33"/>
      <c r="D8" s="111" t="s">
        <v>96</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97</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25. 1. 2021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tr">
        <f>IF('Rekapitulace stavby'!AN10="","",'Rekapitulace stavby'!AN10)</f>
        <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tr">
        <f>IF('Rekapitulace stavby'!E11="","",'Rekapitulace stavby'!E11)</f>
        <v>Ing.Toláš Josef</v>
      </c>
      <c r="F15" s="33"/>
      <c r="G15" s="33"/>
      <c r="H15" s="33"/>
      <c r="I15" s="111" t="s">
        <v>27</v>
      </c>
      <c r="J15" s="112" t="str">
        <f>IF('Rekapitulace stavby'!AN11="","",'Rekapitulace stavby'!AN11)</f>
        <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tr">
        <f>IF('Rekapitulace stavby'!E20="","",'Rekapitulace stavby'!E20)</f>
        <v>Šubr Pavel</v>
      </c>
      <c r="F24" s="33"/>
      <c r="G24" s="33"/>
      <c r="H24" s="33"/>
      <c r="I24" s="111" t="s">
        <v>27</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ROUND(J121,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ROUND((SUM(BE121:BE777)),  2)</f>
        <v>0</v>
      </c>
      <c r="G33" s="33"/>
      <c r="H33" s="33"/>
      <c r="I33" s="123">
        <v>0.21</v>
      </c>
      <c r="J33" s="122">
        <f>ROUND(((SUM(BE121:BE777))*I33),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ROUND((SUM(BF121:BF777)),  2)</f>
        <v>0</v>
      </c>
      <c r="G34" s="33"/>
      <c r="H34" s="33"/>
      <c r="I34" s="123">
        <v>0.15</v>
      </c>
      <c r="J34" s="122">
        <f>ROUND(((SUM(BF121:BF777))*I34),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ROUND((SUM(BG121:BG777)),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ROUND((SUM(BH121:BH777)),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ROUND((SUM(BI121:BI777)),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98</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customHeight="1">
      <c r="A85" s="33"/>
      <c r="B85" s="34"/>
      <c r="C85" s="35"/>
      <c r="D85" s="35"/>
      <c r="E85" s="288" t="str">
        <f>E7</f>
        <v>Oprava trati v úseku Poličany - Malešov (mimo) - Červené Janovice</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96</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SO1 - Oprava trati v úseku Bahno - Malešov</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25. 1. 2021</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Ing.Toláš Josef</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Šubr Pavel</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99</v>
      </c>
      <c r="D94" s="143"/>
      <c r="E94" s="143"/>
      <c r="F94" s="143"/>
      <c r="G94" s="143"/>
      <c r="H94" s="143"/>
      <c r="I94" s="143"/>
      <c r="J94" s="144" t="s">
        <v>100</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101</v>
      </c>
      <c r="D96" s="35"/>
      <c r="E96" s="35"/>
      <c r="F96" s="35"/>
      <c r="G96" s="35"/>
      <c r="H96" s="35"/>
      <c r="I96" s="35"/>
      <c r="J96" s="83">
        <f>J121</f>
        <v>0</v>
      </c>
      <c r="K96" s="35"/>
      <c r="L96" s="50"/>
      <c r="S96" s="33"/>
      <c r="T96" s="33"/>
      <c r="U96" s="33"/>
      <c r="V96" s="33"/>
      <c r="W96" s="33"/>
      <c r="X96" s="33"/>
      <c r="Y96" s="33"/>
      <c r="Z96" s="33"/>
      <c r="AA96" s="33"/>
      <c r="AB96" s="33"/>
      <c r="AC96" s="33"/>
      <c r="AD96" s="33"/>
      <c r="AE96" s="33"/>
      <c r="AU96" s="16" t="s">
        <v>102</v>
      </c>
    </row>
    <row r="97" spans="1:31" s="9" customFormat="1" ht="24.95" customHeight="1">
      <c r="B97" s="146"/>
      <c r="C97" s="147"/>
      <c r="D97" s="148" t="s">
        <v>103</v>
      </c>
      <c r="E97" s="149"/>
      <c r="F97" s="149"/>
      <c r="G97" s="149"/>
      <c r="H97" s="149"/>
      <c r="I97" s="149"/>
      <c r="J97" s="150">
        <f>J122</f>
        <v>0</v>
      </c>
      <c r="K97" s="147"/>
      <c r="L97" s="151"/>
    </row>
    <row r="98" spans="1:31" s="9" customFormat="1" ht="24.95" customHeight="1">
      <c r="B98" s="146"/>
      <c r="C98" s="147"/>
      <c r="D98" s="148" t="s">
        <v>104</v>
      </c>
      <c r="E98" s="149"/>
      <c r="F98" s="149"/>
      <c r="G98" s="149"/>
      <c r="H98" s="149"/>
      <c r="I98" s="149"/>
      <c r="J98" s="150">
        <f>J243</f>
        <v>0</v>
      </c>
      <c r="K98" s="147"/>
      <c r="L98" s="151"/>
    </row>
    <row r="99" spans="1:31" s="9" customFormat="1" ht="24.95" customHeight="1">
      <c r="B99" s="146"/>
      <c r="C99" s="147"/>
      <c r="D99" s="148" t="s">
        <v>105</v>
      </c>
      <c r="E99" s="149"/>
      <c r="F99" s="149"/>
      <c r="G99" s="149"/>
      <c r="H99" s="149"/>
      <c r="I99" s="149"/>
      <c r="J99" s="150">
        <f>J407</f>
        <v>0</v>
      </c>
      <c r="K99" s="147"/>
      <c r="L99" s="151"/>
    </row>
    <row r="100" spans="1:31" s="9" customFormat="1" ht="24.95" customHeight="1">
      <c r="B100" s="146"/>
      <c r="C100" s="147"/>
      <c r="D100" s="148" t="s">
        <v>106</v>
      </c>
      <c r="E100" s="149"/>
      <c r="F100" s="149"/>
      <c r="G100" s="149"/>
      <c r="H100" s="149"/>
      <c r="I100" s="149"/>
      <c r="J100" s="150">
        <f>J685</f>
        <v>0</v>
      </c>
      <c r="K100" s="147"/>
      <c r="L100" s="151"/>
    </row>
    <row r="101" spans="1:31" s="9" customFormat="1" ht="24.95" customHeight="1">
      <c r="B101" s="146"/>
      <c r="C101" s="147"/>
      <c r="D101" s="148" t="s">
        <v>107</v>
      </c>
      <c r="E101" s="149"/>
      <c r="F101" s="149"/>
      <c r="G101" s="149"/>
      <c r="H101" s="149"/>
      <c r="I101" s="149"/>
      <c r="J101" s="150">
        <f>J702</f>
        <v>0</v>
      </c>
      <c r="K101" s="147"/>
      <c r="L101" s="151"/>
    </row>
    <row r="102" spans="1:31"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31" s="2" customFormat="1" ht="6.95"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31" s="2" customFormat="1" ht="6.95"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31" s="2" customFormat="1" ht="24.95" customHeight="1">
      <c r="A108" s="33"/>
      <c r="B108" s="34"/>
      <c r="C108" s="22" t="s">
        <v>108</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26.25" customHeight="1">
      <c r="A111" s="33"/>
      <c r="B111" s="34"/>
      <c r="C111" s="35"/>
      <c r="D111" s="35"/>
      <c r="E111" s="288" t="str">
        <f>E7</f>
        <v>Oprava trati v úseku Poličany - Malešov (mimo) - Červené Janovice</v>
      </c>
      <c r="F111" s="289"/>
      <c r="G111" s="289"/>
      <c r="H111" s="289"/>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96</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40" t="str">
        <f>E9</f>
        <v>SO1 - Oprava trati v úseku Bahno - Malešov</v>
      </c>
      <c r="F113" s="290"/>
      <c r="G113" s="290"/>
      <c r="H113" s="290"/>
      <c r="I113" s="35"/>
      <c r="J113" s="35"/>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F12</f>
        <v xml:space="preserve"> </v>
      </c>
      <c r="G115" s="35"/>
      <c r="H115" s="35"/>
      <c r="I115" s="28" t="s">
        <v>22</v>
      </c>
      <c r="J115" s="65" t="str">
        <f>IF(J12="","",J12)</f>
        <v>25. 1. 2021</v>
      </c>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24</v>
      </c>
      <c r="D117" s="35"/>
      <c r="E117" s="35"/>
      <c r="F117" s="26" t="str">
        <f>E15</f>
        <v>Ing.Toláš Josef</v>
      </c>
      <c r="G117" s="35"/>
      <c r="H117" s="35"/>
      <c r="I117" s="28" t="s">
        <v>30</v>
      </c>
      <c r="J117" s="31" t="str">
        <f>E21</f>
        <v xml:space="preserve"> </v>
      </c>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28</v>
      </c>
      <c r="D118" s="35"/>
      <c r="E118" s="35"/>
      <c r="F118" s="26" t="str">
        <f>IF(E18="","",E18)</f>
        <v>Vyplň údaj</v>
      </c>
      <c r="G118" s="35"/>
      <c r="H118" s="35"/>
      <c r="I118" s="28" t="s">
        <v>32</v>
      </c>
      <c r="J118" s="31" t="str">
        <f>E24</f>
        <v>Šubr Pavel</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10" customFormat="1" ht="29.25" customHeight="1">
      <c r="A120" s="152"/>
      <c r="B120" s="153"/>
      <c r="C120" s="154" t="s">
        <v>109</v>
      </c>
      <c r="D120" s="155" t="s">
        <v>60</v>
      </c>
      <c r="E120" s="155" t="s">
        <v>56</v>
      </c>
      <c r="F120" s="155" t="s">
        <v>57</v>
      </c>
      <c r="G120" s="155" t="s">
        <v>110</v>
      </c>
      <c r="H120" s="155" t="s">
        <v>111</v>
      </c>
      <c r="I120" s="155" t="s">
        <v>112</v>
      </c>
      <c r="J120" s="155" t="s">
        <v>100</v>
      </c>
      <c r="K120" s="156" t="s">
        <v>113</v>
      </c>
      <c r="L120" s="157"/>
      <c r="M120" s="74" t="s">
        <v>1</v>
      </c>
      <c r="N120" s="75" t="s">
        <v>39</v>
      </c>
      <c r="O120" s="75" t="s">
        <v>114</v>
      </c>
      <c r="P120" s="75" t="s">
        <v>115</v>
      </c>
      <c r="Q120" s="75" t="s">
        <v>116</v>
      </c>
      <c r="R120" s="75" t="s">
        <v>117</v>
      </c>
      <c r="S120" s="75" t="s">
        <v>118</v>
      </c>
      <c r="T120" s="76" t="s">
        <v>119</v>
      </c>
      <c r="U120" s="152"/>
      <c r="V120" s="152"/>
      <c r="W120" s="152"/>
      <c r="X120" s="152"/>
      <c r="Y120" s="152"/>
      <c r="Z120" s="152"/>
      <c r="AA120" s="152"/>
      <c r="AB120" s="152"/>
      <c r="AC120" s="152"/>
      <c r="AD120" s="152"/>
      <c r="AE120" s="152"/>
    </row>
    <row r="121" spans="1:65" s="2" customFormat="1" ht="22.9" customHeight="1">
      <c r="A121" s="33"/>
      <c r="B121" s="34"/>
      <c r="C121" s="81" t="s">
        <v>120</v>
      </c>
      <c r="D121" s="35"/>
      <c r="E121" s="35"/>
      <c r="F121" s="35"/>
      <c r="G121" s="35"/>
      <c r="H121" s="35"/>
      <c r="I121" s="35"/>
      <c r="J121" s="158">
        <f>BK121</f>
        <v>0</v>
      </c>
      <c r="K121" s="35"/>
      <c r="L121" s="38"/>
      <c r="M121" s="77"/>
      <c r="N121" s="159"/>
      <c r="O121" s="78"/>
      <c r="P121" s="160">
        <f>P122+P243+P407+P685+P702</f>
        <v>0</v>
      </c>
      <c r="Q121" s="78"/>
      <c r="R121" s="160">
        <f>R122+R243+R407+R685+R702</f>
        <v>15993.611449999999</v>
      </c>
      <c r="S121" s="78"/>
      <c r="T121" s="161">
        <f>T122+T243+T407+T685+T702</f>
        <v>0</v>
      </c>
      <c r="U121" s="33"/>
      <c r="V121" s="33"/>
      <c r="W121" s="33"/>
      <c r="X121" s="33"/>
      <c r="Y121" s="33"/>
      <c r="Z121" s="33"/>
      <c r="AA121" s="33"/>
      <c r="AB121" s="33"/>
      <c r="AC121" s="33"/>
      <c r="AD121" s="33"/>
      <c r="AE121" s="33"/>
      <c r="AT121" s="16" t="s">
        <v>74</v>
      </c>
      <c r="AU121" s="16" t="s">
        <v>102</v>
      </c>
      <c r="BK121" s="162">
        <f>BK122+BK243+BK407+BK685+BK702</f>
        <v>0</v>
      </c>
    </row>
    <row r="122" spans="1:65" s="11" customFormat="1" ht="25.9" customHeight="1">
      <c r="B122" s="163"/>
      <c r="C122" s="164"/>
      <c r="D122" s="165" t="s">
        <v>74</v>
      </c>
      <c r="E122" s="166" t="s">
        <v>121</v>
      </c>
      <c r="F122" s="166" t="s">
        <v>122</v>
      </c>
      <c r="G122" s="164"/>
      <c r="H122" s="164"/>
      <c r="I122" s="167"/>
      <c r="J122" s="168">
        <f>BK122</f>
        <v>0</v>
      </c>
      <c r="K122" s="164"/>
      <c r="L122" s="169"/>
      <c r="M122" s="170"/>
      <c r="N122" s="171"/>
      <c r="O122" s="171"/>
      <c r="P122" s="172">
        <f>SUM(P123:P242)</f>
        <v>0</v>
      </c>
      <c r="Q122" s="171"/>
      <c r="R122" s="172">
        <f>SUM(R123:R242)</f>
        <v>2856.0233499999999</v>
      </c>
      <c r="S122" s="171"/>
      <c r="T122" s="173">
        <f>SUM(T123:T242)</f>
        <v>0</v>
      </c>
      <c r="AR122" s="174" t="s">
        <v>83</v>
      </c>
      <c r="AT122" s="175" t="s">
        <v>74</v>
      </c>
      <c r="AU122" s="175" t="s">
        <v>75</v>
      </c>
      <c r="AY122" s="174" t="s">
        <v>123</v>
      </c>
      <c r="BK122" s="176">
        <f>SUM(BK123:BK242)</f>
        <v>0</v>
      </c>
    </row>
    <row r="123" spans="1:65" s="2" customFormat="1" ht="16.5" customHeight="1">
      <c r="A123" s="33"/>
      <c r="B123" s="34"/>
      <c r="C123" s="177" t="s">
        <v>83</v>
      </c>
      <c r="D123" s="177" t="s">
        <v>124</v>
      </c>
      <c r="E123" s="178" t="s">
        <v>125</v>
      </c>
      <c r="F123" s="179" t="s">
        <v>126</v>
      </c>
      <c r="G123" s="180" t="s">
        <v>127</v>
      </c>
      <c r="H123" s="181">
        <v>6</v>
      </c>
      <c r="I123" s="291"/>
      <c r="J123" s="183">
        <f>ROUND(I123*H123,2)</f>
        <v>0</v>
      </c>
      <c r="K123" s="179" t="s">
        <v>128</v>
      </c>
      <c r="L123" s="184"/>
      <c r="M123" s="185" t="s">
        <v>1</v>
      </c>
      <c r="N123" s="186" t="s">
        <v>40</v>
      </c>
      <c r="O123" s="70"/>
      <c r="P123" s="187">
        <f>O123*H123</f>
        <v>0</v>
      </c>
      <c r="Q123" s="187">
        <v>0.33300000000000002</v>
      </c>
      <c r="R123" s="187">
        <f>Q123*H123</f>
        <v>1.9980000000000002</v>
      </c>
      <c r="S123" s="187">
        <v>0</v>
      </c>
      <c r="T123" s="188">
        <f>S123*H123</f>
        <v>0</v>
      </c>
      <c r="U123" s="33"/>
      <c r="V123" s="33"/>
      <c r="W123" s="33"/>
      <c r="X123" s="33"/>
      <c r="Y123" s="33"/>
      <c r="Z123" s="33"/>
      <c r="AA123" s="33"/>
      <c r="AB123" s="33"/>
      <c r="AC123" s="33"/>
      <c r="AD123" s="33"/>
      <c r="AE123" s="33"/>
      <c r="AR123" s="189" t="s">
        <v>129</v>
      </c>
      <c r="AT123" s="189" t="s">
        <v>124</v>
      </c>
      <c r="AU123" s="189" t="s">
        <v>83</v>
      </c>
      <c r="AY123" s="16" t="s">
        <v>123</v>
      </c>
      <c r="BE123" s="190">
        <f>IF(N123="základní",J123,0)</f>
        <v>0</v>
      </c>
      <c r="BF123" s="190">
        <f>IF(N123="snížená",J123,0)</f>
        <v>0</v>
      </c>
      <c r="BG123" s="190">
        <f>IF(N123="zákl. přenesená",J123,0)</f>
        <v>0</v>
      </c>
      <c r="BH123" s="190">
        <f>IF(N123="sníž. přenesená",J123,0)</f>
        <v>0</v>
      </c>
      <c r="BI123" s="190">
        <f>IF(N123="nulová",J123,0)</f>
        <v>0</v>
      </c>
      <c r="BJ123" s="16" t="s">
        <v>83</v>
      </c>
      <c r="BK123" s="190">
        <f>ROUND(I123*H123,2)</f>
        <v>0</v>
      </c>
      <c r="BL123" s="16" t="s">
        <v>130</v>
      </c>
      <c r="BM123" s="189" t="s">
        <v>131</v>
      </c>
    </row>
    <row r="124" spans="1:65" s="2" customFormat="1" ht="11.25">
      <c r="A124" s="33"/>
      <c r="B124" s="34"/>
      <c r="C124" s="35"/>
      <c r="D124" s="191" t="s">
        <v>132</v>
      </c>
      <c r="E124" s="35"/>
      <c r="F124" s="192" t="s">
        <v>126</v>
      </c>
      <c r="G124" s="35"/>
      <c r="H124" s="35"/>
      <c r="I124" s="193"/>
      <c r="J124" s="35"/>
      <c r="K124" s="35"/>
      <c r="L124" s="38"/>
      <c r="M124" s="194"/>
      <c r="N124" s="195"/>
      <c r="O124" s="70"/>
      <c r="P124" s="70"/>
      <c r="Q124" s="70"/>
      <c r="R124" s="70"/>
      <c r="S124" s="70"/>
      <c r="T124" s="71"/>
      <c r="U124" s="33"/>
      <c r="V124" s="33"/>
      <c r="W124" s="33"/>
      <c r="X124" s="33"/>
      <c r="Y124" s="33"/>
      <c r="Z124" s="33"/>
      <c r="AA124" s="33"/>
      <c r="AB124" s="33"/>
      <c r="AC124" s="33"/>
      <c r="AD124" s="33"/>
      <c r="AE124" s="33"/>
      <c r="AT124" s="16" t="s">
        <v>132</v>
      </c>
      <c r="AU124" s="16" t="s">
        <v>83</v>
      </c>
    </row>
    <row r="125" spans="1:65" s="12" customFormat="1" ht="11.25">
      <c r="B125" s="196"/>
      <c r="C125" s="197"/>
      <c r="D125" s="191" t="s">
        <v>133</v>
      </c>
      <c r="E125" s="198" t="s">
        <v>1</v>
      </c>
      <c r="F125" s="199" t="s">
        <v>134</v>
      </c>
      <c r="G125" s="197"/>
      <c r="H125" s="198" t="s">
        <v>1</v>
      </c>
      <c r="I125" s="200"/>
      <c r="J125" s="197"/>
      <c r="K125" s="197"/>
      <c r="L125" s="201"/>
      <c r="M125" s="202"/>
      <c r="N125" s="203"/>
      <c r="O125" s="203"/>
      <c r="P125" s="203"/>
      <c r="Q125" s="203"/>
      <c r="R125" s="203"/>
      <c r="S125" s="203"/>
      <c r="T125" s="204"/>
      <c r="AT125" s="205" t="s">
        <v>133</v>
      </c>
      <c r="AU125" s="205" t="s">
        <v>83</v>
      </c>
      <c r="AV125" s="12" t="s">
        <v>83</v>
      </c>
      <c r="AW125" s="12" t="s">
        <v>31</v>
      </c>
      <c r="AX125" s="12" t="s">
        <v>75</v>
      </c>
      <c r="AY125" s="205" t="s">
        <v>123</v>
      </c>
    </row>
    <row r="126" spans="1:65" s="13" customFormat="1" ht="11.25">
      <c r="B126" s="206"/>
      <c r="C126" s="207"/>
      <c r="D126" s="191" t="s">
        <v>133</v>
      </c>
      <c r="E126" s="208" t="s">
        <v>1</v>
      </c>
      <c r="F126" s="209" t="s">
        <v>135</v>
      </c>
      <c r="G126" s="207"/>
      <c r="H126" s="210">
        <v>6</v>
      </c>
      <c r="I126" s="211"/>
      <c r="J126" s="207"/>
      <c r="K126" s="207"/>
      <c r="L126" s="212"/>
      <c r="M126" s="213"/>
      <c r="N126" s="214"/>
      <c r="O126" s="214"/>
      <c r="P126" s="214"/>
      <c r="Q126" s="214"/>
      <c r="R126" s="214"/>
      <c r="S126" s="214"/>
      <c r="T126" s="215"/>
      <c r="AT126" s="216" t="s">
        <v>133</v>
      </c>
      <c r="AU126" s="216" t="s">
        <v>83</v>
      </c>
      <c r="AV126" s="13" t="s">
        <v>85</v>
      </c>
      <c r="AW126" s="13" t="s">
        <v>31</v>
      </c>
      <c r="AX126" s="13" t="s">
        <v>75</v>
      </c>
      <c r="AY126" s="216" t="s">
        <v>123</v>
      </c>
    </row>
    <row r="127" spans="1:65" s="14" customFormat="1" ht="11.25">
      <c r="B127" s="217"/>
      <c r="C127" s="218"/>
      <c r="D127" s="191" t="s">
        <v>133</v>
      </c>
      <c r="E127" s="219" t="s">
        <v>1</v>
      </c>
      <c r="F127" s="220" t="s">
        <v>136</v>
      </c>
      <c r="G127" s="218"/>
      <c r="H127" s="221">
        <v>6</v>
      </c>
      <c r="I127" s="222"/>
      <c r="J127" s="218"/>
      <c r="K127" s="218"/>
      <c r="L127" s="223"/>
      <c r="M127" s="224"/>
      <c r="N127" s="225"/>
      <c r="O127" s="225"/>
      <c r="P127" s="225"/>
      <c r="Q127" s="225"/>
      <c r="R127" s="225"/>
      <c r="S127" s="225"/>
      <c r="T127" s="226"/>
      <c r="AT127" s="227" t="s">
        <v>133</v>
      </c>
      <c r="AU127" s="227" t="s">
        <v>83</v>
      </c>
      <c r="AV127" s="14" t="s">
        <v>130</v>
      </c>
      <c r="AW127" s="14" t="s">
        <v>31</v>
      </c>
      <c r="AX127" s="14" t="s">
        <v>83</v>
      </c>
      <c r="AY127" s="227" t="s">
        <v>123</v>
      </c>
    </row>
    <row r="128" spans="1:65" s="12" customFormat="1" ht="11.25">
      <c r="B128" s="196"/>
      <c r="C128" s="197"/>
      <c r="D128" s="191" t="s">
        <v>133</v>
      </c>
      <c r="E128" s="198" t="s">
        <v>1</v>
      </c>
      <c r="F128" s="199" t="s">
        <v>137</v>
      </c>
      <c r="G128" s="197"/>
      <c r="H128" s="198" t="s">
        <v>1</v>
      </c>
      <c r="I128" s="200"/>
      <c r="J128" s="197"/>
      <c r="K128" s="197"/>
      <c r="L128" s="201"/>
      <c r="M128" s="202"/>
      <c r="N128" s="203"/>
      <c r="O128" s="203"/>
      <c r="P128" s="203"/>
      <c r="Q128" s="203"/>
      <c r="R128" s="203"/>
      <c r="S128" s="203"/>
      <c r="T128" s="204"/>
      <c r="AT128" s="205" t="s">
        <v>133</v>
      </c>
      <c r="AU128" s="205" t="s">
        <v>83</v>
      </c>
      <c r="AV128" s="12" t="s">
        <v>83</v>
      </c>
      <c r="AW128" s="12" t="s">
        <v>31</v>
      </c>
      <c r="AX128" s="12" t="s">
        <v>75</v>
      </c>
      <c r="AY128" s="205" t="s">
        <v>123</v>
      </c>
    </row>
    <row r="129" spans="1:65" s="2" customFormat="1" ht="21.75" customHeight="1">
      <c r="A129" s="33"/>
      <c r="B129" s="34"/>
      <c r="C129" s="177" t="s">
        <v>85</v>
      </c>
      <c r="D129" s="177" t="s">
        <v>124</v>
      </c>
      <c r="E129" s="178" t="s">
        <v>138</v>
      </c>
      <c r="F129" s="179" t="s">
        <v>139</v>
      </c>
      <c r="G129" s="180" t="s">
        <v>127</v>
      </c>
      <c r="H129" s="181">
        <v>127</v>
      </c>
      <c r="I129" s="291"/>
      <c r="J129" s="183">
        <f>ROUND(I129*H129,2)</f>
        <v>0</v>
      </c>
      <c r="K129" s="179" t="s">
        <v>128</v>
      </c>
      <c r="L129" s="184"/>
      <c r="M129" s="185" t="s">
        <v>1</v>
      </c>
      <c r="N129" s="186" t="s">
        <v>40</v>
      </c>
      <c r="O129" s="70"/>
      <c r="P129" s="187">
        <f>O129*H129</f>
        <v>0</v>
      </c>
      <c r="Q129" s="187">
        <v>3.70425</v>
      </c>
      <c r="R129" s="187">
        <f>Q129*H129</f>
        <v>470.43975</v>
      </c>
      <c r="S129" s="187">
        <v>0</v>
      </c>
      <c r="T129" s="188">
        <f>S129*H129</f>
        <v>0</v>
      </c>
      <c r="U129" s="33"/>
      <c r="V129" s="33"/>
      <c r="W129" s="33"/>
      <c r="X129" s="33"/>
      <c r="Y129" s="33"/>
      <c r="Z129" s="33"/>
      <c r="AA129" s="33"/>
      <c r="AB129" s="33"/>
      <c r="AC129" s="33"/>
      <c r="AD129" s="33"/>
      <c r="AE129" s="33"/>
      <c r="AR129" s="189" t="s">
        <v>129</v>
      </c>
      <c r="AT129" s="189" t="s">
        <v>124</v>
      </c>
      <c r="AU129" s="189" t="s">
        <v>83</v>
      </c>
      <c r="AY129" s="16" t="s">
        <v>123</v>
      </c>
      <c r="BE129" s="190">
        <f>IF(N129="základní",J129,0)</f>
        <v>0</v>
      </c>
      <c r="BF129" s="190">
        <f>IF(N129="snížená",J129,0)</f>
        <v>0</v>
      </c>
      <c r="BG129" s="190">
        <f>IF(N129="zákl. přenesená",J129,0)</f>
        <v>0</v>
      </c>
      <c r="BH129" s="190">
        <f>IF(N129="sníž. přenesená",J129,0)</f>
        <v>0</v>
      </c>
      <c r="BI129" s="190">
        <f>IF(N129="nulová",J129,0)</f>
        <v>0</v>
      </c>
      <c r="BJ129" s="16" t="s">
        <v>83</v>
      </c>
      <c r="BK129" s="190">
        <f>ROUND(I129*H129,2)</f>
        <v>0</v>
      </c>
      <c r="BL129" s="16" t="s">
        <v>130</v>
      </c>
      <c r="BM129" s="189" t="s">
        <v>140</v>
      </c>
    </row>
    <row r="130" spans="1:65" s="2" customFormat="1" ht="11.25">
      <c r="A130" s="33"/>
      <c r="B130" s="34"/>
      <c r="C130" s="35"/>
      <c r="D130" s="191" t="s">
        <v>132</v>
      </c>
      <c r="E130" s="35"/>
      <c r="F130" s="192" t="s">
        <v>139</v>
      </c>
      <c r="G130" s="35"/>
      <c r="H130" s="35"/>
      <c r="I130" s="193"/>
      <c r="J130" s="35"/>
      <c r="K130" s="35"/>
      <c r="L130" s="38"/>
      <c r="M130" s="194"/>
      <c r="N130" s="195"/>
      <c r="O130" s="70"/>
      <c r="P130" s="70"/>
      <c r="Q130" s="70"/>
      <c r="R130" s="70"/>
      <c r="S130" s="70"/>
      <c r="T130" s="71"/>
      <c r="U130" s="33"/>
      <c r="V130" s="33"/>
      <c r="W130" s="33"/>
      <c r="X130" s="33"/>
      <c r="Y130" s="33"/>
      <c r="Z130" s="33"/>
      <c r="AA130" s="33"/>
      <c r="AB130" s="33"/>
      <c r="AC130" s="33"/>
      <c r="AD130" s="33"/>
      <c r="AE130" s="33"/>
      <c r="AT130" s="16" t="s">
        <v>132</v>
      </c>
      <c r="AU130" s="16" t="s">
        <v>83</v>
      </c>
    </row>
    <row r="131" spans="1:65" s="13" customFormat="1" ht="11.25">
      <c r="B131" s="206"/>
      <c r="C131" s="207"/>
      <c r="D131" s="191" t="s">
        <v>133</v>
      </c>
      <c r="E131" s="208" t="s">
        <v>1</v>
      </c>
      <c r="F131" s="209" t="s">
        <v>141</v>
      </c>
      <c r="G131" s="207"/>
      <c r="H131" s="210">
        <v>126.85299999999999</v>
      </c>
      <c r="I131" s="211"/>
      <c r="J131" s="207"/>
      <c r="K131" s="207"/>
      <c r="L131" s="212"/>
      <c r="M131" s="213"/>
      <c r="N131" s="214"/>
      <c r="O131" s="214"/>
      <c r="P131" s="214"/>
      <c r="Q131" s="214"/>
      <c r="R131" s="214"/>
      <c r="S131" s="214"/>
      <c r="T131" s="215"/>
      <c r="AT131" s="216" t="s">
        <v>133</v>
      </c>
      <c r="AU131" s="216" t="s">
        <v>83</v>
      </c>
      <c r="AV131" s="13" t="s">
        <v>85</v>
      </c>
      <c r="AW131" s="13" t="s">
        <v>31</v>
      </c>
      <c r="AX131" s="13" t="s">
        <v>75</v>
      </c>
      <c r="AY131" s="216" t="s">
        <v>123</v>
      </c>
    </row>
    <row r="132" spans="1:65" s="13" customFormat="1" ht="11.25">
      <c r="B132" s="206"/>
      <c r="C132" s="207"/>
      <c r="D132" s="191" t="s">
        <v>133</v>
      </c>
      <c r="E132" s="208" t="s">
        <v>1</v>
      </c>
      <c r="F132" s="209" t="s">
        <v>142</v>
      </c>
      <c r="G132" s="207"/>
      <c r="H132" s="210">
        <v>0.14699999999999999</v>
      </c>
      <c r="I132" s="211"/>
      <c r="J132" s="207"/>
      <c r="K132" s="207"/>
      <c r="L132" s="212"/>
      <c r="M132" s="213"/>
      <c r="N132" s="214"/>
      <c r="O132" s="214"/>
      <c r="P132" s="214"/>
      <c r="Q132" s="214"/>
      <c r="R132" s="214"/>
      <c r="S132" s="214"/>
      <c r="T132" s="215"/>
      <c r="AT132" s="216" t="s">
        <v>133</v>
      </c>
      <c r="AU132" s="216" t="s">
        <v>83</v>
      </c>
      <c r="AV132" s="13" t="s">
        <v>85</v>
      </c>
      <c r="AW132" s="13" t="s">
        <v>31</v>
      </c>
      <c r="AX132" s="13" t="s">
        <v>75</v>
      </c>
      <c r="AY132" s="216" t="s">
        <v>123</v>
      </c>
    </row>
    <row r="133" spans="1:65" s="14" customFormat="1" ht="11.25">
      <c r="B133" s="217"/>
      <c r="C133" s="218"/>
      <c r="D133" s="191" t="s">
        <v>133</v>
      </c>
      <c r="E133" s="219" t="s">
        <v>1</v>
      </c>
      <c r="F133" s="220" t="s">
        <v>136</v>
      </c>
      <c r="G133" s="218"/>
      <c r="H133" s="221">
        <v>127</v>
      </c>
      <c r="I133" s="222"/>
      <c r="J133" s="218"/>
      <c r="K133" s="218"/>
      <c r="L133" s="223"/>
      <c r="M133" s="224"/>
      <c r="N133" s="225"/>
      <c r="O133" s="225"/>
      <c r="P133" s="225"/>
      <c r="Q133" s="225"/>
      <c r="R133" s="225"/>
      <c r="S133" s="225"/>
      <c r="T133" s="226"/>
      <c r="AT133" s="227" t="s">
        <v>133</v>
      </c>
      <c r="AU133" s="227" t="s">
        <v>83</v>
      </c>
      <c r="AV133" s="14" t="s">
        <v>130</v>
      </c>
      <c r="AW133" s="14" t="s">
        <v>31</v>
      </c>
      <c r="AX133" s="14" t="s">
        <v>83</v>
      </c>
      <c r="AY133" s="227" t="s">
        <v>123</v>
      </c>
    </row>
    <row r="134" spans="1:65" s="12" customFormat="1" ht="11.25">
      <c r="B134" s="196"/>
      <c r="C134" s="197"/>
      <c r="D134" s="191" t="s">
        <v>133</v>
      </c>
      <c r="E134" s="198" t="s">
        <v>1</v>
      </c>
      <c r="F134" s="199" t="s">
        <v>137</v>
      </c>
      <c r="G134" s="197"/>
      <c r="H134" s="198" t="s">
        <v>1</v>
      </c>
      <c r="I134" s="200"/>
      <c r="J134" s="197"/>
      <c r="K134" s="197"/>
      <c r="L134" s="201"/>
      <c r="M134" s="202"/>
      <c r="N134" s="203"/>
      <c r="O134" s="203"/>
      <c r="P134" s="203"/>
      <c r="Q134" s="203"/>
      <c r="R134" s="203"/>
      <c r="S134" s="203"/>
      <c r="T134" s="204"/>
      <c r="AT134" s="205" t="s">
        <v>133</v>
      </c>
      <c r="AU134" s="205" t="s">
        <v>83</v>
      </c>
      <c r="AV134" s="12" t="s">
        <v>83</v>
      </c>
      <c r="AW134" s="12" t="s">
        <v>31</v>
      </c>
      <c r="AX134" s="12" t="s">
        <v>75</v>
      </c>
      <c r="AY134" s="205" t="s">
        <v>123</v>
      </c>
    </row>
    <row r="135" spans="1:65" s="2" customFormat="1" ht="24">
      <c r="A135" s="33"/>
      <c r="B135" s="34"/>
      <c r="C135" s="177" t="s">
        <v>143</v>
      </c>
      <c r="D135" s="177" t="s">
        <v>124</v>
      </c>
      <c r="E135" s="178" t="s">
        <v>144</v>
      </c>
      <c r="F135" s="179" t="s">
        <v>145</v>
      </c>
      <c r="G135" s="180" t="s">
        <v>127</v>
      </c>
      <c r="H135" s="181">
        <v>4601</v>
      </c>
      <c r="I135" s="291"/>
      <c r="J135" s="183">
        <f>ROUND(I135*H135,2)</f>
        <v>0</v>
      </c>
      <c r="K135" s="179" t="s">
        <v>128</v>
      </c>
      <c r="L135" s="184"/>
      <c r="M135" s="185" t="s">
        <v>1</v>
      </c>
      <c r="N135" s="186" t="s">
        <v>40</v>
      </c>
      <c r="O135" s="70"/>
      <c r="P135" s="187">
        <f>O135*H135</f>
        <v>0</v>
      </c>
      <c r="Q135" s="187">
        <v>0.32700000000000001</v>
      </c>
      <c r="R135" s="187">
        <f>Q135*H135</f>
        <v>1504.527</v>
      </c>
      <c r="S135" s="187">
        <v>0</v>
      </c>
      <c r="T135" s="188">
        <f>S135*H135</f>
        <v>0</v>
      </c>
      <c r="U135" s="33"/>
      <c r="V135" s="33"/>
      <c r="W135" s="33"/>
      <c r="X135" s="33"/>
      <c r="Y135" s="33"/>
      <c r="Z135" s="33"/>
      <c r="AA135" s="33"/>
      <c r="AB135" s="33"/>
      <c r="AC135" s="33"/>
      <c r="AD135" s="33"/>
      <c r="AE135" s="33"/>
      <c r="AR135" s="189" t="s">
        <v>129</v>
      </c>
      <c r="AT135" s="189" t="s">
        <v>124</v>
      </c>
      <c r="AU135" s="189" t="s">
        <v>83</v>
      </c>
      <c r="AY135" s="16" t="s">
        <v>123</v>
      </c>
      <c r="BE135" s="190">
        <f>IF(N135="základní",J135,0)</f>
        <v>0</v>
      </c>
      <c r="BF135" s="190">
        <f>IF(N135="snížená",J135,0)</f>
        <v>0</v>
      </c>
      <c r="BG135" s="190">
        <f>IF(N135="zákl. přenesená",J135,0)</f>
        <v>0</v>
      </c>
      <c r="BH135" s="190">
        <f>IF(N135="sníž. přenesená",J135,0)</f>
        <v>0</v>
      </c>
      <c r="BI135" s="190">
        <f>IF(N135="nulová",J135,0)</f>
        <v>0</v>
      </c>
      <c r="BJ135" s="16" t="s">
        <v>83</v>
      </c>
      <c r="BK135" s="190">
        <f>ROUND(I135*H135,2)</f>
        <v>0</v>
      </c>
      <c r="BL135" s="16" t="s">
        <v>130</v>
      </c>
      <c r="BM135" s="189" t="s">
        <v>146</v>
      </c>
    </row>
    <row r="136" spans="1:65" s="2" customFormat="1" ht="11.25">
      <c r="A136" s="33"/>
      <c r="B136" s="34"/>
      <c r="C136" s="35"/>
      <c r="D136" s="191" t="s">
        <v>132</v>
      </c>
      <c r="E136" s="35"/>
      <c r="F136" s="192" t="s">
        <v>145</v>
      </c>
      <c r="G136" s="35"/>
      <c r="H136" s="35"/>
      <c r="I136" s="193"/>
      <c r="J136" s="35"/>
      <c r="K136" s="35"/>
      <c r="L136" s="38"/>
      <c r="M136" s="194"/>
      <c r="N136" s="195"/>
      <c r="O136" s="70"/>
      <c r="P136" s="70"/>
      <c r="Q136" s="70"/>
      <c r="R136" s="70"/>
      <c r="S136" s="70"/>
      <c r="T136" s="71"/>
      <c r="U136" s="33"/>
      <c r="V136" s="33"/>
      <c r="W136" s="33"/>
      <c r="X136" s="33"/>
      <c r="Y136" s="33"/>
      <c r="Z136" s="33"/>
      <c r="AA136" s="33"/>
      <c r="AB136" s="33"/>
      <c r="AC136" s="33"/>
      <c r="AD136" s="33"/>
      <c r="AE136" s="33"/>
      <c r="AT136" s="16" t="s">
        <v>132</v>
      </c>
      <c r="AU136" s="16" t="s">
        <v>83</v>
      </c>
    </row>
    <row r="137" spans="1:65" s="13" customFormat="1" ht="11.25">
      <c r="B137" s="206"/>
      <c r="C137" s="207"/>
      <c r="D137" s="191" t="s">
        <v>133</v>
      </c>
      <c r="E137" s="208" t="s">
        <v>1</v>
      </c>
      <c r="F137" s="209" t="s">
        <v>147</v>
      </c>
      <c r="G137" s="207"/>
      <c r="H137" s="210">
        <v>7230.64</v>
      </c>
      <c r="I137" s="211"/>
      <c r="J137" s="207"/>
      <c r="K137" s="207"/>
      <c r="L137" s="212"/>
      <c r="M137" s="213"/>
      <c r="N137" s="214"/>
      <c r="O137" s="214"/>
      <c r="P137" s="214"/>
      <c r="Q137" s="214"/>
      <c r="R137" s="214"/>
      <c r="S137" s="214"/>
      <c r="T137" s="215"/>
      <c r="AT137" s="216" t="s">
        <v>133</v>
      </c>
      <c r="AU137" s="216" t="s">
        <v>83</v>
      </c>
      <c r="AV137" s="13" t="s">
        <v>85</v>
      </c>
      <c r="AW137" s="13" t="s">
        <v>31</v>
      </c>
      <c r="AX137" s="13" t="s">
        <v>75</v>
      </c>
      <c r="AY137" s="216" t="s">
        <v>123</v>
      </c>
    </row>
    <row r="138" spans="1:65" s="13" customFormat="1" ht="11.25">
      <c r="B138" s="206"/>
      <c r="C138" s="207"/>
      <c r="D138" s="191" t="s">
        <v>133</v>
      </c>
      <c r="E138" s="208" t="s">
        <v>1</v>
      </c>
      <c r="F138" s="209" t="s">
        <v>148</v>
      </c>
      <c r="G138" s="207"/>
      <c r="H138" s="210">
        <v>0.36</v>
      </c>
      <c r="I138" s="211"/>
      <c r="J138" s="207"/>
      <c r="K138" s="207"/>
      <c r="L138" s="212"/>
      <c r="M138" s="213"/>
      <c r="N138" s="214"/>
      <c r="O138" s="214"/>
      <c r="P138" s="214"/>
      <c r="Q138" s="214"/>
      <c r="R138" s="214"/>
      <c r="S138" s="214"/>
      <c r="T138" s="215"/>
      <c r="AT138" s="216" t="s">
        <v>133</v>
      </c>
      <c r="AU138" s="216" t="s">
        <v>83</v>
      </c>
      <c r="AV138" s="13" t="s">
        <v>85</v>
      </c>
      <c r="AW138" s="13" t="s">
        <v>31</v>
      </c>
      <c r="AX138" s="13" t="s">
        <v>75</v>
      </c>
      <c r="AY138" s="216" t="s">
        <v>123</v>
      </c>
    </row>
    <row r="139" spans="1:65" s="12" customFormat="1" ht="11.25">
      <c r="B139" s="196"/>
      <c r="C139" s="197"/>
      <c r="D139" s="191" t="s">
        <v>133</v>
      </c>
      <c r="E139" s="198" t="s">
        <v>1</v>
      </c>
      <c r="F139" s="199" t="s">
        <v>149</v>
      </c>
      <c r="G139" s="197"/>
      <c r="H139" s="198" t="s">
        <v>1</v>
      </c>
      <c r="I139" s="200"/>
      <c r="J139" s="197"/>
      <c r="K139" s="197"/>
      <c r="L139" s="201"/>
      <c r="M139" s="202"/>
      <c r="N139" s="203"/>
      <c r="O139" s="203"/>
      <c r="P139" s="203"/>
      <c r="Q139" s="203"/>
      <c r="R139" s="203"/>
      <c r="S139" s="203"/>
      <c r="T139" s="204"/>
      <c r="AT139" s="205" t="s">
        <v>133</v>
      </c>
      <c r="AU139" s="205" t="s">
        <v>83</v>
      </c>
      <c r="AV139" s="12" t="s">
        <v>83</v>
      </c>
      <c r="AW139" s="12" t="s">
        <v>31</v>
      </c>
      <c r="AX139" s="12" t="s">
        <v>75</v>
      </c>
      <c r="AY139" s="205" t="s">
        <v>123</v>
      </c>
    </row>
    <row r="140" spans="1:65" s="13" customFormat="1" ht="11.25">
      <c r="B140" s="206"/>
      <c r="C140" s="207"/>
      <c r="D140" s="191" t="s">
        <v>133</v>
      </c>
      <c r="E140" s="208" t="s">
        <v>1</v>
      </c>
      <c r="F140" s="209" t="s">
        <v>150</v>
      </c>
      <c r="G140" s="207"/>
      <c r="H140" s="210">
        <v>-10</v>
      </c>
      <c r="I140" s="211"/>
      <c r="J140" s="207"/>
      <c r="K140" s="207"/>
      <c r="L140" s="212"/>
      <c r="M140" s="213"/>
      <c r="N140" s="214"/>
      <c r="O140" s="214"/>
      <c r="P140" s="214"/>
      <c r="Q140" s="214"/>
      <c r="R140" s="214"/>
      <c r="S140" s="214"/>
      <c r="T140" s="215"/>
      <c r="AT140" s="216" t="s">
        <v>133</v>
      </c>
      <c r="AU140" s="216" t="s">
        <v>83</v>
      </c>
      <c r="AV140" s="13" t="s">
        <v>85</v>
      </c>
      <c r="AW140" s="13" t="s">
        <v>31</v>
      </c>
      <c r="AX140" s="13" t="s">
        <v>75</v>
      </c>
      <c r="AY140" s="216" t="s">
        <v>123</v>
      </c>
    </row>
    <row r="141" spans="1:65" s="12" customFormat="1" ht="11.25">
      <c r="B141" s="196"/>
      <c r="C141" s="197"/>
      <c r="D141" s="191" t="s">
        <v>133</v>
      </c>
      <c r="E141" s="198" t="s">
        <v>1</v>
      </c>
      <c r="F141" s="199" t="s">
        <v>151</v>
      </c>
      <c r="G141" s="197"/>
      <c r="H141" s="198" t="s">
        <v>1</v>
      </c>
      <c r="I141" s="200"/>
      <c r="J141" s="197"/>
      <c r="K141" s="197"/>
      <c r="L141" s="201"/>
      <c r="M141" s="202"/>
      <c r="N141" s="203"/>
      <c r="O141" s="203"/>
      <c r="P141" s="203"/>
      <c r="Q141" s="203"/>
      <c r="R141" s="203"/>
      <c r="S141" s="203"/>
      <c r="T141" s="204"/>
      <c r="AT141" s="205" t="s">
        <v>133</v>
      </c>
      <c r="AU141" s="205" t="s">
        <v>83</v>
      </c>
      <c r="AV141" s="12" t="s">
        <v>83</v>
      </c>
      <c r="AW141" s="12" t="s">
        <v>31</v>
      </c>
      <c r="AX141" s="12" t="s">
        <v>75</v>
      </c>
      <c r="AY141" s="205" t="s">
        <v>123</v>
      </c>
    </row>
    <row r="142" spans="1:65" s="13" customFormat="1" ht="11.25">
      <c r="B142" s="206"/>
      <c r="C142" s="207"/>
      <c r="D142" s="191" t="s">
        <v>133</v>
      </c>
      <c r="E142" s="208" t="s">
        <v>1</v>
      </c>
      <c r="F142" s="209" t="s">
        <v>152</v>
      </c>
      <c r="G142" s="207"/>
      <c r="H142" s="210">
        <v>-2526</v>
      </c>
      <c r="I142" s="211"/>
      <c r="J142" s="207"/>
      <c r="K142" s="207"/>
      <c r="L142" s="212"/>
      <c r="M142" s="213"/>
      <c r="N142" s="214"/>
      <c r="O142" s="214"/>
      <c r="P142" s="214"/>
      <c r="Q142" s="214"/>
      <c r="R142" s="214"/>
      <c r="S142" s="214"/>
      <c r="T142" s="215"/>
      <c r="AT142" s="216" t="s">
        <v>133</v>
      </c>
      <c r="AU142" s="216" t="s">
        <v>83</v>
      </c>
      <c r="AV142" s="13" t="s">
        <v>85</v>
      </c>
      <c r="AW142" s="13" t="s">
        <v>31</v>
      </c>
      <c r="AX142" s="13" t="s">
        <v>75</v>
      </c>
      <c r="AY142" s="216" t="s">
        <v>123</v>
      </c>
    </row>
    <row r="143" spans="1:65" s="12" customFormat="1" ht="22.5">
      <c r="B143" s="196"/>
      <c r="C143" s="197"/>
      <c r="D143" s="191" t="s">
        <v>133</v>
      </c>
      <c r="E143" s="198" t="s">
        <v>1</v>
      </c>
      <c r="F143" s="199" t="s">
        <v>153</v>
      </c>
      <c r="G143" s="197"/>
      <c r="H143" s="198" t="s">
        <v>1</v>
      </c>
      <c r="I143" s="200"/>
      <c r="J143" s="197"/>
      <c r="K143" s="197"/>
      <c r="L143" s="201"/>
      <c r="M143" s="202"/>
      <c r="N143" s="203"/>
      <c r="O143" s="203"/>
      <c r="P143" s="203"/>
      <c r="Q143" s="203"/>
      <c r="R143" s="203"/>
      <c r="S143" s="203"/>
      <c r="T143" s="204"/>
      <c r="AT143" s="205" t="s">
        <v>133</v>
      </c>
      <c r="AU143" s="205" t="s">
        <v>83</v>
      </c>
      <c r="AV143" s="12" t="s">
        <v>83</v>
      </c>
      <c r="AW143" s="12" t="s">
        <v>31</v>
      </c>
      <c r="AX143" s="12" t="s">
        <v>75</v>
      </c>
      <c r="AY143" s="205" t="s">
        <v>123</v>
      </c>
    </row>
    <row r="144" spans="1:65" s="13" customFormat="1" ht="11.25">
      <c r="B144" s="206"/>
      <c r="C144" s="207"/>
      <c r="D144" s="191" t="s">
        <v>133</v>
      </c>
      <c r="E144" s="208" t="s">
        <v>1</v>
      </c>
      <c r="F144" s="209" t="s">
        <v>154</v>
      </c>
      <c r="G144" s="207"/>
      <c r="H144" s="210">
        <v>-94</v>
      </c>
      <c r="I144" s="211"/>
      <c r="J144" s="207"/>
      <c r="K144" s="207"/>
      <c r="L144" s="212"/>
      <c r="M144" s="213"/>
      <c r="N144" s="214"/>
      <c r="O144" s="214"/>
      <c r="P144" s="214"/>
      <c r="Q144" s="214"/>
      <c r="R144" s="214"/>
      <c r="S144" s="214"/>
      <c r="T144" s="215"/>
      <c r="AT144" s="216" t="s">
        <v>133</v>
      </c>
      <c r="AU144" s="216" t="s">
        <v>83</v>
      </c>
      <c r="AV144" s="13" t="s">
        <v>85</v>
      </c>
      <c r="AW144" s="13" t="s">
        <v>31</v>
      </c>
      <c r="AX144" s="13" t="s">
        <v>75</v>
      </c>
      <c r="AY144" s="216" t="s">
        <v>123</v>
      </c>
    </row>
    <row r="145" spans="1:65" s="14" customFormat="1" ht="11.25">
      <c r="B145" s="217"/>
      <c r="C145" s="218"/>
      <c r="D145" s="191" t="s">
        <v>133</v>
      </c>
      <c r="E145" s="219" t="s">
        <v>1</v>
      </c>
      <c r="F145" s="220" t="s">
        <v>136</v>
      </c>
      <c r="G145" s="218"/>
      <c r="H145" s="221">
        <v>4601</v>
      </c>
      <c r="I145" s="222"/>
      <c r="J145" s="218"/>
      <c r="K145" s="218"/>
      <c r="L145" s="223"/>
      <c r="M145" s="224"/>
      <c r="N145" s="225"/>
      <c r="O145" s="225"/>
      <c r="P145" s="225"/>
      <c r="Q145" s="225"/>
      <c r="R145" s="225"/>
      <c r="S145" s="225"/>
      <c r="T145" s="226"/>
      <c r="AT145" s="227" t="s">
        <v>133</v>
      </c>
      <c r="AU145" s="227" t="s">
        <v>83</v>
      </c>
      <c r="AV145" s="14" t="s">
        <v>130</v>
      </c>
      <c r="AW145" s="14" t="s">
        <v>31</v>
      </c>
      <c r="AX145" s="14" t="s">
        <v>83</v>
      </c>
      <c r="AY145" s="227" t="s">
        <v>123</v>
      </c>
    </row>
    <row r="146" spans="1:65" s="12" customFormat="1" ht="11.25">
      <c r="B146" s="196"/>
      <c r="C146" s="197"/>
      <c r="D146" s="191" t="s">
        <v>133</v>
      </c>
      <c r="E146" s="198" t="s">
        <v>1</v>
      </c>
      <c r="F146" s="199" t="s">
        <v>137</v>
      </c>
      <c r="G146" s="197"/>
      <c r="H146" s="198" t="s">
        <v>1</v>
      </c>
      <c r="I146" s="200"/>
      <c r="J146" s="197"/>
      <c r="K146" s="197"/>
      <c r="L146" s="201"/>
      <c r="M146" s="202"/>
      <c r="N146" s="203"/>
      <c r="O146" s="203"/>
      <c r="P146" s="203"/>
      <c r="Q146" s="203"/>
      <c r="R146" s="203"/>
      <c r="S146" s="203"/>
      <c r="T146" s="204"/>
      <c r="AT146" s="205" t="s">
        <v>133</v>
      </c>
      <c r="AU146" s="205" t="s">
        <v>83</v>
      </c>
      <c r="AV146" s="12" t="s">
        <v>83</v>
      </c>
      <c r="AW146" s="12" t="s">
        <v>31</v>
      </c>
      <c r="AX146" s="12" t="s">
        <v>75</v>
      </c>
      <c r="AY146" s="205" t="s">
        <v>123</v>
      </c>
    </row>
    <row r="147" spans="1:65" s="2" customFormat="1" ht="33" customHeight="1">
      <c r="A147" s="33"/>
      <c r="B147" s="34"/>
      <c r="C147" s="177" t="s">
        <v>130</v>
      </c>
      <c r="D147" s="177" t="s">
        <v>124</v>
      </c>
      <c r="E147" s="178" t="s">
        <v>155</v>
      </c>
      <c r="F147" s="179" t="s">
        <v>156</v>
      </c>
      <c r="G147" s="180" t="s">
        <v>127</v>
      </c>
      <c r="H147" s="181">
        <v>2526</v>
      </c>
      <c r="I147" s="291"/>
      <c r="J147" s="183">
        <f>ROUND(I147*H147,2)</f>
        <v>0</v>
      </c>
      <c r="K147" s="179" t="s">
        <v>1</v>
      </c>
      <c r="L147" s="184"/>
      <c r="M147" s="185" t="s">
        <v>1</v>
      </c>
      <c r="N147" s="186" t="s">
        <v>40</v>
      </c>
      <c r="O147" s="70"/>
      <c r="P147" s="187">
        <f>O147*H147</f>
        <v>0</v>
      </c>
      <c r="Q147" s="187">
        <v>0.32700000000000001</v>
      </c>
      <c r="R147" s="187">
        <f>Q147*H147</f>
        <v>826.00200000000007</v>
      </c>
      <c r="S147" s="187">
        <v>0</v>
      </c>
      <c r="T147" s="188">
        <f>S147*H147</f>
        <v>0</v>
      </c>
      <c r="U147" s="33"/>
      <c r="V147" s="33"/>
      <c r="W147" s="33"/>
      <c r="X147" s="33"/>
      <c r="Y147" s="33"/>
      <c r="Z147" s="33"/>
      <c r="AA147" s="33"/>
      <c r="AB147" s="33"/>
      <c r="AC147" s="33"/>
      <c r="AD147" s="33"/>
      <c r="AE147" s="33"/>
      <c r="AR147" s="189" t="s">
        <v>129</v>
      </c>
      <c r="AT147" s="189" t="s">
        <v>124</v>
      </c>
      <c r="AU147" s="189" t="s">
        <v>83</v>
      </c>
      <c r="AY147" s="16" t="s">
        <v>123</v>
      </c>
      <c r="BE147" s="190">
        <f>IF(N147="základní",J147,0)</f>
        <v>0</v>
      </c>
      <c r="BF147" s="190">
        <f>IF(N147="snížená",J147,0)</f>
        <v>0</v>
      </c>
      <c r="BG147" s="190">
        <f>IF(N147="zákl. přenesená",J147,0)</f>
        <v>0</v>
      </c>
      <c r="BH147" s="190">
        <f>IF(N147="sníž. přenesená",J147,0)</f>
        <v>0</v>
      </c>
      <c r="BI147" s="190">
        <f>IF(N147="nulová",J147,0)</f>
        <v>0</v>
      </c>
      <c r="BJ147" s="16" t="s">
        <v>83</v>
      </c>
      <c r="BK147" s="190">
        <f>ROUND(I147*H147,2)</f>
        <v>0</v>
      </c>
      <c r="BL147" s="16" t="s">
        <v>130</v>
      </c>
      <c r="BM147" s="189" t="s">
        <v>157</v>
      </c>
    </row>
    <row r="148" spans="1:65" s="2" customFormat="1" ht="11.25">
      <c r="A148" s="33"/>
      <c r="B148" s="34"/>
      <c r="C148" s="35"/>
      <c r="D148" s="191" t="s">
        <v>132</v>
      </c>
      <c r="E148" s="35"/>
      <c r="F148" s="192" t="s">
        <v>145</v>
      </c>
      <c r="G148" s="35"/>
      <c r="H148" s="35"/>
      <c r="I148" s="193"/>
      <c r="J148" s="35"/>
      <c r="K148" s="35"/>
      <c r="L148" s="38"/>
      <c r="M148" s="194"/>
      <c r="N148" s="195"/>
      <c r="O148" s="70"/>
      <c r="P148" s="70"/>
      <c r="Q148" s="70"/>
      <c r="R148" s="70"/>
      <c r="S148" s="70"/>
      <c r="T148" s="71"/>
      <c r="U148" s="33"/>
      <c r="V148" s="33"/>
      <c r="W148" s="33"/>
      <c r="X148" s="33"/>
      <c r="Y148" s="33"/>
      <c r="Z148" s="33"/>
      <c r="AA148" s="33"/>
      <c r="AB148" s="33"/>
      <c r="AC148" s="33"/>
      <c r="AD148" s="33"/>
      <c r="AE148" s="33"/>
      <c r="AT148" s="16" t="s">
        <v>132</v>
      </c>
      <c r="AU148" s="16" t="s">
        <v>83</v>
      </c>
    </row>
    <row r="149" spans="1:65" s="12" customFormat="1" ht="11.25">
      <c r="B149" s="196"/>
      <c r="C149" s="197"/>
      <c r="D149" s="191" t="s">
        <v>133</v>
      </c>
      <c r="E149" s="198" t="s">
        <v>1</v>
      </c>
      <c r="F149" s="199" t="s">
        <v>158</v>
      </c>
      <c r="G149" s="197"/>
      <c r="H149" s="198" t="s">
        <v>1</v>
      </c>
      <c r="I149" s="200"/>
      <c r="J149" s="197"/>
      <c r="K149" s="197"/>
      <c r="L149" s="201"/>
      <c r="M149" s="202"/>
      <c r="N149" s="203"/>
      <c r="O149" s="203"/>
      <c r="P149" s="203"/>
      <c r="Q149" s="203"/>
      <c r="R149" s="203"/>
      <c r="S149" s="203"/>
      <c r="T149" s="204"/>
      <c r="AT149" s="205" t="s">
        <v>133</v>
      </c>
      <c r="AU149" s="205" t="s">
        <v>83</v>
      </c>
      <c r="AV149" s="12" t="s">
        <v>83</v>
      </c>
      <c r="AW149" s="12" t="s">
        <v>31</v>
      </c>
      <c r="AX149" s="12" t="s">
        <v>75</v>
      </c>
      <c r="AY149" s="205" t="s">
        <v>123</v>
      </c>
    </row>
    <row r="150" spans="1:65" s="12" customFormat="1" ht="11.25">
      <c r="B150" s="196"/>
      <c r="C150" s="197"/>
      <c r="D150" s="191" t="s">
        <v>133</v>
      </c>
      <c r="E150" s="198" t="s">
        <v>1</v>
      </c>
      <c r="F150" s="199" t="s">
        <v>159</v>
      </c>
      <c r="G150" s="197"/>
      <c r="H150" s="198" t="s">
        <v>1</v>
      </c>
      <c r="I150" s="200"/>
      <c r="J150" s="197"/>
      <c r="K150" s="197"/>
      <c r="L150" s="201"/>
      <c r="M150" s="202"/>
      <c r="N150" s="203"/>
      <c r="O150" s="203"/>
      <c r="P150" s="203"/>
      <c r="Q150" s="203"/>
      <c r="R150" s="203"/>
      <c r="S150" s="203"/>
      <c r="T150" s="204"/>
      <c r="AT150" s="205" t="s">
        <v>133</v>
      </c>
      <c r="AU150" s="205" t="s">
        <v>83</v>
      </c>
      <c r="AV150" s="12" t="s">
        <v>83</v>
      </c>
      <c r="AW150" s="12" t="s">
        <v>31</v>
      </c>
      <c r="AX150" s="12" t="s">
        <v>75</v>
      </c>
      <c r="AY150" s="205" t="s">
        <v>123</v>
      </c>
    </row>
    <row r="151" spans="1:65" s="13" customFormat="1" ht="11.25">
      <c r="B151" s="206"/>
      <c r="C151" s="207"/>
      <c r="D151" s="191" t="s">
        <v>133</v>
      </c>
      <c r="E151" s="208" t="s">
        <v>1</v>
      </c>
      <c r="F151" s="209" t="s">
        <v>160</v>
      </c>
      <c r="G151" s="207"/>
      <c r="H151" s="210">
        <v>984</v>
      </c>
      <c r="I151" s="211"/>
      <c r="J151" s="207"/>
      <c r="K151" s="207"/>
      <c r="L151" s="212"/>
      <c r="M151" s="213"/>
      <c r="N151" s="214"/>
      <c r="O151" s="214"/>
      <c r="P151" s="214"/>
      <c r="Q151" s="214"/>
      <c r="R151" s="214"/>
      <c r="S151" s="214"/>
      <c r="T151" s="215"/>
      <c r="AT151" s="216" t="s">
        <v>133</v>
      </c>
      <c r="AU151" s="216" t="s">
        <v>83</v>
      </c>
      <c r="AV151" s="13" t="s">
        <v>85</v>
      </c>
      <c r="AW151" s="13" t="s">
        <v>31</v>
      </c>
      <c r="AX151" s="13" t="s">
        <v>75</v>
      </c>
      <c r="AY151" s="216" t="s">
        <v>123</v>
      </c>
    </row>
    <row r="152" spans="1:65" s="12" customFormat="1" ht="11.25">
      <c r="B152" s="196"/>
      <c r="C152" s="197"/>
      <c r="D152" s="191" t="s">
        <v>133</v>
      </c>
      <c r="E152" s="198" t="s">
        <v>1</v>
      </c>
      <c r="F152" s="199" t="s">
        <v>161</v>
      </c>
      <c r="G152" s="197"/>
      <c r="H152" s="198" t="s">
        <v>1</v>
      </c>
      <c r="I152" s="200"/>
      <c r="J152" s="197"/>
      <c r="K152" s="197"/>
      <c r="L152" s="201"/>
      <c r="M152" s="202"/>
      <c r="N152" s="203"/>
      <c r="O152" s="203"/>
      <c r="P152" s="203"/>
      <c r="Q152" s="203"/>
      <c r="R152" s="203"/>
      <c r="S152" s="203"/>
      <c r="T152" s="204"/>
      <c r="AT152" s="205" t="s">
        <v>133</v>
      </c>
      <c r="AU152" s="205" t="s">
        <v>83</v>
      </c>
      <c r="AV152" s="12" t="s">
        <v>83</v>
      </c>
      <c r="AW152" s="12" t="s">
        <v>31</v>
      </c>
      <c r="AX152" s="12" t="s">
        <v>75</v>
      </c>
      <c r="AY152" s="205" t="s">
        <v>123</v>
      </c>
    </row>
    <row r="153" spans="1:65" s="13" customFormat="1" ht="11.25">
      <c r="B153" s="206"/>
      <c r="C153" s="207"/>
      <c r="D153" s="191" t="s">
        <v>133</v>
      </c>
      <c r="E153" s="208" t="s">
        <v>1</v>
      </c>
      <c r="F153" s="209" t="s">
        <v>162</v>
      </c>
      <c r="G153" s="207"/>
      <c r="H153" s="210">
        <v>58</v>
      </c>
      <c r="I153" s="211"/>
      <c r="J153" s="207"/>
      <c r="K153" s="207"/>
      <c r="L153" s="212"/>
      <c r="M153" s="213"/>
      <c r="N153" s="214"/>
      <c r="O153" s="214"/>
      <c r="P153" s="214"/>
      <c r="Q153" s="214"/>
      <c r="R153" s="214"/>
      <c r="S153" s="214"/>
      <c r="T153" s="215"/>
      <c r="AT153" s="216" t="s">
        <v>133</v>
      </c>
      <c r="AU153" s="216" t="s">
        <v>83</v>
      </c>
      <c r="AV153" s="13" t="s">
        <v>85</v>
      </c>
      <c r="AW153" s="13" t="s">
        <v>31</v>
      </c>
      <c r="AX153" s="13" t="s">
        <v>75</v>
      </c>
      <c r="AY153" s="216" t="s">
        <v>123</v>
      </c>
    </row>
    <row r="154" spans="1:65" s="12" customFormat="1" ht="11.25">
      <c r="B154" s="196"/>
      <c r="C154" s="197"/>
      <c r="D154" s="191" t="s">
        <v>133</v>
      </c>
      <c r="E154" s="198" t="s">
        <v>1</v>
      </c>
      <c r="F154" s="199" t="s">
        <v>163</v>
      </c>
      <c r="G154" s="197"/>
      <c r="H154" s="198" t="s">
        <v>1</v>
      </c>
      <c r="I154" s="200"/>
      <c r="J154" s="197"/>
      <c r="K154" s="197"/>
      <c r="L154" s="201"/>
      <c r="M154" s="202"/>
      <c r="N154" s="203"/>
      <c r="O154" s="203"/>
      <c r="P154" s="203"/>
      <c r="Q154" s="203"/>
      <c r="R154" s="203"/>
      <c r="S154" s="203"/>
      <c r="T154" s="204"/>
      <c r="AT154" s="205" t="s">
        <v>133</v>
      </c>
      <c r="AU154" s="205" t="s">
        <v>83</v>
      </c>
      <c r="AV154" s="12" t="s">
        <v>83</v>
      </c>
      <c r="AW154" s="12" t="s">
        <v>31</v>
      </c>
      <c r="AX154" s="12" t="s">
        <v>75</v>
      </c>
      <c r="AY154" s="205" t="s">
        <v>123</v>
      </c>
    </row>
    <row r="155" spans="1:65" s="13" customFormat="1" ht="11.25">
      <c r="B155" s="206"/>
      <c r="C155" s="207"/>
      <c r="D155" s="191" t="s">
        <v>133</v>
      </c>
      <c r="E155" s="208" t="s">
        <v>1</v>
      </c>
      <c r="F155" s="209" t="s">
        <v>162</v>
      </c>
      <c r="G155" s="207"/>
      <c r="H155" s="210">
        <v>58</v>
      </c>
      <c r="I155" s="211"/>
      <c r="J155" s="207"/>
      <c r="K155" s="207"/>
      <c r="L155" s="212"/>
      <c r="M155" s="213"/>
      <c r="N155" s="214"/>
      <c r="O155" s="214"/>
      <c r="P155" s="214"/>
      <c r="Q155" s="214"/>
      <c r="R155" s="214"/>
      <c r="S155" s="214"/>
      <c r="T155" s="215"/>
      <c r="AT155" s="216" t="s">
        <v>133</v>
      </c>
      <c r="AU155" s="216" t="s">
        <v>83</v>
      </c>
      <c r="AV155" s="13" t="s">
        <v>85</v>
      </c>
      <c r="AW155" s="13" t="s">
        <v>31</v>
      </c>
      <c r="AX155" s="13" t="s">
        <v>75</v>
      </c>
      <c r="AY155" s="216" t="s">
        <v>123</v>
      </c>
    </row>
    <row r="156" spans="1:65" s="12" customFormat="1" ht="11.25">
      <c r="B156" s="196"/>
      <c r="C156" s="197"/>
      <c r="D156" s="191" t="s">
        <v>133</v>
      </c>
      <c r="E156" s="198" t="s">
        <v>1</v>
      </c>
      <c r="F156" s="199" t="s">
        <v>164</v>
      </c>
      <c r="G156" s="197"/>
      <c r="H156" s="198" t="s">
        <v>1</v>
      </c>
      <c r="I156" s="200"/>
      <c r="J156" s="197"/>
      <c r="K156" s="197"/>
      <c r="L156" s="201"/>
      <c r="M156" s="202"/>
      <c r="N156" s="203"/>
      <c r="O156" s="203"/>
      <c r="P156" s="203"/>
      <c r="Q156" s="203"/>
      <c r="R156" s="203"/>
      <c r="S156" s="203"/>
      <c r="T156" s="204"/>
      <c r="AT156" s="205" t="s">
        <v>133</v>
      </c>
      <c r="AU156" s="205" t="s">
        <v>83</v>
      </c>
      <c r="AV156" s="12" t="s">
        <v>83</v>
      </c>
      <c r="AW156" s="12" t="s">
        <v>31</v>
      </c>
      <c r="AX156" s="12" t="s">
        <v>75</v>
      </c>
      <c r="AY156" s="205" t="s">
        <v>123</v>
      </c>
    </row>
    <row r="157" spans="1:65" s="13" customFormat="1" ht="11.25">
      <c r="B157" s="206"/>
      <c r="C157" s="207"/>
      <c r="D157" s="191" t="s">
        <v>133</v>
      </c>
      <c r="E157" s="208" t="s">
        <v>1</v>
      </c>
      <c r="F157" s="209" t="s">
        <v>165</v>
      </c>
      <c r="G157" s="207"/>
      <c r="H157" s="210">
        <v>981</v>
      </c>
      <c r="I157" s="211"/>
      <c r="J157" s="207"/>
      <c r="K157" s="207"/>
      <c r="L157" s="212"/>
      <c r="M157" s="213"/>
      <c r="N157" s="214"/>
      <c r="O157" s="214"/>
      <c r="P157" s="214"/>
      <c r="Q157" s="214"/>
      <c r="R157" s="214"/>
      <c r="S157" s="214"/>
      <c r="T157" s="215"/>
      <c r="AT157" s="216" t="s">
        <v>133</v>
      </c>
      <c r="AU157" s="216" t="s">
        <v>83</v>
      </c>
      <c r="AV157" s="13" t="s">
        <v>85</v>
      </c>
      <c r="AW157" s="13" t="s">
        <v>31</v>
      </c>
      <c r="AX157" s="13" t="s">
        <v>75</v>
      </c>
      <c r="AY157" s="216" t="s">
        <v>123</v>
      </c>
    </row>
    <row r="158" spans="1:65" s="12" customFormat="1" ht="11.25">
      <c r="B158" s="196"/>
      <c r="C158" s="197"/>
      <c r="D158" s="191" t="s">
        <v>133</v>
      </c>
      <c r="E158" s="198" t="s">
        <v>1</v>
      </c>
      <c r="F158" s="199" t="s">
        <v>166</v>
      </c>
      <c r="G158" s="197"/>
      <c r="H158" s="198" t="s">
        <v>1</v>
      </c>
      <c r="I158" s="200"/>
      <c r="J158" s="197"/>
      <c r="K158" s="197"/>
      <c r="L158" s="201"/>
      <c r="M158" s="202"/>
      <c r="N158" s="203"/>
      <c r="O158" s="203"/>
      <c r="P158" s="203"/>
      <c r="Q158" s="203"/>
      <c r="R158" s="203"/>
      <c r="S158" s="203"/>
      <c r="T158" s="204"/>
      <c r="AT158" s="205" t="s">
        <v>133</v>
      </c>
      <c r="AU158" s="205" t="s">
        <v>83</v>
      </c>
      <c r="AV158" s="12" t="s">
        <v>83</v>
      </c>
      <c r="AW158" s="12" t="s">
        <v>31</v>
      </c>
      <c r="AX158" s="12" t="s">
        <v>75</v>
      </c>
      <c r="AY158" s="205" t="s">
        <v>123</v>
      </c>
    </row>
    <row r="159" spans="1:65" s="13" customFormat="1" ht="11.25">
      <c r="B159" s="206"/>
      <c r="C159" s="207"/>
      <c r="D159" s="191" t="s">
        <v>133</v>
      </c>
      <c r="E159" s="208" t="s">
        <v>1</v>
      </c>
      <c r="F159" s="209" t="s">
        <v>167</v>
      </c>
      <c r="G159" s="207"/>
      <c r="H159" s="210">
        <v>10</v>
      </c>
      <c r="I159" s="211"/>
      <c r="J159" s="207"/>
      <c r="K159" s="207"/>
      <c r="L159" s="212"/>
      <c r="M159" s="213"/>
      <c r="N159" s="214"/>
      <c r="O159" s="214"/>
      <c r="P159" s="214"/>
      <c r="Q159" s="214"/>
      <c r="R159" s="214"/>
      <c r="S159" s="214"/>
      <c r="T159" s="215"/>
      <c r="AT159" s="216" t="s">
        <v>133</v>
      </c>
      <c r="AU159" s="216" t="s">
        <v>83</v>
      </c>
      <c r="AV159" s="13" t="s">
        <v>85</v>
      </c>
      <c r="AW159" s="13" t="s">
        <v>31</v>
      </c>
      <c r="AX159" s="13" t="s">
        <v>75</v>
      </c>
      <c r="AY159" s="216" t="s">
        <v>123</v>
      </c>
    </row>
    <row r="160" spans="1:65" s="12" customFormat="1" ht="11.25">
      <c r="B160" s="196"/>
      <c r="C160" s="197"/>
      <c r="D160" s="191" t="s">
        <v>133</v>
      </c>
      <c r="E160" s="198" t="s">
        <v>1</v>
      </c>
      <c r="F160" s="199" t="s">
        <v>168</v>
      </c>
      <c r="G160" s="197"/>
      <c r="H160" s="198" t="s">
        <v>1</v>
      </c>
      <c r="I160" s="200"/>
      <c r="J160" s="197"/>
      <c r="K160" s="197"/>
      <c r="L160" s="201"/>
      <c r="M160" s="202"/>
      <c r="N160" s="203"/>
      <c r="O160" s="203"/>
      <c r="P160" s="203"/>
      <c r="Q160" s="203"/>
      <c r="R160" s="203"/>
      <c r="S160" s="203"/>
      <c r="T160" s="204"/>
      <c r="AT160" s="205" t="s">
        <v>133</v>
      </c>
      <c r="AU160" s="205" t="s">
        <v>83</v>
      </c>
      <c r="AV160" s="12" t="s">
        <v>83</v>
      </c>
      <c r="AW160" s="12" t="s">
        <v>31</v>
      </c>
      <c r="AX160" s="12" t="s">
        <v>75</v>
      </c>
      <c r="AY160" s="205" t="s">
        <v>123</v>
      </c>
    </row>
    <row r="161" spans="1:65" s="13" customFormat="1" ht="11.25">
      <c r="B161" s="206"/>
      <c r="C161" s="207"/>
      <c r="D161" s="191" t="s">
        <v>133</v>
      </c>
      <c r="E161" s="208" t="s">
        <v>1</v>
      </c>
      <c r="F161" s="209" t="s">
        <v>169</v>
      </c>
      <c r="G161" s="207"/>
      <c r="H161" s="210">
        <v>435</v>
      </c>
      <c r="I161" s="211"/>
      <c r="J161" s="207"/>
      <c r="K161" s="207"/>
      <c r="L161" s="212"/>
      <c r="M161" s="213"/>
      <c r="N161" s="214"/>
      <c r="O161" s="214"/>
      <c r="P161" s="214"/>
      <c r="Q161" s="214"/>
      <c r="R161" s="214"/>
      <c r="S161" s="214"/>
      <c r="T161" s="215"/>
      <c r="AT161" s="216" t="s">
        <v>133</v>
      </c>
      <c r="AU161" s="216" t="s">
        <v>83</v>
      </c>
      <c r="AV161" s="13" t="s">
        <v>85</v>
      </c>
      <c r="AW161" s="13" t="s">
        <v>31</v>
      </c>
      <c r="AX161" s="13" t="s">
        <v>75</v>
      </c>
      <c r="AY161" s="216" t="s">
        <v>123</v>
      </c>
    </row>
    <row r="162" spans="1:65" s="14" customFormat="1" ht="11.25">
      <c r="B162" s="217"/>
      <c r="C162" s="218"/>
      <c r="D162" s="191" t="s">
        <v>133</v>
      </c>
      <c r="E162" s="219" t="s">
        <v>1</v>
      </c>
      <c r="F162" s="220" t="s">
        <v>136</v>
      </c>
      <c r="G162" s="218"/>
      <c r="H162" s="221">
        <v>2526</v>
      </c>
      <c r="I162" s="222"/>
      <c r="J162" s="218"/>
      <c r="K162" s="218"/>
      <c r="L162" s="223"/>
      <c r="M162" s="224"/>
      <c r="N162" s="225"/>
      <c r="O162" s="225"/>
      <c r="P162" s="225"/>
      <c r="Q162" s="225"/>
      <c r="R162" s="225"/>
      <c r="S162" s="225"/>
      <c r="T162" s="226"/>
      <c r="AT162" s="227" t="s">
        <v>133</v>
      </c>
      <c r="AU162" s="227" t="s">
        <v>83</v>
      </c>
      <c r="AV162" s="14" t="s">
        <v>130</v>
      </c>
      <c r="AW162" s="14" t="s">
        <v>31</v>
      </c>
      <c r="AX162" s="14" t="s">
        <v>83</v>
      </c>
      <c r="AY162" s="227" t="s">
        <v>123</v>
      </c>
    </row>
    <row r="163" spans="1:65" s="12" customFormat="1" ht="11.25">
      <c r="B163" s="196"/>
      <c r="C163" s="197"/>
      <c r="D163" s="191" t="s">
        <v>133</v>
      </c>
      <c r="E163" s="198" t="s">
        <v>1</v>
      </c>
      <c r="F163" s="199" t="s">
        <v>137</v>
      </c>
      <c r="G163" s="197"/>
      <c r="H163" s="198" t="s">
        <v>1</v>
      </c>
      <c r="I163" s="200"/>
      <c r="J163" s="197"/>
      <c r="K163" s="197"/>
      <c r="L163" s="201"/>
      <c r="M163" s="202"/>
      <c r="N163" s="203"/>
      <c r="O163" s="203"/>
      <c r="P163" s="203"/>
      <c r="Q163" s="203"/>
      <c r="R163" s="203"/>
      <c r="S163" s="203"/>
      <c r="T163" s="204"/>
      <c r="AT163" s="205" t="s">
        <v>133</v>
      </c>
      <c r="AU163" s="205" t="s">
        <v>83</v>
      </c>
      <c r="AV163" s="12" t="s">
        <v>83</v>
      </c>
      <c r="AW163" s="12" t="s">
        <v>31</v>
      </c>
      <c r="AX163" s="12" t="s">
        <v>75</v>
      </c>
      <c r="AY163" s="205" t="s">
        <v>123</v>
      </c>
    </row>
    <row r="164" spans="1:65" s="2" customFormat="1" ht="36">
      <c r="A164" s="33"/>
      <c r="B164" s="34"/>
      <c r="C164" s="177" t="s">
        <v>170</v>
      </c>
      <c r="D164" s="177" t="s">
        <v>124</v>
      </c>
      <c r="E164" s="178" t="s">
        <v>171</v>
      </c>
      <c r="F164" s="179" t="s">
        <v>172</v>
      </c>
      <c r="G164" s="180" t="s">
        <v>127</v>
      </c>
      <c r="H164" s="181">
        <v>24</v>
      </c>
      <c r="I164" s="291"/>
      <c r="J164" s="183">
        <f>ROUND(I164*H164,2)</f>
        <v>0</v>
      </c>
      <c r="K164" s="179" t="s">
        <v>1</v>
      </c>
      <c r="L164" s="184"/>
      <c r="M164" s="185" t="s">
        <v>1</v>
      </c>
      <c r="N164" s="186" t="s">
        <v>40</v>
      </c>
      <c r="O164" s="70"/>
      <c r="P164" s="187">
        <f>O164*H164</f>
        <v>0</v>
      </c>
      <c r="Q164" s="187">
        <v>0.32700000000000001</v>
      </c>
      <c r="R164" s="187">
        <f>Q164*H164</f>
        <v>7.8480000000000008</v>
      </c>
      <c r="S164" s="187">
        <v>0</v>
      </c>
      <c r="T164" s="188">
        <f>S164*H164</f>
        <v>0</v>
      </c>
      <c r="U164" s="33"/>
      <c r="V164" s="33"/>
      <c r="W164" s="33"/>
      <c r="X164" s="33"/>
      <c r="Y164" s="33"/>
      <c r="Z164" s="33"/>
      <c r="AA164" s="33"/>
      <c r="AB164" s="33"/>
      <c r="AC164" s="33"/>
      <c r="AD164" s="33"/>
      <c r="AE164" s="33"/>
      <c r="AR164" s="189" t="s">
        <v>129</v>
      </c>
      <c r="AT164" s="189" t="s">
        <v>124</v>
      </c>
      <c r="AU164" s="189" t="s">
        <v>83</v>
      </c>
      <c r="AY164" s="16" t="s">
        <v>123</v>
      </c>
      <c r="BE164" s="190">
        <f>IF(N164="základní",J164,0)</f>
        <v>0</v>
      </c>
      <c r="BF164" s="190">
        <f>IF(N164="snížená",J164,0)</f>
        <v>0</v>
      </c>
      <c r="BG164" s="190">
        <f>IF(N164="zákl. přenesená",J164,0)</f>
        <v>0</v>
      </c>
      <c r="BH164" s="190">
        <f>IF(N164="sníž. přenesená",J164,0)</f>
        <v>0</v>
      </c>
      <c r="BI164" s="190">
        <f>IF(N164="nulová",J164,0)</f>
        <v>0</v>
      </c>
      <c r="BJ164" s="16" t="s">
        <v>83</v>
      </c>
      <c r="BK164" s="190">
        <f>ROUND(I164*H164,2)</f>
        <v>0</v>
      </c>
      <c r="BL164" s="16" t="s">
        <v>130</v>
      </c>
      <c r="BM164" s="189" t="s">
        <v>173</v>
      </c>
    </row>
    <row r="165" spans="1:65" s="2" customFormat="1" ht="11.25">
      <c r="A165" s="33"/>
      <c r="B165" s="34"/>
      <c r="C165" s="35"/>
      <c r="D165" s="191" t="s">
        <v>132</v>
      </c>
      <c r="E165" s="35"/>
      <c r="F165" s="192" t="s">
        <v>145</v>
      </c>
      <c r="G165" s="35"/>
      <c r="H165" s="35"/>
      <c r="I165" s="193"/>
      <c r="J165" s="35"/>
      <c r="K165" s="35"/>
      <c r="L165" s="38"/>
      <c r="M165" s="194"/>
      <c r="N165" s="195"/>
      <c r="O165" s="70"/>
      <c r="P165" s="70"/>
      <c r="Q165" s="70"/>
      <c r="R165" s="70"/>
      <c r="S165" s="70"/>
      <c r="T165" s="71"/>
      <c r="U165" s="33"/>
      <c r="V165" s="33"/>
      <c r="W165" s="33"/>
      <c r="X165" s="33"/>
      <c r="Y165" s="33"/>
      <c r="Z165" s="33"/>
      <c r="AA165" s="33"/>
      <c r="AB165" s="33"/>
      <c r="AC165" s="33"/>
      <c r="AD165" s="33"/>
      <c r="AE165" s="33"/>
      <c r="AT165" s="16" t="s">
        <v>132</v>
      </c>
      <c r="AU165" s="16" t="s">
        <v>83</v>
      </c>
    </row>
    <row r="166" spans="1:65" s="12" customFormat="1" ht="11.25">
      <c r="B166" s="196"/>
      <c r="C166" s="197"/>
      <c r="D166" s="191" t="s">
        <v>133</v>
      </c>
      <c r="E166" s="198" t="s">
        <v>1</v>
      </c>
      <c r="F166" s="199" t="s">
        <v>174</v>
      </c>
      <c r="G166" s="197"/>
      <c r="H166" s="198" t="s">
        <v>1</v>
      </c>
      <c r="I166" s="200"/>
      <c r="J166" s="197"/>
      <c r="K166" s="197"/>
      <c r="L166" s="201"/>
      <c r="M166" s="202"/>
      <c r="N166" s="203"/>
      <c r="O166" s="203"/>
      <c r="P166" s="203"/>
      <c r="Q166" s="203"/>
      <c r="R166" s="203"/>
      <c r="S166" s="203"/>
      <c r="T166" s="204"/>
      <c r="AT166" s="205" t="s">
        <v>133</v>
      </c>
      <c r="AU166" s="205" t="s">
        <v>83</v>
      </c>
      <c r="AV166" s="12" t="s">
        <v>83</v>
      </c>
      <c r="AW166" s="12" t="s">
        <v>31</v>
      </c>
      <c r="AX166" s="12" t="s">
        <v>75</v>
      </c>
      <c r="AY166" s="205" t="s">
        <v>123</v>
      </c>
    </row>
    <row r="167" spans="1:65" s="13" customFormat="1" ht="11.25">
      <c r="B167" s="206"/>
      <c r="C167" s="207"/>
      <c r="D167" s="191" t="s">
        <v>133</v>
      </c>
      <c r="E167" s="208" t="s">
        <v>1</v>
      </c>
      <c r="F167" s="209" t="s">
        <v>175</v>
      </c>
      <c r="G167" s="207"/>
      <c r="H167" s="210">
        <v>12</v>
      </c>
      <c r="I167" s="211"/>
      <c r="J167" s="207"/>
      <c r="K167" s="207"/>
      <c r="L167" s="212"/>
      <c r="M167" s="213"/>
      <c r="N167" s="214"/>
      <c r="O167" s="214"/>
      <c r="P167" s="214"/>
      <c r="Q167" s="214"/>
      <c r="R167" s="214"/>
      <c r="S167" s="214"/>
      <c r="T167" s="215"/>
      <c r="AT167" s="216" t="s">
        <v>133</v>
      </c>
      <c r="AU167" s="216" t="s">
        <v>83</v>
      </c>
      <c r="AV167" s="13" t="s">
        <v>85</v>
      </c>
      <c r="AW167" s="13" t="s">
        <v>31</v>
      </c>
      <c r="AX167" s="13" t="s">
        <v>75</v>
      </c>
      <c r="AY167" s="216" t="s">
        <v>123</v>
      </c>
    </row>
    <row r="168" spans="1:65" s="12" customFormat="1" ht="11.25">
      <c r="B168" s="196"/>
      <c r="C168" s="197"/>
      <c r="D168" s="191" t="s">
        <v>133</v>
      </c>
      <c r="E168" s="198" t="s">
        <v>1</v>
      </c>
      <c r="F168" s="199" t="s">
        <v>176</v>
      </c>
      <c r="G168" s="197"/>
      <c r="H168" s="198" t="s">
        <v>1</v>
      </c>
      <c r="I168" s="200"/>
      <c r="J168" s="197"/>
      <c r="K168" s="197"/>
      <c r="L168" s="201"/>
      <c r="M168" s="202"/>
      <c r="N168" s="203"/>
      <c r="O168" s="203"/>
      <c r="P168" s="203"/>
      <c r="Q168" s="203"/>
      <c r="R168" s="203"/>
      <c r="S168" s="203"/>
      <c r="T168" s="204"/>
      <c r="AT168" s="205" t="s">
        <v>133</v>
      </c>
      <c r="AU168" s="205" t="s">
        <v>83</v>
      </c>
      <c r="AV168" s="12" t="s">
        <v>83</v>
      </c>
      <c r="AW168" s="12" t="s">
        <v>31</v>
      </c>
      <c r="AX168" s="12" t="s">
        <v>75</v>
      </c>
      <c r="AY168" s="205" t="s">
        <v>123</v>
      </c>
    </row>
    <row r="169" spans="1:65" s="13" customFormat="1" ht="11.25">
      <c r="B169" s="206"/>
      <c r="C169" s="207"/>
      <c r="D169" s="191" t="s">
        <v>133</v>
      </c>
      <c r="E169" s="208" t="s">
        <v>1</v>
      </c>
      <c r="F169" s="209" t="s">
        <v>177</v>
      </c>
      <c r="G169" s="207"/>
      <c r="H169" s="210">
        <v>12</v>
      </c>
      <c r="I169" s="211"/>
      <c r="J169" s="207"/>
      <c r="K169" s="207"/>
      <c r="L169" s="212"/>
      <c r="M169" s="213"/>
      <c r="N169" s="214"/>
      <c r="O169" s="214"/>
      <c r="P169" s="214"/>
      <c r="Q169" s="214"/>
      <c r="R169" s="214"/>
      <c r="S169" s="214"/>
      <c r="T169" s="215"/>
      <c r="AT169" s="216" t="s">
        <v>133</v>
      </c>
      <c r="AU169" s="216" t="s">
        <v>83</v>
      </c>
      <c r="AV169" s="13" t="s">
        <v>85</v>
      </c>
      <c r="AW169" s="13" t="s">
        <v>31</v>
      </c>
      <c r="AX169" s="13" t="s">
        <v>75</v>
      </c>
      <c r="AY169" s="216" t="s">
        <v>123</v>
      </c>
    </row>
    <row r="170" spans="1:65" s="14" customFormat="1" ht="11.25">
      <c r="B170" s="217"/>
      <c r="C170" s="218"/>
      <c r="D170" s="191" t="s">
        <v>133</v>
      </c>
      <c r="E170" s="219" t="s">
        <v>1</v>
      </c>
      <c r="F170" s="220" t="s">
        <v>136</v>
      </c>
      <c r="G170" s="218"/>
      <c r="H170" s="221">
        <v>24</v>
      </c>
      <c r="I170" s="222"/>
      <c r="J170" s="218"/>
      <c r="K170" s="218"/>
      <c r="L170" s="223"/>
      <c r="M170" s="224"/>
      <c r="N170" s="225"/>
      <c r="O170" s="225"/>
      <c r="P170" s="225"/>
      <c r="Q170" s="225"/>
      <c r="R170" s="225"/>
      <c r="S170" s="225"/>
      <c r="T170" s="226"/>
      <c r="AT170" s="227" t="s">
        <v>133</v>
      </c>
      <c r="AU170" s="227" t="s">
        <v>83</v>
      </c>
      <c r="AV170" s="14" t="s">
        <v>130</v>
      </c>
      <c r="AW170" s="14" t="s">
        <v>31</v>
      </c>
      <c r="AX170" s="14" t="s">
        <v>83</v>
      </c>
      <c r="AY170" s="227" t="s">
        <v>123</v>
      </c>
    </row>
    <row r="171" spans="1:65" s="12" customFormat="1" ht="11.25">
      <c r="B171" s="196"/>
      <c r="C171" s="197"/>
      <c r="D171" s="191" t="s">
        <v>133</v>
      </c>
      <c r="E171" s="198" t="s">
        <v>1</v>
      </c>
      <c r="F171" s="199" t="s">
        <v>137</v>
      </c>
      <c r="G171" s="197"/>
      <c r="H171" s="198" t="s">
        <v>1</v>
      </c>
      <c r="I171" s="200"/>
      <c r="J171" s="197"/>
      <c r="K171" s="197"/>
      <c r="L171" s="201"/>
      <c r="M171" s="202"/>
      <c r="N171" s="203"/>
      <c r="O171" s="203"/>
      <c r="P171" s="203"/>
      <c r="Q171" s="203"/>
      <c r="R171" s="203"/>
      <c r="S171" s="203"/>
      <c r="T171" s="204"/>
      <c r="AT171" s="205" t="s">
        <v>133</v>
      </c>
      <c r="AU171" s="205" t="s">
        <v>83</v>
      </c>
      <c r="AV171" s="12" t="s">
        <v>83</v>
      </c>
      <c r="AW171" s="12" t="s">
        <v>31</v>
      </c>
      <c r="AX171" s="12" t="s">
        <v>75</v>
      </c>
      <c r="AY171" s="205" t="s">
        <v>123</v>
      </c>
    </row>
    <row r="172" spans="1:65" s="2" customFormat="1" ht="24">
      <c r="A172" s="33"/>
      <c r="B172" s="34"/>
      <c r="C172" s="177" t="s">
        <v>135</v>
      </c>
      <c r="D172" s="177" t="s">
        <v>124</v>
      </c>
      <c r="E172" s="178" t="s">
        <v>178</v>
      </c>
      <c r="F172" s="179" t="s">
        <v>179</v>
      </c>
      <c r="G172" s="180" t="s">
        <v>127</v>
      </c>
      <c r="H172" s="181">
        <v>70</v>
      </c>
      <c r="I172" s="291"/>
      <c r="J172" s="183">
        <f>ROUND(I172*H172,2)</f>
        <v>0</v>
      </c>
      <c r="K172" s="179" t="s">
        <v>1</v>
      </c>
      <c r="L172" s="184"/>
      <c r="M172" s="185" t="s">
        <v>1</v>
      </c>
      <c r="N172" s="186" t="s">
        <v>40</v>
      </c>
      <c r="O172" s="70"/>
      <c r="P172" s="187">
        <f>O172*H172</f>
        <v>0</v>
      </c>
      <c r="Q172" s="187">
        <v>0.32700000000000001</v>
      </c>
      <c r="R172" s="187">
        <f>Q172*H172</f>
        <v>22.89</v>
      </c>
      <c r="S172" s="187">
        <v>0</v>
      </c>
      <c r="T172" s="188">
        <f>S172*H172</f>
        <v>0</v>
      </c>
      <c r="U172" s="33"/>
      <c r="V172" s="33"/>
      <c r="W172" s="33"/>
      <c r="X172" s="33"/>
      <c r="Y172" s="33"/>
      <c r="Z172" s="33"/>
      <c r="AA172" s="33"/>
      <c r="AB172" s="33"/>
      <c r="AC172" s="33"/>
      <c r="AD172" s="33"/>
      <c r="AE172" s="33"/>
      <c r="AR172" s="189" t="s">
        <v>129</v>
      </c>
      <c r="AT172" s="189" t="s">
        <v>124</v>
      </c>
      <c r="AU172" s="189" t="s">
        <v>83</v>
      </c>
      <c r="AY172" s="16" t="s">
        <v>123</v>
      </c>
      <c r="BE172" s="190">
        <f>IF(N172="základní",J172,0)</f>
        <v>0</v>
      </c>
      <c r="BF172" s="190">
        <f>IF(N172="snížená",J172,0)</f>
        <v>0</v>
      </c>
      <c r="BG172" s="190">
        <f>IF(N172="zákl. přenesená",J172,0)</f>
        <v>0</v>
      </c>
      <c r="BH172" s="190">
        <f>IF(N172="sníž. přenesená",J172,0)</f>
        <v>0</v>
      </c>
      <c r="BI172" s="190">
        <f>IF(N172="nulová",J172,0)</f>
        <v>0</v>
      </c>
      <c r="BJ172" s="16" t="s">
        <v>83</v>
      </c>
      <c r="BK172" s="190">
        <f>ROUND(I172*H172,2)</f>
        <v>0</v>
      </c>
      <c r="BL172" s="16" t="s">
        <v>130</v>
      </c>
      <c r="BM172" s="189" t="s">
        <v>180</v>
      </c>
    </row>
    <row r="173" spans="1:65" s="2" customFormat="1" ht="11.25">
      <c r="A173" s="33"/>
      <c r="B173" s="34"/>
      <c r="C173" s="35"/>
      <c r="D173" s="191" t="s">
        <v>132</v>
      </c>
      <c r="E173" s="35"/>
      <c r="F173" s="192" t="s">
        <v>145</v>
      </c>
      <c r="G173" s="35"/>
      <c r="H173" s="35"/>
      <c r="I173" s="193"/>
      <c r="J173" s="35"/>
      <c r="K173" s="35"/>
      <c r="L173" s="38"/>
      <c r="M173" s="194"/>
      <c r="N173" s="195"/>
      <c r="O173" s="70"/>
      <c r="P173" s="70"/>
      <c r="Q173" s="70"/>
      <c r="R173" s="70"/>
      <c r="S173" s="70"/>
      <c r="T173" s="71"/>
      <c r="U173" s="33"/>
      <c r="V173" s="33"/>
      <c r="W173" s="33"/>
      <c r="X173" s="33"/>
      <c r="Y173" s="33"/>
      <c r="Z173" s="33"/>
      <c r="AA173" s="33"/>
      <c r="AB173" s="33"/>
      <c r="AC173" s="33"/>
      <c r="AD173" s="33"/>
      <c r="AE173" s="33"/>
      <c r="AT173" s="16" t="s">
        <v>132</v>
      </c>
      <c r="AU173" s="16" t="s">
        <v>83</v>
      </c>
    </row>
    <row r="174" spans="1:65" s="12" customFormat="1" ht="11.25">
      <c r="B174" s="196"/>
      <c r="C174" s="197"/>
      <c r="D174" s="191" t="s">
        <v>133</v>
      </c>
      <c r="E174" s="198" t="s">
        <v>1</v>
      </c>
      <c r="F174" s="199" t="s">
        <v>181</v>
      </c>
      <c r="G174" s="197"/>
      <c r="H174" s="198" t="s">
        <v>1</v>
      </c>
      <c r="I174" s="200"/>
      <c r="J174" s="197"/>
      <c r="K174" s="197"/>
      <c r="L174" s="201"/>
      <c r="M174" s="202"/>
      <c r="N174" s="203"/>
      <c r="O174" s="203"/>
      <c r="P174" s="203"/>
      <c r="Q174" s="203"/>
      <c r="R174" s="203"/>
      <c r="S174" s="203"/>
      <c r="T174" s="204"/>
      <c r="AT174" s="205" t="s">
        <v>133</v>
      </c>
      <c r="AU174" s="205" t="s">
        <v>83</v>
      </c>
      <c r="AV174" s="12" t="s">
        <v>83</v>
      </c>
      <c r="AW174" s="12" t="s">
        <v>31</v>
      </c>
      <c r="AX174" s="12" t="s">
        <v>75</v>
      </c>
      <c r="AY174" s="205" t="s">
        <v>123</v>
      </c>
    </row>
    <row r="175" spans="1:65" s="13" customFormat="1" ht="11.25">
      <c r="B175" s="206"/>
      <c r="C175" s="207"/>
      <c r="D175" s="191" t="s">
        <v>133</v>
      </c>
      <c r="E175" s="208" t="s">
        <v>1</v>
      </c>
      <c r="F175" s="209" t="s">
        <v>182</v>
      </c>
      <c r="G175" s="207"/>
      <c r="H175" s="210">
        <v>22</v>
      </c>
      <c r="I175" s="211"/>
      <c r="J175" s="207"/>
      <c r="K175" s="207"/>
      <c r="L175" s="212"/>
      <c r="M175" s="213"/>
      <c r="N175" s="214"/>
      <c r="O175" s="214"/>
      <c r="P175" s="214"/>
      <c r="Q175" s="214"/>
      <c r="R175" s="214"/>
      <c r="S175" s="214"/>
      <c r="T175" s="215"/>
      <c r="AT175" s="216" t="s">
        <v>133</v>
      </c>
      <c r="AU175" s="216" t="s">
        <v>83</v>
      </c>
      <c r="AV175" s="13" t="s">
        <v>85</v>
      </c>
      <c r="AW175" s="13" t="s">
        <v>31</v>
      </c>
      <c r="AX175" s="13" t="s">
        <v>75</v>
      </c>
      <c r="AY175" s="216" t="s">
        <v>123</v>
      </c>
    </row>
    <row r="176" spans="1:65" s="12" customFormat="1" ht="11.25">
      <c r="B176" s="196"/>
      <c r="C176" s="197"/>
      <c r="D176" s="191" t="s">
        <v>133</v>
      </c>
      <c r="E176" s="198" t="s">
        <v>1</v>
      </c>
      <c r="F176" s="199" t="s">
        <v>183</v>
      </c>
      <c r="G176" s="197"/>
      <c r="H176" s="198" t="s">
        <v>1</v>
      </c>
      <c r="I176" s="200"/>
      <c r="J176" s="197"/>
      <c r="K176" s="197"/>
      <c r="L176" s="201"/>
      <c r="M176" s="202"/>
      <c r="N176" s="203"/>
      <c r="O176" s="203"/>
      <c r="P176" s="203"/>
      <c r="Q176" s="203"/>
      <c r="R176" s="203"/>
      <c r="S176" s="203"/>
      <c r="T176" s="204"/>
      <c r="AT176" s="205" t="s">
        <v>133</v>
      </c>
      <c r="AU176" s="205" t="s">
        <v>83</v>
      </c>
      <c r="AV176" s="12" t="s">
        <v>83</v>
      </c>
      <c r="AW176" s="12" t="s">
        <v>31</v>
      </c>
      <c r="AX176" s="12" t="s">
        <v>75</v>
      </c>
      <c r="AY176" s="205" t="s">
        <v>123</v>
      </c>
    </row>
    <row r="177" spans="1:65" s="13" customFormat="1" ht="11.25">
      <c r="B177" s="206"/>
      <c r="C177" s="207"/>
      <c r="D177" s="191" t="s">
        <v>133</v>
      </c>
      <c r="E177" s="208" t="s">
        <v>1</v>
      </c>
      <c r="F177" s="209" t="s">
        <v>177</v>
      </c>
      <c r="G177" s="207"/>
      <c r="H177" s="210">
        <v>12</v>
      </c>
      <c r="I177" s="211"/>
      <c r="J177" s="207"/>
      <c r="K177" s="207"/>
      <c r="L177" s="212"/>
      <c r="M177" s="213"/>
      <c r="N177" s="214"/>
      <c r="O177" s="214"/>
      <c r="P177" s="214"/>
      <c r="Q177" s="214"/>
      <c r="R177" s="214"/>
      <c r="S177" s="214"/>
      <c r="T177" s="215"/>
      <c r="AT177" s="216" t="s">
        <v>133</v>
      </c>
      <c r="AU177" s="216" t="s">
        <v>83</v>
      </c>
      <c r="AV177" s="13" t="s">
        <v>85</v>
      </c>
      <c r="AW177" s="13" t="s">
        <v>31</v>
      </c>
      <c r="AX177" s="13" t="s">
        <v>75</v>
      </c>
      <c r="AY177" s="216" t="s">
        <v>123</v>
      </c>
    </row>
    <row r="178" spans="1:65" s="12" customFormat="1" ht="11.25">
      <c r="B178" s="196"/>
      <c r="C178" s="197"/>
      <c r="D178" s="191" t="s">
        <v>133</v>
      </c>
      <c r="E178" s="198" t="s">
        <v>1</v>
      </c>
      <c r="F178" s="199" t="s">
        <v>184</v>
      </c>
      <c r="G178" s="197"/>
      <c r="H178" s="198" t="s">
        <v>1</v>
      </c>
      <c r="I178" s="200"/>
      <c r="J178" s="197"/>
      <c r="K178" s="197"/>
      <c r="L178" s="201"/>
      <c r="M178" s="202"/>
      <c r="N178" s="203"/>
      <c r="O178" s="203"/>
      <c r="P178" s="203"/>
      <c r="Q178" s="203"/>
      <c r="R178" s="203"/>
      <c r="S178" s="203"/>
      <c r="T178" s="204"/>
      <c r="AT178" s="205" t="s">
        <v>133</v>
      </c>
      <c r="AU178" s="205" t="s">
        <v>83</v>
      </c>
      <c r="AV178" s="12" t="s">
        <v>83</v>
      </c>
      <c r="AW178" s="12" t="s">
        <v>31</v>
      </c>
      <c r="AX178" s="12" t="s">
        <v>75</v>
      </c>
      <c r="AY178" s="205" t="s">
        <v>123</v>
      </c>
    </row>
    <row r="179" spans="1:65" s="13" customFormat="1" ht="11.25">
      <c r="B179" s="206"/>
      <c r="C179" s="207"/>
      <c r="D179" s="191" t="s">
        <v>133</v>
      </c>
      <c r="E179" s="208" t="s">
        <v>1</v>
      </c>
      <c r="F179" s="209" t="s">
        <v>177</v>
      </c>
      <c r="G179" s="207"/>
      <c r="H179" s="210">
        <v>12</v>
      </c>
      <c r="I179" s="211"/>
      <c r="J179" s="207"/>
      <c r="K179" s="207"/>
      <c r="L179" s="212"/>
      <c r="M179" s="213"/>
      <c r="N179" s="214"/>
      <c r="O179" s="214"/>
      <c r="P179" s="214"/>
      <c r="Q179" s="214"/>
      <c r="R179" s="214"/>
      <c r="S179" s="214"/>
      <c r="T179" s="215"/>
      <c r="AT179" s="216" t="s">
        <v>133</v>
      </c>
      <c r="AU179" s="216" t="s">
        <v>83</v>
      </c>
      <c r="AV179" s="13" t="s">
        <v>85</v>
      </c>
      <c r="AW179" s="13" t="s">
        <v>31</v>
      </c>
      <c r="AX179" s="13" t="s">
        <v>75</v>
      </c>
      <c r="AY179" s="216" t="s">
        <v>123</v>
      </c>
    </row>
    <row r="180" spans="1:65" s="12" customFormat="1" ht="11.25">
      <c r="B180" s="196"/>
      <c r="C180" s="197"/>
      <c r="D180" s="191" t="s">
        <v>133</v>
      </c>
      <c r="E180" s="198" t="s">
        <v>1</v>
      </c>
      <c r="F180" s="199" t="s">
        <v>185</v>
      </c>
      <c r="G180" s="197"/>
      <c r="H180" s="198" t="s">
        <v>1</v>
      </c>
      <c r="I180" s="200"/>
      <c r="J180" s="197"/>
      <c r="K180" s="197"/>
      <c r="L180" s="201"/>
      <c r="M180" s="202"/>
      <c r="N180" s="203"/>
      <c r="O180" s="203"/>
      <c r="P180" s="203"/>
      <c r="Q180" s="203"/>
      <c r="R180" s="203"/>
      <c r="S180" s="203"/>
      <c r="T180" s="204"/>
      <c r="AT180" s="205" t="s">
        <v>133</v>
      </c>
      <c r="AU180" s="205" t="s">
        <v>83</v>
      </c>
      <c r="AV180" s="12" t="s">
        <v>83</v>
      </c>
      <c r="AW180" s="12" t="s">
        <v>31</v>
      </c>
      <c r="AX180" s="12" t="s">
        <v>75</v>
      </c>
      <c r="AY180" s="205" t="s">
        <v>123</v>
      </c>
    </row>
    <row r="181" spans="1:65" s="13" customFormat="1" ht="11.25">
      <c r="B181" s="206"/>
      <c r="C181" s="207"/>
      <c r="D181" s="191" t="s">
        <v>133</v>
      </c>
      <c r="E181" s="208" t="s">
        <v>1</v>
      </c>
      <c r="F181" s="209" t="s">
        <v>177</v>
      </c>
      <c r="G181" s="207"/>
      <c r="H181" s="210">
        <v>12</v>
      </c>
      <c r="I181" s="211"/>
      <c r="J181" s="207"/>
      <c r="K181" s="207"/>
      <c r="L181" s="212"/>
      <c r="M181" s="213"/>
      <c r="N181" s="214"/>
      <c r="O181" s="214"/>
      <c r="P181" s="214"/>
      <c r="Q181" s="214"/>
      <c r="R181" s="214"/>
      <c r="S181" s="214"/>
      <c r="T181" s="215"/>
      <c r="AT181" s="216" t="s">
        <v>133</v>
      </c>
      <c r="AU181" s="216" t="s">
        <v>83</v>
      </c>
      <c r="AV181" s="13" t="s">
        <v>85</v>
      </c>
      <c r="AW181" s="13" t="s">
        <v>31</v>
      </c>
      <c r="AX181" s="13" t="s">
        <v>75</v>
      </c>
      <c r="AY181" s="216" t="s">
        <v>123</v>
      </c>
    </row>
    <row r="182" spans="1:65" s="12" customFormat="1" ht="11.25">
      <c r="B182" s="196"/>
      <c r="C182" s="197"/>
      <c r="D182" s="191" t="s">
        <v>133</v>
      </c>
      <c r="E182" s="198" t="s">
        <v>1</v>
      </c>
      <c r="F182" s="199" t="s">
        <v>186</v>
      </c>
      <c r="G182" s="197"/>
      <c r="H182" s="198" t="s">
        <v>1</v>
      </c>
      <c r="I182" s="200"/>
      <c r="J182" s="197"/>
      <c r="K182" s="197"/>
      <c r="L182" s="201"/>
      <c r="M182" s="202"/>
      <c r="N182" s="203"/>
      <c r="O182" s="203"/>
      <c r="P182" s="203"/>
      <c r="Q182" s="203"/>
      <c r="R182" s="203"/>
      <c r="S182" s="203"/>
      <c r="T182" s="204"/>
      <c r="AT182" s="205" t="s">
        <v>133</v>
      </c>
      <c r="AU182" s="205" t="s">
        <v>83</v>
      </c>
      <c r="AV182" s="12" t="s">
        <v>83</v>
      </c>
      <c r="AW182" s="12" t="s">
        <v>31</v>
      </c>
      <c r="AX182" s="12" t="s">
        <v>75</v>
      </c>
      <c r="AY182" s="205" t="s">
        <v>123</v>
      </c>
    </row>
    <row r="183" spans="1:65" s="13" customFormat="1" ht="11.25">
      <c r="B183" s="206"/>
      <c r="C183" s="207"/>
      <c r="D183" s="191" t="s">
        <v>133</v>
      </c>
      <c r="E183" s="208" t="s">
        <v>1</v>
      </c>
      <c r="F183" s="209" t="s">
        <v>177</v>
      </c>
      <c r="G183" s="207"/>
      <c r="H183" s="210">
        <v>12</v>
      </c>
      <c r="I183" s="211"/>
      <c r="J183" s="207"/>
      <c r="K183" s="207"/>
      <c r="L183" s="212"/>
      <c r="M183" s="213"/>
      <c r="N183" s="214"/>
      <c r="O183" s="214"/>
      <c r="P183" s="214"/>
      <c r="Q183" s="214"/>
      <c r="R183" s="214"/>
      <c r="S183" s="214"/>
      <c r="T183" s="215"/>
      <c r="AT183" s="216" t="s">
        <v>133</v>
      </c>
      <c r="AU183" s="216" t="s">
        <v>83</v>
      </c>
      <c r="AV183" s="13" t="s">
        <v>85</v>
      </c>
      <c r="AW183" s="13" t="s">
        <v>31</v>
      </c>
      <c r="AX183" s="13" t="s">
        <v>75</v>
      </c>
      <c r="AY183" s="216" t="s">
        <v>123</v>
      </c>
    </row>
    <row r="184" spans="1:65" s="14" customFormat="1" ht="11.25">
      <c r="B184" s="217"/>
      <c r="C184" s="218"/>
      <c r="D184" s="191" t="s">
        <v>133</v>
      </c>
      <c r="E184" s="219" t="s">
        <v>1</v>
      </c>
      <c r="F184" s="220" t="s">
        <v>136</v>
      </c>
      <c r="G184" s="218"/>
      <c r="H184" s="221">
        <v>70</v>
      </c>
      <c r="I184" s="222"/>
      <c r="J184" s="218"/>
      <c r="K184" s="218"/>
      <c r="L184" s="223"/>
      <c r="M184" s="224"/>
      <c r="N184" s="225"/>
      <c r="O184" s="225"/>
      <c r="P184" s="225"/>
      <c r="Q184" s="225"/>
      <c r="R184" s="225"/>
      <c r="S184" s="225"/>
      <c r="T184" s="226"/>
      <c r="AT184" s="227" t="s">
        <v>133</v>
      </c>
      <c r="AU184" s="227" t="s">
        <v>83</v>
      </c>
      <c r="AV184" s="14" t="s">
        <v>130</v>
      </c>
      <c r="AW184" s="14" t="s">
        <v>31</v>
      </c>
      <c r="AX184" s="14" t="s">
        <v>83</v>
      </c>
      <c r="AY184" s="227" t="s">
        <v>123</v>
      </c>
    </row>
    <row r="185" spans="1:65" s="12" customFormat="1" ht="11.25">
      <c r="B185" s="196"/>
      <c r="C185" s="197"/>
      <c r="D185" s="191" t="s">
        <v>133</v>
      </c>
      <c r="E185" s="198" t="s">
        <v>1</v>
      </c>
      <c r="F185" s="199" t="s">
        <v>137</v>
      </c>
      <c r="G185" s="197"/>
      <c r="H185" s="198" t="s">
        <v>1</v>
      </c>
      <c r="I185" s="200"/>
      <c r="J185" s="197"/>
      <c r="K185" s="197"/>
      <c r="L185" s="201"/>
      <c r="M185" s="202"/>
      <c r="N185" s="203"/>
      <c r="O185" s="203"/>
      <c r="P185" s="203"/>
      <c r="Q185" s="203"/>
      <c r="R185" s="203"/>
      <c r="S185" s="203"/>
      <c r="T185" s="204"/>
      <c r="AT185" s="205" t="s">
        <v>133</v>
      </c>
      <c r="AU185" s="205" t="s">
        <v>83</v>
      </c>
      <c r="AV185" s="12" t="s">
        <v>83</v>
      </c>
      <c r="AW185" s="12" t="s">
        <v>31</v>
      </c>
      <c r="AX185" s="12" t="s">
        <v>75</v>
      </c>
      <c r="AY185" s="205" t="s">
        <v>123</v>
      </c>
    </row>
    <row r="186" spans="1:65" s="2" customFormat="1" ht="16.5" customHeight="1">
      <c r="A186" s="33"/>
      <c r="B186" s="34"/>
      <c r="C186" s="177" t="s">
        <v>187</v>
      </c>
      <c r="D186" s="177" t="s">
        <v>124</v>
      </c>
      <c r="E186" s="178" t="s">
        <v>188</v>
      </c>
      <c r="F186" s="179" t="s">
        <v>189</v>
      </c>
      <c r="G186" s="180" t="s">
        <v>127</v>
      </c>
      <c r="H186" s="181">
        <v>2210</v>
      </c>
      <c r="I186" s="291"/>
      <c r="J186" s="183">
        <f>ROUND(I186*H186,2)</f>
        <v>0</v>
      </c>
      <c r="K186" s="179" t="s">
        <v>128</v>
      </c>
      <c r="L186" s="184"/>
      <c r="M186" s="185" t="s">
        <v>1</v>
      </c>
      <c r="N186" s="186" t="s">
        <v>40</v>
      </c>
      <c r="O186" s="70"/>
      <c r="P186" s="187">
        <f>O186*H186</f>
        <v>0</v>
      </c>
      <c r="Q186" s="187">
        <v>1.004E-2</v>
      </c>
      <c r="R186" s="187">
        <f>Q186*H186</f>
        <v>22.188400000000001</v>
      </c>
      <c r="S186" s="187">
        <v>0</v>
      </c>
      <c r="T186" s="188">
        <f>S186*H186</f>
        <v>0</v>
      </c>
      <c r="U186" s="33"/>
      <c r="V186" s="33"/>
      <c r="W186" s="33"/>
      <c r="X186" s="33"/>
      <c r="Y186" s="33"/>
      <c r="Z186" s="33"/>
      <c r="AA186" s="33"/>
      <c r="AB186" s="33"/>
      <c r="AC186" s="33"/>
      <c r="AD186" s="33"/>
      <c r="AE186" s="33"/>
      <c r="AR186" s="189" t="s">
        <v>129</v>
      </c>
      <c r="AT186" s="189" t="s">
        <v>124</v>
      </c>
      <c r="AU186" s="189" t="s">
        <v>83</v>
      </c>
      <c r="AY186" s="16" t="s">
        <v>123</v>
      </c>
      <c r="BE186" s="190">
        <f>IF(N186="základní",J186,0)</f>
        <v>0</v>
      </c>
      <c r="BF186" s="190">
        <f>IF(N186="snížená",J186,0)</f>
        <v>0</v>
      </c>
      <c r="BG186" s="190">
        <f>IF(N186="zákl. přenesená",J186,0)</f>
        <v>0</v>
      </c>
      <c r="BH186" s="190">
        <f>IF(N186="sníž. přenesená",J186,0)</f>
        <v>0</v>
      </c>
      <c r="BI186" s="190">
        <f>IF(N186="nulová",J186,0)</f>
        <v>0</v>
      </c>
      <c r="BJ186" s="16" t="s">
        <v>83</v>
      </c>
      <c r="BK186" s="190">
        <f>ROUND(I186*H186,2)</f>
        <v>0</v>
      </c>
      <c r="BL186" s="16" t="s">
        <v>130</v>
      </c>
      <c r="BM186" s="189" t="s">
        <v>190</v>
      </c>
    </row>
    <row r="187" spans="1:65" s="2" customFormat="1" ht="11.25">
      <c r="A187" s="33"/>
      <c r="B187" s="34"/>
      <c r="C187" s="35"/>
      <c r="D187" s="191" t="s">
        <v>132</v>
      </c>
      <c r="E187" s="35"/>
      <c r="F187" s="192" t="s">
        <v>189</v>
      </c>
      <c r="G187" s="35"/>
      <c r="H187" s="35"/>
      <c r="I187" s="193"/>
      <c r="J187" s="35"/>
      <c r="K187" s="35"/>
      <c r="L187" s="38"/>
      <c r="M187" s="194"/>
      <c r="N187" s="195"/>
      <c r="O187" s="70"/>
      <c r="P187" s="70"/>
      <c r="Q187" s="70"/>
      <c r="R187" s="70"/>
      <c r="S187" s="70"/>
      <c r="T187" s="71"/>
      <c r="U187" s="33"/>
      <c r="V187" s="33"/>
      <c r="W187" s="33"/>
      <c r="X187" s="33"/>
      <c r="Y187" s="33"/>
      <c r="Z187" s="33"/>
      <c r="AA187" s="33"/>
      <c r="AB187" s="33"/>
      <c r="AC187" s="33"/>
      <c r="AD187" s="33"/>
      <c r="AE187" s="33"/>
      <c r="AT187" s="16" t="s">
        <v>132</v>
      </c>
      <c r="AU187" s="16" t="s">
        <v>83</v>
      </c>
    </row>
    <row r="188" spans="1:65" s="13" customFormat="1" ht="11.25">
      <c r="B188" s="206"/>
      <c r="C188" s="207"/>
      <c r="D188" s="191" t="s">
        <v>133</v>
      </c>
      <c r="E188" s="208" t="s">
        <v>1</v>
      </c>
      <c r="F188" s="209" t="s">
        <v>191</v>
      </c>
      <c r="G188" s="207"/>
      <c r="H188" s="210">
        <v>2255</v>
      </c>
      <c r="I188" s="211"/>
      <c r="J188" s="207"/>
      <c r="K188" s="207"/>
      <c r="L188" s="212"/>
      <c r="M188" s="213"/>
      <c r="N188" s="214"/>
      <c r="O188" s="214"/>
      <c r="P188" s="214"/>
      <c r="Q188" s="214"/>
      <c r="R188" s="214"/>
      <c r="S188" s="214"/>
      <c r="T188" s="215"/>
      <c r="AT188" s="216" t="s">
        <v>133</v>
      </c>
      <c r="AU188" s="216" t="s">
        <v>83</v>
      </c>
      <c r="AV188" s="13" t="s">
        <v>85</v>
      </c>
      <c r="AW188" s="13" t="s">
        <v>31</v>
      </c>
      <c r="AX188" s="13" t="s">
        <v>75</v>
      </c>
      <c r="AY188" s="216" t="s">
        <v>123</v>
      </c>
    </row>
    <row r="189" spans="1:65" s="12" customFormat="1" ht="11.25">
      <c r="B189" s="196"/>
      <c r="C189" s="197"/>
      <c r="D189" s="191" t="s">
        <v>133</v>
      </c>
      <c r="E189" s="198" t="s">
        <v>1</v>
      </c>
      <c r="F189" s="199" t="s">
        <v>192</v>
      </c>
      <c r="G189" s="197"/>
      <c r="H189" s="198" t="s">
        <v>1</v>
      </c>
      <c r="I189" s="200"/>
      <c r="J189" s="197"/>
      <c r="K189" s="197"/>
      <c r="L189" s="201"/>
      <c r="M189" s="202"/>
      <c r="N189" s="203"/>
      <c r="O189" s="203"/>
      <c r="P189" s="203"/>
      <c r="Q189" s="203"/>
      <c r="R189" s="203"/>
      <c r="S189" s="203"/>
      <c r="T189" s="204"/>
      <c r="AT189" s="205" t="s">
        <v>133</v>
      </c>
      <c r="AU189" s="205" t="s">
        <v>83</v>
      </c>
      <c r="AV189" s="12" t="s">
        <v>83</v>
      </c>
      <c r="AW189" s="12" t="s">
        <v>31</v>
      </c>
      <c r="AX189" s="12" t="s">
        <v>75</v>
      </c>
      <c r="AY189" s="205" t="s">
        <v>123</v>
      </c>
    </row>
    <row r="190" spans="1:65" s="13" customFormat="1" ht="11.25">
      <c r="B190" s="206"/>
      <c r="C190" s="207"/>
      <c r="D190" s="191" t="s">
        <v>133</v>
      </c>
      <c r="E190" s="208" t="s">
        <v>1</v>
      </c>
      <c r="F190" s="209" t="s">
        <v>193</v>
      </c>
      <c r="G190" s="207"/>
      <c r="H190" s="210">
        <v>-28</v>
      </c>
      <c r="I190" s="211"/>
      <c r="J190" s="207"/>
      <c r="K190" s="207"/>
      <c r="L190" s="212"/>
      <c r="M190" s="213"/>
      <c r="N190" s="214"/>
      <c r="O190" s="214"/>
      <c r="P190" s="214"/>
      <c r="Q190" s="214"/>
      <c r="R190" s="214"/>
      <c r="S190" s="214"/>
      <c r="T190" s="215"/>
      <c r="AT190" s="216" t="s">
        <v>133</v>
      </c>
      <c r="AU190" s="216" t="s">
        <v>83</v>
      </c>
      <c r="AV190" s="13" t="s">
        <v>85</v>
      </c>
      <c r="AW190" s="13" t="s">
        <v>31</v>
      </c>
      <c r="AX190" s="13" t="s">
        <v>75</v>
      </c>
      <c r="AY190" s="216" t="s">
        <v>123</v>
      </c>
    </row>
    <row r="191" spans="1:65" s="12" customFormat="1" ht="11.25">
      <c r="B191" s="196"/>
      <c r="C191" s="197"/>
      <c r="D191" s="191" t="s">
        <v>133</v>
      </c>
      <c r="E191" s="198" t="s">
        <v>1</v>
      </c>
      <c r="F191" s="199" t="s">
        <v>194</v>
      </c>
      <c r="G191" s="197"/>
      <c r="H191" s="198" t="s">
        <v>1</v>
      </c>
      <c r="I191" s="200"/>
      <c r="J191" s="197"/>
      <c r="K191" s="197"/>
      <c r="L191" s="201"/>
      <c r="M191" s="202"/>
      <c r="N191" s="203"/>
      <c r="O191" s="203"/>
      <c r="P191" s="203"/>
      <c r="Q191" s="203"/>
      <c r="R191" s="203"/>
      <c r="S191" s="203"/>
      <c r="T191" s="204"/>
      <c r="AT191" s="205" t="s">
        <v>133</v>
      </c>
      <c r="AU191" s="205" t="s">
        <v>83</v>
      </c>
      <c r="AV191" s="12" t="s">
        <v>83</v>
      </c>
      <c r="AW191" s="12" t="s">
        <v>31</v>
      </c>
      <c r="AX191" s="12" t="s">
        <v>75</v>
      </c>
      <c r="AY191" s="205" t="s">
        <v>123</v>
      </c>
    </row>
    <row r="192" spans="1:65" s="13" customFormat="1" ht="11.25">
      <c r="B192" s="206"/>
      <c r="C192" s="207"/>
      <c r="D192" s="191" t="s">
        <v>133</v>
      </c>
      <c r="E192" s="208" t="s">
        <v>1</v>
      </c>
      <c r="F192" s="209" t="s">
        <v>195</v>
      </c>
      <c r="G192" s="207"/>
      <c r="H192" s="210">
        <v>-17</v>
      </c>
      <c r="I192" s="211"/>
      <c r="J192" s="207"/>
      <c r="K192" s="207"/>
      <c r="L192" s="212"/>
      <c r="M192" s="213"/>
      <c r="N192" s="214"/>
      <c r="O192" s="214"/>
      <c r="P192" s="214"/>
      <c r="Q192" s="214"/>
      <c r="R192" s="214"/>
      <c r="S192" s="214"/>
      <c r="T192" s="215"/>
      <c r="AT192" s="216" t="s">
        <v>133</v>
      </c>
      <c r="AU192" s="216" t="s">
        <v>83</v>
      </c>
      <c r="AV192" s="13" t="s">
        <v>85</v>
      </c>
      <c r="AW192" s="13" t="s">
        <v>31</v>
      </c>
      <c r="AX192" s="13" t="s">
        <v>75</v>
      </c>
      <c r="AY192" s="216" t="s">
        <v>123</v>
      </c>
    </row>
    <row r="193" spans="1:65" s="14" customFormat="1" ht="11.25">
      <c r="B193" s="217"/>
      <c r="C193" s="218"/>
      <c r="D193" s="191" t="s">
        <v>133</v>
      </c>
      <c r="E193" s="219" t="s">
        <v>1</v>
      </c>
      <c r="F193" s="220" t="s">
        <v>136</v>
      </c>
      <c r="G193" s="218"/>
      <c r="H193" s="221">
        <v>2210</v>
      </c>
      <c r="I193" s="222"/>
      <c r="J193" s="218"/>
      <c r="K193" s="218"/>
      <c r="L193" s="223"/>
      <c r="M193" s="224"/>
      <c r="N193" s="225"/>
      <c r="O193" s="225"/>
      <c r="P193" s="225"/>
      <c r="Q193" s="225"/>
      <c r="R193" s="225"/>
      <c r="S193" s="225"/>
      <c r="T193" s="226"/>
      <c r="AT193" s="227" t="s">
        <v>133</v>
      </c>
      <c r="AU193" s="227" t="s">
        <v>83</v>
      </c>
      <c r="AV193" s="14" t="s">
        <v>130</v>
      </c>
      <c r="AW193" s="14" t="s">
        <v>31</v>
      </c>
      <c r="AX193" s="14" t="s">
        <v>83</v>
      </c>
      <c r="AY193" s="227" t="s">
        <v>123</v>
      </c>
    </row>
    <row r="194" spans="1:65" s="12" customFormat="1" ht="11.25">
      <c r="B194" s="196"/>
      <c r="C194" s="197"/>
      <c r="D194" s="191" t="s">
        <v>133</v>
      </c>
      <c r="E194" s="198" t="s">
        <v>1</v>
      </c>
      <c r="F194" s="199" t="s">
        <v>137</v>
      </c>
      <c r="G194" s="197"/>
      <c r="H194" s="198" t="s">
        <v>1</v>
      </c>
      <c r="I194" s="200"/>
      <c r="J194" s="197"/>
      <c r="K194" s="197"/>
      <c r="L194" s="201"/>
      <c r="M194" s="202"/>
      <c r="N194" s="203"/>
      <c r="O194" s="203"/>
      <c r="P194" s="203"/>
      <c r="Q194" s="203"/>
      <c r="R194" s="203"/>
      <c r="S194" s="203"/>
      <c r="T194" s="204"/>
      <c r="AT194" s="205" t="s">
        <v>133</v>
      </c>
      <c r="AU194" s="205" t="s">
        <v>83</v>
      </c>
      <c r="AV194" s="12" t="s">
        <v>83</v>
      </c>
      <c r="AW194" s="12" t="s">
        <v>31</v>
      </c>
      <c r="AX194" s="12" t="s">
        <v>75</v>
      </c>
      <c r="AY194" s="205" t="s">
        <v>123</v>
      </c>
    </row>
    <row r="195" spans="1:65" s="2" customFormat="1" ht="16.5" customHeight="1">
      <c r="A195" s="33"/>
      <c r="B195" s="34"/>
      <c r="C195" s="177" t="s">
        <v>129</v>
      </c>
      <c r="D195" s="177" t="s">
        <v>124</v>
      </c>
      <c r="E195" s="178" t="s">
        <v>196</v>
      </c>
      <c r="F195" s="179" t="s">
        <v>197</v>
      </c>
      <c r="G195" s="180" t="s">
        <v>127</v>
      </c>
      <c r="H195" s="181">
        <v>68</v>
      </c>
      <c r="I195" s="291"/>
      <c r="J195" s="183">
        <f>ROUND(I195*H195,2)</f>
        <v>0</v>
      </c>
      <c r="K195" s="179" t="s">
        <v>128</v>
      </c>
      <c r="L195" s="184"/>
      <c r="M195" s="185" t="s">
        <v>1</v>
      </c>
      <c r="N195" s="186" t="s">
        <v>40</v>
      </c>
      <c r="O195" s="70"/>
      <c r="P195" s="187">
        <f>O195*H195</f>
        <v>0</v>
      </c>
      <c r="Q195" s="187">
        <v>6.3000000000000003E-4</v>
      </c>
      <c r="R195" s="187">
        <f>Q195*H195</f>
        <v>4.2840000000000003E-2</v>
      </c>
      <c r="S195" s="187">
        <v>0</v>
      </c>
      <c r="T195" s="188">
        <f>S195*H195</f>
        <v>0</v>
      </c>
      <c r="U195" s="33"/>
      <c r="V195" s="33"/>
      <c r="W195" s="33"/>
      <c r="X195" s="33"/>
      <c r="Y195" s="33"/>
      <c r="Z195" s="33"/>
      <c r="AA195" s="33"/>
      <c r="AB195" s="33"/>
      <c r="AC195" s="33"/>
      <c r="AD195" s="33"/>
      <c r="AE195" s="33"/>
      <c r="AR195" s="189" t="s">
        <v>129</v>
      </c>
      <c r="AT195" s="189" t="s">
        <v>124</v>
      </c>
      <c r="AU195" s="189" t="s">
        <v>83</v>
      </c>
      <c r="AY195" s="16" t="s">
        <v>123</v>
      </c>
      <c r="BE195" s="190">
        <f>IF(N195="základní",J195,0)</f>
        <v>0</v>
      </c>
      <c r="BF195" s="190">
        <f>IF(N195="snížená",J195,0)</f>
        <v>0</v>
      </c>
      <c r="BG195" s="190">
        <f>IF(N195="zákl. přenesená",J195,0)</f>
        <v>0</v>
      </c>
      <c r="BH195" s="190">
        <f>IF(N195="sníž. přenesená",J195,0)</f>
        <v>0</v>
      </c>
      <c r="BI195" s="190">
        <f>IF(N195="nulová",J195,0)</f>
        <v>0</v>
      </c>
      <c r="BJ195" s="16" t="s">
        <v>83</v>
      </c>
      <c r="BK195" s="190">
        <f>ROUND(I195*H195,2)</f>
        <v>0</v>
      </c>
      <c r="BL195" s="16" t="s">
        <v>130</v>
      </c>
      <c r="BM195" s="189" t="s">
        <v>198</v>
      </c>
    </row>
    <row r="196" spans="1:65" s="2" customFormat="1" ht="11.25">
      <c r="A196" s="33"/>
      <c r="B196" s="34"/>
      <c r="C196" s="35"/>
      <c r="D196" s="191" t="s">
        <v>132</v>
      </c>
      <c r="E196" s="35"/>
      <c r="F196" s="192" t="s">
        <v>197</v>
      </c>
      <c r="G196" s="35"/>
      <c r="H196" s="35"/>
      <c r="I196" s="193"/>
      <c r="J196" s="35"/>
      <c r="K196" s="35"/>
      <c r="L196" s="38"/>
      <c r="M196" s="194"/>
      <c r="N196" s="195"/>
      <c r="O196" s="70"/>
      <c r="P196" s="70"/>
      <c r="Q196" s="70"/>
      <c r="R196" s="70"/>
      <c r="S196" s="70"/>
      <c r="T196" s="71"/>
      <c r="U196" s="33"/>
      <c r="V196" s="33"/>
      <c r="W196" s="33"/>
      <c r="X196" s="33"/>
      <c r="Y196" s="33"/>
      <c r="Z196" s="33"/>
      <c r="AA196" s="33"/>
      <c r="AB196" s="33"/>
      <c r="AC196" s="33"/>
      <c r="AD196" s="33"/>
      <c r="AE196" s="33"/>
      <c r="AT196" s="16" t="s">
        <v>132</v>
      </c>
      <c r="AU196" s="16" t="s">
        <v>83</v>
      </c>
    </row>
    <row r="197" spans="1:65" s="12" customFormat="1" ht="11.25">
      <c r="B197" s="196"/>
      <c r="C197" s="197"/>
      <c r="D197" s="191" t="s">
        <v>133</v>
      </c>
      <c r="E197" s="198" t="s">
        <v>1</v>
      </c>
      <c r="F197" s="199" t="s">
        <v>194</v>
      </c>
      <c r="G197" s="197"/>
      <c r="H197" s="198" t="s">
        <v>1</v>
      </c>
      <c r="I197" s="200"/>
      <c r="J197" s="197"/>
      <c r="K197" s="197"/>
      <c r="L197" s="201"/>
      <c r="M197" s="202"/>
      <c r="N197" s="203"/>
      <c r="O197" s="203"/>
      <c r="P197" s="203"/>
      <c r="Q197" s="203"/>
      <c r="R197" s="203"/>
      <c r="S197" s="203"/>
      <c r="T197" s="204"/>
      <c r="AT197" s="205" t="s">
        <v>133</v>
      </c>
      <c r="AU197" s="205" t="s">
        <v>83</v>
      </c>
      <c r="AV197" s="12" t="s">
        <v>83</v>
      </c>
      <c r="AW197" s="12" t="s">
        <v>31</v>
      </c>
      <c r="AX197" s="12" t="s">
        <v>75</v>
      </c>
      <c r="AY197" s="205" t="s">
        <v>123</v>
      </c>
    </row>
    <row r="198" spans="1:65" s="13" customFormat="1" ht="11.25">
      <c r="B198" s="206"/>
      <c r="C198" s="207"/>
      <c r="D198" s="191" t="s">
        <v>133</v>
      </c>
      <c r="E198" s="208" t="s">
        <v>1</v>
      </c>
      <c r="F198" s="209" t="s">
        <v>199</v>
      </c>
      <c r="G198" s="207"/>
      <c r="H198" s="210">
        <v>68</v>
      </c>
      <c r="I198" s="211"/>
      <c r="J198" s="207"/>
      <c r="K198" s="207"/>
      <c r="L198" s="212"/>
      <c r="M198" s="213"/>
      <c r="N198" s="214"/>
      <c r="O198" s="214"/>
      <c r="P198" s="214"/>
      <c r="Q198" s="214"/>
      <c r="R198" s="214"/>
      <c r="S198" s="214"/>
      <c r="T198" s="215"/>
      <c r="AT198" s="216" t="s">
        <v>133</v>
      </c>
      <c r="AU198" s="216" t="s">
        <v>83</v>
      </c>
      <c r="AV198" s="13" t="s">
        <v>85</v>
      </c>
      <c r="AW198" s="13" t="s">
        <v>31</v>
      </c>
      <c r="AX198" s="13" t="s">
        <v>75</v>
      </c>
      <c r="AY198" s="216" t="s">
        <v>123</v>
      </c>
    </row>
    <row r="199" spans="1:65" s="14" customFormat="1" ht="11.25">
      <c r="B199" s="217"/>
      <c r="C199" s="218"/>
      <c r="D199" s="191" t="s">
        <v>133</v>
      </c>
      <c r="E199" s="219" t="s">
        <v>1</v>
      </c>
      <c r="F199" s="220" t="s">
        <v>136</v>
      </c>
      <c r="G199" s="218"/>
      <c r="H199" s="221">
        <v>68</v>
      </c>
      <c r="I199" s="222"/>
      <c r="J199" s="218"/>
      <c r="K199" s="218"/>
      <c r="L199" s="223"/>
      <c r="M199" s="224"/>
      <c r="N199" s="225"/>
      <c r="O199" s="225"/>
      <c r="P199" s="225"/>
      <c r="Q199" s="225"/>
      <c r="R199" s="225"/>
      <c r="S199" s="225"/>
      <c r="T199" s="226"/>
      <c r="AT199" s="227" t="s">
        <v>133</v>
      </c>
      <c r="AU199" s="227" t="s">
        <v>83</v>
      </c>
      <c r="AV199" s="14" t="s">
        <v>130</v>
      </c>
      <c r="AW199" s="14" t="s">
        <v>31</v>
      </c>
      <c r="AX199" s="14" t="s">
        <v>83</v>
      </c>
      <c r="AY199" s="227" t="s">
        <v>123</v>
      </c>
    </row>
    <row r="200" spans="1:65" s="12" customFormat="1" ht="11.25">
      <c r="B200" s="196"/>
      <c r="C200" s="197"/>
      <c r="D200" s="191" t="s">
        <v>133</v>
      </c>
      <c r="E200" s="198" t="s">
        <v>1</v>
      </c>
      <c r="F200" s="199" t="s">
        <v>137</v>
      </c>
      <c r="G200" s="197"/>
      <c r="H200" s="198" t="s">
        <v>1</v>
      </c>
      <c r="I200" s="200"/>
      <c r="J200" s="197"/>
      <c r="K200" s="197"/>
      <c r="L200" s="201"/>
      <c r="M200" s="202"/>
      <c r="N200" s="203"/>
      <c r="O200" s="203"/>
      <c r="P200" s="203"/>
      <c r="Q200" s="203"/>
      <c r="R200" s="203"/>
      <c r="S200" s="203"/>
      <c r="T200" s="204"/>
      <c r="AT200" s="205" t="s">
        <v>133</v>
      </c>
      <c r="AU200" s="205" t="s">
        <v>83</v>
      </c>
      <c r="AV200" s="12" t="s">
        <v>83</v>
      </c>
      <c r="AW200" s="12" t="s">
        <v>31</v>
      </c>
      <c r="AX200" s="12" t="s">
        <v>75</v>
      </c>
      <c r="AY200" s="205" t="s">
        <v>123</v>
      </c>
    </row>
    <row r="201" spans="1:65" s="2" customFormat="1" ht="21.75" customHeight="1">
      <c r="A201" s="33"/>
      <c r="B201" s="34"/>
      <c r="C201" s="177" t="s">
        <v>200</v>
      </c>
      <c r="D201" s="177" t="s">
        <v>124</v>
      </c>
      <c r="E201" s="178" t="s">
        <v>201</v>
      </c>
      <c r="F201" s="179" t="s">
        <v>202</v>
      </c>
      <c r="G201" s="180" t="s">
        <v>127</v>
      </c>
      <c r="H201" s="181">
        <v>68</v>
      </c>
      <c r="I201" s="291"/>
      <c r="J201" s="183">
        <f>ROUND(I201*H201,2)</f>
        <v>0</v>
      </c>
      <c r="K201" s="179" t="s">
        <v>128</v>
      </c>
      <c r="L201" s="184"/>
      <c r="M201" s="185" t="s">
        <v>1</v>
      </c>
      <c r="N201" s="186" t="s">
        <v>40</v>
      </c>
      <c r="O201" s="70"/>
      <c r="P201" s="187">
        <f>O201*H201</f>
        <v>0</v>
      </c>
      <c r="Q201" s="187">
        <v>4.8999999999999998E-4</v>
      </c>
      <c r="R201" s="187">
        <f>Q201*H201</f>
        <v>3.3320000000000002E-2</v>
      </c>
      <c r="S201" s="187">
        <v>0</v>
      </c>
      <c r="T201" s="188">
        <f>S201*H201</f>
        <v>0</v>
      </c>
      <c r="U201" s="33"/>
      <c r="V201" s="33"/>
      <c r="W201" s="33"/>
      <c r="X201" s="33"/>
      <c r="Y201" s="33"/>
      <c r="Z201" s="33"/>
      <c r="AA201" s="33"/>
      <c r="AB201" s="33"/>
      <c r="AC201" s="33"/>
      <c r="AD201" s="33"/>
      <c r="AE201" s="33"/>
      <c r="AR201" s="189" t="s">
        <v>129</v>
      </c>
      <c r="AT201" s="189" t="s">
        <v>124</v>
      </c>
      <c r="AU201" s="189" t="s">
        <v>83</v>
      </c>
      <c r="AY201" s="16" t="s">
        <v>123</v>
      </c>
      <c r="BE201" s="190">
        <f>IF(N201="základní",J201,0)</f>
        <v>0</v>
      </c>
      <c r="BF201" s="190">
        <f>IF(N201="snížená",J201,0)</f>
        <v>0</v>
      </c>
      <c r="BG201" s="190">
        <f>IF(N201="zákl. přenesená",J201,0)</f>
        <v>0</v>
      </c>
      <c r="BH201" s="190">
        <f>IF(N201="sníž. přenesená",J201,0)</f>
        <v>0</v>
      </c>
      <c r="BI201" s="190">
        <f>IF(N201="nulová",J201,0)</f>
        <v>0</v>
      </c>
      <c r="BJ201" s="16" t="s">
        <v>83</v>
      </c>
      <c r="BK201" s="190">
        <f>ROUND(I201*H201,2)</f>
        <v>0</v>
      </c>
      <c r="BL201" s="16" t="s">
        <v>130</v>
      </c>
      <c r="BM201" s="189" t="s">
        <v>203</v>
      </c>
    </row>
    <row r="202" spans="1:65" s="2" customFormat="1" ht="11.25">
      <c r="A202" s="33"/>
      <c r="B202" s="34"/>
      <c r="C202" s="35"/>
      <c r="D202" s="191" t="s">
        <v>132</v>
      </c>
      <c r="E202" s="35"/>
      <c r="F202" s="192" t="s">
        <v>202</v>
      </c>
      <c r="G202" s="35"/>
      <c r="H202" s="35"/>
      <c r="I202" s="193"/>
      <c r="J202" s="35"/>
      <c r="K202" s="35"/>
      <c r="L202" s="38"/>
      <c r="M202" s="194"/>
      <c r="N202" s="195"/>
      <c r="O202" s="70"/>
      <c r="P202" s="70"/>
      <c r="Q202" s="70"/>
      <c r="R202" s="70"/>
      <c r="S202" s="70"/>
      <c r="T202" s="71"/>
      <c r="U202" s="33"/>
      <c r="V202" s="33"/>
      <c r="W202" s="33"/>
      <c r="X202" s="33"/>
      <c r="Y202" s="33"/>
      <c r="Z202" s="33"/>
      <c r="AA202" s="33"/>
      <c r="AB202" s="33"/>
      <c r="AC202" s="33"/>
      <c r="AD202" s="33"/>
      <c r="AE202" s="33"/>
      <c r="AT202" s="16" t="s">
        <v>132</v>
      </c>
      <c r="AU202" s="16" t="s">
        <v>83</v>
      </c>
    </row>
    <row r="203" spans="1:65" s="12" customFormat="1" ht="11.25">
      <c r="B203" s="196"/>
      <c r="C203" s="197"/>
      <c r="D203" s="191" t="s">
        <v>133</v>
      </c>
      <c r="E203" s="198" t="s">
        <v>1</v>
      </c>
      <c r="F203" s="199" t="s">
        <v>194</v>
      </c>
      <c r="G203" s="197"/>
      <c r="H203" s="198" t="s">
        <v>1</v>
      </c>
      <c r="I203" s="200"/>
      <c r="J203" s="197"/>
      <c r="K203" s="197"/>
      <c r="L203" s="201"/>
      <c r="M203" s="202"/>
      <c r="N203" s="203"/>
      <c r="O203" s="203"/>
      <c r="P203" s="203"/>
      <c r="Q203" s="203"/>
      <c r="R203" s="203"/>
      <c r="S203" s="203"/>
      <c r="T203" s="204"/>
      <c r="AT203" s="205" t="s">
        <v>133</v>
      </c>
      <c r="AU203" s="205" t="s">
        <v>83</v>
      </c>
      <c r="AV203" s="12" t="s">
        <v>83</v>
      </c>
      <c r="AW203" s="12" t="s">
        <v>31</v>
      </c>
      <c r="AX203" s="12" t="s">
        <v>75</v>
      </c>
      <c r="AY203" s="205" t="s">
        <v>123</v>
      </c>
    </row>
    <row r="204" spans="1:65" s="13" customFormat="1" ht="11.25">
      <c r="B204" s="206"/>
      <c r="C204" s="207"/>
      <c r="D204" s="191" t="s">
        <v>133</v>
      </c>
      <c r="E204" s="208" t="s">
        <v>1</v>
      </c>
      <c r="F204" s="209" t="s">
        <v>199</v>
      </c>
      <c r="G204" s="207"/>
      <c r="H204" s="210">
        <v>68</v>
      </c>
      <c r="I204" s="211"/>
      <c r="J204" s="207"/>
      <c r="K204" s="207"/>
      <c r="L204" s="212"/>
      <c r="M204" s="213"/>
      <c r="N204" s="214"/>
      <c r="O204" s="214"/>
      <c r="P204" s="214"/>
      <c r="Q204" s="214"/>
      <c r="R204" s="214"/>
      <c r="S204" s="214"/>
      <c r="T204" s="215"/>
      <c r="AT204" s="216" t="s">
        <v>133</v>
      </c>
      <c r="AU204" s="216" t="s">
        <v>83</v>
      </c>
      <c r="AV204" s="13" t="s">
        <v>85</v>
      </c>
      <c r="AW204" s="13" t="s">
        <v>31</v>
      </c>
      <c r="AX204" s="13" t="s">
        <v>75</v>
      </c>
      <c r="AY204" s="216" t="s">
        <v>123</v>
      </c>
    </row>
    <row r="205" spans="1:65" s="14" customFormat="1" ht="11.25">
      <c r="B205" s="217"/>
      <c r="C205" s="218"/>
      <c r="D205" s="191" t="s">
        <v>133</v>
      </c>
      <c r="E205" s="219" t="s">
        <v>1</v>
      </c>
      <c r="F205" s="220" t="s">
        <v>136</v>
      </c>
      <c r="G205" s="218"/>
      <c r="H205" s="221">
        <v>68</v>
      </c>
      <c r="I205" s="222"/>
      <c r="J205" s="218"/>
      <c r="K205" s="218"/>
      <c r="L205" s="223"/>
      <c r="M205" s="224"/>
      <c r="N205" s="225"/>
      <c r="O205" s="225"/>
      <c r="P205" s="225"/>
      <c r="Q205" s="225"/>
      <c r="R205" s="225"/>
      <c r="S205" s="225"/>
      <c r="T205" s="226"/>
      <c r="AT205" s="227" t="s">
        <v>133</v>
      </c>
      <c r="AU205" s="227" t="s">
        <v>83</v>
      </c>
      <c r="AV205" s="14" t="s">
        <v>130</v>
      </c>
      <c r="AW205" s="14" t="s">
        <v>31</v>
      </c>
      <c r="AX205" s="14" t="s">
        <v>83</v>
      </c>
      <c r="AY205" s="227" t="s">
        <v>123</v>
      </c>
    </row>
    <row r="206" spans="1:65" s="12" customFormat="1" ht="11.25">
      <c r="B206" s="196"/>
      <c r="C206" s="197"/>
      <c r="D206" s="191" t="s">
        <v>133</v>
      </c>
      <c r="E206" s="198" t="s">
        <v>1</v>
      </c>
      <c r="F206" s="199" t="s">
        <v>137</v>
      </c>
      <c r="G206" s="197"/>
      <c r="H206" s="198" t="s">
        <v>1</v>
      </c>
      <c r="I206" s="200"/>
      <c r="J206" s="197"/>
      <c r="K206" s="197"/>
      <c r="L206" s="201"/>
      <c r="M206" s="202"/>
      <c r="N206" s="203"/>
      <c r="O206" s="203"/>
      <c r="P206" s="203"/>
      <c r="Q206" s="203"/>
      <c r="R206" s="203"/>
      <c r="S206" s="203"/>
      <c r="T206" s="204"/>
      <c r="AT206" s="205" t="s">
        <v>133</v>
      </c>
      <c r="AU206" s="205" t="s">
        <v>83</v>
      </c>
      <c r="AV206" s="12" t="s">
        <v>83</v>
      </c>
      <c r="AW206" s="12" t="s">
        <v>31</v>
      </c>
      <c r="AX206" s="12" t="s">
        <v>75</v>
      </c>
      <c r="AY206" s="205" t="s">
        <v>123</v>
      </c>
    </row>
    <row r="207" spans="1:65" s="2" customFormat="1" ht="16.5" customHeight="1">
      <c r="A207" s="33"/>
      <c r="B207" s="34"/>
      <c r="C207" s="177" t="s">
        <v>167</v>
      </c>
      <c r="D207" s="177" t="s">
        <v>124</v>
      </c>
      <c r="E207" s="178" t="s">
        <v>204</v>
      </c>
      <c r="F207" s="179" t="s">
        <v>205</v>
      </c>
      <c r="G207" s="180" t="s">
        <v>127</v>
      </c>
      <c r="H207" s="181">
        <v>40</v>
      </c>
      <c r="I207" s="291"/>
      <c r="J207" s="183">
        <f>ROUND(I207*H207,2)</f>
        <v>0</v>
      </c>
      <c r="K207" s="179" t="s">
        <v>128</v>
      </c>
      <c r="L207" s="184"/>
      <c r="M207" s="185" t="s">
        <v>1</v>
      </c>
      <c r="N207" s="186" t="s">
        <v>40</v>
      </c>
      <c r="O207" s="70"/>
      <c r="P207" s="187">
        <f>O207*H207</f>
        <v>0</v>
      </c>
      <c r="Q207" s="187">
        <v>4.0999999999999999E-4</v>
      </c>
      <c r="R207" s="187">
        <f>Q207*H207</f>
        <v>1.6399999999999998E-2</v>
      </c>
      <c r="S207" s="187">
        <v>0</v>
      </c>
      <c r="T207" s="188">
        <f>S207*H207</f>
        <v>0</v>
      </c>
      <c r="U207" s="33"/>
      <c r="V207" s="33"/>
      <c r="W207" s="33"/>
      <c r="X207" s="33"/>
      <c r="Y207" s="33"/>
      <c r="Z207" s="33"/>
      <c r="AA207" s="33"/>
      <c r="AB207" s="33"/>
      <c r="AC207" s="33"/>
      <c r="AD207" s="33"/>
      <c r="AE207" s="33"/>
      <c r="AR207" s="189" t="s">
        <v>129</v>
      </c>
      <c r="AT207" s="189" t="s">
        <v>124</v>
      </c>
      <c r="AU207" s="189" t="s">
        <v>83</v>
      </c>
      <c r="AY207" s="16" t="s">
        <v>123</v>
      </c>
      <c r="BE207" s="190">
        <f>IF(N207="základní",J207,0)</f>
        <v>0</v>
      </c>
      <c r="BF207" s="190">
        <f>IF(N207="snížená",J207,0)</f>
        <v>0</v>
      </c>
      <c r="BG207" s="190">
        <f>IF(N207="zákl. přenesená",J207,0)</f>
        <v>0</v>
      </c>
      <c r="BH207" s="190">
        <f>IF(N207="sníž. přenesená",J207,0)</f>
        <v>0</v>
      </c>
      <c r="BI207" s="190">
        <f>IF(N207="nulová",J207,0)</f>
        <v>0</v>
      </c>
      <c r="BJ207" s="16" t="s">
        <v>83</v>
      </c>
      <c r="BK207" s="190">
        <f>ROUND(I207*H207,2)</f>
        <v>0</v>
      </c>
      <c r="BL207" s="16" t="s">
        <v>130</v>
      </c>
      <c r="BM207" s="189" t="s">
        <v>206</v>
      </c>
    </row>
    <row r="208" spans="1:65" s="2" customFormat="1" ht="11.25">
      <c r="A208" s="33"/>
      <c r="B208" s="34"/>
      <c r="C208" s="35"/>
      <c r="D208" s="191" t="s">
        <v>132</v>
      </c>
      <c r="E208" s="35"/>
      <c r="F208" s="192" t="s">
        <v>205</v>
      </c>
      <c r="G208" s="35"/>
      <c r="H208" s="35"/>
      <c r="I208" s="193"/>
      <c r="J208" s="35"/>
      <c r="K208" s="35"/>
      <c r="L208" s="38"/>
      <c r="M208" s="194"/>
      <c r="N208" s="195"/>
      <c r="O208" s="70"/>
      <c r="P208" s="70"/>
      <c r="Q208" s="70"/>
      <c r="R208" s="70"/>
      <c r="S208" s="70"/>
      <c r="T208" s="71"/>
      <c r="U208" s="33"/>
      <c r="V208" s="33"/>
      <c r="W208" s="33"/>
      <c r="X208" s="33"/>
      <c r="Y208" s="33"/>
      <c r="Z208" s="33"/>
      <c r="AA208" s="33"/>
      <c r="AB208" s="33"/>
      <c r="AC208" s="33"/>
      <c r="AD208" s="33"/>
      <c r="AE208" s="33"/>
      <c r="AT208" s="16" t="s">
        <v>132</v>
      </c>
      <c r="AU208" s="16" t="s">
        <v>83</v>
      </c>
    </row>
    <row r="209" spans="1:65" s="12" customFormat="1" ht="11.25">
      <c r="B209" s="196"/>
      <c r="C209" s="197"/>
      <c r="D209" s="191" t="s">
        <v>133</v>
      </c>
      <c r="E209" s="198" t="s">
        <v>1</v>
      </c>
      <c r="F209" s="199" t="s">
        <v>207</v>
      </c>
      <c r="G209" s="197"/>
      <c r="H209" s="198" t="s">
        <v>1</v>
      </c>
      <c r="I209" s="200"/>
      <c r="J209" s="197"/>
      <c r="K209" s="197"/>
      <c r="L209" s="201"/>
      <c r="M209" s="202"/>
      <c r="N209" s="203"/>
      <c r="O209" s="203"/>
      <c r="P209" s="203"/>
      <c r="Q209" s="203"/>
      <c r="R209" s="203"/>
      <c r="S209" s="203"/>
      <c r="T209" s="204"/>
      <c r="AT209" s="205" t="s">
        <v>133</v>
      </c>
      <c r="AU209" s="205" t="s">
        <v>83</v>
      </c>
      <c r="AV209" s="12" t="s">
        <v>83</v>
      </c>
      <c r="AW209" s="12" t="s">
        <v>31</v>
      </c>
      <c r="AX209" s="12" t="s">
        <v>75</v>
      </c>
      <c r="AY209" s="205" t="s">
        <v>123</v>
      </c>
    </row>
    <row r="210" spans="1:65" s="13" customFormat="1" ht="11.25">
      <c r="B210" s="206"/>
      <c r="C210" s="207"/>
      <c r="D210" s="191" t="s">
        <v>133</v>
      </c>
      <c r="E210" s="208" t="s">
        <v>1</v>
      </c>
      <c r="F210" s="209" t="s">
        <v>208</v>
      </c>
      <c r="G210" s="207"/>
      <c r="H210" s="210">
        <v>40</v>
      </c>
      <c r="I210" s="211"/>
      <c r="J210" s="207"/>
      <c r="K210" s="207"/>
      <c r="L210" s="212"/>
      <c r="M210" s="213"/>
      <c r="N210" s="214"/>
      <c r="O210" s="214"/>
      <c r="P210" s="214"/>
      <c r="Q210" s="214"/>
      <c r="R210" s="214"/>
      <c r="S210" s="214"/>
      <c r="T210" s="215"/>
      <c r="AT210" s="216" t="s">
        <v>133</v>
      </c>
      <c r="AU210" s="216" t="s">
        <v>83</v>
      </c>
      <c r="AV210" s="13" t="s">
        <v>85</v>
      </c>
      <c r="AW210" s="13" t="s">
        <v>31</v>
      </c>
      <c r="AX210" s="13" t="s">
        <v>75</v>
      </c>
      <c r="AY210" s="216" t="s">
        <v>123</v>
      </c>
    </row>
    <row r="211" spans="1:65" s="14" customFormat="1" ht="11.25">
      <c r="B211" s="217"/>
      <c r="C211" s="218"/>
      <c r="D211" s="191" t="s">
        <v>133</v>
      </c>
      <c r="E211" s="219" t="s">
        <v>1</v>
      </c>
      <c r="F211" s="220" t="s">
        <v>136</v>
      </c>
      <c r="G211" s="218"/>
      <c r="H211" s="221">
        <v>40</v>
      </c>
      <c r="I211" s="222"/>
      <c r="J211" s="218"/>
      <c r="K211" s="218"/>
      <c r="L211" s="223"/>
      <c r="M211" s="224"/>
      <c r="N211" s="225"/>
      <c r="O211" s="225"/>
      <c r="P211" s="225"/>
      <c r="Q211" s="225"/>
      <c r="R211" s="225"/>
      <c r="S211" s="225"/>
      <c r="T211" s="226"/>
      <c r="AT211" s="227" t="s">
        <v>133</v>
      </c>
      <c r="AU211" s="227" t="s">
        <v>83</v>
      </c>
      <c r="AV211" s="14" t="s">
        <v>130</v>
      </c>
      <c r="AW211" s="14" t="s">
        <v>31</v>
      </c>
      <c r="AX211" s="14" t="s">
        <v>83</v>
      </c>
      <c r="AY211" s="227" t="s">
        <v>123</v>
      </c>
    </row>
    <row r="212" spans="1:65" s="12" customFormat="1" ht="11.25">
      <c r="B212" s="196"/>
      <c r="C212" s="197"/>
      <c r="D212" s="191" t="s">
        <v>133</v>
      </c>
      <c r="E212" s="198" t="s">
        <v>1</v>
      </c>
      <c r="F212" s="199" t="s">
        <v>137</v>
      </c>
      <c r="G212" s="197"/>
      <c r="H212" s="198" t="s">
        <v>1</v>
      </c>
      <c r="I212" s="200"/>
      <c r="J212" s="197"/>
      <c r="K212" s="197"/>
      <c r="L212" s="201"/>
      <c r="M212" s="202"/>
      <c r="N212" s="203"/>
      <c r="O212" s="203"/>
      <c r="P212" s="203"/>
      <c r="Q212" s="203"/>
      <c r="R212" s="203"/>
      <c r="S212" s="203"/>
      <c r="T212" s="204"/>
      <c r="AT212" s="205" t="s">
        <v>133</v>
      </c>
      <c r="AU212" s="205" t="s">
        <v>83</v>
      </c>
      <c r="AV212" s="12" t="s">
        <v>83</v>
      </c>
      <c r="AW212" s="12" t="s">
        <v>31</v>
      </c>
      <c r="AX212" s="12" t="s">
        <v>75</v>
      </c>
      <c r="AY212" s="205" t="s">
        <v>123</v>
      </c>
    </row>
    <row r="213" spans="1:65" s="2" customFormat="1" ht="16.5" customHeight="1">
      <c r="A213" s="33"/>
      <c r="B213" s="34"/>
      <c r="C213" s="177" t="s">
        <v>209</v>
      </c>
      <c r="D213" s="177" t="s">
        <v>124</v>
      </c>
      <c r="E213" s="178" t="s">
        <v>210</v>
      </c>
      <c r="F213" s="179" t="s">
        <v>211</v>
      </c>
      <c r="G213" s="180" t="s">
        <v>127</v>
      </c>
      <c r="H213" s="181">
        <v>40</v>
      </c>
      <c r="I213" s="291"/>
      <c r="J213" s="183">
        <f>ROUND(I213*H213,2)</f>
        <v>0</v>
      </c>
      <c r="K213" s="179" t="s">
        <v>128</v>
      </c>
      <c r="L213" s="184"/>
      <c r="M213" s="185" t="s">
        <v>1</v>
      </c>
      <c r="N213" s="186" t="s">
        <v>40</v>
      </c>
      <c r="O213" s="70"/>
      <c r="P213" s="187">
        <f>O213*H213</f>
        <v>0</v>
      </c>
      <c r="Q213" s="187">
        <v>5.0000000000000002E-5</v>
      </c>
      <c r="R213" s="187">
        <f>Q213*H213</f>
        <v>2E-3</v>
      </c>
      <c r="S213" s="187">
        <v>0</v>
      </c>
      <c r="T213" s="188">
        <f>S213*H213</f>
        <v>0</v>
      </c>
      <c r="U213" s="33"/>
      <c r="V213" s="33"/>
      <c r="W213" s="33"/>
      <c r="X213" s="33"/>
      <c r="Y213" s="33"/>
      <c r="Z213" s="33"/>
      <c r="AA213" s="33"/>
      <c r="AB213" s="33"/>
      <c r="AC213" s="33"/>
      <c r="AD213" s="33"/>
      <c r="AE213" s="33"/>
      <c r="AR213" s="189" t="s">
        <v>129</v>
      </c>
      <c r="AT213" s="189" t="s">
        <v>124</v>
      </c>
      <c r="AU213" s="189" t="s">
        <v>83</v>
      </c>
      <c r="AY213" s="16" t="s">
        <v>123</v>
      </c>
      <c r="BE213" s="190">
        <f>IF(N213="základní",J213,0)</f>
        <v>0</v>
      </c>
      <c r="BF213" s="190">
        <f>IF(N213="snížená",J213,0)</f>
        <v>0</v>
      </c>
      <c r="BG213" s="190">
        <f>IF(N213="zákl. přenesená",J213,0)</f>
        <v>0</v>
      </c>
      <c r="BH213" s="190">
        <f>IF(N213="sníž. přenesená",J213,0)</f>
        <v>0</v>
      </c>
      <c r="BI213" s="190">
        <f>IF(N213="nulová",J213,0)</f>
        <v>0</v>
      </c>
      <c r="BJ213" s="16" t="s">
        <v>83</v>
      </c>
      <c r="BK213" s="190">
        <f>ROUND(I213*H213,2)</f>
        <v>0</v>
      </c>
      <c r="BL213" s="16" t="s">
        <v>130</v>
      </c>
      <c r="BM213" s="189" t="s">
        <v>212</v>
      </c>
    </row>
    <row r="214" spans="1:65" s="2" customFormat="1" ht="11.25">
      <c r="A214" s="33"/>
      <c r="B214" s="34"/>
      <c r="C214" s="35"/>
      <c r="D214" s="191" t="s">
        <v>132</v>
      </c>
      <c r="E214" s="35"/>
      <c r="F214" s="192" t="s">
        <v>211</v>
      </c>
      <c r="G214" s="35"/>
      <c r="H214" s="35"/>
      <c r="I214" s="193"/>
      <c r="J214" s="35"/>
      <c r="K214" s="35"/>
      <c r="L214" s="38"/>
      <c r="M214" s="194"/>
      <c r="N214" s="195"/>
      <c r="O214" s="70"/>
      <c r="P214" s="70"/>
      <c r="Q214" s="70"/>
      <c r="R214" s="70"/>
      <c r="S214" s="70"/>
      <c r="T214" s="71"/>
      <c r="U214" s="33"/>
      <c r="V214" s="33"/>
      <c r="W214" s="33"/>
      <c r="X214" s="33"/>
      <c r="Y214" s="33"/>
      <c r="Z214" s="33"/>
      <c r="AA214" s="33"/>
      <c r="AB214" s="33"/>
      <c r="AC214" s="33"/>
      <c r="AD214" s="33"/>
      <c r="AE214" s="33"/>
      <c r="AT214" s="16" t="s">
        <v>132</v>
      </c>
      <c r="AU214" s="16" t="s">
        <v>83</v>
      </c>
    </row>
    <row r="215" spans="1:65" s="12" customFormat="1" ht="11.25">
      <c r="B215" s="196"/>
      <c r="C215" s="197"/>
      <c r="D215" s="191" t="s">
        <v>133</v>
      </c>
      <c r="E215" s="198" t="s">
        <v>1</v>
      </c>
      <c r="F215" s="199" t="s">
        <v>207</v>
      </c>
      <c r="G215" s="197"/>
      <c r="H215" s="198" t="s">
        <v>1</v>
      </c>
      <c r="I215" s="200"/>
      <c r="J215" s="197"/>
      <c r="K215" s="197"/>
      <c r="L215" s="201"/>
      <c r="M215" s="202"/>
      <c r="N215" s="203"/>
      <c r="O215" s="203"/>
      <c r="P215" s="203"/>
      <c r="Q215" s="203"/>
      <c r="R215" s="203"/>
      <c r="S215" s="203"/>
      <c r="T215" s="204"/>
      <c r="AT215" s="205" t="s">
        <v>133</v>
      </c>
      <c r="AU215" s="205" t="s">
        <v>83</v>
      </c>
      <c r="AV215" s="12" t="s">
        <v>83</v>
      </c>
      <c r="AW215" s="12" t="s">
        <v>31</v>
      </c>
      <c r="AX215" s="12" t="s">
        <v>75</v>
      </c>
      <c r="AY215" s="205" t="s">
        <v>123</v>
      </c>
    </row>
    <row r="216" spans="1:65" s="13" customFormat="1" ht="11.25">
      <c r="B216" s="206"/>
      <c r="C216" s="207"/>
      <c r="D216" s="191" t="s">
        <v>133</v>
      </c>
      <c r="E216" s="208" t="s">
        <v>1</v>
      </c>
      <c r="F216" s="209" t="s">
        <v>208</v>
      </c>
      <c r="G216" s="207"/>
      <c r="H216" s="210">
        <v>40</v>
      </c>
      <c r="I216" s="211"/>
      <c r="J216" s="207"/>
      <c r="K216" s="207"/>
      <c r="L216" s="212"/>
      <c r="M216" s="213"/>
      <c r="N216" s="214"/>
      <c r="O216" s="214"/>
      <c r="P216" s="214"/>
      <c r="Q216" s="214"/>
      <c r="R216" s="214"/>
      <c r="S216" s="214"/>
      <c r="T216" s="215"/>
      <c r="AT216" s="216" t="s">
        <v>133</v>
      </c>
      <c r="AU216" s="216" t="s">
        <v>83</v>
      </c>
      <c r="AV216" s="13" t="s">
        <v>85</v>
      </c>
      <c r="AW216" s="13" t="s">
        <v>31</v>
      </c>
      <c r="AX216" s="13" t="s">
        <v>75</v>
      </c>
      <c r="AY216" s="216" t="s">
        <v>123</v>
      </c>
    </row>
    <row r="217" spans="1:65" s="14" customFormat="1" ht="11.25">
      <c r="B217" s="217"/>
      <c r="C217" s="218"/>
      <c r="D217" s="191" t="s">
        <v>133</v>
      </c>
      <c r="E217" s="219" t="s">
        <v>1</v>
      </c>
      <c r="F217" s="220" t="s">
        <v>136</v>
      </c>
      <c r="G217" s="218"/>
      <c r="H217" s="221">
        <v>40</v>
      </c>
      <c r="I217" s="222"/>
      <c r="J217" s="218"/>
      <c r="K217" s="218"/>
      <c r="L217" s="223"/>
      <c r="M217" s="224"/>
      <c r="N217" s="225"/>
      <c r="O217" s="225"/>
      <c r="P217" s="225"/>
      <c r="Q217" s="225"/>
      <c r="R217" s="225"/>
      <c r="S217" s="225"/>
      <c r="T217" s="226"/>
      <c r="AT217" s="227" t="s">
        <v>133</v>
      </c>
      <c r="AU217" s="227" t="s">
        <v>83</v>
      </c>
      <c r="AV217" s="14" t="s">
        <v>130</v>
      </c>
      <c r="AW217" s="14" t="s">
        <v>31</v>
      </c>
      <c r="AX217" s="14" t="s">
        <v>83</v>
      </c>
      <c r="AY217" s="227" t="s">
        <v>123</v>
      </c>
    </row>
    <row r="218" spans="1:65" s="12" customFormat="1" ht="11.25">
      <c r="B218" s="196"/>
      <c r="C218" s="197"/>
      <c r="D218" s="191" t="s">
        <v>133</v>
      </c>
      <c r="E218" s="198" t="s">
        <v>1</v>
      </c>
      <c r="F218" s="199" t="s">
        <v>137</v>
      </c>
      <c r="G218" s="197"/>
      <c r="H218" s="198" t="s">
        <v>1</v>
      </c>
      <c r="I218" s="200"/>
      <c r="J218" s="197"/>
      <c r="K218" s="197"/>
      <c r="L218" s="201"/>
      <c r="M218" s="202"/>
      <c r="N218" s="203"/>
      <c r="O218" s="203"/>
      <c r="P218" s="203"/>
      <c r="Q218" s="203"/>
      <c r="R218" s="203"/>
      <c r="S218" s="203"/>
      <c r="T218" s="204"/>
      <c r="AT218" s="205" t="s">
        <v>133</v>
      </c>
      <c r="AU218" s="205" t="s">
        <v>83</v>
      </c>
      <c r="AV218" s="12" t="s">
        <v>83</v>
      </c>
      <c r="AW218" s="12" t="s">
        <v>31</v>
      </c>
      <c r="AX218" s="12" t="s">
        <v>75</v>
      </c>
      <c r="AY218" s="205" t="s">
        <v>123</v>
      </c>
    </row>
    <row r="219" spans="1:65" s="2" customFormat="1" ht="16.5" customHeight="1">
      <c r="A219" s="33"/>
      <c r="B219" s="34"/>
      <c r="C219" s="177" t="s">
        <v>177</v>
      </c>
      <c r="D219" s="177" t="s">
        <v>124</v>
      </c>
      <c r="E219" s="178" t="s">
        <v>213</v>
      </c>
      <c r="F219" s="179" t="s">
        <v>214</v>
      </c>
      <c r="G219" s="180" t="s">
        <v>127</v>
      </c>
      <c r="H219" s="181">
        <v>108</v>
      </c>
      <c r="I219" s="291"/>
      <c r="J219" s="183">
        <f>ROUND(I219*H219,2)</f>
        <v>0</v>
      </c>
      <c r="K219" s="179" t="s">
        <v>128</v>
      </c>
      <c r="L219" s="184"/>
      <c r="M219" s="185" t="s">
        <v>1</v>
      </c>
      <c r="N219" s="186" t="s">
        <v>40</v>
      </c>
      <c r="O219" s="70"/>
      <c r="P219" s="187">
        <f>O219*H219</f>
        <v>0</v>
      </c>
      <c r="Q219" s="187">
        <v>1.4999999999999999E-4</v>
      </c>
      <c r="R219" s="187">
        <f>Q219*H219</f>
        <v>1.6199999999999999E-2</v>
      </c>
      <c r="S219" s="187">
        <v>0</v>
      </c>
      <c r="T219" s="188">
        <f>S219*H219</f>
        <v>0</v>
      </c>
      <c r="U219" s="33"/>
      <c r="V219" s="33"/>
      <c r="W219" s="33"/>
      <c r="X219" s="33"/>
      <c r="Y219" s="33"/>
      <c r="Z219" s="33"/>
      <c r="AA219" s="33"/>
      <c r="AB219" s="33"/>
      <c r="AC219" s="33"/>
      <c r="AD219" s="33"/>
      <c r="AE219" s="33"/>
      <c r="AR219" s="189" t="s">
        <v>129</v>
      </c>
      <c r="AT219" s="189" t="s">
        <v>124</v>
      </c>
      <c r="AU219" s="189" t="s">
        <v>83</v>
      </c>
      <c r="AY219" s="16" t="s">
        <v>123</v>
      </c>
      <c r="BE219" s="190">
        <f>IF(N219="základní",J219,0)</f>
        <v>0</v>
      </c>
      <c r="BF219" s="190">
        <f>IF(N219="snížená",J219,0)</f>
        <v>0</v>
      </c>
      <c r="BG219" s="190">
        <f>IF(N219="zákl. přenesená",J219,0)</f>
        <v>0</v>
      </c>
      <c r="BH219" s="190">
        <f>IF(N219="sníž. přenesená",J219,0)</f>
        <v>0</v>
      </c>
      <c r="BI219" s="190">
        <f>IF(N219="nulová",J219,0)</f>
        <v>0</v>
      </c>
      <c r="BJ219" s="16" t="s">
        <v>83</v>
      </c>
      <c r="BK219" s="190">
        <f>ROUND(I219*H219,2)</f>
        <v>0</v>
      </c>
      <c r="BL219" s="16" t="s">
        <v>130</v>
      </c>
      <c r="BM219" s="189" t="s">
        <v>215</v>
      </c>
    </row>
    <row r="220" spans="1:65" s="2" customFormat="1" ht="11.25">
      <c r="A220" s="33"/>
      <c r="B220" s="34"/>
      <c r="C220" s="35"/>
      <c r="D220" s="191" t="s">
        <v>132</v>
      </c>
      <c r="E220" s="35"/>
      <c r="F220" s="192" t="s">
        <v>214</v>
      </c>
      <c r="G220" s="35"/>
      <c r="H220" s="35"/>
      <c r="I220" s="193"/>
      <c r="J220" s="35"/>
      <c r="K220" s="35"/>
      <c r="L220" s="38"/>
      <c r="M220" s="194"/>
      <c r="N220" s="195"/>
      <c r="O220" s="70"/>
      <c r="P220" s="70"/>
      <c r="Q220" s="70"/>
      <c r="R220" s="70"/>
      <c r="S220" s="70"/>
      <c r="T220" s="71"/>
      <c r="U220" s="33"/>
      <c r="V220" s="33"/>
      <c r="W220" s="33"/>
      <c r="X220" s="33"/>
      <c r="Y220" s="33"/>
      <c r="Z220" s="33"/>
      <c r="AA220" s="33"/>
      <c r="AB220" s="33"/>
      <c r="AC220" s="33"/>
      <c r="AD220" s="33"/>
      <c r="AE220" s="33"/>
      <c r="AT220" s="16" t="s">
        <v>132</v>
      </c>
      <c r="AU220" s="16" t="s">
        <v>83</v>
      </c>
    </row>
    <row r="221" spans="1:65" s="12" customFormat="1" ht="11.25">
      <c r="B221" s="196"/>
      <c r="C221" s="197"/>
      <c r="D221" s="191" t="s">
        <v>133</v>
      </c>
      <c r="E221" s="198" t="s">
        <v>1</v>
      </c>
      <c r="F221" s="199" t="s">
        <v>194</v>
      </c>
      <c r="G221" s="197"/>
      <c r="H221" s="198" t="s">
        <v>1</v>
      </c>
      <c r="I221" s="200"/>
      <c r="J221" s="197"/>
      <c r="K221" s="197"/>
      <c r="L221" s="201"/>
      <c r="M221" s="202"/>
      <c r="N221" s="203"/>
      <c r="O221" s="203"/>
      <c r="P221" s="203"/>
      <c r="Q221" s="203"/>
      <c r="R221" s="203"/>
      <c r="S221" s="203"/>
      <c r="T221" s="204"/>
      <c r="AT221" s="205" t="s">
        <v>133</v>
      </c>
      <c r="AU221" s="205" t="s">
        <v>83</v>
      </c>
      <c r="AV221" s="12" t="s">
        <v>83</v>
      </c>
      <c r="AW221" s="12" t="s">
        <v>31</v>
      </c>
      <c r="AX221" s="12" t="s">
        <v>75</v>
      </c>
      <c r="AY221" s="205" t="s">
        <v>123</v>
      </c>
    </row>
    <row r="222" spans="1:65" s="13" customFormat="1" ht="11.25">
      <c r="B222" s="206"/>
      <c r="C222" s="207"/>
      <c r="D222" s="191" t="s">
        <v>133</v>
      </c>
      <c r="E222" s="208" t="s">
        <v>1</v>
      </c>
      <c r="F222" s="209" t="s">
        <v>199</v>
      </c>
      <c r="G222" s="207"/>
      <c r="H222" s="210">
        <v>68</v>
      </c>
      <c r="I222" s="211"/>
      <c r="J222" s="207"/>
      <c r="K222" s="207"/>
      <c r="L222" s="212"/>
      <c r="M222" s="213"/>
      <c r="N222" s="214"/>
      <c r="O222" s="214"/>
      <c r="P222" s="214"/>
      <c r="Q222" s="214"/>
      <c r="R222" s="214"/>
      <c r="S222" s="214"/>
      <c r="T222" s="215"/>
      <c r="AT222" s="216" t="s">
        <v>133</v>
      </c>
      <c r="AU222" s="216" t="s">
        <v>83</v>
      </c>
      <c r="AV222" s="13" t="s">
        <v>85</v>
      </c>
      <c r="AW222" s="13" t="s">
        <v>31</v>
      </c>
      <c r="AX222" s="13" t="s">
        <v>75</v>
      </c>
      <c r="AY222" s="216" t="s">
        <v>123</v>
      </c>
    </row>
    <row r="223" spans="1:65" s="12" customFormat="1" ht="11.25">
      <c r="B223" s="196"/>
      <c r="C223" s="197"/>
      <c r="D223" s="191" t="s">
        <v>133</v>
      </c>
      <c r="E223" s="198" t="s">
        <v>1</v>
      </c>
      <c r="F223" s="199" t="s">
        <v>207</v>
      </c>
      <c r="G223" s="197"/>
      <c r="H223" s="198" t="s">
        <v>1</v>
      </c>
      <c r="I223" s="200"/>
      <c r="J223" s="197"/>
      <c r="K223" s="197"/>
      <c r="L223" s="201"/>
      <c r="M223" s="202"/>
      <c r="N223" s="203"/>
      <c r="O223" s="203"/>
      <c r="P223" s="203"/>
      <c r="Q223" s="203"/>
      <c r="R223" s="203"/>
      <c r="S223" s="203"/>
      <c r="T223" s="204"/>
      <c r="AT223" s="205" t="s">
        <v>133</v>
      </c>
      <c r="AU223" s="205" t="s">
        <v>83</v>
      </c>
      <c r="AV223" s="12" t="s">
        <v>83</v>
      </c>
      <c r="AW223" s="12" t="s">
        <v>31</v>
      </c>
      <c r="AX223" s="12" t="s">
        <v>75</v>
      </c>
      <c r="AY223" s="205" t="s">
        <v>123</v>
      </c>
    </row>
    <row r="224" spans="1:65" s="13" customFormat="1" ht="11.25">
      <c r="B224" s="206"/>
      <c r="C224" s="207"/>
      <c r="D224" s="191" t="s">
        <v>133</v>
      </c>
      <c r="E224" s="208" t="s">
        <v>1</v>
      </c>
      <c r="F224" s="209" t="s">
        <v>208</v>
      </c>
      <c r="G224" s="207"/>
      <c r="H224" s="210">
        <v>40</v>
      </c>
      <c r="I224" s="211"/>
      <c r="J224" s="207"/>
      <c r="K224" s="207"/>
      <c r="L224" s="212"/>
      <c r="M224" s="213"/>
      <c r="N224" s="214"/>
      <c r="O224" s="214"/>
      <c r="P224" s="214"/>
      <c r="Q224" s="214"/>
      <c r="R224" s="214"/>
      <c r="S224" s="214"/>
      <c r="T224" s="215"/>
      <c r="AT224" s="216" t="s">
        <v>133</v>
      </c>
      <c r="AU224" s="216" t="s">
        <v>83</v>
      </c>
      <c r="AV224" s="13" t="s">
        <v>85</v>
      </c>
      <c r="AW224" s="13" t="s">
        <v>31</v>
      </c>
      <c r="AX224" s="13" t="s">
        <v>75</v>
      </c>
      <c r="AY224" s="216" t="s">
        <v>123</v>
      </c>
    </row>
    <row r="225" spans="1:65" s="14" customFormat="1" ht="11.25">
      <c r="B225" s="217"/>
      <c r="C225" s="218"/>
      <c r="D225" s="191" t="s">
        <v>133</v>
      </c>
      <c r="E225" s="219" t="s">
        <v>1</v>
      </c>
      <c r="F225" s="220" t="s">
        <v>136</v>
      </c>
      <c r="G225" s="218"/>
      <c r="H225" s="221">
        <v>108</v>
      </c>
      <c r="I225" s="222"/>
      <c r="J225" s="218"/>
      <c r="K225" s="218"/>
      <c r="L225" s="223"/>
      <c r="M225" s="224"/>
      <c r="N225" s="225"/>
      <c r="O225" s="225"/>
      <c r="P225" s="225"/>
      <c r="Q225" s="225"/>
      <c r="R225" s="225"/>
      <c r="S225" s="225"/>
      <c r="T225" s="226"/>
      <c r="AT225" s="227" t="s">
        <v>133</v>
      </c>
      <c r="AU225" s="227" t="s">
        <v>83</v>
      </c>
      <c r="AV225" s="14" t="s">
        <v>130</v>
      </c>
      <c r="AW225" s="14" t="s">
        <v>31</v>
      </c>
      <c r="AX225" s="14" t="s">
        <v>83</v>
      </c>
      <c r="AY225" s="227" t="s">
        <v>123</v>
      </c>
    </row>
    <row r="226" spans="1:65" s="12" customFormat="1" ht="11.25">
      <c r="B226" s="196"/>
      <c r="C226" s="197"/>
      <c r="D226" s="191" t="s">
        <v>133</v>
      </c>
      <c r="E226" s="198" t="s">
        <v>1</v>
      </c>
      <c r="F226" s="199" t="s">
        <v>137</v>
      </c>
      <c r="G226" s="197"/>
      <c r="H226" s="198" t="s">
        <v>1</v>
      </c>
      <c r="I226" s="200"/>
      <c r="J226" s="197"/>
      <c r="K226" s="197"/>
      <c r="L226" s="201"/>
      <c r="M226" s="202"/>
      <c r="N226" s="203"/>
      <c r="O226" s="203"/>
      <c r="P226" s="203"/>
      <c r="Q226" s="203"/>
      <c r="R226" s="203"/>
      <c r="S226" s="203"/>
      <c r="T226" s="204"/>
      <c r="AT226" s="205" t="s">
        <v>133</v>
      </c>
      <c r="AU226" s="205" t="s">
        <v>83</v>
      </c>
      <c r="AV226" s="12" t="s">
        <v>83</v>
      </c>
      <c r="AW226" s="12" t="s">
        <v>31</v>
      </c>
      <c r="AX226" s="12" t="s">
        <v>75</v>
      </c>
      <c r="AY226" s="205" t="s">
        <v>123</v>
      </c>
    </row>
    <row r="227" spans="1:65" s="2" customFormat="1" ht="16.5" customHeight="1">
      <c r="A227" s="33"/>
      <c r="B227" s="34"/>
      <c r="C227" s="177" t="s">
        <v>216</v>
      </c>
      <c r="D227" s="177" t="s">
        <v>124</v>
      </c>
      <c r="E227" s="178" t="s">
        <v>217</v>
      </c>
      <c r="F227" s="179" t="s">
        <v>218</v>
      </c>
      <c r="G227" s="180" t="s">
        <v>127</v>
      </c>
      <c r="H227" s="181">
        <v>108</v>
      </c>
      <c r="I227" s="291"/>
      <c r="J227" s="183">
        <f>ROUND(I227*H227,2)</f>
        <v>0</v>
      </c>
      <c r="K227" s="179" t="s">
        <v>128</v>
      </c>
      <c r="L227" s="184"/>
      <c r="M227" s="185" t="s">
        <v>1</v>
      </c>
      <c r="N227" s="186" t="s">
        <v>40</v>
      </c>
      <c r="O227" s="70"/>
      <c r="P227" s="187">
        <f>O227*H227</f>
        <v>0</v>
      </c>
      <c r="Q227" s="187">
        <v>9.0000000000000006E-5</v>
      </c>
      <c r="R227" s="187">
        <f>Q227*H227</f>
        <v>9.7200000000000012E-3</v>
      </c>
      <c r="S227" s="187">
        <v>0</v>
      </c>
      <c r="T227" s="188">
        <f>S227*H227</f>
        <v>0</v>
      </c>
      <c r="U227" s="33"/>
      <c r="V227" s="33"/>
      <c r="W227" s="33"/>
      <c r="X227" s="33"/>
      <c r="Y227" s="33"/>
      <c r="Z227" s="33"/>
      <c r="AA227" s="33"/>
      <c r="AB227" s="33"/>
      <c r="AC227" s="33"/>
      <c r="AD227" s="33"/>
      <c r="AE227" s="33"/>
      <c r="AR227" s="189" t="s">
        <v>129</v>
      </c>
      <c r="AT227" s="189" t="s">
        <v>124</v>
      </c>
      <c r="AU227" s="189" t="s">
        <v>83</v>
      </c>
      <c r="AY227" s="16" t="s">
        <v>123</v>
      </c>
      <c r="BE227" s="190">
        <f>IF(N227="základní",J227,0)</f>
        <v>0</v>
      </c>
      <c r="BF227" s="190">
        <f>IF(N227="snížená",J227,0)</f>
        <v>0</v>
      </c>
      <c r="BG227" s="190">
        <f>IF(N227="zákl. přenesená",J227,0)</f>
        <v>0</v>
      </c>
      <c r="BH227" s="190">
        <f>IF(N227="sníž. přenesená",J227,0)</f>
        <v>0</v>
      </c>
      <c r="BI227" s="190">
        <f>IF(N227="nulová",J227,0)</f>
        <v>0</v>
      </c>
      <c r="BJ227" s="16" t="s">
        <v>83</v>
      </c>
      <c r="BK227" s="190">
        <f>ROUND(I227*H227,2)</f>
        <v>0</v>
      </c>
      <c r="BL227" s="16" t="s">
        <v>130</v>
      </c>
      <c r="BM227" s="189" t="s">
        <v>219</v>
      </c>
    </row>
    <row r="228" spans="1:65" s="2" customFormat="1" ht="11.25">
      <c r="A228" s="33"/>
      <c r="B228" s="34"/>
      <c r="C228" s="35"/>
      <c r="D228" s="191" t="s">
        <v>132</v>
      </c>
      <c r="E228" s="35"/>
      <c r="F228" s="192" t="s">
        <v>218</v>
      </c>
      <c r="G228" s="35"/>
      <c r="H228" s="35"/>
      <c r="I228" s="193"/>
      <c r="J228" s="35"/>
      <c r="K228" s="35"/>
      <c r="L228" s="38"/>
      <c r="M228" s="194"/>
      <c r="N228" s="195"/>
      <c r="O228" s="70"/>
      <c r="P228" s="70"/>
      <c r="Q228" s="70"/>
      <c r="R228" s="70"/>
      <c r="S228" s="70"/>
      <c r="T228" s="71"/>
      <c r="U228" s="33"/>
      <c r="V228" s="33"/>
      <c r="W228" s="33"/>
      <c r="X228" s="33"/>
      <c r="Y228" s="33"/>
      <c r="Z228" s="33"/>
      <c r="AA228" s="33"/>
      <c r="AB228" s="33"/>
      <c r="AC228" s="33"/>
      <c r="AD228" s="33"/>
      <c r="AE228" s="33"/>
      <c r="AT228" s="16" t="s">
        <v>132</v>
      </c>
      <c r="AU228" s="16" t="s">
        <v>83</v>
      </c>
    </row>
    <row r="229" spans="1:65" s="12" customFormat="1" ht="11.25">
      <c r="B229" s="196"/>
      <c r="C229" s="197"/>
      <c r="D229" s="191" t="s">
        <v>133</v>
      </c>
      <c r="E229" s="198" t="s">
        <v>1</v>
      </c>
      <c r="F229" s="199" t="s">
        <v>194</v>
      </c>
      <c r="G229" s="197"/>
      <c r="H229" s="198" t="s">
        <v>1</v>
      </c>
      <c r="I229" s="200"/>
      <c r="J229" s="197"/>
      <c r="K229" s="197"/>
      <c r="L229" s="201"/>
      <c r="M229" s="202"/>
      <c r="N229" s="203"/>
      <c r="O229" s="203"/>
      <c r="P229" s="203"/>
      <c r="Q229" s="203"/>
      <c r="R229" s="203"/>
      <c r="S229" s="203"/>
      <c r="T229" s="204"/>
      <c r="AT229" s="205" t="s">
        <v>133</v>
      </c>
      <c r="AU229" s="205" t="s">
        <v>83</v>
      </c>
      <c r="AV229" s="12" t="s">
        <v>83</v>
      </c>
      <c r="AW229" s="12" t="s">
        <v>31</v>
      </c>
      <c r="AX229" s="12" t="s">
        <v>75</v>
      </c>
      <c r="AY229" s="205" t="s">
        <v>123</v>
      </c>
    </row>
    <row r="230" spans="1:65" s="13" customFormat="1" ht="11.25">
      <c r="B230" s="206"/>
      <c r="C230" s="207"/>
      <c r="D230" s="191" t="s">
        <v>133</v>
      </c>
      <c r="E230" s="208" t="s">
        <v>1</v>
      </c>
      <c r="F230" s="209" t="s">
        <v>199</v>
      </c>
      <c r="G230" s="207"/>
      <c r="H230" s="210">
        <v>68</v>
      </c>
      <c r="I230" s="211"/>
      <c r="J230" s="207"/>
      <c r="K230" s="207"/>
      <c r="L230" s="212"/>
      <c r="M230" s="213"/>
      <c r="N230" s="214"/>
      <c r="O230" s="214"/>
      <c r="P230" s="214"/>
      <c r="Q230" s="214"/>
      <c r="R230" s="214"/>
      <c r="S230" s="214"/>
      <c r="T230" s="215"/>
      <c r="AT230" s="216" t="s">
        <v>133</v>
      </c>
      <c r="AU230" s="216" t="s">
        <v>83</v>
      </c>
      <c r="AV230" s="13" t="s">
        <v>85</v>
      </c>
      <c r="AW230" s="13" t="s">
        <v>31</v>
      </c>
      <c r="AX230" s="13" t="s">
        <v>75</v>
      </c>
      <c r="AY230" s="216" t="s">
        <v>123</v>
      </c>
    </row>
    <row r="231" spans="1:65" s="12" customFormat="1" ht="11.25">
      <c r="B231" s="196"/>
      <c r="C231" s="197"/>
      <c r="D231" s="191" t="s">
        <v>133</v>
      </c>
      <c r="E231" s="198" t="s">
        <v>1</v>
      </c>
      <c r="F231" s="199" t="s">
        <v>207</v>
      </c>
      <c r="G231" s="197"/>
      <c r="H231" s="198" t="s">
        <v>1</v>
      </c>
      <c r="I231" s="200"/>
      <c r="J231" s="197"/>
      <c r="K231" s="197"/>
      <c r="L231" s="201"/>
      <c r="M231" s="202"/>
      <c r="N231" s="203"/>
      <c r="O231" s="203"/>
      <c r="P231" s="203"/>
      <c r="Q231" s="203"/>
      <c r="R231" s="203"/>
      <c r="S231" s="203"/>
      <c r="T231" s="204"/>
      <c r="AT231" s="205" t="s">
        <v>133</v>
      </c>
      <c r="AU231" s="205" t="s">
        <v>83</v>
      </c>
      <c r="AV231" s="12" t="s">
        <v>83</v>
      </c>
      <c r="AW231" s="12" t="s">
        <v>31</v>
      </c>
      <c r="AX231" s="12" t="s">
        <v>75</v>
      </c>
      <c r="AY231" s="205" t="s">
        <v>123</v>
      </c>
    </row>
    <row r="232" spans="1:65" s="13" customFormat="1" ht="11.25">
      <c r="B232" s="206"/>
      <c r="C232" s="207"/>
      <c r="D232" s="191" t="s">
        <v>133</v>
      </c>
      <c r="E232" s="208" t="s">
        <v>1</v>
      </c>
      <c r="F232" s="209" t="s">
        <v>208</v>
      </c>
      <c r="G232" s="207"/>
      <c r="H232" s="210">
        <v>40</v>
      </c>
      <c r="I232" s="211"/>
      <c r="J232" s="207"/>
      <c r="K232" s="207"/>
      <c r="L232" s="212"/>
      <c r="M232" s="213"/>
      <c r="N232" s="214"/>
      <c r="O232" s="214"/>
      <c r="P232" s="214"/>
      <c r="Q232" s="214"/>
      <c r="R232" s="214"/>
      <c r="S232" s="214"/>
      <c r="T232" s="215"/>
      <c r="AT232" s="216" t="s">
        <v>133</v>
      </c>
      <c r="AU232" s="216" t="s">
        <v>83</v>
      </c>
      <c r="AV232" s="13" t="s">
        <v>85</v>
      </c>
      <c r="AW232" s="13" t="s">
        <v>31</v>
      </c>
      <c r="AX232" s="13" t="s">
        <v>75</v>
      </c>
      <c r="AY232" s="216" t="s">
        <v>123</v>
      </c>
    </row>
    <row r="233" spans="1:65" s="14" customFormat="1" ht="11.25">
      <c r="B233" s="217"/>
      <c r="C233" s="218"/>
      <c r="D233" s="191" t="s">
        <v>133</v>
      </c>
      <c r="E233" s="219" t="s">
        <v>1</v>
      </c>
      <c r="F233" s="220" t="s">
        <v>136</v>
      </c>
      <c r="G233" s="218"/>
      <c r="H233" s="221">
        <v>108</v>
      </c>
      <c r="I233" s="222"/>
      <c r="J233" s="218"/>
      <c r="K233" s="218"/>
      <c r="L233" s="223"/>
      <c r="M233" s="224"/>
      <c r="N233" s="225"/>
      <c r="O233" s="225"/>
      <c r="P233" s="225"/>
      <c r="Q233" s="225"/>
      <c r="R233" s="225"/>
      <c r="S233" s="225"/>
      <c r="T233" s="226"/>
      <c r="AT233" s="227" t="s">
        <v>133</v>
      </c>
      <c r="AU233" s="227" t="s">
        <v>83</v>
      </c>
      <c r="AV233" s="14" t="s">
        <v>130</v>
      </c>
      <c r="AW233" s="14" t="s">
        <v>31</v>
      </c>
      <c r="AX233" s="14" t="s">
        <v>83</v>
      </c>
      <c r="AY233" s="227" t="s">
        <v>123</v>
      </c>
    </row>
    <row r="234" spans="1:65" s="12" customFormat="1" ht="11.25">
      <c r="B234" s="196"/>
      <c r="C234" s="197"/>
      <c r="D234" s="191" t="s">
        <v>133</v>
      </c>
      <c r="E234" s="198" t="s">
        <v>1</v>
      </c>
      <c r="F234" s="199" t="s">
        <v>137</v>
      </c>
      <c r="G234" s="197"/>
      <c r="H234" s="198" t="s">
        <v>1</v>
      </c>
      <c r="I234" s="200"/>
      <c r="J234" s="197"/>
      <c r="K234" s="197"/>
      <c r="L234" s="201"/>
      <c r="M234" s="202"/>
      <c r="N234" s="203"/>
      <c r="O234" s="203"/>
      <c r="P234" s="203"/>
      <c r="Q234" s="203"/>
      <c r="R234" s="203"/>
      <c r="S234" s="203"/>
      <c r="T234" s="204"/>
      <c r="AT234" s="205" t="s">
        <v>133</v>
      </c>
      <c r="AU234" s="205" t="s">
        <v>83</v>
      </c>
      <c r="AV234" s="12" t="s">
        <v>83</v>
      </c>
      <c r="AW234" s="12" t="s">
        <v>31</v>
      </c>
      <c r="AX234" s="12" t="s">
        <v>75</v>
      </c>
      <c r="AY234" s="205" t="s">
        <v>123</v>
      </c>
    </row>
    <row r="235" spans="1:65" s="2" customFormat="1" ht="21.75" customHeight="1">
      <c r="A235" s="33"/>
      <c r="B235" s="34"/>
      <c r="C235" s="177" t="s">
        <v>220</v>
      </c>
      <c r="D235" s="177" t="s">
        <v>124</v>
      </c>
      <c r="E235" s="178" t="s">
        <v>221</v>
      </c>
      <c r="F235" s="179" t="s">
        <v>222</v>
      </c>
      <c r="G235" s="180" t="s">
        <v>127</v>
      </c>
      <c r="H235" s="181">
        <v>54</v>
      </c>
      <c r="I235" s="291"/>
      <c r="J235" s="183">
        <f>ROUND(I235*H235,2)</f>
        <v>0</v>
      </c>
      <c r="K235" s="179" t="s">
        <v>128</v>
      </c>
      <c r="L235" s="184"/>
      <c r="M235" s="185" t="s">
        <v>1</v>
      </c>
      <c r="N235" s="186" t="s">
        <v>40</v>
      </c>
      <c r="O235" s="70"/>
      <c r="P235" s="187">
        <f>O235*H235</f>
        <v>0</v>
      </c>
      <c r="Q235" s="187">
        <v>1.8000000000000001E-4</v>
      </c>
      <c r="R235" s="187">
        <f>Q235*H235</f>
        <v>9.7200000000000012E-3</v>
      </c>
      <c r="S235" s="187">
        <v>0</v>
      </c>
      <c r="T235" s="188">
        <f>S235*H235</f>
        <v>0</v>
      </c>
      <c r="U235" s="33"/>
      <c r="V235" s="33"/>
      <c r="W235" s="33"/>
      <c r="X235" s="33"/>
      <c r="Y235" s="33"/>
      <c r="Z235" s="33"/>
      <c r="AA235" s="33"/>
      <c r="AB235" s="33"/>
      <c r="AC235" s="33"/>
      <c r="AD235" s="33"/>
      <c r="AE235" s="33"/>
      <c r="AR235" s="189" t="s">
        <v>129</v>
      </c>
      <c r="AT235" s="189" t="s">
        <v>124</v>
      </c>
      <c r="AU235" s="189" t="s">
        <v>83</v>
      </c>
      <c r="AY235" s="16" t="s">
        <v>123</v>
      </c>
      <c r="BE235" s="190">
        <f>IF(N235="základní",J235,0)</f>
        <v>0</v>
      </c>
      <c r="BF235" s="190">
        <f>IF(N235="snížená",J235,0)</f>
        <v>0</v>
      </c>
      <c r="BG235" s="190">
        <f>IF(N235="zákl. přenesená",J235,0)</f>
        <v>0</v>
      </c>
      <c r="BH235" s="190">
        <f>IF(N235="sníž. přenesená",J235,0)</f>
        <v>0</v>
      </c>
      <c r="BI235" s="190">
        <f>IF(N235="nulová",J235,0)</f>
        <v>0</v>
      </c>
      <c r="BJ235" s="16" t="s">
        <v>83</v>
      </c>
      <c r="BK235" s="190">
        <f>ROUND(I235*H235,2)</f>
        <v>0</v>
      </c>
      <c r="BL235" s="16" t="s">
        <v>130</v>
      </c>
      <c r="BM235" s="189" t="s">
        <v>223</v>
      </c>
    </row>
    <row r="236" spans="1:65" s="2" customFormat="1" ht="11.25">
      <c r="A236" s="33"/>
      <c r="B236" s="34"/>
      <c r="C236" s="35"/>
      <c r="D236" s="191" t="s">
        <v>132</v>
      </c>
      <c r="E236" s="35"/>
      <c r="F236" s="192" t="s">
        <v>222</v>
      </c>
      <c r="G236" s="35"/>
      <c r="H236" s="35"/>
      <c r="I236" s="193"/>
      <c r="J236" s="35"/>
      <c r="K236" s="35"/>
      <c r="L236" s="38"/>
      <c r="M236" s="194"/>
      <c r="N236" s="195"/>
      <c r="O236" s="70"/>
      <c r="P236" s="70"/>
      <c r="Q236" s="70"/>
      <c r="R236" s="70"/>
      <c r="S236" s="70"/>
      <c r="T236" s="71"/>
      <c r="U236" s="33"/>
      <c r="V236" s="33"/>
      <c r="W236" s="33"/>
      <c r="X236" s="33"/>
      <c r="Y236" s="33"/>
      <c r="Z236" s="33"/>
      <c r="AA236" s="33"/>
      <c r="AB236" s="33"/>
      <c r="AC236" s="33"/>
      <c r="AD236" s="33"/>
      <c r="AE236" s="33"/>
      <c r="AT236" s="16" t="s">
        <v>132</v>
      </c>
      <c r="AU236" s="16" t="s">
        <v>83</v>
      </c>
    </row>
    <row r="237" spans="1:65" s="12" customFormat="1" ht="11.25">
      <c r="B237" s="196"/>
      <c r="C237" s="197"/>
      <c r="D237" s="191" t="s">
        <v>133</v>
      </c>
      <c r="E237" s="198" t="s">
        <v>1</v>
      </c>
      <c r="F237" s="199" t="s">
        <v>194</v>
      </c>
      <c r="G237" s="197"/>
      <c r="H237" s="198" t="s">
        <v>1</v>
      </c>
      <c r="I237" s="200"/>
      <c r="J237" s="197"/>
      <c r="K237" s="197"/>
      <c r="L237" s="201"/>
      <c r="M237" s="202"/>
      <c r="N237" s="203"/>
      <c r="O237" s="203"/>
      <c r="P237" s="203"/>
      <c r="Q237" s="203"/>
      <c r="R237" s="203"/>
      <c r="S237" s="203"/>
      <c r="T237" s="204"/>
      <c r="AT237" s="205" t="s">
        <v>133</v>
      </c>
      <c r="AU237" s="205" t="s">
        <v>83</v>
      </c>
      <c r="AV237" s="12" t="s">
        <v>83</v>
      </c>
      <c r="AW237" s="12" t="s">
        <v>31</v>
      </c>
      <c r="AX237" s="12" t="s">
        <v>75</v>
      </c>
      <c r="AY237" s="205" t="s">
        <v>123</v>
      </c>
    </row>
    <row r="238" spans="1:65" s="13" customFormat="1" ht="11.25">
      <c r="B238" s="206"/>
      <c r="C238" s="207"/>
      <c r="D238" s="191" t="s">
        <v>133</v>
      </c>
      <c r="E238" s="208" t="s">
        <v>1</v>
      </c>
      <c r="F238" s="209" t="s">
        <v>224</v>
      </c>
      <c r="G238" s="207"/>
      <c r="H238" s="210">
        <v>34</v>
      </c>
      <c r="I238" s="211"/>
      <c r="J238" s="207"/>
      <c r="K238" s="207"/>
      <c r="L238" s="212"/>
      <c r="M238" s="213"/>
      <c r="N238" s="214"/>
      <c r="O238" s="214"/>
      <c r="P238" s="214"/>
      <c r="Q238" s="214"/>
      <c r="R238" s="214"/>
      <c r="S238" s="214"/>
      <c r="T238" s="215"/>
      <c r="AT238" s="216" t="s">
        <v>133</v>
      </c>
      <c r="AU238" s="216" t="s">
        <v>83</v>
      </c>
      <c r="AV238" s="13" t="s">
        <v>85</v>
      </c>
      <c r="AW238" s="13" t="s">
        <v>31</v>
      </c>
      <c r="AX238" s="13" t="s">
        <v>75</v>
      </c>
      <c r="AY238" s="216" t="s">
        <v>123</v>
      </c>
    </row>
    <row r="239" spans="1:65" s="12" customFormat="1" ht="11.25">
      <c r="B239" s="196"/>
      <c r="C239" s="197"/>
      <c r="D239" s="191" t="s">
        <v>133</v>
      </c>
      <c r="E239" s="198" t="s">
        <v>1</v>
      </c>
      <c r="F239" s="199" t="s">
        <v>207</v>
      </c>
      <c r="G239" s="197"/>
      <c r="H239" s="198" t="s">
        <v>1</v>
      </c>
      <c r="I239" s="200"/>
      <c r="J239" s="197"/>
      <c r="K239" s="197"/>
      <c r="L239" s="201"/>
      <c r="M239" s="202"/>
      <c r="N239" s="203"/>
      <c r="O239" s="203"/>
      <c r="P239" s="203"/>
      <c r="Q239" s="203"/>
      <c r="R239" s="203"/>
      <c r="S239" s="203"/>
      <c r="T239" s="204"/>
      <c r="AT239" s="205" t="s">
        <v>133</v>
      </c>
      <c r="AU239" s="205" t="s">
        <v>83</v>
      </c>
      <c r="AV239" s="12" t="s">
        <v>83</v>
      </c>
      <c r="AW239" s="12" t="s">
        <v>31</v>
      </c>
      <c r="AX239" s="12" t="s">
        <v>75</v>
      </c>
      <c r="AY239" s="205" t="s">
        <v>123</v>
      </c>
    </row>
    <row r="240" spans="1:65" s="13" customFormat="1" ht="11.25">
      <c r="B240" s="206"/>
      <c r="C240" s="207"/>
      <c r="D240" s="191" t="s">
        <v>133</v>
      </c>
      <c r="E240" s="208" t="s">
        <v>1</v>
      </c>
      <c r="F240" s="209" t="s">
        <v>225</v>
      </c>
      <c r="G240" s="207"/>
      <c r="H240" s="210">
        <v>20</v>
      </c>
      <c r="I240" s="211"/>
      <c r="J240" s="207"/>
      <c r="K240" s="207"/>
      <c r="L240" s="212"/>
      <c r="M240" s="213"/>
      <c r="N240" s="214"/>
      <c r="O240" s="214"/>
      <c r="P240" s="214"/>
      <c r="Q240" s="214"/>
      <c r="R240" s="214"/>
      <c r="S240" s="214"/>
      <c r="T240" s="215"/>
      <c r="AT240" s="216" t="s">
        <v>133</v>
      </c>
      <c r="AU240" s="216" t="s">
        <v>83</v>
      </c>
      <c r="AV240" s="13" t="s">
        <v>85</v>
      </c>
      <c r="AW240" s="13" t="s">
        <v>31</v>
      </c>
      <c r="AX240" s="13" t="s">
        <v>75</v>
      </c>
      <c r="AY240" s="216" t="s">
        <v>123</v>
      </c>
    </row>
    <row r="241" spans="1:65" s="14" customFormat="1" ht="11.25">
      <c r="B241" s="217"/>
      <c r="C241" s="218"/>
      <c r="D241" s="191" t="s">
        <v>133</v>
      </c>
      <c r="E241" s="219" t="s">
        <v>1</v>
      </c>
      <c r="F241" s="220" t="s">
        <v>136</v>
      </c>
      <c r="G241" s="218"/>
      <c r="H241" s="221">
        <v>54</v>
      </c>
      <c r="I241" s="222"/>
      <c r="J241" s="218"/>
      <c r="K241" s="218"/>
      <c r="L241" s="223"/>
      <c r="M241" s="224"/>
      <c r="N241" s="225"/>
      <c r="O241" s="225"/>
      <c r="P241" s="225"/>
      <c r="Q241" s="225"/>
      <c r="R241" s="225"/>
      <c r="S241" s="225"/>
      <c r="T241" s="226"/>
      <c r="AT241" s="227" t="s">
        <v>133</v>
      </c>
      <c r="AU241" s="227" t="s">
        <v>83</v>
      </c>
      <c r="AV241" s="14" t="s">
        <v>130</v>
      </c>
      <c r="AW241" s="14" t="s">
        <v>31</v>
      </c>
      <c r="AX241" s="14" t="s">
        <v>83</v>
      </c>
      <c r="AY241" s="227" t="s">
        <v>123</v>
      </c>
    </row>
    <row r="242" spans="1:65" s="12" customFormat="1" ht="11.25">
      <c r="B242" s="196"/>
      <c r="C242" s="197"/>
      <c r="D242" s="191" t="s">
        <v>133</v>
      </c>
      <c r="E242" s="198" t="s">
        <v>1</v>
      </c>
      <c r="F242" s="199" t="s">
        <v>137</v>
      </c>
      <c r="G242" s="197"/>
      <c r="H242" s="198" t="s">
        <v>1</v>
      </c>
      <c r="I242" s="200"/>
      <c r="J242" s="197"/>
      <c r="K242" s="197"/>
      <c r="L242" s="201"/>
      <c r="M242" s="202"/>
      <c r="N242" s="203"/>
      <c r="O242" s="203"/>
      <c r="P242" s="203"/>
      <c r="Q242" s="203"/>
      <c r="R242" s="203"/>
      <c r="S242" s="203"/>
      <c r="T242" s="204"/>
      <c r="AT242" s="205" t="s">
        <v>133</v>
      </c>
      <c r="AU242" s="205" t="s">
        <v>83</v>
      </c>
      <c r="AV242" s="12" t="s">
        <v>83</v>
      </c>
      <c r="AW242" s="12" t="s">
        <v>31</v>
      </c>
      <c r="AX242" s="12" t="s">
        <v>75</v>
      </c>
      <c r="AY242" s="205" t="s">
        <v>123</v>
      </c>
    </row>
    <row r="243" spans="1:65" s="11" customFormat="1" ht="25.9" customHeight="1">
      <c r="B243" s="163"/>
      <c r="C243" s="164"/>
      <c r="D243" s="165" t="s">
        <v>74</v>
      </c>
      <c r="E243" s="166" t="s">
        <v>124</v>
      </c>
      <c r="F243" s="166" t="s">
        <v>226</v>
      </c>
      <c r="G243" s="164"/>
      <c r="H243" s="164"/>
      <c r="I243" s="167"/>
      <c r="J243" s="168">
        <f>BK243</f>
        <v>0</v>
      </c>
      <c r="K243" s="164"/>
      <c r="L243" s="169"/>
      <c r="M243" s="170"/>
      <c r="N243" s="171"/>
      <c r="O243" s="171"/>
      <c r="P243" s="172">
        <f>SUM(P244:P406)</f>
        <v>0</v>
      </c>
      <c r="Q243" s="171"/>
      <c r="R243" s="172">
        <f>SUM(R244:R406)</f>
        <v>13137.588099999999</v>
      </c>
      <c r="S243" s="171"/>
      <c r="T243" s="173">
        <f>SUM(T244:T406)</f>
        <v>0</v>
      </c>
      <c r="AR243" s="174" t="s">
        <v>143</v>
      </c>
      <c r="AT243" s="175" t="s">
        <v>74</v>
      </c>
      <c r="AU243" s="175" t="s">
        <v>75</v>
      </c>
      <c r="AY243" s="174" t="s">
        <v>123</v>
      </c>
      <c r="BK243" s="176">
        <f>SUM(BK244:BK406)</f>
        <v>0</v>
      </c>
    </row>
    <row r="244" spans="1:65" s="2" customFormat="1" ht="16.5" customHeight="1">
      <c r="A244" s="33"/>
      <c r="B244" s="34"/>
      <c r="C244" s="177" t="s">
        <v>8</v>
      </c>
      <c r="D244" s="177" t="s">
        <v>124</v>
      </c>
      <c r="E244" s="178" t="s">
        <v>227</v>
      </c>
      <c r="F244" s="179" t="s">
        <v>228</v>
      </c>
      <c r="G244" s="180" t="s">
        <v>127</v>
      </c>
      <c r="H244" s="181">
        <v>12</v>
      </c>
      <c r="I244" s="182"/>
      <c r="J244" s="183">
        <f>ROUND(I244*H244,2)</f>
        <v>0</v>
      </c>
      <c r="K244" s="179" t="s">
        <v>128</v>
      </c>
      <c r="L244" s="184"/>
      <c r="M244" s="185" t="s">
        <v>1</v>
      </c>
      <c r="N244" s="186" t="s">
        <v>40</v>
      </c>
      <c r="O244" s="70"/>
      <c r="P244" s="187">
        <f>O244*H244</f>
        <v>0</v>
      </c>
      <c r="Q244" s="187">
        <v>1.5549999999999999</v>
      </c>
      <c r="R244" s="187">
        <f>Q244*H244</f>
        <v>18.66</v>
      </c>
      <c r="S244" s="187">
        <v>0</v>
      </c>
      <c r="T244" s="188">
        <f>S244*H244</f>
        <v>0</v>
      </c>
      <c r="U244" s="33"/>
      <c r="V244" s="33"/>
      <c r="W244" s="33"/>
      <c r="X244" s="33"/>
      <c r="Y244" s="33"/>
      <c r="Z244" s="33"/>
      <c r="AA244" s="33"/>
      <c r="AB244" s="33"/>
      <c r="AC244" s="33"/>
      <c r="AD244" s="33"/>
      <c r="AE244" s="33"/>
      <c r="AR244" s="189" t="s">
        <v>129</v>
      </c>
      <c r="AT244" s="189" t="s">
        <v>124</v>
      </c>
      <c r="AU244" s="189" t="s">
        <v>83</v>
      </c>
      <c r="AY244" s="16" t="s">
        <v>123</v>
      </c>
      <c r="BE244" s="190">
        <f>IF(N244="základní",J244,0)</f>
        <v>0</v>
      </c>
      <c r="BF244" s="190">
        <f>IF(N244="snížená",J244,0)</f>
        <v>0</v>
      </c>
      <c r="BG244" s="190">
        <f>IF(N244="zákl. přenesená",J244,0)</f>
        <v>0</v>
      </c>
      <c r="BH244" s="190">
        <f>IF(N244="sníž. přenesená",J244,0)</f>
        <v>0</v>
      </c>
      <c r="BI244" s="190">
        <f>IF(N244="nulová",J244,0)</f>
        <v>0</v>
      </c>
      <c r="BJ244" s="16" t="s">
        <v>83</v>
      </c>
      <c r="BK244" s="190">
        <f>ROUND(I244*H244,2)</f>
        <v>0</v>
      </c>
      <c r="BL244" s="16" t="s">
        <v>130</v>
      </c>
      <c r="BM244" s="189" t="s">
        <v>229</v>
      </c>
    </row>
    <row r="245" spans="1:65" s="2" customFormat="1" ht="11.25">
      <c r="A245" s="33"/>
      <c r="B245" s="34"/>
      <c r="C245" s="35"/>
      <c r="D245" s="191" t="s">
        <v>132</v>
      </c>
      <c r="E245" s="35"/>
      <c r="F245" s="192" t="s">
        <v>228</v>
      </c>
      <c r="G245" s="35"/>
      <c r="H245" s="35"/>
      <c r="I245" s="193"/>
      <c r="J245" s="35"/>
      <c r="K245" s="35"/>
      <c r="L245" s="38"/>
      <c r="M245" s="194"/>
      <c r="N245" s="195"/>
      <c r="O245" s="70"/>
      <c r="P245" s="70"/>
      <c r="Q245" s="70"/>
      <c r="R245" s="70"/>
      <c r="S245" s="70"/>
      <c r="T245" s="71"/>
      <c r="U245" s="33"/>
      <c r="V245" s="33"/>
      <c r="W245" s="33"/>
      <c r="X245" s="33"/>
      <c r="Y245" s="33"/>
      <c r="Z245" s="33"/>
      <c r="AA245" s="33"/>
      <c r="AB245" s="33"/>
      <c r="AC245" s="33"/>
      <c r="AD245" s="33"/>
      <c r="AE245" s="33"/>
      <c r="AT245" s="16" t="s">
        <v>132</v>
      </c>
      <c r="AU245" s="16" t="s">
        <v>83</v>
      </c>
    </row>
    <row r="246" spans="1:65" s="12" customFormat="1" ht="11.25">
      <c r="B246" s="196"/>
      <c r="C246" s="197"/>
      <c r="D246" s="191" t="s">
        <v>133</v>
      </c>
      <c r="E246" s="198" t="s">
        <v>1</v>
      </c>
      <c r="F246" s="199" t="s">
        <v>230</v>
      </c>
      <c r="G246" s="197"/>
      <c r="H246" s="198" t="s">
        <v>1</v>
      </c>
      <c r="I246" s="200"/>
      <c r="J246" s="197"/>
      <c r="K246" s="197"/>
      <c r="L246" s="201"/>
      <c r="M246" s="202"/>
      <c r="N246" s="203"/>
      <c r="O246" s="203"/>
      <c r="P246" s="203"/>
      <c r="Q246" s="203"/>
      <c r="R246" s="203"/>
      <c r="S246" s="203"/>
      <c r="T246" s="204"/>
      <c r="AT246" s="205" t="s">
        <v>133</v>
      </c>
      <c r="AU246" s="205" t="s">
        <v>83</v>
      </c>
      <c r="AV246" s="12" t="s">
        <v>83</v>
      </c>
      <c r="AW246" s="12" t="s">
        <v>31</v>
      </c>
      <c r="AX246" s="12" t="s">
        <v>75</v>
      </c>
      <c r="AY246" s="205" t="s">
        <v>123</v>
      </c>
    </row>
    <row r="247" spans="1:65" s="12" customFormat="1" ht="11.25">
      <c r="B247" s="196"/>
      <c r="C247" s="197"/>
      <c r="D247" s="191" t="s">
        <v>133</v>
      </c>
      <c r="E247" s="198" t="s">
        <v>1</v>
      </c>
      <c r="F247" s="199" t="s">
        <v>231</v>
      </c>
      <c r="G247" s="197"/>
      <c r="H247" s="198" t="s">
        <v>1</v>
      </c>
      <c r="I247" s="200"/>
      <c r="J247" s="197"/>
      <c r="K247" s="197"/>
      <c r="L247" s="201"/>
      <c r="M247" s="202"/>
      <c r="N247" s="203"/>
      <c r="O247" s="203"/>
      <c r="P247" s="203"/>
      <c r="Q247" s="203"/>
      <c r="R247" s="203"/>
      <c r="S247" s="203"/>
      <c r="T247" s="204"/>
      <c r="AT247" s="205" t="s">
        <v>133</v>
      </c>
      <c r="AU247" s="205" t="s">
        <v>83</v>
      </c>
      <c r="AV247" s="12" t="s">
        <v>83</v>
      </c>
      <c r="AW247" s="12" t="s">
        <v>31</v>
      </c>
      <c r="AX247" s="12" t="s">
        <v>75</v>
      </c>
      <c r="AY247" s="205" t="s">
        <v>123</v>
      </c>
    </row>
    <row r="248" spans="1:65" s="13" customFormat="1" ht="11.25">
      <c r="B248" s="206"/>
      <c r="C248" s="207"/>
      <c r="D248" s="191" t="s">
        <v>133</v>
      </c>
      <c r="E248" s="208" t="s">
        <v>1</v>
      </c>
      <c r="F248" s="209" t="s">
        <v>85</v>
      </c>
      <c r="G248" s="207"/>
      <c r="H248" s="210">
        <v>2</v>
      </c>
      <c r="I248" s="211"/>
      <c r="J248" s="207"/>
      <c r="K248" s="207"/>
      <c r="L248" s="212"/>
      <c r="M248" s="213"/>
      <c r="N248" s="214"/>
      <c r="O248" s="214"/>
      <c r="P248" s="214"/>
      <c r="Q248" s="214"/>
      <c r="R248" s="214"/>
      <c r="S248" s="214"/>
      <c r="T248" s="215"/>
      <c r="AT248" s="216" t="s">
        <v>133</v>
      </c>
      <c r="AU248" s="216" t="s">
        <v>83</v>
      </c>
      <c r="AV248" s="13" t="s">
        <v>85</v>
      </c>
      <c r="AW248" s="13" t="s">
        <v>31</v>
      </c>
      <c r="AX248" s="13" t="s">
        <v>75</v>
      </c>
      <c r="AY248" s="216" t="s">
        <v>123</v>
      </c>
    </row>
    <row r="249" spans="1:65" s="12" customFormat="1" ht="11.25">
      <c r="B249" s="196"/>
      <c r="C249" s="197"/>
      <c r="D249" s="191" t="s">
        <v>133</v>
      </c>
      <c r="E249" s="198" t="s">
        <v>1</v>
      </c>
      <c r="F249" s="199" t="s">
        <v>183</v>
      </c>
      <c r="G249" s="197"/>
      <c r="H249" s="198" t="s">
        <v>1</v>
      </c>
      <c r="I249" s="200"/>
      <c r="J249" s="197"/>
      <c r="K249" s="197"/>
      <c r="L249" s="201"/>
      <c r="M249" s="202"/>
      <c r="N249" s="203"/>
      <c r="O249" s="203"/>
      <c r="P249" s="203"/>
      <c r="Q249" s="203"/>
      <c r="R249" s="203"/>
      <c r="S249" s="203"/>
      <c r="T249" s="204"/>
      <c r="AT249" s="205" t="s">
        <v>133</v>
      </c>
      <c r="AU249" s="205" t="s">
        <v>83</v>
      </c>
      <c r="AV249" s="12" t="s">
        <v>83</v>
      </c>
      <c r="AW249" s="12" t="s">
        <v>31</v>
      </c>
      <c r="AX249" s="12" t="s">
        <v>75</v>
      </c>
      <c r="AY249" s="205" t="s">
        <v>123</v>
      </c>
    </row>
    <row r="250" spans="1:65" s="13" customFormat="1" ht="11.25">
      <c r="B250" s="206"/>
      <c r="C250" s="207"/>
      <c r="D250" s="191" t="s">
        <v>133</v>
      </c>
      <c r="E250" s="208" t="s">
        <v>1</v>
      </c>
      <c r="F250" s="209" t="s">
        <v>85</v>
      </c>
      <c r="G250" s="207"/>
      <c r="H250" s="210">
        <v>2</v>
      </c>
      <c r="I250" s="211"/>
      <c r="J250" s="207"/>
      <c r="K250" s="207"/>
      <c r="L250" s="212"/>
      <c r="M250" s="213"/>
      <c r="N250" s="214"/>
      <c r="O250" s="214"/>
      <c r="P250" s="214"/>
      <c r="Q250" s="214"/>
      <c r="R250" s="214"/>
      <c r="S250" s="214"/>
      <c r="T250" s="215"/>
      <c r="AT250" s="216" t="s">
        <v>133</v>
      </c>
      <c r="AU250" s="216" t="s">
        <v>83</v>
      </c>
      <c r="AV250" s="13" t="s">
        <v>85</v>
      </c>
      <c r="AW250" s="13" t="s">
        <v>31</v>
      </c>
      <c r="AX250" s="13" t="s">
        <v>75</v>
      </c>
      <c r="AY250" s="216" t="s">
        <v>123</v>
      </c>
    </row>
    <row r="251" spans="1:65" s="12" customFormat="1" ht="11.25">
      <c r="B251" s="196"/>
      <c r="C251" s="197"/>
      <c r="D251" s="191" t="s">
        <v>133</v>
      </c>
      <c r="E251" s="198" t="s">
        <v>1</v>
      </c>
      <c r="F251" s="199" t="s">
        <v>184</v>
      </c>
      <c r="G251" s="197"/>
      <c r="H251" s="198" t="s">
        <v>1</v>
      </c>
      <c r="I251" s="200"/>
      <c r="J251" s="197"/>
      <c r="K251" s="197"/>
      <c r="L251" s="201"/>
      <c r="M251" s="202"/>
      <c r="N251" s="203"/>
      <c r="O251" s="203"/>
      <c r="P251" s="203"/>
      <c r="Q251" s="203"/>
      <c r="R251" s="203"/>
      <c r="S251" s="203"/>
      <c r="T251" s="204"/>
      <c r="AT251" s="205" t="s">
        <v>133</v>
      </c>
      <c r="AU251" s="205" t="s">
        <v>83</v>
      </c>
      <c r="AV251" s="12" t="s">
        <v>83</v>
      </c>
      <c r="AW251" s="12" t="s">
        <v>31</v>
      </c>
      <c r="AX251" s="12" t="s">
        <v>75</v>
      </c>
      <c r="AY251" s="205" t="s">
        <v>123</v>
      </c>
    </row>
    <row r="252" spans="1:65" s="13" customFormat="1" ht="11.25">
      <c r="B252" s="206"/>
      <c r="C252" s="207"/>
      <c r="D252" s="191" t="s">
        <v>133</v>
      </c>
      <c r="E252" s="208" t="s">
        <v>1</v>
      </c>
      <c r="F252" s="209" t="s">
        <v>85</v>
      </c>
      <c r="G252" s="207"/>
      <c r="H252" s="210">
        <v>2</v>
      </c>
      <c r="I252" s="211"/>
      <c r="J252" s="207"/>
      <c r="K252" s="207"/>
      <c r="L252" s="212"/>
      <c r="M252" s="213"/>
      <c r="N252" s="214"/>
      <c r="O252" s="214"/>
      <c r="P252" s="214"/>
      <c r="Q252" s="214"/>
      <c r="R252" s="214"/>
      <c r="S252" s="214"/>
      <c r="T252" s="215"/>
      <c r="AT252" s="216" t="s">
        <v>133</v>
      </c>
      <c r="AU252" s="216" t="s">
        <v>83</v>
      </c>
      <c r="AV252" s="13" t="s">
        <v>85</v>
      </c>
      <c r="AW252" s="13" t="s">
        <v>31</v>
      </c>
      <c r="AX252" s="13" t="s">
        <v>75</v>
      </c>
      <c r="AY252" s="216" t="s">
        <v>123</v>
      </c>
    </row>
    <row r="253" spans="1:65" s="12" customFormat="1" ht="11.25">
      <c r="B253" s="196"/>
      <c r="C253" s="197"/>
      <c r="D253" s="191" t="s">
        <v>133</v>
      </c>
      <c r="E253" s="198" t="s">
        <v>1</v>
      </c>
      <c r="F253" s="199" t="s">
        <v>232</v>
      </c>
      <c r="G253" s="197"/>
      <c r="H253" s="198" t="s">
        <v>1</v>
      </c>
      <c r="I253" s="200"/>
      <c r="J253" s="197"/>
      <c r="K253" s="197"/>
      <c r="L253" s="201"/>
      <c r="M253" s="202"/>
      <c r="N253" s="203"/>
      <c r="O253" s="203"/>
      <c r="P253" s="203"/>
      <c r="Q253" s="203"/>
      <c r="R253" s="203"/>
      <c r="S253" s="203"/>
      <c r="T253" s="204"/>
      <c r="AT253" s="205" t="s">
        <v>133</v>
      </c>
      <c r="AU253" s="205" t="s">
        <v>83</v>
      </c>
      <c r="AV253" s="12" t="s">
        <v>83</v>
      </c>
      <c r="AW253" s="12" t="s">
        <v>31</v>
      </c>
      <c r="AX253" s="12" t="s">
        <v>75</v>
      </c>
      <c r="AY253" s="205" t="s">
        <v>123</v>
      </c>
    </row>
    <row r="254" spans="1:65" s="13" customFormat="1" ht="11.25">
      <c r="B254" s="206"/>
      <c r="C254" s="207"/>
      <c r="D254" s="191" t="s">
        <v>133</v>
      </c>
      <c r="E254" s="208" t="s">
        <v>1</v>
      </c>
      <c r="F254" s="209" t="s">
        <v>85</v>
      </c>
      <c r="G254" s="207"/>
      <c r="H254" s="210">
        <v>2</v>
      </c>
      <c r="I254" s="211"/>
      <c r="J254" s="207"/>
      <c r="K254" s="207"/>
      <c r="L254" s="212"/>
      <c r="M254" s="213"/>
      <c r="N254" s="214"/>
      <c r="O254" s="214"/>
      <c r="P254" s="214"/>
      <c r="Q254" s="214"/>
      <c r="R254" s="214"/>
      <c r="S254" s="214"/>
      <c r="T254" s="215"/>
      <c r="AT254" s="216" t="s">
        <v>133</v>
      </c>
      <c r="AU254" s="216" t="s">
        <v>83</v>
      </c>
      <c r="AV254" s="13" t="s">
        <v>85</v>
      </c>
      <c r="AW254" s="13" t="s">
        <v>31</v>
      </c>
      <c r="AX254" s="13" t="s">
        <v>75</v>
      </c>
      <c r="AY254" s="216" t="s">
        <v>123</v>
      </c>
    </row>
    <row r="255" spans="1:65" s="12" customFormat="1" ht="11.25">
      <c r="B255" s="196"/>
      <c r="C255" s="197"/>
      <c r="D255" s="191" t="s">
        <v>133</v>
      </c>
      <c r="E255" s="198" t="s">
        <v>1</v>
      </c>
      <c r="F255" s="199" t="s">
        <v>185</v>
      </c>
      <c r="G255" s="197"/>
      <c r="H255" s="198" t="s">
        <v>1</v>
      </c>
      <c r="I255" s="200"/>
      <c r="J255" s="197"/>
      <c r="K255" s="197"/>
      <c r="L255" s="201"/>
      <c r="M255" s="202"/>
      <c r="N255" s="203"/>
      <c r="O255" s="203"/>
      <c r="P255" s="203"/>
      <c r="Q255" s="203"/>
      <c r="R255" s="203"/>
      <c r="S255" s="203"/>
      <c r="T255" s="204"/>
      <c r="AT255" s="205" t="s">
        <v>133</v>
      </c>
      <c r="AU255" s="205" t="s">
        <v>83</v>
      </c>
      <c r="AV255" s="12" t="s">
        <v>83</v>
      </c>
      <c r="AW255" s="12" t="s">
        <v>31</v>
      </c>
      <c r="AX255" s="12" t="s">
        <v>75</v>
      </c>
      <c r="AY255" s="205" t="s">
        <v>123</v>
      </c>
    </row>
    <row r="256" spans="1:65" s="13" customFormat="1" ht="11.25">
      <c r="B256" s="206"/>
      <c r="C256" s="207"/>
      <c r="D256" s="191" t="s">
        <v>133</v>
      </c>
      <c r="E256" s="208" t="s">
        <v>1</v>
      </c>
      <c r="F256" s="209" t="s">
        <v>85</v>
      </c>
      <c r="G256" s="207"/>
      <c r="H256" s="210">
        <v>2</v>
      </c>
      <c r="I256" s="211"/>
      <c r="J256" s="207"/>
      <c r="K256" s="207"/>
      <c r="L256" s="212"/>
      <c r="M256" s="213"/>
      <c r="N256" s="214"/>
      <c r="O256" s="214"/>
      <c r="P256" s="214"/>
      <c r="Q256" s="214"/>
      <c r="R256" s="214"/>
      <c r="S256" s="214"/>
      <c r="T256" s="215"/>
      <c r="AT256" s="216" t="s">
        <v>133</v>
      </c>
      <c r="AU256" s="216" t="s">
        <v>83</v>
      </c>
      <c r="AV256" s="13" t="s">
        <v>85</v>
      </c>
      <c r="AW256" s="13" t="s">
        <v>31</v>
      </c>
      <c r="AX256" s="13" t="s">
        <v>75</v>
      </c>
      <c r="AY256" s="216" t="s">
        <v>123</v>
      </c>
    </row>
    <row r="257" spans="1:65" s="12" customFormat="1" ht="11.25">
      <c r="B257" s="196"/>
      <c r="C257" s="197"/>
      <c r="D257" s="191" t="s">
        <v>133</v>
      </c>
      <c r="E257" s="198" t="s">
        <v>1</v>
      </c>
      <c r="F257" s="199" t="s">
        <v>186</v>
      </c>
      <c r="G257" s="197"/>
      <c r="H257" s="198" t="s">
        <v>1</v>
      </c>
      <c r="I257" s="200"/>
      <c r="J257" s="197"/>
      <c r="K257" s="197"/>
      <c r="L257" s="201"/>
      <c r="M257" s="202"/>
      <c r="N257" s="203"/>
      <c r="O257" s="203"/>
      <c r="P257" s="203"/>
      <c r="Q257" s="203"/>
      <c r="R257" s="203"/>
      <c r="S257" s="203"/>
      <c r="T257" s="204"/>
      <c r="AT257" s="205" t="s">
        <v>133</v>
      </c>
      <c r="AU257" s="205" t="s">
        <v>83</v>
      </c>
      <c r="AV257" s="12" t="s">
        <v>83</v>
      </c>
      <c r="AW257" s="12" t="s">
        <v>31</v>
      </c>
      <c r="AX257" s="12" t="s">
        <v>75</v>
      </c>
      <c r="AY257" s="205" t="s">
        <v>123</v>
      </c>
    </row>
    <row r="258" spans="1:65" s="13" customFormat="1" ht="11.25">
      <c r="B258" s="206"/>
      <c r="C258" s="207"/>
      <c r="D258" s="191" t="s">
        <v>133</v>
      </c>
      <c r="E258" s="208" t="s">
        <v>1</v>
      </c>
      <c r="F258" s="209" t="s">
        <v>85</v>
      </c>
      <c r="G258" s="207"/>
      <c r="H258" s="210">
        <v>2</v>
      </c>
      <c r="I258" s="211"/>
      <c r="J258" s="207"/>
      <c r="K258" s="207"/>
      <c r="L258" s="212"/>
      <c r="M258" s="213"/>
      <c r="N258" s="214"/>
      <c r="O258" s="214"/>
      <c r="P258" s="214"/>
      <c r="Q258" s="214"/>
      <c r="R258" s="214"/>
      <c r="S258" s="214"/>
      <c r="T258" s="215"/>
      <c r="AT258" s="216" t="s">
        <v>133</v>
      </c>
      <c r="AU258" s="216" t="s">
        <v>83</v>
      </c>
      <c r="AV258" s="13" t="s">
        <v>85</v>
      </c>
      <c r="AW258" s="13" t="s">
        <v>31</v>
      </c>
      <c r="AX258" s="13" t="s">
        <v>75</v>
      </c>
      <c r="AY258" s="216" t="s">
        <v>123</v>
      </c>
    </row>
    <row r="259" spans="1:65" s="14" customFormat="1" ht="11.25">
      <c r="B259" s="217"/>
      <c r="C259" s="218"/>
      <c r="D259" s="191" t="s">
        <v>133</v>
      </c>
      <c r="E259" s="219" t="s">
        <v>1</v>
      </c>
      <c r="F259" s="220" t="s">
        <v>136</v>
      </c>
      <c r="G259" s="218"/>
      <c r="H259" s="221">
        <v>12</v>
      </c>
      <c r="I259" s="222"/>
      <c r="J259" s="218"/>
      <c r="K259" s="218"/>
      <c r="L259" s="223"/>
      <c r="M259" s="224"/>
      <c r="N259" s="225"/>
      <c r="O259" s="225"/>
      <c r="P259" s="225"/>
      <c r="Q259" s="225"/>
      <c r="R259" s="225"/>
      <c r="S259" s="225"/>
      <c r="T259" s="226"/>
      <c r="AT259" s="227" t="s">
        <v>133</v>
      </c>
      <c r="AU259" s="227" t="s">
        <v>83</v>
      </c>
      <c r="AV259" s="14" t="s">
        <v>130</v>
      </c>
      <c r="AW259" s="14" t="s">
        <v>31</v>
      </c>
      <c r="AX259" s="14" t="s">
        <v>83</v>
      </c>
      <c r="AY259" s="227" t="s">
        <v>123</v>
      </c>
    </row>
    <row r="260" spans="1:65" s="2" customFormat="1" ht="16.5" customHeight="1">
      <c r="A260" s="33"/>
      <c r="B260" s="34"/>
      <c r="C260" s="177" t="s">
        <v>233</v>
      </c>
      <c r="D260" s="177" t="s">
        <v>124</v>
      </c>
      <c r="E260" s="178" t="s">
        <v>234</v>
      </c>
      <c r="F260" s="179" t="s">
        <v>235</v>
      </c>
      <c r="G260" s="180" t="s">
        <v>127</v>
      </c>
      <c r="H260" s="181">
        <v>12</v>
      </c>
      <c r="I260" s="182"/>
      <c r="J260" s="183">
        <f>ROUND(I260*H260,2)</f>
        <v>0</v>
      </c>
      <c r="K260" s="179" t="s">
        <v>128</v>
      </c>
      <c r="L260" s="184"/>
      <c r="M260" s="185" t="s">
        <v>1</v>
      </c>
      <c r="N260" s="186" t="s">
        <v>40</v>
      </c>
      <c r="O260" s="70"/>
      <c r="P260" s="187">
        <f>O260*H260</f>
        <v>0</v>
      </c>
      <c r="Q260" s="187">
        <v>2E-3</v>
      </c>
      <c r="R260" s="187">
        <f>Q260*H260</f>
        <v>2.4E-2</v>
      </c>
      <c r="S260" s="187">
        <v>0</v>
      </c>
      <c r="T260" s="188">
        <f>S260*H260</f>
        <v>0</v>
      </c>
      <c r="U260" s="33"/>
      <c r="V260" s="33"/>
      <c r="W260" s="33"/>
      <c r="X260" s="33"/>
      <c r="Y260" s="33"/>
      <c r="Z260" s="33"/>
      <c r="AA260" s="33"/>
      <c r="AB260" s="33"/>
      <c r="AC260" s="33"/>
      <c r="AD260" s="33"/>
      <c r="AE260" s="33"/>
      <c r="AR260" s="189" t="s">
        <v>129</v>
      </c>
      <c r="AT260" s="189" t="s">
        <v>124</v>
      </c>
      <c r="AU260" s="189" t="s">
        <v>83</v>
      </c>
      <c r="AY260" s="16" t="s">
        <v>123</v>
      </c>
      <c r="BE260" s="190">
        <f>IF(N260="základní",J260,0)</f>
        <v>0</v>
      </c>
      <c r="BF260" s="190">
        <f>IF(N260="snížená",J260,0)</f>
        <v>0</v>
      </c>
      <c r="BG260" s="190">
        <f>IF(N260="zákl. přenesená",J260,0)</f>
        <v>0</v>
      </c>
      <c r="BH260" s="190">
        <f>IF(N260="sníž. přenesená",J260,0)</f>
        <v>0</v>
      </c>
      <c r="BI260" s="190">
        <f>IF(N260="nulová",J260,0)</f>
        <v>0</v>
      </c>
      <c r="BJ260" s="16" t="s">
        <v>83</v>
      </c>
      <c r="BK260" s="190">
        <f>ROUND(I260*H260,2)</f>
        <v>0</v>
      </c>
      <c r="BL260" s="16" t="s">
        <v>130</v>
      </c>
      <c r="BM260" s="189" t="s">
        <v>236</v>
      </c>
    </row>
    <row r="261" spans="1:65" s="2" customFormat="1" ht="11.25">
      <c r="A261" s="33"/>
      <c r="B261" s="34"/>
      <c r="C261" s="35"/>
      <c r="D261" s="191" t="s">
        <v>132</v>
      </c>
      <c r="E261" s="35"/>
      <c r="F261" s="192" t="s">
        <v>235</v>
      </c>
      <c r="G261" s="35"/>
      <c r="H261" s="35"/>
      <c r="I261" s="193"/>
      <c r="J261" s="35"/>
      <c r="K261" s="35"/>
      <c r="L261" s="38"/>
      <c r="M261" s="194"/>
      <c r="N261" s="195"/>
      <c r="O261" s="70"/>
      <c r="P261" s="70"/>
      <c r="Q261" s="70"/>
      <c r="R261" s="70"/>
      <c r="S261" s="70"/>
      <c r="T261" s="71"/>
      <c r="U261" s="33"/>
      <c r="V261" s="33"/>
      <c r="W261" s="33"/>
      <c r="X261" s="33"/>
      <c r="Y261" s="33"/>
      <c r="Z261" s="33"/>
      <c r="AA261" s="33"/>
      <c r="AB261" s="33"/>
      <c r="AC261" s="33"/>
      <c r="AD261" s="33"/>
      <c r="AE261" s="33"/>
      <c r="AT261" s="16" t="s">
        <v>132</v>
      </c>
      <c r="AU261" s="16" t="s">
        <v>83</v>
      </c>
    </row>
    <row r="262" spans="1:65" s="12" customFormat="1" ht="11.25">
      <c r="B262" s="196"/>
      <c r="C262" s="197"/>
      <c r="D262" s="191" t="s">
        <v>133</v>
      </c>
      <c r="E262" s="198" t="s">
        <v>1</v>
      </c>
      <c r="F262" s="199" t="s">
        <v>237</v>
      </c>
      <c r="G262" s="197"/>
      <c r="H262" s="198" t="s">
        <v>1</v>
      </c>
      <c r="I262" s="200"/>
      <c r="J262" s="197"/>
      <c r="K262" s="197"/>
      <c r="L262" s="201"/>
      <c r="M262" s="202"/>
      <c r="N262" s="203"/>
      <c r="O262" s="203"/>
      <c r="P262" s="203"/>
      <c r="Q262" s="203"/>
      <c r="R262" s="203"/>
      <c r="S262" s="203"/>
      <c r="T262" s="204"/>
      <c r="AT262" s="205" t="s">
        <v>133</v>
      </c>
      <c r="AU262" s="205" t="s">
        <v>83</v>
      </c>
      <c r="AV262" s="12" t="s">
        <v>83</v>
      </c>
      <c r="AW262" s="12" t="s">
        <v>31</v>
      </c>
      <c r="AX262" s="12" t="s">
        <v>75</v>
      </c>
      <c r="AY262" s="205" t="s">
        <v>123</v>
      </c>
    </row>
    <row r="263" spans="1:65" s="13" customFormat="1" ht="11.25">
      <c r="B263" s="206"/>
      <c r="C263" s="207"/>
      <c r="D263" s="191" t="s">
        <v>133</v>
      </c>
      <c r="E263" s="208" t="s">
        <v>1</v>
      </c>
      <c r="F263" s="209" t="s">
        <v>238</v>
      </c>
      <c r="G263" s="207"/>
      <c r="H263" s="210">
        <v>12</v>
      </c>
      <c r="I263" s="211"/>
      <c r="J263" s="207"/>
      <c r="K263" s="207"/>
      <c r="L263" s="212"/>
      <c r="M263" s="213"/>
      <c r="N263" s="214"/>
      <c r="O263" s="214"/>
      <c r="P263" s="214"/>
      <c r="Q263" s="214"/>
      <c r="R263" s="214"/>
      <c r="S263" s="214"/>
      <c r="T263" s="215"/>
      <c r="AT263" s="216" t="s">
        <v>133</v>
      </c>
      <c r="AU263" s="216" t="s">
        <v>83</v>
      </c>
      <c r="AV263" s="13" t="s">
        <v>85</v>
      </c>
      <c r="AW263" s="13" t="s">
        <v>31</v>
      </c>
      <c r="AX263" s="13" t="s">
        <v>75</v>
      </c>
      <c r="AY263" s="216" t="s">
        <v>123</v>
      </c>
    </row>
    <row r="264" spans="1:65" s="14" customFormat="1" ht="11.25">
      <c r="B264" s="217"/>
      <c r="C264" s="218"/>
      <c r="D264" s="191" t="s">
        <v>133</v>
      </c>
      <c r="E264" s="219" t="s">
        <v>1</v>
      </c>
      <c r="F264" s="220" t="s">
        <v>136</v>
      </c>
      <c r="G264" s="218"/>
      <c r="H264" s="221">
        <v>12</v>
      </c>
      <c r="I264" s="222"/>
      <c r="J264" s="218"/>
      <c r="K264" s="218"/>
      <c r="L264" s="223"/>
      <c r="M264" s="224"/>
      <c r="N264" s="225"/>
      <c r="O264" s="225"/>
      <c r="P264" s="225"/>
      <c r="Q264" s="225"/>
      <c r="R264" s="225"/>
      <c r="S264" s="225"/>
      <c r="T264" s="226"/>
      <c r="AT264" s="227" t="s">
        <v>133</v>
      </c>
      <c r="AU264" s="227" t="s">
        <v>83</v>
      </c>
      <c r="AV264" s="14" t="s">
        <v>130</v>
      </c>
      <c r="AW264" s="14" t="s">
        <v>31</v>
      </c>
      <c r="AX264" s="14" t="s">
        <v>83</v>
      </c>
      <c r="AY264" s="227" t="s">
        <v>123</v>
      </c>
    </row>
    <row r="265" spans="1:65" s="2" customFormat="1" ht="24">
      <c r="A265" s="33"/>
      <c r="B265" s="34"/>
      <c r="C265" s="177" t="s">
        <v>239</v>
      </c>
      <c r="D265" s="177" t="s">
        <v>124</v>
      </c>
      <c r="E265" s="178" t="s">
        <v>240</v>
      </c>
      <c r="F265" s="179" t="s">
        <v>241</v>
      </c>
      <c r="G265" s="180" t="s">
        <v>127</v>
      </c>
      <c r="H265" s="181">
        <v>3</v>
      </c>
      <c r="I265" s="182"/>
      <c r="J265" s="183">
        <f>ROUND(I265*H265,2)</f>
        <v>0</v>
      </c>
      <c r="K265" s="179" t="s">
        <v>128</v>
      </c>
      <c r="L265" s="184"/>
      <c r="M265" s="185" t="s">
        <v>1</v>
      </c>
      <c r="N265" s="186" t="s">
        <v>40</v>
      </c>
      <c r="O265" s="70"/>
      <c r="P265" s="187">
        <f>O265*H265</f>
        <v>0</v>
      </c>
      <c r="Q265" s="187">
        <v>1.4</v>
      </c>
      <c r="R265" s="187">
        <f>Q265*H265</f>
        <v>4.1999999999999993</v>
      </c>
      <c r="S265" s="187">
        <v>0</v>
      </c>
      <c r="T265" s="188">
        <f>S265*H265</f>
        <v>0</v>
      </c>
      <c r="U265" s="33"/>
      <c r="V265" s="33"/>
      <c r="W265" s="33"/>
      <c r="X265" s="33"/>
      <c r="Y265" s="33"/>
      <c r="Z265" s="33"/>
      <c r="AA265" s="33"/>
      <c r="AB265" s="33"/>
      <c r="AC265" s="33"/>
      <c r="AD265" s="33"/>
      <c r="AE265" s="33"/>
      <c r="AR265" s="189" t="s">
        <v>129</v>
      </c>
      <c r="AT265" s="189" t="s">
        <v>124</v>
      </c>
      <c r="AU265" s="189" t="s">
        <v>83</v>
      </c>
      <c r="AY265" s="16" t="s">
        <v>123</v>
      </c>
      <c r="BE265" s="190">
        <f>IF(N265="základní",J265,0)</f>
        <v>0</v>
      </c>
      <c r="BF265" s="190">
        <f>IF(N265="snížená",J265,0)</f>
        <v>0</v>
      </c>
      <c r="BG265" s="190">
        <f>IF(N265="zákl. přenesená",J265,0)</f>
        <v>0</v>
      </c>
      <c r="BH265" s="190">
        <f>IF(N265="sníž. přenesená",J265,0)</f>
        <v>0</v>
      </c>
      <c r="BI265" s="190">
        <f>IF(N265="nulová",J265,0)</f>
        <v>0</v>
      </c>
      <c r="BJ265" s="16" t="s">
        <v>83</v>
      </c>
      <c r="BK265" s="190">
        <f>ROUND(I265*H265,2)</f>
        <v>0</v>
      </c>
      <c r="BL265" s="16" t="s">
        <v>130</v>
      </c>
      <c r="BM265" s="189" t="s">
        <v>242</v>
      </c>
    </row>
    <row r="266" spans="1:65" s="2" customFormat="1" ht="11.25">
      <c r="A266" s="33"/>
      <c r="B266" s="34"/>
      <c r="C266" s="35"/>
      <c r="D266" s="191" t="s">
        <v>132</v>
      </c>
      <c r="E266" s="35"/>
      <c r="F266" s="192" t="s">
        <v>243</v>
      </c>
      <c r="G266" s="35"/>
      <c r="H266" s="35"/>
      <c r="I266" s="193"/>
      <c r="J266" s="35"/>
      <c r="K266" s="35"/>
      <c r="L266" s="38"/>
      <c r="M266" s="194"/>
      <c r="N266" s="195"/>
      <c r="O266" s="70"/>
      <c r="P266" s="70"/>
      <c r="Q266" s="70"/>
      <c r="R266" s="70"/>
      <c r="S266" s="70"/>
      <c r="T266" s="71"/>
      <c r="U266" s="33"/>
      <c r="V266" s="33"/>
      <c r="W266" s="33"/>
      <c r="X266" s="33"/>
      <c r="Y266" s="33"/>
      <c r="Z266" s="33"/>
      <c r="AA266" s="33"/>
      <c r="AB266" s="33"/>
      <c r="AC266" s="33"/>
      <c r="AD266" s="33"/>
      <c r="AE266" s="33"/>
      <c r="AT266" s="16" t="s">
        <v>132</v>
      </c>
      <c r="AU266" s="16" t="s">
        <v>83</v>
      </c>
    </row>
    <row r="267" spans="1:65" s="12" customFormat="1" ht="11.25">
      <c r="B267" s="196"/>
      <c r="C267" s="197"/>
      <c r="D267" s="191" t="s">
        <v>133</v>
      </c>
      <c r="E267" s="198" t="s">
        <v>1</v>
      </c>
      <c r="F267" s="199" t="s">
        <v>244</v>
      </c>
      <c r="G267" s="197"/>
      <c r="H267" s="198" t="s">
        <v>1</v>
      </c>
      <c r="I267" s="200"/>
      <c r="J267" s="197"/>
      <c r="K267" s="197"/>
      <c r="L267" s="201"/>
      <c r="M267" s="202"/>
      <c r="N267" s="203"/>
      <c r="O267" s="203"/>
      <c r="P267" s="203"/>
      <c r="Q267" s="203"/>
      <c r="R267" s="203"/>
      <c r="S267" s="203"/>
      <c r="T267" s="204"/>
      <c r="AT267" s="205" t="s">
        <v>133</v>
      </c>
      <c r="AU267" s="205" t="s">
        <v>83</v>
      </c>
      <c r="AV267" s="12" t="s">
        <v>83</v>
      </c>
      <c r="AW267" s="12" t="s">
        <v>31</v>
      </c>
      <c r="AX267" s="12" t="s">
        <v>75</v>
      </c>
      <c r="AY267" s="205" t="s">
        <v>123</v>
      </c>
    </row>
    <row r="268" spans="1:65" s="12" customFormat="1" ht="11.25">
      <c r="B268" s="196"/>
      <c r="C268" s="197"/>
      <c r="D268" s="191" t="s">
        <v>133</v>
      </c>
      <c r="E268" s="198" t="s">
        <v>1</v>
      </c>
      <c r="F268" s="199" t="s">
        <v>245</v>
      </c>
      <c r="G268" s="197"/>
      <c r="H268" s="198" t="s">
        <v>1</v>
      </c>
      <c r="I268" s="200"/>
      <c r="J268" s="197"/>
      <c r="K268" s="197"/>
      <c r="L268" s="201"/>
      <c r="M268" s="202"/>
      <c r="N268" s="203"/>
      <c r="O268" s="203"/>
      <c r="P268" s="203"/>
      <c r="Q268" s="203"/>
      <c r="R268" s="203"/>
      <c r="S268" s="203"/>
      <c r="T268" s="204"/>
      <c r="AT268" s="205" t="s">
        <v>133</v>
      </c>
      <c r="AU268" s="205" t="s">
        <v>83</v>
      </c>
      <c r="AV268" s="12" t="s">
        <v>83</v>
      </c>
      <c r="AW268" s="12" t="s">
        <v>31</v>
      </c>
      <c r="AX268" s="12" t="s">
        <v>75</v>
      </c>
      <c r="AY268" s="205" t="s">
        <v>123</v>
      </c>
    </row>
    <row r="269" spans="1:65" s="13" customFormat="1" ht="11.25">
      <c r="B269" s="206"/>
      <c r="C269" s="207"/>
      <c r="D269" s="191" t="s">
        <v>133</v>
      </c>
      <c r="E269" s="208" t="s">
        <v>1</v>
      </c>
      <c r="F269" s="209" t="s">
        <v>143</v>
      </c>
      <c r="G269" s="207"/>
      <c r="H269" s="210">
        <v>3</v>
      </c>
      <c r="I269" s="211"/>
      <c r="J269" s="207"/>
      <c r="K269" s="207"/>
      <c r="L269" s="212"/>
      <c r="M269" s="213"/>
      <c r="N269" s="214"/>
      <c r="O269" s="214"/>
      <c r="P269" s="214"/>
      <c r="Q269" s="214"/>
      <c r="R269" s="214"/>
      <c r="S269" s="214"/>
      <c r="T269" s="215"/>
      <c r="AT269" s="216" t="s">
        <v>133</v>
      </c>
      <c r="AU269" s="216" t="s">
        <v>83</v>
      </c>
      <c r="AV269" s="13" t="s">
        <v>85</v>
      </c>
      <c r="AW269" s="13" t="s">
        <v>31</v>
      </c>
      <c r="AX269" s="13" t="s">
        <v>75</v>
      </c>
      <c r="AY269" s="216" t="s">
        <v>123</v>
      </c>
    </row>
    <row r="270" spans="1:65" s="14" customFormat="1" ht="11.25">
      <c r="B270" s="217"/>
      <c r="C270" s="218"/>
      <c r="D270" s="191" t="s">
        <v>133</v>
      </c>
      <c r="E270" s="219" t="s">
        <v>1</v>
      </c>
      <c r="F270" s="220" t="s">
        <v>136</v>
      </c>
      <c r="G270" s="218"/>
      <c r="H270" s="221">
        <v>3</v>
      </c>
      <c r="I270" s="222"/>
      <c r="J270" s="218"/>
      <c r="K270" s="218"/>
      <c r="L270" s="223"/>
      <c r="M270" s="224"/>
      <c r="N270" s="225"/>
      <c r="O270" s="225"/>
      <c r="P270" s="225"/>
      <c r="Q270" s="225"/>
      <c r="R270" s="225"/>
      <c r="S270" s="225"/>
      <c r="T270" s="226"/>
      <c r="AT270" s="227" t="s">
        <v>133</v>
      </c>
      <c r="AU270" s="227" t="s">
        <v>83</v>
      </c>
      <c r="AV270" s="14" t="s">
        <v>130</v>
      </c>
      <c r="AW270" s="14" t="s">
        <v>31</v>
      </c>
      <c r="AX270" s="14" t="s">
        <v>83</v>
      </c>
      <c r="AY270" s="227" t="s">
        <v>123</v>
      </c>
    </row>
    <row r="271" spans="1:65" s="2" customFormat="1" ht="21.75" customHeight="1">
      <c r="A271" s="33"/>
      <c r="B271" s="34"/>
      <c r="C271" s="177" t="s">
        <v>246</v>
      </c>
      <c r="D271" s="177" t="s">
        <v>124</v>
      </c>
      <c r="E271" s="178" t="s">
        <v>247</v>
      </c>
      <c r="F271" s="179" t="s">
        <v>248</v>
      </c>
      <c r="G271" s="180" t="s">
        <v>127</v>
      </c>
      <c r="H271" s="181">
        <v>43</v>
      </c>
      <c r="I271" s="182"/>
      <c r="J271" s="183">
        <f>ROUND(I271*H271,2)</f>
        <v>0</v>
      </c>
      <c r="K271" s="179" t="s">
        <v>128</v>
      </c>
      <c r="L271" s="184"/>
      <c r="M271" s="185" t="s">
        <v>1</v>
      </c>
      <c r="N271" s="186" t="s">
        <v>40</v>
      </c>
      <c r="O271" s="70"/>
      <c r="P271" s="187">
        <f>O271*H271</f>
        <v>0</v>
      </c>
      <c r="Q271" s="187">
        <v>0.157</v>
      </c>
      <c r="R271" s="187">
        <f>Q271*H271</f>
        <v>6.7510000000000003</v>
      </c>
      <c r="S271" s="187">
        <v>0</v>
      </c>
      <c r="T271" s="188">
        <f>S271*H271</f>
        <v>0</v>
      </c>
      <c r="U271" s="33"/>
      <c r="V271" s="33"/>
      <c r="W271" s="33"/>
      <c r="X271" s="33"/>
      <c r="Y271" s="33"/>
      <c r="Z271" s="33"/>
      <c r="AA271" s="33"/>
      <c r="AB271" s="33"/>
      <c r="AC271" s="33"/>
      <c r="AD271" s="33"/>
      <c r="AE271" s="33"/>
      <c r="AR271" s="189" t="s">
        <v>129</v>
      </c>
      <c r="AT271" s="189" t="s">
        <v>124</v>
      </c>
      <c r="AU271" s="189" t="s">
        <v>83</v>
      </c>
      <c r="AY271" s="16" t="s">
        <v>123</v>
      </c>
      <c r="BE271" s="190">
        <f>IF(N271="základní",J271,0)</f>
        <v>0</v>
      </c>
      <c r="BF271" s="190">
        <f>IF(N271="snížená",J271,0)</f>
        <v>0</v>
      </c>
      <c r="BG271" s="190">
        <f>IF(N271="zákl. přenesená",J271,0)</f>
        <v>0</v>
      </c>
      <c r="BH271" s="190">
        <f>IF(N271="sníž. přenesená",J271,0)</f>
        <v>0</v>
      </c>
      <c r="BI271" s="190">
        <f>IF(N271="nulová",J271,0)</f>
        <v>0</v>
      </c>
      <c r="BJ271" s="16" t="s">
        <v>83</v>
      </c>
      <c r="BK271" s="190">
        <f>ROUND(I271*H271,2)</f>
        <v>0</v>
      </c>
      <c r="BL271" s="16" t="s">
        <v>130</v>
      </c>
      <c r="BM271" s="189" t="s">
        <v>249</v>
      </c>
    </row>
    <row r="272" spans="1:65" s="2" customFormat="1" ht="11.25">
      <c r="A272" s="33"/>
      <c r="B272" s="34"/>
      <c r="C272" s="35"/>
      <c r="D272" s="191" t="s">
        <v>132</v>
      </c>
      <c r="E272" s="35"/>
      <c r="F272" s="192" t="s">
        <v>248</v>
      </c>
      <c r="G272" s="35"/>
      <c r="H272" s="35"/>
      <c r="I272" s="193"/>
      <c r="J272" s="35"/>
      <c r="K272" s="35"/>
      <c r="L272" s="38"/>
      <c r="M272" s="194"/>
      <c r="N272" s="195"/>
      <c r="O272" s="70"/>
      <c r="P272" s="70"/>
      <c r="Q272" s="70"/>
      <c r="R272" s="70"/>
      <c r="S272" s="70"/>
      <c r="T272" s="71"/>
      <c r="U272" s="33"/>
      <c r="V272" s="33"/>
      <c r="W272" s="33"/>
      <c r="X272" s="33"/>
      <c r="Y272" s="33"/>
      <c r="Z272" s="33"/>
      <c r="AA272" s="33"/>
      <c r="AB272" s="33"/>
      <c r="AC272" s="33"/>
      <c r="AD272" s="33"/>
      <c r="AE272" s="33"/>
      <c r="AT272" s="16" t="s">
        <v>132</v>
      </c>
      <c r="AU272" s="16" t="s">
        <v>83</v>
      </c>
    </row>
    <row r="273" spans="1:65" s="12" customFormat="1" ht="11.25">
      <c r="B273" s="196"/>
      <c r="C273" s="197"/>
      <c r="D273" s="191" t="s">
        <v>133</v>
      </c>
      <c r="E273" s="198" t="s">
        <v>1</v>
      </c>
      <c r="F273" s="199" t="s">
        <v>250</v>
      </c>
      <c r="G273" s="197"/>
      <c r="H273" s="198" t="s">
        <v>1</v>
      </c>
      <c r="I273" s="200"/>
      <c r="J273" s="197"/>
      <c r="K273" s="197"/>
      <c r="L273" s="201"/>
      <c r="M273" s="202"/>
      <c r="N273" s="203"/>
      <c r="O273" s="203"/>
      <c r="P273" s="203"/>
      <c r="Q273" s="203"/>
      <c r="R273" s="203"/>
      <c r="S273" s="203"/>
      <c r="T273" s="204"/>
      <c r="AT273" s="205" t="s">
        <v>133</v>
      </c>
      <c r="AU273" s="205" t="s">
        <v>83</v>
      </c>
      <c r="AV273" s="12" t="s">
        <v>83</v>
      </c>
      <c r="AW273" s="12" t="s">
        <v>31</v>
      </c>
      <c r="AX273" s="12" t="s">
        <v>75</v>
      </c>
      <c r="AY273" s="205" t="s">
        <v>123</v>
      </c>
    </row>
    <row r="274" spans="1:65" s="13" customFormat="1" ht="11.25">
      <c r="B274" s="206"/>
      <c r="C274" s="207"/>
      <c r="D274" s="191" t="s">
        <v>133</v>
      </c>
      <c r="E274" s="208" t="s">
        <v>1</v>
      </c>
      <c r="F274" s="209" t="s">
        <v>251</v>
      </c>
      <c r="G274" s="207"/>
      <c r="H274" s="210">
        <v>43</v>
      </c>
      <c r="I274" s="211"/>
      <c r="J274" s="207"/>
      <c r="K274" s="207"/>
      <c r="L274" s="212"/>
      <c r="M274" s="213"/>
      <c r="N274" s="214"/>
      <c r="O274" s="214"/>
      <c r="P274" s="214"/>
      <c r="Q274" s="214"/>
      <c r="R274" s="214"/>
      <c r="S274" s="214"/>
      <c r="T274" s="215"/>
      <c r="AT274" s="216" t="s">
        <v>133</v>
      </c>
      <c r="AU274" s="216" t="s">
        <v>83</v>
      </c>
      <c r="AV274" s="13" t="s">
        <v>85</v>
      </c>
      <c r="AW274" s="13" t="s">
        <v>31</v>
      </c>
      <c r="AX274" s="13" t="s">
        <v>75</v>
      </c>
      <c r="AY274" s="216" t="s">
        <v>123</v>
      </c>
    </row>
    <row r="275" spans="1:65" s="14" customFormat="1" ht="11.25">
      <c r="B275" s="217"/>
      <c r="C275" s="218"/>
      <c r="D275" s="191" t="s">
        <v>133</v>
      </c>
      <c r="E275" s="219" t="s">
        <v>1</v>
      </c>
      <c r="F275" s="220" t="s">
        <v>136</v>
      </c>
      <c r="G275" s="218"/>
      <c r="H275" s="221">
        <v>43</v>
      </c>
      <c r="I275" s="222"/>
      <c r="J275" s="218"/>
      <c r="K275" s="218"/>
      <c r="L275" s="223"/>
      <c r="M275" s="224"/>
      <c r="N275" s="225"/>
      <c r="O275" s="225"/>
      <c r="P275" s="225"/>
      <c r="Q275" s="225"/>
      <c r="R275" s="225"/>
      <c r="S275" s="225"/>
      <c r="T275" s="226"/>
      <c r="AT275" s="227" t="s">
        <v>133</v>
      </c>
      <c r="AU275" s="227" t="s">
        <v>83</v>
      </c>
      <c r="AV275" s="14" t="s">
        <v>130</v>
      </c>
      <c r="AW275" s="14" t="s">
        <v>31</v>
      </c>
      <c r="AX275" s="14" t="s">
        <v>83</v>
      </c>
      <c r="AY275" s="227" t="s">
        <v>123</v>
      </c>
    </row>
    <row r="276" spans="1:65" s="2" customFormat="1" ht="16.5" customHeight="1">
      <c r="A276" s="33"/>
      <c r="B276" s="34"/>
      <c r="C276" s="177" t="s">
        <v>252</v>
      </c>
      <c r="D276" s="177" t="s">
        <v>124</v>
      </c>
      <c r="E276" s="178" t="s">
        <v>253</v>
      </c>
      <c r="F276" s="179" t="s">
        <v>254</v>
      </c>
      <c r="G276" s="180" t="s">
        <v>127</v>
      </c>
      <c r="H276" s="181">
        <v>4</v>
      </c>
      <c r="I276" s="182"/>
      <c r="J276" s="183">
        <f>ROUND(I276*H276,2)</f>
        <v>0</v>
      </c>
      <c r="K276" s="179" t="s">
        <v>128</v>
      </c>
      <c r="L276" s="184"/>
      <c r="M276" s="185" t="s">
        <v>1</v>
      </c>
      <c r="N276" s="186" t="s">
        <v>40</v>
      </c>
      <c r="O276" s="70"/>
      <c r="P276" s="187">
        <f>O276*H276</f>
        <v>0</v>
      </c>
      <c r="Q276" s="187">
        <v>0.39700000000000002</v>
      </c>
      <c r="R276" s="187">
        <f>Q276*H276</f>
        <v>1.5880000000000001</v>
      </c>
      <c r="S276" s="187">
        <v>0</v>
      </c>
      <c r="T276" s="188">
        <f>S276*H276</f>
        <v>0</v>
      </c>
      <c r="U276" s="33"/>
      <c r="V276" s="33"/>
      <c r="W276" s="33"/>
      <c r="X276" s="33"/>
      <c r="Y276" s="33"/>
      <c r="Z276" s="33"/>
      <c r="AA276" s="33"/>
      <c r="AB276" s="33"/>
      <c r="AC276" s="33"/>
      <c r="AD276" s="33"/>
      <c r="AE276" s="33"/>
      <c r="AR276" s="189" t="s">
        <v>129</v>
      </c>
      <c r="AT276" s="189" t="s">
        <v>124</v>
      </c>
      <c r="AU276" s="189" t="s">
        <v>83</v>
      </c>
      <c r="AY276" s="16" t="s">
        <v>123</v>
      </c>
      <c r="BE276" s="190">
        <f>IF(N276="základní",J276,0)</f>
        <v>0</v>
      </c>
      <c r="BF276" s="190">
        <f>IF(N276="snížená",J276,0)</f>
        <v>0</v>
      </c>
      <c r="BG276" s="190">
        <f>IF(N276="zákl. přenesená",J276,0)</f>
        <v>0</v>
      </c>
      <c r="BH276" s="190">
        <f>IF(N276="sníž. přenesená",J276,0)</f>
        <v>0</v>
      </c>
      <c r="BI276" s="190">
        <f>IF(N276="nulová",J276,0)</f>
        <v>0</v>
      </c>
      <c r="BJ276" s="16" t="s">
        <v>83</v>
      </c>
      <c r="BK276" s="190">
        <f>ROUND(I276*H276,2)</f>
        <v>0</v>
      </c>
      <c r="BL276" s="16" t="s">
        <v>130</v>
      </c>
      <c r="BM276" s="189" t="s">
        <v>255</v>
      </c>
    </row>
    <row r="277" spans="1:65" s="2" customFormat="1" ht="11.25">
      <c r="A277" s="33"/>
      <c r="B277" s="34"/>
      <c r="C277" s="35"/>
      <c r="D277" s="191" t="s">
        <v>132</v>
      </c>
      <c r="E277" s="35"/>
      <c r="F277" s="192" t="s">
        <v>254</v>
      </c>
      <c r="G277" s="35"/>
      <c r="H277" s="35"/>
      <c r="I277" s="193"/>
      <c r="J277" s="35"/>
      <c r="K277" s="35"/>
      <c r="L277" s="38"/>
      <c r="M277" s="194"/>
      <c r="N277" s="195"/>
      <c r="O277" s="70"/>
      <c r="P277" s="70"/>
      <c r="Q277" s="70"/>
      <c r="R277" s="70"/>
      <c r="S277" s="70"/>
      <c r="T277" s="71"/>
      <c r="U277" s="33"/>
      <c r="V277" s="33"/>
      <c r="W277" s="33"/>
      <c r="X277" s="33"/>
      <c r="Y277" s="33"/>
      <c r="Z277" s="33"/>
      <c r="AA277" s="33"/>
      <c r="AB277" s="33"/>
      <c r="AC277" s="33"/>
      <c r="AD277" s="33"/>
      <c r="AE277" s="33"/>
      <c r="AT277" s="16" t="s">
        <v>132</v>
      </c>
      <c r="AU277" s="16" t="s">
        <v>83</v>
      </c>
    </row>
    <row r="278" spans="1:65" s="12" customFormat="1" ht="11.25">
      <c r="B278" s="196"/>
      <c r="C278" s="197"/>
      <c r="D278" s="191" t="s">
        <v>133</v>
      </c>
      <c r="E278" s="198" t="s">
        <v>1</v>
      </c>
      <c r="F278" s="199" t="s">
        <v>256</v>
      </c>
      <c r="G278" s="197"/>
      <c r="H278" s="198" t="s">
        <v>1</v>
      </c>
      <c r="I278" s="200"/>
      <c r="J278" s="197"/>
      <c r="K278" s="197"/>
      <c r="L278" s="201"/>
      <c r="M278" s="202"/>
      <c r="N278" s="203"/>
      <c r="O278" s="203"/>
      <c r="P278" s="203"/>
      <c r="Q278" s="203"/>
      <c r="R278" s="203"/>
      <c r="S278" s="203"/>
      <c r="T278" s="204"/>
      <c r="AT278" s="205" t="s">
        <v>133</v>
      </c>
      <c r="AU278" s="205" t="s">
        <v>83</v>
      </c>
      <c r="AV278" s="12" t="s">
        <v>83</v>
      </c>
      <c r="AW278" s="12" t="s">
        <v>31</v>
      </c>
      <c r="AX278" s="12" t="s">
        <v>75</v>
      </c>
      <c r="AY278" s="205" t="s">
        <v>123</v>
      </c>
    </row>
    <row r="279" spans="1:65" s="13" customFormat="1" ht="11.25">
      <c r="B279" s="206"/>
      <c r="C279" s="207"/>
      <c r="D279" s="191" t="s">
        <v>133</v>
      </c>
      <c r="E279" s="208" t="s">
        <v>1</v>
      </c>
      <c r="F279" s="209" t="s">
        <v>257</v>
      </c>
      <c r="G279" s="207"/>
      <c r="H279" s="210">
        <v>4</v>
      </c>
      <c r="I279" s="211"/>
      <c r="J279" s="207"/>
      <c r="K279" s="207"/>
      <c r="L279" s="212"/>
      <c r="M279" s="213"/>
      <c r="N279" s="214"/>
      <c r="O279" s="214"/>
      <c r="P279" s="214"/>
      <c r="Q279" s="214"/>
      <c r="R279" s="214"/>
      <c r="S279" s="214"/>
      <c r="T279" s="215"/>
      <c r="AT279" s="216" t="s">
        <v>133</v>
      </c>
      <c r="AU279" s="216" t="s">
        <v>83</v>
      </c>
      <c r="AV279" s="13" t="s">
        <v>85</v>
      </c>
      <c r="AW279" s="13" t="s">
        <v>31</v>
      </c>
      <c r="AX279" s="13" t="s">
        <v>75</v>
      </c>
      <c r="AY279" s="216" t="s">
        <v>123</v>
      </c>
    </row>
    <row r="280" spans="1:65" s="14" customFormat="1" ht="11.25">
      <c r="B280" s="217"/>
      <c r="C280" s="218"/>
      <c r="D280" s="191" t="s">
        <v>133</v>
      </c>
      <c r="E280" s="219" t="s">
        <v>1</v>
      </c>
      <c r="F280" s="220" t="s">
        <v>136</v>
      </c>
      <c r="G280" s="218"/>
      <c r="H280" s="221">
        <v>4</v>
      </c>
      <c r="I280" s="222"/>
      <c r="J280" s="218"/>
      <c r="K280" s="218"/>
      <c r="L280" s="223"/>
      <c r="M280" s="224"/>
      <c r="N280" s="225"/>
      <c r="O280" s="225"/>
      <c r="P280" s="225"/>
      <c r="Q280" s="225"/>
      <c r="R280" s="225"/>
      <c r="S280" s="225"/>
      <c r="T280" s="226"/>
      <c r="AT280" s="227" t="s">
        <v>133</v>
      </c>
      <c r="AU280" s="227" t="s">
        <v>83</v>
      </c>
      <c r="AV280" s="14" t="s">
        <v>130</v>
      </c>
      <c r="AW280" s="14" t="s">
        <v>31</v>
      </c>
      <c r="AX280" s="14" t="s">
        <v>83</v>
      </c>
      <c r="AY280" s="227" t="s">
        <v>123</v>
      </c>
    </row>
    <row r="281" spans="1:65" s="2" customFormat="1" ht="16.5" customHeight="1">
      <c r="A281" s="33"/>
      <c r="B281" s="34"/>
      <c r="C281" s="177" t="s">
        <v>258</v>
      </c>
      <c r="D281" s="177" t="s">
        <v>124</v>
      </c>
      <c r="E281" s="178" t="s">
        <v>259</v>
      </c>
      <c r="F281" s="179" t="s">
        <v>260</v>
      </c>
      <c r="G281" s="180" t="s">
        <v>127</v>
      </c>
      <c r="H281" s="181">
        <v>91</v>
      </c>
      <c r="I281" s="182"/>
      <c r="J281" s="183">
        <f>ROUND(I281*H281,2)</f>
        <v>0</v>
      </c>
      <c r="K281" s="179" t="s">
        <v>128</v>
      </c>
      <c r="L281" s="184"/>
      <c r="M281" s="185" t="s">
        <v>1</v>
      </c>
      <c r="N281" s="186" t="s">
        <v>40</v>
      </c>
      <c r="O281" s="70"/>
      <c r="P281" s="187">
        <f>O281*H281</f>
        <v>0</v>
      </c>
      <c r="Q281" s="187">
        <v>9.9000000000000005E-2</v>
      </c>
      <c r="R281" s="187">
        <f>Q281*H281</f>
        <v>9.0090000000000003</v>
      </c>
      <c r="S281" s="187">
        <v>0</v>
      </c>
      <c r="T281" s="188">
        <f>S281*H281</f>
        <v>0</v>
      </c>
      <c r="U281" s="33"/>
      <c r="V281" s="33"/>
      <c r="W281" s="33"/>
      <c r="X281" s="33"/>
      <c r="Y281" s="33"/>
      <c r="Z281" s="33"/>
      <c r="AA281" s="33"/>
      <c r="AB281" s="33"/>
      <c r="AC281" s="33"/>
      <c r="AD281" s="33"/>
      <c r="AE281" s="33"/>
      <c r="AR281" s="189" t="s">
        <v>129</v>
      </c>
      <c r="AT281" s="189" t="s">
        <v>124</v>
      </c>
      <c r="AU281" s="189" t="s">
        <v>83</v>
      </c>
      <c r="AY281" s="16" t="s">
        <v>123</v>
      </c>
      <c r="BE281" s="190">
        <f>IF(N281="základní",J281,0)</f>
        <v>0</v>
      </c>
      <c r="BF281" s="190">
        <f>IF(N281="snížená",J281,0)</f>
        <v>0</v>
      </c>
      <c r="BG281" s="190">
        <f>IF(N281="zákl. přenesená",J281,0)</f>
        <v>0</v>
      </c>
      <c r="BH281" s="190">
        <f>IF(N281="sníž. přenesená",J281,0)</f>
        <v>0</v>
      </c>
      <c r="BI281" s="190">
        <f>IF(N281="nulová",J281,0)</f>
        <v>0</v>
      </c>
      <c r="BJ281" s="16" t="s">
        <v>83</v>
      </c>
      <c r="BK281" s="190">
        <f>ROUND(I281*H281,2)</f>
        <v>0</v>
      </c>
      <c r="BL281" s="16" t="s">
        <v>130</v>
      </c>
      <c r="BM281" s="189" t="s">
        <v>261</v>
      </c>
    </row>
    <row r="282" spans="1:65" s="2" customFormat="1" ht="11.25">
      <c r="A282" s="33"/>
      <c r="B282" s="34"/>
      <c r="C282" s="35"/>
      <c r="D282" s="191" t="s">
        <v>132</v>
      </c>
      <c r="E282" s="35"/>
      <c r="F282" s="192" t="s">
        <v>260</v>
      </c>
      <c r="G282" s="35"/>
      <c r="H282" s="35"/>
      <c r="I282" s="193"/>
      <c r="J282" s="35"/>
      <c r="K282" s="35"/>
      <c r="L282" s="38"/>
      <c r="M282" s="194"/>
      <c r="N282" s="195"/>
      <c r="O282" s="70"/>
      <c r="P282" s="70"/>
      <c r="Q282" s="70"/>
      <c r="R282" s="70"/>
      <c r="S282" s="70"/>
      <c r="T282" s="71"/>
      <c r="U282" s="33"/>
      <c r="V282" s="33"/>
      <c r="W282" s="33"/>
      <c r="X282" s="33"/>
      <c r="Y282" s="33"/>
      <c r="Z282" s="33"/>
      <c r="AA282" s="33"/>
      <c r="AB282" s="33"/>
      <c r="AC282" s="33"/>
      <c r="AD282" s="33"/>
      <c r="AE282" s="33"/>
      <c r="AT282" s="16" t="s">
        <v>132</v>
      </c>
      <c r="AU282" s="16" t="s">
        <v>83</v>
      </c>
    </row>
    <row r="283" spans="1:65" s="12" customFormat="1" ht="11.25">
      <c r="B283" s="196"/>
      <c r="C283" s="197"/>
      <c r="D283" s="191" t="s">
        <v>133</v>
      </c>
      <c r="E283" s="198" t="s">
        <v>1</v>
      </c>
      <c r="F283" s="199" t="s">
        <v>262</v>
      </c>
      <c r="G283" s="197"/>
      <c r="H283" s="198" t="s">
        <v>1</v>
      </c>
      <c r="I283" s="200"/>
      <c r="J283" s="197"/>
      <c r="K283" s="197"/>
      <c r="L283" s="201"/>
      <c r="M283" s="202"/>
      <c r="N283" s="203"/>
      <c r="O283" s="203"/>
      <c r="P283" s="203"/>
      <c r="Q283" s="203"/>
      <c r="R283" s="203"/>
      <c r="S283" s="203"/>
      <c r="T283" s="204"/>
      <c r="AT283" s="205" t="s">
        <v>133</v>
      </c>
      <c r="AU283" s="205" t="s">
        <v>83</v>
      </c>
      <c r="AV283" s="12" t="s">
        <v>83</v>
      </c>
      <c r="AW283" s="12" t="s">
        <v>31</v>
      </c>
      <c r="AX283" s="12" t="s">
        <v>75</v>
      </c>
      <c r="AY283" s="205" t="s">
        <v>123</v>
      </c>
    </row>
    <row r="284" spans="1:65" s="13" customFormat="1" ht="11.25">
      <c r="B284" s="206"/>
      <c r="C284" s="207"/>
      <c r="D284" s="191" t="s">
        <v>133</v>
      </c>
      <c r="E284" s="208" t="s">
        <v>1</v>
      </c>
      <c r="F284" s="209" t="s">
        <v>263</v>
      </c>
      <c r="G284" s="207"/>
      <c r="H284" s="210">
        <v>91</v>
      </c>
      <c r="I284" s="211"/>
      <c r="J284" s="207"/>
      <c r="K284" s="207"/>
      <c r="L284" s="212"/>
      <c r="M284" s="213"/>
      <c r="N284" s="214"/>
      <c r="O284" s="214"/>
      <c r="P284" s="214"/>
      <c r="Q284" s="214"/>
      <c r="R284" s="214"/>
      <c r="S284" s="214"/>
      <c r="T284" s="215"/>
      <c r="AT284" s="216" t="s">
        <v>133</v>
      </c>
      <c r="AU284" s="216" t="s">
        <v>83</v>
      </c>
      <c r="AV284" s="13" t="s">
        <v>85</v>
      </c>
      <c r="AW284" s="13" t="s">
        <v>31</v>
      </c>
      <c r="AX284" s="13" t="s">
        <v>75</v>
      </c>
      <c r="AY284" s="216" t="s">
        <v>123</v>
      </c>
    </row>
    <row r="285" spans="1:65" s="14" customFormat="1" ht="11.25">
      <c r="B285" s="217"/>
      <c r="C285" s="218"/>
      <c r="D285" s="191" t="s">
        <v>133</v>
      </c>
      <c r="E285" s="219" t="s">
        <v>1</v>
      </c>
      <c r="F285" s="220" t="s">
        <v>136</v>
      </c>
      <c r="G285" s="218"/>
      <c r="H285" s="221">
        <v>91</v>
      </c>
      <c r="I285" s="222"/>
      <c r="J285" s="218"/>
      <c r="K285" s="218"/>
      <c r="L285" s="223"/>
      <c r="M285" s="224"/>
      <c r="N285" s="225"/>
      <c r="O285" s="225"/>
      <c r="P285" s="225"/>
      <c r="Q285" s="225"/>
      <c r="R285" s="225"/>
      <c r="S285" s="225"/>
      <c r="T285" s="226"/>
      <c r="AT285" s="227" t="s">
        <v>133</v>
      </c>
      <c r="AU285" s="227" t="s">
        <v>83</v>
      </c>
      <c r="AV285" s="14" t="s">
        <v>130</v>
      </c>
      <c r="AW285" s="14" t="s">
        <v>31</v>
      </c>
      <c r="AX285" s="14" t="s">
        <v>83</v>
      </c>
      <c r="AY285" s="227" t="s">
        <v>123</v>
      </c>
    </row>
    <row r="286" spans="1:65" s="2" customFormat="1" ht="16.5" customHeight="1">
      <c r="A286" s="33"/>
      <c r="B286" s="34"/>
      <c r="C286" s="177" t="s">
        <v>7</v>
      </c>
      <c r="D286" s="177" t="s">
        <v>124</v>
      </c>
      <c r="E286" s="178" t="s">
        <v>264</v>
      </c>
      <c r="F286" s="179" t="s">
        <v>265</v>
      </c>
      <c r="G286" s="180" t="s">
        <v>127</v>
      </c>
      <c r="H286" s="181">
        <v>92</v>
      </c>
      <c r="I286" s="182"/>
      <c r="J286" s="183">
        <f>ROUND(I286*H286,2)</f>
        <v>0</v>
      </c>
      <c r="K286" s="179" t="s">
        <v>128</v>
      </c>
      <c r="L286" s="184"/>
      <c r="M286" s="185" t="s">
        <v>1</v>
      </c>
      <c r="N286" s="186" t="s">
        <v>40</v>
      </c>
      <c r="O286" s="70"/>
      <c r="P286" s="187">
        <f>O286*H286</f>
        <v>0</v>
      </c>
      <c r="Q286" s="187">
        <v>0.14899999999999999</v>
      </c>
      <c r="R286" s="187">
        <f>Q286*H286</f>
        <v>13.708</v>
      </c>
      <c r="S286" s="187">
        <v>0</v>
      </c>
      <c r="T286" s="188">
        <f>S286*H286</f>
        <v>0</v>
      </c>
      <c r="U286" s="33"/>
      <c r="V286" s="33"/>
      <c r="W286" s="33"/>
      <c r="X286" s="33"/>
      <c r="Y286" s="33"/>
      <c r="Z286" s="33"/>
      <c r="AA286" s="33"/>
      <c r="AB286" s="33"/>
      <c r="AC286" s="33"/>
      <c r="AD286" s="33"/>
      <c r="AE286" s="33"/>
      <c r="AR286" s="189" t="s">
        <v>129</v>
      </c>
      <c r="AT286" s="189" t="s">
        <v>124</v>
      </c>
      <c r="AU286" s="189" t="s">
        <v>83</v>
      </c>
      <c r="AY286" s="16" t="s">
        <v>123</v>
      </c>
      <c r="BE286" s="190">
        <f>IF(N286="základní",J286,0)</f>
        <v>0</v>
      </c>
      <c r="BF286" s="190">
        <f>IF(N286="snížená",J286,0)</f>
        <v>0</v>
      </c>
      <c r="BG286" s="190">
        <f>IF(N286="zákl. přenesená",J286,0)</f>
        <v>0</v>
      </c>
      <c r="BH286" s="190">
        <f>IF(N286="sníž. přenesená",J286,0)</f>
        <v>0</v>
      </c>
      <c r="BI286" s="190">
        <f>IF(N286="nulová",J286,0)</f>
        <v>0</v>
      </c>
      <c r="BJ286" s="16" t="s">
        <v>83</v>
      </c>
      <c r="BK286" s="190">
        <f>ROUND(I286*H286,2)</f>
        <v>0</v>
      </c>
      <c r="BL286" s="16" t="s">
        <v>130</v>
      </c>
      <c r="BM286" s="189" t="s">
        <v>266</v>
      </c>
    </row>
    <row r="287" spans="1:65" s="2" customFormat="1" ht="11.25">
      <c r="A287" s="33"/>
      <c r="B287" s="34"/>
      <c r="C287" s="35"/>
      <c r="D287" s="191" t="s">
        <v>132</v>
      </c>
      <c r="E287" s="35"/>
      <c r="F287" s="192" t="s">
        <v>265</v>
      </c>
      <c r="G287" s="35"/>
      <c r="H287" s="35"/>
      <c r="I287" s="193"/>
      <c r="J287" s="35"/>
      <c r="K287" s="35"/>
      <c r="L287" s="38"/>
      <c r="M287" s="194"/>
      <c r="N287" s="195"/>
      <c r="O287" s="70"/>
      <c r="P287" s="70"/>
      <c r="Q287" s="70"/>
      <c r="R287" s="70"/>
      <c r="S287" s="70"/>
      <c r="T287" s="71"/>
      <c r="U287" s="33"/>
      <c r="V287" s="33"/>
      <c r="W287" s="33"/>
      <c r="X287" s="33"/>
      <c r="Y287" s="33"/>
      <c r="Z287" s="33"/>
      <c r="AA287" s="33"/>
      <c r="AB287" s="33"/>
      <c r="AC287" s="33"/>
      <c r="AD287" s="33"/>
      <c r="AE287" s="33"/>
      <c r="AT287" s="16" t="s">
        <v>132</v>
      </c>
      <c r="AU287" s="16" t="s">
        <v>83</v>
      </c>
    </row>
    <row r="288" spans="1:65" s="12" customFormat="1" ht="11.25">
      <c r="B288" s="196"/>
      <c r="C288" s="197"/>
      <c r="D288" s="191" t="s">
        <v>133</v>
      </c>
      <c r="E288" s="198" t="s">
        <v>1</v>
      </c>
      <c r="F288" s="199" t="s">
        <v>262</v>
      </c>
      <c r="G288" s="197"/>
      <c r="H288" s="198" t="s">
        <v>1</v>
      </c>
      <c r="I288" s="200"/>
      <c r="J288" s="197"/>
      <c r="K288" s="197"/>
      <c r="L288" s="201"/>
      <c r="M288" s="202"/>
      <c r="N288" s="203"/>
      <c r="O288" s="203"/>
      <c r="P288" s="203"/>
      <c r="Q288" s="203"/>
      <c r="R288" s="203"/>
      <c r="S288" s="203"/>
      <c r="T288" s="204"/>
      <c r="AT288" s="205" t="s">
        <v>133</v>
      </c>
      <c r="AU288" s="205" t="s">
        <v>83</v>
      </c>
      <c r="AV288" s="12" t="s">
        <v>83</v>
      </c>
      <c r="AW288" s="12" t="s">
        <v>31</v>
      </c>
      <c r="AX288" s="12" t="s">
        <v>75</v>
      </c>
      <c r="AY288" s="205" t="s">
        <v>123</v>
      </c>
    </row>
    <row r="289" spans="1:65" s="13" customFormat="1" ht="11.25">
      <c r="B289" s="206"/>
      <c r="C289" s="207"/>
      <c r="D289" s="191" t="s">
        <v>133</v>
      </c>
      <c r="E289" s="208" t="s">
        <v>1</v>
      </c>
      <c r="F289" s="209" t="s">
        <v>267</v>
      </c>
      <c r="G289" s="207"/>
      <c r="H289" s="210">
        <v>92</v>
      </c>
      <c r="I289" s="211"/>
      <c r="J289" s="207"/>
      <c r="K289" s="207"/>
      <c r="L289" s="212"/>
      <c r="M289" s="213"/>
      <c r="N289" s="214"/>
      <c r="O289" s="214"/>
      <c r="P289" s="214"/>
      <c r="Q289" s="214"/>
      <c r="R289" s="214"/>
      <c r="S289" s="214"/>
      <c r="T289" s="215"/>
      <c r="AT289" s="216" t="s">
        <v>133</v>
      </c>
      <c r="AU289" s="216" t="s">
        <v>83</v>
      </c>
      <c r="AV289" s="13" t="s">
        <v>85</v>
      </c>
      <c r="AW289" s="13" t="s">
        <v>31</v>
      </c>
      <c r="AX289" s="13" t="s">
        <v>75</v>
      </c>
      <c r="AY289" s="216" t="s">
        <v>123</v>
      </c>
    </row>
    <row r="290" spans="1:65" s="14" customFormat="1" ht="11.25">
      <c r="B290" s="217"/>
      <c r="C290" s="218"/>
      <c r="D290" s="191" t="s">
        <v>133</v>
      </c>
      <c r="E290" s="219" t="s">
        <v>1</v>
      </c>
      <c r="F290" s="220" t="s">
        <v>136</v>
      </c>
      <c r="G290" s="218"/>
      <c r="H290" s="221">
        <v>92</v>
      </c>
      <c r="I290" s="222"/>
      <c r="J290" s="218"/>
      <c r="K290" s="218"/>
      <c r="L290" s="223"/>
      <c r="M290" s="224"/>
      <c r="N290" s="225"/>
      <c r="O290" s="225"/>
      <c r="P290" s="225"/>
      <c r="Q290" s="225"/>
      <c r="R290" s="225"/>
      <c r="S290" s="225"/>
      <c r="T290" s="226"/>
      <c r="AT290" s="227" t="s">
        <v>133</v>
      </c>
      <c r="AU290" s="227" t="s">
        <v>83</v>
      </c>
      <c r="AV290" s="14" t="s">
        <v>130</v>
      </c>
      <c r="AW290" s="14" t="s">
        <v>31</v>
      </c>
      <c r="AX290" s="14" t="s">
        <v>83</v>
      </c>
      <c r="AY290" s="227" t="s">
        <v>123</v>
      </c>
    </row>
    <row r="291" spans="1:65" s="2" customFormat="1" ht="24">
      <c r="A291" s="33"/>
      <c r="B291" s="34"/>
      <c r="C291" s="177" t="s">
        <v>182</v>
      </c>
      <c r="D291" s="177" t="s">
        <v>124</v>
      </c>
      <c r="E291" s="178" t="s">
        <v>268</v>
      </c>
      <c r="F291" s="179" t="s">
        <v>269</v>
      </c>
      <c r="G291" s="180" t="s">
        <v>270</v>
      </c>
      <c r="H291" s="181">
        <v>64.760000000000005</v>
      </c>
      <c r="I291" s="182"/>
      <c r="J291" s="183">
        <f>ROUND(I291*H291,2)</f>
        <v>0</v>
      </c>
      <c r="K291" s="179" t="s">
        <v>128</v>
      </c>
      <c r="L291" s="184"/>
      <c r="M291" s="185" t="s">
        <v>1</v>
      </c>
      <c r="N291" s="186" t="s">
        <v>40</v>
      </c>
      <c r="O291" s="70"/>
      <c r="P291" s="187">
        <f>O291*H291</f>
        <v>0</v>
      </c>
      <c r="Q291" s="187">
        <v>1</v>
      </c>
      <c r="R291" s="187">
        <f>Q291*H291</f>
        <v>64.760000000000005</v>
      </c>
      <c r="S291" s="187">
        <v>0</v>
      </c>
      <c r="T291" s="188">
        <f>S291*H291</f>
        <v>0</v>
      </c>
      <c r="U291" s="33"/>
      <c r="V291" s="33"/>
      <c r="W291" s="33"/>
      <c r="X291" s="33"/>
      <c r="Y291" s="33"/>
      <c r="Z291" s="33"/>
      <c r="AA291" s="33"/>
      <c r="AB291" s="33"/>
      <c r="AC291" s="33"/>
      <c r="AD291" s="33"/>
      <c r="AE291" s="33"/>
      <c r="AR291" s="189" t="s">
        <v>129</v>
      </c>
      <c r="AT291" s="189" t="s">
        <v>124</v>
      </c>
      <c r="AU291" s="189" t="s">
        <v>83</v>
      </c>
      <c r="AY291" s="16" t="s">
        <v>123</v>
      </c>
      <c r="BE291" s="190">
        <f>IF(N291="základní",J291,0)</f>
        <v>0</v>
      </c>
      <c r="BF291" s="190">
        <f>IF(N291="snížená",J291,0)</f>
        <v>0</v>
      </c>
      <c r="BG291" s="190">
        <f>IF(N291="zákl. přenesená",J291,0)</f>
        <v>0</v>
      </c>
      <c r="BH291" s="190">
        <f>IF(N291="sníž. přenesená",J291,0)</f>
        <v>0</v>
      </c>
      <c r="BI291" s="190">
        <f>IF(N291="nulová",J291,0)</f>
        <v>0</v>
      </c>
      <c r="BJ291" s="16" t="s">
        <v>83</v>
      </c>
      <c r="BK291" s="190">
        <f>ROUND(I291*H291,2)</f>
        <v>0</v>
      </c>
      <c r="BL291" s="16" t="s">
        <v>130</v>
      </c>
      <c r="BM291" s="189" t="s">
        <v>271</v>
      </c>
    </row>
    <row r="292" spans="1:65" s="2" customFormat="1" ht="11.25">
      <c r="A292" s="33"/>
      <c r="B292" s="34"/>
      <c r="C292" s="35"/>
      <c r="D292" s="191" t="s">
        <v>132</v>
      </c>
      <c r="E292" s="35"/>
      <c r="F292" s="192" t="s">
        <v>269</v>
      </c>
      <c r="G292" s="35"/>
      <c r="H292" s="35"/>
      <c r="I292" s="193"/>
      <c r="J292" s="35"/>
      <c r="K292" s="35"/>
      <c r="L292" s="38"/>
      <c r="M292" s="194"/>
      <c r="N292" s="195"/>
      <c r="O292" s="70"/>
      <c r="P292" s="70"/>
      <c r="Q292" s="70"/>
      <c r="R292" s="70"/>
      <c r="S292" s="70"/>
      <c r="T292" s="71"/>
      <c r="U292" s="33"/>
      <c r="V292" s="33"/>
      <c r="W292" s="33"/>
      <c r="X292" s="33"/>
      <c r="Y292" s="33"/>
      <c r="Z292" s="33"/>
      <c r="AA292" s="33"/>
      <c r="AB292" s="33"/>
      <c r="AC292" s="33"/>
      <c r="AD292" s="33"/>
      <c r="AE292" s="33"/>
      <c r="AT292" s="16" t="s">
        <v>132</v>
      </c>
      <c r="AU292" s="16" t="s">
        <v>83</v>
      </c>
    </row>
    <row r="293" spans="1:65" s="12" customFormat="1" ht="11.25">
      <c r="B293" s="196"/>
      <c r="C293" s="197"/>
      <c r="D293" s="191" t="s">
        <v>133</v>
      </c>
      <c r="E293" s="198" t="s">
        <v>1</v>
      </c>
      <c r="F293" s="199" t="s">
        <v>272</v>
      </c>
      <c r="G293" s="197"/>
      <c r="H293" s="198" t="s">
        <v>1</v>
      </c>
      <c r="I293" s="200"/>
      <c r="J293" s="197"/>
      <c r="K293" s="197"/>
      <c r="L293" s="201"/>
      <c r="M293" s="202"/>
      <c r="N293" s="203"/>
      <c r="O293" s="203"/>
      <c r="P293" s="203"/>
      <c r="Q293" s="203"/>
      <c r="R293" s="203"/>
      <c r="S293" s="203"/>
      <c r="T293" s="204"/>
      <c r="AT293" s="205" t="s">
        <v>133</v>
      </c>
      <c r="AU293" s="205" t="s">
        <v>83</v>
      </c>
      <c r="AV293" s="12" t="s">
        <v>83</v>
      </c>
      <c r="AW293" s="12" t="s">
        <v>31</v>
      </c>
      <c r="AX293" s="12" t="s">
        <v>75</v>
      </c>
      <c r="AY293" s="205" t="s">
        <v>123</v>
      </c>
    </row>
    <row r="294" spans="1:65" s="13" customFormat="1" ht="11.25">
      <c r="B294" s="206"/>
      <c r="C294" s="207"/>
      <c r="D294" s="191" t="s">
        <v>133</v>
      </c>
      <c r="E294" s="208" t="s">
        <v>1</v>
      </c>
      <c r="F294" s="209" t="s">
        <v>273</v>
      </c>
      <c r="G294" s="207"/>
      <c r="H294" s="210">
        <v>18</v>
      </c>
      <c r="I294" s="211"/>
      <c r="J294" s="207"/>
      <c r="K294" s="207"/>
      <c r="L294" s="212"/>
      <c r="M294" s="213"/>
      <c r="N294" s="214"/>
      <c r="O294" s="214"/>
      <c r="P294" s="214"/>
      <c r="Q294" s="214"/>
      <c r="R294" s="214"/>
      <c r="S294" s="214"/>
      <c r="T294" s="215"/>
      <c r="AT294" s="216" t="s">
        <v>133</v>
      </c>
      <c r="AU294" s="216" t="s">
        <v>83</v>
      </c>
      <c r="AV294" s="13" t="s">
        <v>85</v>
      </c>
      <c r="AW294" s="13" t="s">
        <v>31</v>
      </c>
      <c r="AX294" s="13" t="s">
        <v>75</v>
      </c>
      <c r="AY294" s="216" t="s">
        <v>123</v>
      </c>
    </row>
    <row r="295" spans="1:65" s="12" customFormat="1" ht="11.25">
      <c r="B295" s="196"/>
      <c r="C295" s="197"/>
      <c r="D295" s="191" t="s">
        <v>133</v>
      </c>
      <c r="E295" s="198" t="s">
        <v>1</v>
      </c>
      <c r="F295" s="199" t="s">
        <v>186</v>
      </c>
      <c r="G295" s="197"/>
      <c r="H295" s="198" t="s">
        <v>1</v>
      </c>
      <c r="I295" s="200"/>
      <c r="J295" s="197"/>
      <c r="K295" s="197"/>
      <c r="L295" s="201"/>
      <c r="M295" s="202"/>
      <c r="N295" s="203"/>
      <c r="O295" s="203"/>
      <c r="P295" s="203"/>
      <c r="Q295" s="203"/>
      <c r="R295" s="203"/>
      <c r="S295" s="203"/>
      <c r="T295" s="204"/>
      <c r="AT295" s="205" t="s">
        <v>133</v>
      </c>
      <c r="AU295" s="205" t="s">
        <v>83</v>
      </c>
      <c r="AV295" s="12" t="s">
        <v>83</v>
      </c>
      <c r="AW295" s="12" t="s">
        <v>31</v>
      </c>
      <c r="AX295" s="12" t="s">
        <v>75</v>
      </c>
      <c r="AY295" s="205" t="s">
        <v>123</v>
      </c>
    </row>
    <row r="296" spans="1:65" s="13" customFormat="1" ht="11.25">
      <c r="B296" s="206"/>
      <c r="C296" s="207"/>
      <c r="D296" s="191" t="s">
        <v>133</v>
      </c>
      <c r="E296" s="208" t="s">
        <v>1</v>
      </c>
      <c r="F296" s="209" t="s">
        <v>274</v>
      </c>
      <c r="G296" s="207"/>
      <c r="H296" s="210">
        <v>12</v>
      </c>
      <c r="I296" s="211"/>
      <c r="J296" s="207"/>
      <c r="K296" s="207"/>
      <c r="L296" s="212"/>
      <c r="M296" s="213"/>
      <c r="N296" s="214"/>
      <c r="O296" s="214"/>
      <c r="P296" s="214"/>
      <c r="Q296" s="214"/>
      <c r="R296" s="214"/>
      <c r="S296" s="214"/>
      <c r="T296" s="215"/>
      <c r="AT296" s="216" t="s">
        <v>133</v>
      </c>
      <c r="AU296" s="216" t="s">
        <v>83</v>
      </c>
      <c r="AV296" s="13" t="s">
        <v>85</v>
      </c>
      <c r="AW296" s="13" t="s">
        <v>31</v>
      </c>
      <c r="AX296" s="13" t="s">
        <v>75</v>
      </c>
      <c r="AY296" s="216" t="s">
        <v>123</v>
      </c>
    </row>
    <row r="297" spans="1:65" s="12" customFormat="1" ht="22.5">
      <c r="B297" s="196"/>
      <c r="C297" s="197"/>
      <c r="D297" s="191" t="s">
        <v>133</v>
      </c>
      <c r="E297" s="198" t="s">
        <v>1</v>
      </c>
      <c r="F297" s="199" t="s">
        <v>275</v>
      </c>
      <c r="G297" s="197"/>
      <c r="H297" s="198" t="s">
        <v>1</v>
      </c>
      <c r="I297" s="200"/>
      <c r="J297" s="197"/>
      <c r="K297" s="197"/>
      <c r="L297" s="201"/>
      <c r="M297" s="202"/>
      <c r="N297" s="203"/>
      <c r="O297" s="203"/>
      <c r="P297" s="203"/>
      <c r="Q297" s="203"/>
      <c r="R297" s="203"/>
      <c r="S297" s="203"/>
      <c r="T297" s="204"/>
      <c r="AT297" s="205" t="s">
        <v>133</v>
      </c>
      <c r="AU297" s="205" t="s">
        <v>83</v>
      </c>
      <c r="AV297" s="12" t="s">
        <v>83</v>
      </c>
      <c r="AW297" s="12" t="s">
        <v>31</v>
      </c>
      <c r="AX297" s="12" t="s">
        <v>75</v>
      </c>
      <c r="AY297" s="205" t="s">
        <v>123</v>
      </c>
    </row>
    <row r="298" spans="1:65" s="13" customFormat="1" ht="11.25">
      <c r="B298" s="206"/>
      <c r="C298" s="207"/>
      <c r="D298" s="191" t="s">
        <v>133</v>
      </c>
      <c r="E298" s="208" t="s">
        <v>1</v>
      </c>
      <c r="F298" s="209" t="s">
        <v>276</v>
      </c>
      <c r="G298" s="207"/>
      <c r="H298" s="210">
        <v>3.51</v>
      </c>
      <c r="I298" s="211"/>
      <c r="J298" s="207"/>
      <c r="K298" s="207"/>
      <c r="L298" s="212"/>
      <c r="M298" s="213"/>
      <c r="N298" s="214"/>
      <c r="O298" s="214"/>
      <c r="P298" s="214"/>
      <c r="Q298" s="214"/>
      <c r="R298" s="214"/>
      <c r="S298" s="214"/>
      <c r="T298" s="215"/>
      <c r="AT298" s="216" t="s">
        <v>133</v>
      </c>
      <c r="AU298" s="216" t="s">
        <v>83</v>
      </c>
      <c r="AV298" s="13" t="s">
        <v>85</v>
      </c>
      <c r="AW298" s="13" t="s">
        <v>31</v>
      </c>
      <c r="AX298" s="13" t="s">
        <v>75</v>
      </c>
      <c r="AY298" s="216" t="s">
        <v>123</v>
      </c>
    </row>
    <row r="299" spans="1:65" s="12" customFormat="1" ht="11.25">
      <c r="B299" s="196"/>
      <c r="C299" s="197"/>
      <c r="D299" s="191" t="s">
        <v>133</v>
      </c>
      <c r="E299" s="198" t="s">
        <v>1</v>
      </c>
      <c r="F299" s="199" t="s">
        <v>277</v>
      </c>
      <c r="G299" s="197"/>
      <c r="H299" s="198" t="s">
        <v>1</v>
      </c>
      <c r="I299" s="200"/>
      <c r="J299" s="197"/>
      <c r="K299" s="197"/>
      <c r="L299" s="201"/>
      <c r="M299" s="202"/>
      <c r="N299" s="203"/>
      <c r="O299" s="203"/>
      <c r="P299" s="203"/>
      <c r="Q299" s="203"/>
      <c r="R299" s="203"/>
      <c r="S299" s="203"/>
      <c r="T299" s="204"/>
      <c r="AT299" s="205" t="s">
        <v>133</v>
      </c>
      <c r="AU299" s="205" t="s">
        <v>83</v>
      </c>
      <c r="AV299" s="12" t="s">
        <v>83</v>
      </c>
      <c r="AW299" s="12" t="s">
        <v>31</v>
      </c>
      <c r="AX299" s="12" t="s">
        <v>75</v>
      </c>
      <c r="AY299" s="205" t="s">
        <v>123</v>
      </c>
    </row>
    <row r="300" spans="1:65" s="13" customFormat="1" ht="11.25">
      <c r="B300" s="206"/>
      <c r="C300" s="207"/>
      <c r="D300" s="191" t="s">
        <v>133</v>
      </c>
      <c r="E300" s="208" t="s">
        <v>1</v>
      </c>
      <c r="F300" s="209" t="s">
        <v>278</v>
      </c>
      <c r="G300" s="207"/>
      <c r="H300" s="210">
        <v>22.5</v>
      </c>
      <c r="I300" s="211"/>
      <c r="J300" s="207"/>
      <c r="K300" s="207"/>
      <c r="L300" s="212"/>
      <c r="M300" s="213"/>
      <c r="N300" s="214"/>
      <c r="O300" s="214"/>
      <c r="P300" s="214"/>
      <c r="Q300" s="214"/>
      <c r="R300" s="214"/>
      <c r="S300" s="214"/>
      <c r="T300" s="215"/>
      <c r="AT300" s="216" t="s">
        <v>133</v>
      </c>
      <c r="AU300" s="216" t="s">
        <v>83</v>
      </c>
      <c r="AV300" s="13" t="s">
        <v>85</v>
      </c>
      <c r="AW300" s="13" t="s">
        <v>31</v>
      </c>
      <c r="AX300" s="13" t="s">
        <v>75</v>
      </c>
      <c r="AY300" s="216" t="s">
        <v>123</v>
      </c>
    </row>
    <row r="301" spans="1:65" s="12" customFormat="1" ht="11.25">
      <c r="B301" s="196"/>
      <c r="C301" s="197"/>
      <c r="D301" s="191" t="s">
        <v>133</v>
      </c>
      <c r="E301" s="198" t="s">
        <v>1</v>
      </c>
      <c r="F301" s="199" t="s">
        <v>279</v>
      </c>
      <c r="G301" s="197"/>
      <c r="H301" s="198" t="s">
        <v>1</v>
      </c>
      <c r="I301" s="200"/>
      <c r="J301" s="197"/>
      <c r="K301" s="197"/>
      <c r="L301" s="201"/>
      <c r="M301" s="202"/>
      <c r="N301" s="203"/>
      <c r="O301" s="203"/>
      <c r="P301" s="203"/>
      <c r="Q301" s="203"/>
      <c r="R301" s="203"/>
      <c r="S301" s="203"/>
      <c r="T301" s="204"/>
      <c r="AT301" s="205" t="s">
        <v>133</v>
      </c>
      <c r="AU301" s="205" t="s">
        <v>83</v>
      </c>
      <c r="AV301" s="12" t="s">
        <v>83</v>
      </c>
      <c r="AW301" s="12" t="s">
        <v>31</v>
      </c>
      <c r="AX301" s="12" t="s">
        <v>75</v>
      </c>
      <c r="AY301" s="205" t="s">
        <v>123</v>
      </c>
    </row>
    <row r="302" spans="1:65" s="13" customFormat="1" ht="11.25">
      <c r="B302" s="206"/>
      <c r="C302" s="207"/>
      <c r="D302" s="191" t="s">
        <v>133</v>
      </c>
      <c r="E302" s="208" t="s">
        <v>1</v>
      </c>
      <c r="F302" s="209" t="s">
        <v>280</v>
      </c>
      <c r="G302" s="207"/>
      <c r="H302" s="210">
        <v>8.75</v>
      </c>
      <c r="I302" s="211"/>
      <c r="J302" s="207"/>
      <c r="K302" s="207"/>
      <c r="L302" s="212"/>
      <c r="M302" s="213"/>
      <c r="N302" s="214"/>
      <c r="O302" s="214"/>
      <c r="P302" s="214"/>
      <c r="Q302" s="214"/>
      <c r="R302" s="214"/>
      <c r="S302" s="214"/>
      <c r="T302" s="215"/>
      <c r="AT302" s="216" t="s">
        <v>133</v>
      </c>
      <c r="AU302" s="216" t="s">
        <v>83</v>
      </c>
      <c r="AV302" s="13" t="s">
        <v>85</v>
      </c>
      <c r="AW302" s="13" t="s">
        <v>31</v>
      </c>
      <c r="AX302" s="13" t="s">
        <v>75</v>
      </c>
      <c r="AY302" s="216" t="s">
        <v>123</v>
      </c>
    </row>
    <row r="303" spans="1:65" s="14" customFormat="1" ht="11.25">
      <c r="B303" s="217"/>
      <c r="C303" s="218"/>
      <c r="D303" s="191" t="s">
        <v>133</v>
      </c>
      <c r="E303" s="219" t="s">
        <v>1</v>
      </c>
      <c r="F303" s="220" t="s">
        <v>136</v>
      </c>
      <c r="G303" s="218"/>
      <c r="H303" s="221">
        <v>64.759999999999991</v>
      </c>
      <c r="I303" s="222"/>
      <c r="J303" s="218"/>
      <c r="K303" s="218"/>
      <c r="L303" s="223"/>
      <c r="M303" s="224"/>
      <c r="N303" s="225"/>
      <c r="O303" s="225"/>
      <c r="P303" s="225"/>
      <c r="Q303" s="225"/>
      <c r="R303" s="225"/>
      <c r="S303" s="225"/>
      <c r="T303" s="226"/>
      <c r="AT303" s="227" t="s">
        <v>133</v>
      </c>
      <c r="AU303" s="227" t="s">
        <v>83</v>
      </c>
      <c r="AV303" s="14" t="s">
        <v>130</v>
      </c>
      <c r="AW303" s="14" t="s">
        <v>31</v>
      </c>
      <c r="AX303" s="14" t="s">
        <v>83</v>
      </c>
      <c r="AY303" s="227" t="s">
        <v>123</v>
      </c>
    </row>
    <row r="304" spans="1:65" s="2" customFormat="1" ht="24">
      <c r="A304" s="33"/>
      <c r="B304" s="34"/>
      <c r="C304" s="177" t="s">
        <v>281</v>
      </c>
      <c r="D304" s="177" t="s">
        <v>124</v>
      </c>
      <c r="E304" s="178" t="s">
        <v>282</v>
      </c>
      <c r="F304" s="179" t="s">
        <v>283</v>
      </c>
      <c r="G304" s="180" t="s">
        <v>270</v>
      </c>
      <c r="H304" s="181">
        <v>30</v>
      </c>
      <c r="I304" s="182"/>
      <c r="J304" s="183">
        <f>ROUND(I304*H304,2)</f>
        <v>0</v>
      </c>
      <c r="K304" s="179" t="s">
        <v>128</v>
      </c>
      <c r="L304" s="184"/>
      <c r="M304" s="185" t="s">
        <v>1</v>
      </c>
      <c r="N304" s="186" t="s">
        <v>40</v>
      </c>
      <c r="O304" s="70"/>
      <c r="P304" s="187">
        <f>O304*H304</f>
        <v>0</v>
      </c>
      <c r="Q304" s="187">
        <v>1</v>
      </c>
      <c r="R304" s="187">
        <f>Q304*H304</f>
        <v>30</v>
      </c>
      <c r="S304" s="187">
        <v>0</v>
      </c>
      <c r="T304" s="188">
        <f>S304*H304</f>
        <v>0</v>
      </c>
      <c r="U304" s="33"/>
      <c r="V304" s="33"/>
      <c r="W304" s="33"/>
      <c r="X304" s="33"/>
      <c r="Y304" s="33"/>
      <c r="Z304" s="33"/>
      <c r="AA304" s="33"/>
      <c r="AB304" s="33"/>
      <c r="AC304" s="33"/>
      <c r="AD304" s="33"/>
      <c r="AE304" s="33"/>
      <c r="AR304" s="189" t="s">
        <v>129</v>
      </c>
      <c r="AT304" s="189" t="s">
        <v>124</v>
      </c>
      <c r="AU304" s="189" t="s">
        <v>83</v>
      </c>
      <c r="AY304" s="16" t="s">
        <v>123</v>
      </c>
      <c r="BE304" s="190">
        <f>IF(N304="základní",J304,0)</f>
        <v>0</v>
      </c>
      <c r="BF304" s="190">
        <f>IF(N304="snížená",J304,0)</f>
        <v>0</v>
      </c>
      <c r="BG304" s="190">
        <f>IF(N304="zákl. přenesená",J304,0)</f>
        <v>0</v>
      </c>
      <c r="BH304" s="190">
        <f>IF(N304="sníž. přenesená",J304,0)</f>
        <v>0</v>
      </c>
      <c r="BI304" s="190">
        <f>IF(N304="nulová",J304,0)</f>
        <v>0</v>
      </c>
      <c r="BJ304" s="16" t="s">
        <v>83</v>
      </c>
      <c r="BK304" s="190">
        <f>ROUND(I304*H304,2)</f>
        <v>0</v>
      </c>
      <c r="BL304" s="16" t="s">
        <v>130</v>
      </c>
      <c r="BM304" s="189" t="s">
        <v>284</v>
      </c>
    </row>
    <row r="305" spans="1:65" s="2" customFormat="1" ht="11.25">
      <c r="A305" s="33"/>
      <c r="B305" s="34"/>
      <c r="C305" s="35"/>
      <c r="D305" s="191" t="s">
        <v>132</v>
      </c>
      <c r="E305" s="35"/>
      <c r="F305" s="192" t="s">
        <v>283</v>
      </c>
      <c r="G305" s="35"/>
      <c r="H305" s="35"/>
      <c r="I305" s="193"/>
      <c r="J305" s="35"/>
      <c r="K305" s="35"/>
      <c r="L305" s="38"/>
      <c r="M305" s="194"/>
      <c r="N305" s="195"/>
      <c r="O305" s="70"/>
      <c r="P305" s="70"/>
      <c r="Q305" s="70"/>
      <c r="R305" s="70"/>
      <c r="S305" s="70"/>
      <c r="T305" s="71"/>
      <c r="U305" s="33"/>
      <c r="V305" s="33"/>
      <c r="W305" s="33"/>
      <c r="X305" s="33"/>
      <c r="Y305" s="33"/>
      <c r="Z305" s="33"/>
      <c r="AA305" s="33"/>
      <c r="AB305" s="33"/>
      <c r="AC305" s="33"/>
      <c r="AD305" s="33"/>
      <c r="AE305" s="33"/>
      <c r="AT305" s="16" t="s">
        <v>132</v>
      </c>
      <c r="AU305" s="16" t="s">
        <v>83</v>
      </c>
    </row>
    <row r="306" spans="1:65" s="12" customFormat="1" ht="11.25">
      <c r="B306" s="196"/>
      <c r="C306" s="197"/>
      <c r="D306" s="191" t="s">
        <v>133</v>
      </c>
      <c r="E306" s="198" t="s">
        <v>1</v>
      </c>
      <c r="F306" s="199" t="s">
        <v>272</v>
      </c>
      <c r="G306" s="197"/>
      <c r="H306" s="198" t="s">
        <v>1</v>
      </c>
      <c r="I306" s="200"/>
      <c r="J306" s="197"/>
      <c r="K306" s="197"/>
      <c r="L306" s="201"/>
      <c r="M306" s="202"/>
      <c r="N306" s="203"/>
      <c r="O306" s="203"/>
      <c r="P306" s="203"/>
      <c r="Q306" s="203"/>
      <c r="R306" s="203"/>
      <c r="S306" s="203"/>
      <c r="T306" s="204"/>
      <c r="AT306" s="205" t="s">
        <v>133</v>
      </c>
      <c r="AU306" s="205" t="s">
        <v>83</v>
      </c>
      <c r="AV306" s="12" t="s">
        <v>83</v>
      </c>
      <c r="AW306" s="12" t="s">
        <v>31</v>
      </c>
      <c r="AX306" s="12" t="s">
        <v>75</v>
      </c>
      <c r="AY306" s="205" t="s">
        <v>123</v>
      </c>
    </row>
    <row r="307" spans="1:65" s="13" customFormat="1" ht="11.25">
      <c r="B307" s="206"/>
      <c r="C307" s="207"/>
      <c r="D307" s="191" t="s">
        <v>133</v>
      </c>
      <c r="E307" s="208" t="s">
        <v>1</v>
      </c>
      <c r="F307" s="209" t="s">
        <v>273</v>
      </c>
      <c r="G307" s="207"/>
      <c r="H307" s="210">
        <v>18</v>
      </c>
      <c r="I307" s="211"/>
      <c r="J307" s="207"/>
      <c r="K307" s="207"/>
      <c r="L307" s="212"/>
      <c r="M307" s="213"/>
      <c r="N307" s="214"/>
      <c r="O307" s="214"/>
      <c r="P307" s="214"/>
      <c r="Q307" s="214"/>
      <c r="R307" s="214"/>
      <c r="S307" s="214"/>
      <c r="T307" s="215"/>
      <c r="AT307" s="216" t="s">
        <v>133</v>
      </c>
      <c r="AU307" s="216" t="s">
        <v>83</v>
      </c>
      <c r="AV307" s="13" t="s">
        <v>85</v>
      </c>
      <c r="AW307" s="13" t="s">
        <v>31</v>
      </c>
      <c r="AX307" s="13" t="s">
        <v>75</v>
      </c>
      <c r="AY307" s="216" t="s">
        <v>123</v>
      </c>
    </row>
    <row r="308" spans="1:65" s="12" customFormat="1" ht="11.25">
      <c r="B308" s="196"/>
      <c r="C308" s="197"/>
      <c r="D308" s="191" t="s">
        <v>133</v>
      </c>
      <c r="E308" s="198" t="s">
        <v>1</v>
      </c>
      <c r="F308" s="199" t="s">
        <v>186</v>
      </c>
      <c r="G308" s="197"/>
      <c r="H308" s="198" t="s">
        <v>1</v>
      </c>
      <c r="I308" s="200"/>
      <c r="J308" s="197"/>
      <c r="K308" s="197"/>
      <c r="L308" s="201"/>
      <c r="M308" s="202"/>
      <c r="N308" s="203"/>
      <c r="O308" s="203"/>
      <c r="P308" s="203"/>
      <c r="Q308" s="203"/>
      <c r="R308" s="203"/>
      <c r="S308" s="203"/>
      <c r="T308" s="204"/>
      <c r="AT308" s="205" t="s">
        <v>133</v>
      </c>
      <c r="AU308" s="205" t="s">
        <v>83</v>
      </c>
      <c r="AV308" s="12" t="s">
        <v>83</v>
      </c>
      <c r="AW308" s="12" t="s">
        <v>31</v>
      </c>
      <c r="AX308" s="12" t="s">
        <v>75</v>
      </c>
      <c r="AY308" s="205" t="s">
        <v>123</v>
      </c>
    </row>
    <row r="309" spans="1:65" s="13" customFormat="1" ht="11.25">
      <c r="B309" s="206"/>
      <c r="C309" s="207"/>
      <c r="D309" s="191" t="s">
        <v>133</v>
      </c>
      <c r="E309" s="208" t="s">
        <v>1</v>
      </c>
      <c r="F309" s="209" t="s">
        <v>274</v>
      </c>
      <c r="G309" s="207"/>
      <c r="H309" s="210">
        <v>12</v>
      </c>
      <c r="I309" s="211"/>
      <c r="J309" s="207"/>
      <c r="K309" s="207"/>
      <c r="L309" s="212"/>
      <c r="M309" s="213"/>
      <c r="N309" s="214"/>
      <c r="O309" s="214"/>
      <c r="P309" s="214"/>
      <c r="Q309" s="214"/>
      <c r="R309" s="214"/>
      <c r="S309" s="214"/>
      <c r="T309" s="215"/>
      <c r="AT309" s="216" t="s">
        <v>133</v>
      </c>
      <c r="AU309" s="216" t="s">
        <v>83</v>
      </c>
      <c r="AV309" s="13" t="s">
        <v>85</v>
      </c>
      <c r="AW309" s="13" t="s">
        <v>31</v>
      </c>
      <c r="AX309" s="13" t="s">
        <v>75</v>
      </c>
      <c r="AY309" s="216" t="s">
        <v>123</v>
      </c>
    </row>
    <row r="310" spans="1:65" s="14" customFormat="1" ht="11.25">
      <c r="B310" s="217"/>
      <c r="C310" s="218"/>
      <c r="D310" s="191" t="s">
        <v>133</v>
      </c>
      <c r="E310" s="219" t="s">
        <v>1</v>
      </c>
      <c r="F310" s="220" t="s">
        <v>136</v>
      </c>
      <c r="G310" s="218"/>
      <c r="H310" s="221">
        <v>30</v>
      </c>
      <c r="I310" s="222"/>
      <c r="J310" s="218"/>
      <c r="K310" s="218"/>
      <c r="L310" s="223"/>
      <c r="M310" s="224"/>
      <c r="N310" s="225"/>
      <c r="O310" s="225"/>
      <c r="P310" s="225"/>
      <c r="Q310" s="225"/>
      <c r="R310" s="225"/>
      <c r="S310" s="225"/>
      <c r="T310" s="226"/>
      <c r="AT310" s="227" t="s">
        <v>133</v>
      </c>
      <c r="AU310" s="227" t="s">
        <v>83</v>
      </c>
      <c r="AV310" s="14" t="s">
        <v>130</v>
      </c>
      <c r="AW310" s="14" t="s">
        <v>31</v>
      </c>
      <c r="AX310" s="14" t="s">
        <v>83</v>
      </c>
      <c r="AY310" s="227" t="s">
        <v>123</v>
      </c>
    </row>
    <row r="311" spans="1:65" s="2" customFormat="1" ht="16.5" customHeight="1">
      <c r="A311" s="33"/>
      <c r="B311" s="34"/>
      <c r="C311" s="177" t="s">
        <v>285</v>
      </c>
      <c r="D311" s="177" t="s">
        <v>124</v>
      </c>
      <c r="E311" s="178" t="s">
        <v>286</v>
      </c>
      <c r="F311" s="179" t="s">
        <v>287</v>
      </c>
      <c r="G311" s="180" t="s">
        <v>288</v>
      </c>
      <c r="H311" s="181">
        <v>36</v>
      </c>
      <c r="I311" s="182"/>
      <c r="J311" s="183">
        <f>ROUND(I311*H311,2)</f>
        <v>0</v>
      </c>
      <c r="K311" s="179" t="s">
        <v>128</v>
      </c>
      <c r="L311" s="184"/>
      <c r="M311" s="185" t="s">
        <v>1</v>
      </c>
      <c r="N311" s="186" t="s">
        <v>40</v>
      </c>
      <c r="O311" s="70"/>
      <c r="P311" s="187">
        <f>O311*H311</f>
        <v>0</v>
      </c>
      <c r="Q311" s="187">
        <v>1E-3</v>
      </c>
      <c r="R311" s="187">
        <f>Q311*H311</f>
        <v>3.6000000000000004E-2</v>
      </c>
      <c r="S311" s="187">
        <v>0</v>
      </c>
      <c r="T311" s="188">
        <f>S311*H311</f>
        <v>0</v>
      </c>
      <c r="U311" s="33"/>
      <c r="V311" s="33"/>
      <c r="W311" s="33"/>
      <c r="X311" s="33"/>
      <c r="Y311" s="33"/>
      <c r="Z311" s="33"/>
      <c r="AA311" s="33"/>
      <c r="AB311" s="33"/>
      <c r="AC311" s="33"/>
      <c r="AD311" s="33"/>
      <c r="AE311" s="33"/>
      <c r="AR311" s="189" t="s">
        <v>129</v>
      </c>
      <c r="AT311" s="189" t="s">
        <v>124</v>
      </c>
      <c r="AU311" s="189" t="s">
        <v>83</v>
      </c>
      <c r="AY311" s="16" t="s">
        <v>123</v>
      </c>
      <c r="BE311" s="190">
        <f>IF(N311="základní",J311,0)</f>
        <v>0</v>
      </c>
      <c r="BF311" s="190">
        <f>IF(N311="snížená",J311,0)</f>
        <v>0</v>
      </c>
      <c r="BG311" s="190">
        <f>IF(N311="zákl. přenesená",J311,0)</f>
        <v>0</v>
      </c>
      <c r="BH311" s="190">
        <f>IF(N311="sníž. přenesená",J311,0)</f>
        <v>0</v>
      </c>
      <c r="BI311" s="190">
        <f>IF(N311="nulová",J311,0)</f>
        <v>0</v>
      </c>
      <c r="BJ311" s="16" t="s">
        <v>83</v>
      </c>
      <c r="BK311" s="190">
        <f>ROUND(I311*H311,2)</f>
        <v>0</v>
      </c>
      <c r="BL311" s="16" t="s">
        <v>130</v>
      </c>
      <c r="BM311" s="189" t="s">
        <v>289</v>
      </c>
    </row>
    <row r="312" spans="1:65" s="2" customFormat="1" ht="11.25">
      <c r="A312" s="33"/>
      <c r="B312" s="34"/>
      <c r="C312" s="35"/>
      <c r="D312" s="191" t="s">
        <v>132</v>
      </c>
      <c r="E312" s="35"/>
      <c r="F312" s="192" t="s">
        <v>287</v>
      </c>
      <c r="G312" s="35"/>
      <c r="H312" s="35"/>
      <c r="I312" s="193"/>
      <c r="J312" s="35"/>
      <c r="K312" s="35"/>
      <c r="L312" s="38"/>
      <c r="M312" s="194"/>
      <c r="N312" s="195"/>
      <c r="O312" s="70"/>
      <c r="P312" s="70"/>
      <c r="Q312" s="70"/>
      <c r="R312" s="70"/>
      <c r="S312" s="70"/>
      <c r="T312" s="71"/>
      <c r="U312" s="33"/>
      <c r="V312" s="33"/>
      <c r="W312" s="33"/>
      <c r="X312" s="33"/>
      <c r="Y312" s="33"/>
      <c r="Z312" s="33"/>
      <c r="AA312" s="33"/>
      <c r="AB312" s="33"/>
      <c r="AC312" s="33"/>
      <c r="AD312" s="33"/>
      <c r="AE312" s="33"/>
      <c r="AT312" s="16" t="s">
        <v>132</v>
      </c>
      <c r="AU312" s="16" t="s">
        <v>83</v>
      </c>
    </row>
    <row r="313" spans="1:65" s="12" customFormat="1" ht="11.25">
      <c r="B313" s="196"/>
      <c r="C313" s="197"/>
      <c r="D313" s="191" t="s">
        <v>133</v>
      </c>
      <c r="E313" s="198" t="s">
        <v>1</v>
      </c>
      <c r="F313" s="199" t="s">
        <v>272</v>
      </c>
      <c r="G313" s="197"/>
      <c r="H313" s="198" t="s">
        <v>1</v>
      </c>
      <c r="I313" s="200"/>
      <c r="J313" s="197"/>
      <c r="K313" s="197"/>
      <c r="L313" s="201"/>
      <c r="M313" s="202"/>
      <c r="N313" s="203"/>
      <c r="O313" s="203"/>
      <c r="P313" s="203"/>
      <c r="Q313" s="203"/>
      <c r="R313" s="203"/>
      <c r="S313" s="203"/>
      <c r="T313" s="204"/>
      <c r="AT313" s="205" t="s">
        <v>133</v>
      </c>
      <c r="AU313" s="205" t="s">
        <v>83</v>
      </c>
      <c r="AV313" s="12" t="s">
        <v>83</v>
      </c>
      <c r="AW313" s="12" t="s">
        <v>31</v>
      </c>
      <c r="AX313" s="12" t="s">
        <v>75</v>
      </c>
      <c r="AY313" s="205" t="s">
        <v>123</v>
      </c>
    </row>
    <row r="314" spans="1:65" s="13" customFormat="1" ht="11.25">
      <c r="B314" s="206"/>
      <c r="C314" s="207"/>
      <c r="D314" s="191" t="s">
        <v>133</v>
      </c>
      <c r="E314" s="208" t="s">
        <v>1</v>
      </c>
      <c r="F314" s="209" t="s">
        <v>285</v>
      </c>
      <c r="G314" s="207"/>
      <c r="H314" s="210">
        <v>24</v>
      </c>
      <c r="I314" s="211"/>
      <c r="J314" s="207"/>
      <c r="K314" s="207"/>
      <c r="L314" s="212"/>
      <c r="M314" s="213"/>
      <c r="N314" s="214"/>
      <c r="O314" s="214"/>
      <c r="P314" s="214"/>
      <c r="Q314" s="214"/>
      <c r="R314" s="214"/>
      <c r="S314" s="214"/>
      <c r="T314" s="215"/>
      <c r="AT314" s="216" t="s">
        <v>133</v>
      </c>
      <c r="AU314" s="216" t="s">
        <v>83</v>
      </c>
      <c r="AV314" s="13" t="s">
        <v>85</v>
      </c>
      <c r="AW314" s="13" t="s">
        <v>31</v>
      </c>
      <c r="AX314" s="13" t="s">
        <v>75</v>
      </c>
      <c r="AY314" s="216" t="s">
        <v>123</v>
      </c>
    </row>
    <row r="315" spans="1:65" s="12" customFormat="1" ht="11.25">
      <c r="B315" s="196"/>
      <c r="C315" s="197"/>
      <c r="D315" s="191" t="s">
        <v>133</v>
      </c>
      <c r="E315" s="198" t="s">
        <v>1</v>
      </c>
      <c r="F315" s="199" t="s">
        <v>290</v>
      </c>
      <c r="G315" s="197"/>
      <c r="H315" s="198" t="s">
        <v>1</v>
      </c>
      <c r="I315" s="200"/>
      <c r="J315" s="197"/>
      <c r="K315" s="197"/>
      <c r="L315" s="201"/>
      <c r="M315" s="202"/>
      <c r="N315" s="203"/>
      <c r="O315" s="203"/>
      <c r="P315" s="203"/>
      <c r="Q315" s="203"/>
      <c r="R315" s="203"/>
      <c r="S315" s="203"/>
      <c r="T315" s="204"/>
      <c r="AT315" s="205" t="s">
        <v>133</v>
      </c>
      <c r="AU315" s="205" t="s">
        <v>83</v>
      </c>
      <c r="AV315" s="12" t="s">
        <v>83</v>
      </c>
      <c r="AW315" s="12" t="s">
        <v>31</v>
      </c>
      <c r="AX315" s="12" t="s">
        <v>75</v>
      </c>
      <c r="AY315" s="205" t="s">
        <v>123</v>
      </c>
    </row>
    <row r="316" spans="1:65" s="13" customFormat="1" ht="11.25">
      <c r="B316" s="206"/>
      <c r="C316" s="207"/>
      <c r="D316" s="191" t="s">
        <v>133</v>
      </c>
      <c r="E316" s="208" t="s">
        <v>1</v>
      </c>
      <c r="F316" s="209" t="s">
        <v>177</v>
      </c>
      <c r="G316" s="207"/>
      <c r="H316" s="210">
        <v>12</v>
      </c>
      <c r="I316" s="211"/>
      <c r="J316" s="207"/>
      <c r="K316" s="207"/>
      <c r="L316" s="212"/>
      <c r="M316" s="213"/>
      <c r="N316" s="214"/>
      <c r="O316" s="214"/>
      <c r="P316" s="214"/>
      <c r="Q316" s="214"/>
      <c r="R316" s="214"/>
      <c r="S316" s="214"/>
      <c r="T316" s="215"/>
      <c r="AT316" s="216" t="s">
        <v>133</v>
      </c>
      <c r="AU316" s="216" t="s">
        <v>83</v>
      </c>
      <c r="AV316" s="13" t="s">
        <v>85</v>
      </c>
      <c r="AW316" s="13" t="s">
        <v>31</v>
      </c>
      <c r="AX316" s="13" t="s">
        <v>75</v>
      </c>
      <c r="AY316" s="216" t="s">
        <v>123</v>
      </c>
    </row>
    <row r="317" spans="1:65" s="14" customFormat="1" ht="11.25">
      <c r="B317" s="217"/>
      <c r="C317" s="218"/>
      <c r="D317" s="191" t="s">
        <v>133</v>
      </c>
      <c r="E317" s="219" t="s">
        <v>1</v>
      </c>
      <c r="F317" s="220" t="s">
        <v>136</v>
      </c>
      <c r="G317" s="218"/>
      <c r="H317" s="221">
        <v>36</v>
      </c>
      <c r="I317" s="222"/>
      <c r="J317" s="218"/>
      <c r="K317" s="218"/>
      <c r="L317" s="223"/>
      <c r="M317" s="224"/>
      <c r="N317" s="225"/>
      <c r="O317" s="225"/>
      <c r="P317" s="225"/>
      <c r="Q317" s="225"/>
      <c r="R317" s="225"/>
      <c r="S317" s="225"/>
      <c r="T317" s="226"/>
      <c r="AT317" s="227" t="s">
        <v>133</v>
      </c>
      <c r="AU317" s="227" t="s">
        <v>83</v>
      </c>
      <c r="AV317" s="14" t="s">
        <v>130</v>
      </c>
      <c r="AW317" s="14" t="s">
        <v>31</v>
      </c>
      <c r="AX317" s="14" t="s">
        <v>83</v>
      </c>
      <c r="AY317" s="227" t="s">
        <v>123</v>
      </c>
    </row>
    <row r="318" spans="1:65" s="2" customFormat="1" ht="16.5" customHeight="1">
      <c r="A318" s="33"/>
      <c r="B318" s="34"/>
      <c r="C318" s="177" t="s">
        <v>291</v>
      </c>
      <c r="D318" s="177" t="s">
        <v>124</v>
      </c>
      <c r="E318" s="178" t="s">
        <v>292</v>
      </c>
      <c r="F318" s="179" t="s">
        <v>293</v>
      </c>
      <c r="G318" s="180" t="s">
        <v>270</v>
      </c>
      <c r="H318" s="181">
        <v>96</v>
      </c>
      <c r="I318" s="182"/>
      <c r="J318" s="183">
        <f>ROUND(I318*H318,2)</f>
        <v>0</v>
      </c>
      <c r="K318" s="179" t="s">
        <v>1</v>
      </c>
      <c r="L318" s="184"/>
      <c r="M318" s="185" t="s">
        <v>1</v>
      </c>
      <c r="N318" s="186" t="s">
        <v>40</v>
      </c>
      <c r="O318" s="70"/>
      <c r="P318" s="187">
        <f>O318*H318</f>
        <v>0</v>
      </c>
      <c r="Q318" s="187">
        <v>1</v>
      </c>
      <c r="R318" s="187">
        <f>Q318*H318</f>
        <v>96</v>
      </c>
      <c r="S318" s="187">
        <v>0</v>
      </c>
      <c r="T318" s="188">
        <f>S318*H318</f>
        <v>0</v>
      </c>
      <c r="U318" s="33"/>
      <c r="V318" s="33"/>
      <c r="W318" s="33"/>
      <c r="X318" s="33"/>
      <c r="Y318" s="33"/>
      <c r="Z318" s="33"/>
      <c r="AA318" s="33"/>
      <c r="AB318" s="33"/>
      <c r="AC318" s="33"/>
      <c r="AD318" s="33"/>
      <c r="AE318" s="33"/>
      <c r="AR318" s="189" t="s">
        <v>129</v>
      </c>
      <c r="AT318" s="189" t="s">
        <v>124</v>
      </c>
      <c r="AU318" s="189" t="s">
        <v>83</v>
      </c>
      <c r="AY318" s="16" t="s">
        <v>123</v>
      </c>
      <c r="BE318" s="190">
        <f>IF(N318="základní",J318,0)</f>
        <v>0</v>
      </c>
      <c r="BF318" s="190">
        <f>IF(N318="snížená",J318,0)</f>
        <v>0</v>
      </c>
      <c r="BG318" s="190">
        <f>IF(N318="zákl. přenesená",J318,0)</f>
        <v>0</v>
      </c>
      <c r="BH318" s="190">
        <f>IF(N318="sníž. přenesená",J318,0)</f>
        <v>0</v>
      </c>
      <c r="BI318" s="190">
        <f>IF(N318="nulová",J318,0)</f>
        <v>0</v>
      </c>
      <c r="BJ318" s="16" t="s">
        <v>83</v>
      </c>
      <c r="BK318" s="190">
        <f>ROUND(I318*H318,2)</f>
        <v>0</v>
      </c>
      <c r="BL318" s="16" t="s">
        <v>130</v>
      </c>
      <c r="BM318" s="189" t="s">
        <v>294</v>
      </c>
    </row>
    <row r="319" spans="1:65" s="2" customFormat="1" ht="11.25">
      <c r="A319" s="33"/>
      <c r="B319" s="34"/>
      <c r="C319" s="35"/>
      <c r="D319" s="191" t="s">
        <v>132</v>
      </c>
      <c r="E319" s="35"/>
      <c r="F319" s="192" t="s">
        <v>293</v>
      </c>
      <c r="G319" s="35"/>
      <c r="H319" s="35"/>
      <c r="I319" s="193"/>
      <c r="J319" s="35"/>
      <c r="K319" s="35"/>
      <c r="L319" s="38"/>
      <c r="M319" s="194"/>
      <c r="N319" s="195"/>
      <c r="O319" s="70"/>
      <c r="P319" s="70"/>
      <c r="Q319" s="70"/>
      <c r="R319" s="70"/>
      <c r="S319" s="70"/>
      <c r="T319" s="71"/>
      <c r="U319" s="33"/>
      <c r="V319" s="33"/>
      <c r="W319" s="33"/>
      <c r="X319" s="33"/>
      <c r="Y319" s="33"/>
      <c r="Z319" s="33"/>
      <c r="AA319" s="33"/>
      <c r="AB319" s="33"/>
      <c r="AC319" s="33"/>
      <c r="AD319" s="33"/>
      <c r="AE319" s="33"/>
      <c r="AT319" s="16" t="s">
        <v>132</v>
      </c>
      <c r="AU319" s="16" t="s">
        <v>83</v>
      </c>
    </row>
    <row r="320" spans="1:65" s="12" customFormat="1" ht="11.25">
      <c r="B320" s="196"/>
      <c r="C320" s="197"/>
      <c r="D320" s="191" t="s">
        <v>133</v>
      </c>
      <c r="E320" s="198" t="s">
        <v>1</v>
      </c>
      <c r="F320" s="199" t="s">
        <v>295</v>
      </c>
      <c r="G320" s="197"/>
      <c r="H320" s="198" t="s">
        <v>1</v>
      </c>
      <c r="I320" s="200"/>
      <c r="J320" s="197"/>
      <c r="K320" s="197"/>
      <c r="L320" s="201"/>
      <c r="M320" s="202"/>
      <c r="N320" s="203"/>
      <c r="O320" s="203"/>
      <c r="P320" s="203"/>
      <c r="Q320" s="203"/>
      <c r="R320" s="203"/>
      <c r="S320" s="203"/>
      <c r="T320" s="204"/>
      <c r="AT320" s="205" t="s">
        <v>133</v>
      </c>
      <c r="AU320" s="205" t="s">
        <v>83</v>
      </c>
      <c r="AV320" s="12" t="s">
        <v>83</v>
      </c>
      <c r="AW320" s="12" t="s">
        <v>31</v>
      </c>
      <c r="AX320" s="12" t="s">
        <v>75</v>
      </c>
      <c r="AY320" s="205" t="s">
        <v>123</v>
      </c>
    </row>
    <row r="321" spans="1:65" s="12" customFormat="1" ht="11.25">
      <c r="B321" s="196"/>
      <c r="C321" s="197"/>
      <c r="D321" s="191" t="s">
        <v>133</v>
      </c>
      <c r="E321" s="198" t="s">
        <v>1</v>
      </c>
      <c r="F321" s="199" t="s">
        <v>231</v>
      </c>
      <c r="G321" s="197"/>
      <c r="H321" s="198" t="s">
        <v>1</v>
      </c>
      <c r="I321" s="200"/>
      <c r="J321" s="197"/>
      <c r="K321" s="197"/>
      <c r="L321" s="201"/>
      <c r="M321" s="202"/>
      <c r="N321" s="203"/>
      <c r="O321" s="203"/>
      <c r="P321" s="203"/>
      <c r="Q321" s="203"/>
      <c r="R321" s="203"/>
      <c r="S321" s="203"/>
      <c r="T321" s="204"/>
      <c r="AT321" s="205" t="s">
        <v>133</v>
      </c>
      <c r="AU321" s="205" t="s">
        <v>83</v>
      </c>
      <c r="AV321" s="12" t="s">
        <v>83</v>
      </c>
      <c r="AW321" s="12" t="s">
        <v>31</v>
      </c>
      <c r="AX321" s="12" t="s">
        <v>75</v>
      </c>
      <c r="AY321" s="205" t="s">
        <v>123</v>
      </c>
    </row>
    <row r="322" spans="1:65" s="13" customFormat="1" ht="11.25">
      <c r="B322" s="206"/>
      <c r="C322" s="207"/>
      <c r="D322" s="191" t="s">
        <v>133</v>
      </c>
      <c r="E322" s="208" t="s">
        <v>1</v>
      </c>
      <c r="F322" s="209" t="s">
        <v>296</v>
      </c>
      <c r="G322" s="207"/>
      <c r="H322" s="210">
        <v>19.2</v>
      </c>
      <c r="I322" s="211"/>
      <c r="J322" s="207"/>
      <c r="K322" s="207"/>
      <c r="L322" s="212"/>
      <c r="M322" s="213"/>
      <c r="N322" s="214"/>
      <c r="O322" s="214"/>
      <c r="P322" s="214"/>
      <c r="Q322" s="214"/>
      <c r="R322" s="214"/>
      <c r="S322" s="214"/>
      <c r="T322" s="215"/>
      <c r="AT322" s="216" t="s">
        <v>133</v>
      </c>
      <c r="AU322" s="216" t="s">
        <v>83</v>
      </c>
      <c r="AV322" s="13" t="s">
        <v>85</v>
      </c>
      <c r="AW322" s="13" t="s">
        <v>31</v>
      </c>
      <c r="AX322" s="13" t="s">
        <v>75</v>
      </c>
      <c r="AY322" s="216" t="s">
        <v>123</v>
      </c>
    </row>
    <row r="323" spans="1:65" s="12" customFormat="1" ht="11.25">
      <c r="B323" s="196"/>
      <c r="C323" s="197"/>
      <c r="D323" s="191" t="s">
        <v>133</v>
      </c>
      <c r="E323" s="198" t="s">
        <v>1</v>
      </c>
      <c r="F323" s="199" t="s">
        <v>183</v>
      </c>
      <c r="G323" s="197"/>
      <c r="H323" s="198" t="s">
        <v>1</v>
      </c>
      <c r="I323" s="200"/>
      <c r="J323" s="197"/>
      <c r="K323" s="197"/>
      <c r="L323" s="201"/>
      <c r="M323" s="202"/>
      <c r="N323" s="203"/>
      <c r="O323" s="203"/>
      <c r="P323" s="203"/>
      <c r="Q323" s="203"/>
      <c r="R323" s="203"/>
      <c r="S323" s="203"/>
      <c r="T323" s="204"/>
      <c r="AT323" s="205" t="s">
        <v>133</v>
      </c>
      <c r="AU323" s="205" t="s">
        <v>83</v>
      </c>
      <c r="AV323" s="12" t="s">
        <v>83</v>
      </c>
      <c r="AW323" s="12" t="s">
        <v>31</v>
      </c>
      <c r="AX323" s="12" t="s">
        <v>75</v>
      </c>
      <c r="AY323" s="205" t="s">
        <v>123</v>
      </c>
    </row>
    <row r="324" spans="1:65" s="13" customFormat="1" ht="11.25">
      <c r="B324" s="206"/>
      <c r="C324" s="207"/>
      <c r="D324" s="191" t="s">
        <v>133</v>
      </c>
      <c r="E324" s="208" t="s">
        <v>1</v>
      </c>
      <c r="F324" s="209" t="s">
        <v>296</v>
      </c>
      <c r="G324" s="207"/>
      <c r="H324" s="210">
        <v>19.2</v>
      </c>
      <c r="I324" s="211"/>
      <c r="J324" s="207"/>
      <c r="K324" s="207"/>
      <c r="L324" s="212"/>
      <c r="M324" s="213"/>
      <c r="N324" s="214"/>
      <c r="O324" s="214"/>
      <c r="P324" s="214"/>
      <c r="Q324" s="214"/>
      <c r="R324" s="214"/>
      <c r="S324" s="214"/>
      <c r="T324" s="215"/>
      <c r="AT324" s="216" t="s">
        <v>133</v>
      </c>
      <c r="AU324" s="216" t="s">
        <v>83</v>
      </c>
      <c r="AV324" s="13" t="s">
        <v>85</v>
      </c>
      <c r="AW324" s="13" t="s">
        <v>31</v>
      </c>
      <c r="AX324" s="13" t="s">
        <v>75</v>
      </c>
      <c r="AY324" s="216" t="s">
        <v>123</v>
      </c>
    </row>
    <row r="325" spans="1:65" s="12" customFormat="1" ht="11.25">
      <c r="B325" s="196"/>
      <c r="C325" s="197"/>
      <c r="D325" s="191" t="s">
        <v>133</v>
      </c>
      <c r="E325" s="198" t="s">
        <v>1</v>
      </c>
      <c r="F325" s="199" t="s">
        <v>184</v>
      </c>
      <c r="G325" s="197"/>
      <c r="H325" s="198" t="s">
        <v>1</v>
      </c>
      <c r="I325" s="200"/>
      <c r="J325" s="197"/>
      <c r="K325" s="197"/>
      <c r="L325" s="201"/>
      <c r="M325" s="202"/>
      <c r="N325" s="203"/>
      <c r="O325" s="203"/>
      <c r="P325" s="203"/>
      <c r="Q325" s="203"/>
      <c r="R325" s="203"/>
      <c r="S325" s="203"/>
      <c r="T325" s="204"/>
      <c r="AT325" s="205" t="s">
        <v>133</v>
      </c>
      <c r="AU325" s="205" t="s">
        <v>83</v>
      </c>
      <c r="AV325" s="12" t="s">
        <v>83</v>
      </c>
      <c r="AW325" s="12" t="s">
        <v>31</v>
      </c>
      <c r="AX325" s="12" t="s">
        <v>75</v>
      </c>
      <c r="AY325" s="205" t="s">
        <v>123</v>
      </c>
    </row>
    <row r="326" spans="1:65" s="13" customFormat="1" ht="11.25">
      <c r="B326" s="206"/>
      <c r="C326" s="207"/>
      <c r="D326" s="191" t="s">
        <v>133</v>
      </c>
      <c r="E326" s="208" t="s">
        <v>1</v>
      </c>
      <c r="F326" s="209" t="s">
        <v>296</v>
      </c>
      <c r="G326" s="207"/>
      <c r="H326" s="210">
        <v>19.2</v>
      </c>
      <c r="I326" s="211"/>
      <c r="J326" s="207"/>
      <c r="K326" s="207"/>
      <c r="L326" s="212"/>
      <c r="M326" s="213"/>
      <c r="N326" s="214"/>
      <c r="O326" s="214"/>
      <c r="P326" s="214"/>
      <c r="Q326" s="214"/>
      <c r="R326" s="214"/>
      <c r="S326" s="214"/>
      <c r="T326" s="215"/>
      <c r="AT326" s="216" t="s">
        <v>133</v>
      </c>
      <c r="AU326" s="216" t="s">
        <v>83</v>
      </c>
      <c r="AV326" s="13" t="s">
        <v>85</v>
      </c>
      <c r="AW326" s="13" t="s">
        <v>31</v>
      </c>
      <c r="AX326" s="13" t="s">
        <v>75</v>
      </c>
      <c r="AY326" s="216" t="s">
        <v>123</v>
      </c>
    </row>
    <row r="327" spans="1:65" s="12" customFormat="1" ht="11.25">
      <c r="B327" s="196"/>
      <c r="C327" s="197"/>
      <c r="D327" s="191" t="s">
        <v>133</v>
      </c>
      <c r="E327" s="198" t="s">
        <v>1</v>
      </c>
      <c r="F327" s="199" t="s">
        <v>232</v>
      </c>
      <c r="G327" s="197"/>
      <c r="H327" s="198" t="s">
        <v>1</v>
      </c>
      <c r="I327" s="200"/>
      <c r="J327" s="197"/>
      <c r="K327" s="197"/>
      <c r="L327" s="201"/>
      <c r="M327" s="202"/>
      <c r="N327" s="203"/>
      <c r="O327" s="203"/>
      <c r="P327" s="203"/>
      <c r="Q327" s="203"/>
      <c r="R327" s="203"/>
      <c r="S327" s="203"/>
      <c r="T327" s="204"/>
      <c r="AT327" s="205" t="s">
        <v>133</v>
      </c>
      <c r="AU327" s="205" t="s">
        <v>83</v>
      </c>
      <c r="AV327" s="12" t="s">
        <v>83</v>
      </c>
      <c r="AW327" s="12" t="s">
        <v>31</v>
      </c>
      <c r="AX327" s="12" t="s">
        <v>75</v>
      </c>
      <c r="AY327" s="205" t="s">
        <v>123</v>
      </c>
    </row>
    <row r="328" spans="1:65" s="13" customFormat="1" ht="11.25">
      <c r="B328" s="206"/>
      <c r="C328" s="207"/>
      <c r="D328" s="191" t="s">
        <v>133</v>
      </c>
      <c r="E328" s="208" t="s">
        <v>1</v>
      </c>
      <c r="F328" s="209" t="s">
        <v>296</v>
      </c>
      <c r="G328" s="207"/>
      <c r="H328" s="210">
        <v>19.2</v>
      </c>
      <c r="I328" s="211"/>
      <c r="J328" s="207"/>
      <c r="K328" s="207"/>
      <c r="L328" s="212"/>
      <c r="M328" s="213"/>
      <c r="N328" s="214"/>
      <c r="O328" s="214"/>
      <c r="P328" s="214"/>
      <c r="Q328" s="214"/>
      <c r="R328" s="214"/>
      <c r="S328" s="214"/>
      <c r="T328" s="215"/>
      <c r="AT328" s="216" t="s">
        <v>133</v>
      </c>
      <c r="AU328" s="216" t="s">
        <v>83</v>
      </c>
      <c r="AV328" s="13" t="s">
        <v>85</v>
      </c>
      <c r="AW328" s="13" t="s">
        <v>31</v>
      </c>
      <c r="AX328" s="13" t="s">
        <v>75</v>
      </c>
      <c r="AY328" s="216" t="s">
        <v>123</v>
      </c>
    </row>
    <row r="329" spans="1:65" s="12" customFormat="1" ht="11.25">
      <c r="B329" s="196"/>
      <c r="C329" s="197"/>
      <c r="D329" s="191" t="s">
        <v>133</v>
      </c>
      <c r="E329" s="198" t="s">
        <v>1</v>
      </c>
      <c r="F329" s="199" t="s">
        <v>185</v>
      </c>
      <c r="G329" s="197"/>
      <c r="H329" s="198" t="s">
        <v>1</v>
      </c>
      <c r="I329" s="200"/>
      <c r="J329" s="197"/>
      <c r="K329" s="197"/>
      <c r="L329" s="201"/>
      <c r="M329" s="202"/>
      <c r="N329" s="203"/>
      <c r="O329" s="203"/>
      <c r="P329" s="203"/>
      <c r="Q329" s="203"/>
      <c r="R329" s="203"/>
      <c r="S329" s="203"/>
      <c r="T329" s="204"/>
      <c r="AT329" s="205" t="s">
        <v>133</v>
      </c>
      <c r="AU329" s="205" t="s">
        <v>83</v>
      </c>
      <c r="AV329" s="12" t="s">
        <v>83</v>
      </c>
      <c r="AW329" s="12" t="s">
        <v>31</v>
      </c>
      <c r="AX329" s="12" t="s">
        <v>75</v>
      </c>
      <c r="AY329" s="205" t="s">
        <v>123</v>
      </c>
    </row>
    <row r="330" spans="1:65" s="13" customFormat="1" ht="11.25">
      <c r="B330" s="206"/>
      <c r="C330" s="207"/>
      <c r="D330" s="191" t="s">
        <v>133</v>
      </c>
      <c r="E330" s="208" t="s">
        <v>1</v>
      </c>
      <c r="F330" s="209" t="s">
        <v>296</v>
      </c>
      <c r="G330" s="207"/>
      <c r="H330" s="210">
        <v>19.2</v>
      </c>
      <c r="I330" s="211"/>
      <c r="J330" s="207"/>
      <c r="K330" s="207"/>
      <c r="L330" s="212"/>
      <c r="M330" s="213"/>
      <c r="N330" s="214"/>
      <c r="O330" s="214"/>
      <c r="P330" s="214"/>
      <c r="Q330" s="214"/>
      <c r="R330" s="214"/>
      <c r="S330" s="214"/>
      <c r="T330" s="215"/>
      <c r="AT330" s="216" t="s">
        <v>133</v>
      </c>
      <c r="AU330" s="216" t="s">
        <v>83</v>
      </c>
      <c r="AV330" s="13" t="s">
        <v>85</v>
      </c>
      <c r="AW330" s="13" t="s">
        <v>31</v>
      </c>
      <c r="AX330" s="13" t="s">
        <v>75</v>
      </c>
      <c r="AY330" s="216" t="s">
        <v>123</v>
      </c>
    </row>
    <row r="331" spans="1:65" s="14" customFormat="1" ht="11.25">
      <c r="B331" s="217"/>
      <c r="C331" s="218"/>
      <c r="D331" s="191" t="s">
        <v>133</v>
      </c>
      <c r="E331" s="219" t="s">
        <v>1</v>
      </c>
      <c r="F331" s="220" t="s">
        <v>136</v>
      </c>
      <c r="G331" s="218"/>
      <c r="H331" s="221">
        <v>96</v>
      </c>
      <c r="I331" s="222"/>
      <c r="J331" s="218"/>
      <c r="K331" s="218"/>
      <c r="L331" s="223"/>
      <c r="M331" s="224"/>
      <c r="N331" s="225"/>
      <c r="O331" s="225"/>
      <c r="P331" s="225"/>
      <c r="Q331" s="225"/>
      <c r="R331" s="225"/>
      <c r="S331" s="225"/>
      <c r="T331" s="226"/>
      <c r="AT331" s="227" t="s">
        <v>133</v>
      </c>
      <c r="AU331" s="227" t="s">
        <v>83</v>
      </c>
      <c r="AV331" s="14" t="s">
        <v>130</v>
      </c>
      <c r="AW331" s="14" t="s">
        <v>31</v>
      </c>
      <c r="AX331" s="14" t="s">
        <v>83</v>
      </c>
      <c r="AY331" s="227" t="s">
        <v>123</v>
      </c>
    </row>
    <row r="332" spans="1:65" s="2" customFormat="1" ht="16.5" customHeight="1">
      <c r="A332" s="33"/>
      <c r="B332" s="34"/>
      <c r="C332" s="177" t="s">
        <v>297</v>
      </c>
      <c r="D332" s="177" t="s">
        <v>124</v>
      </c>
      <c r="E332" s="178" t="s">
        <v>298</v>
      </c>
      <c r="F332" s="179" t="s">
        <v>299</v>
      </c>
      <c r="G332" s="180" t="s">
        <v>127</v>
      </c>
      <c r="H332" s="181">
        <v>20</v>
      </c>
      <c r="I332" s="182"/>
      <c r="J332" s="183">
        <f>ROUND(I332*H332,2)</f>
        <v>0</v>
      </c>
      <c r="K332" s="179" t="s">
        <v>128</v>
      </c>
      <c r="L332" s="184"/>
      <c r="M332" s="185" t="s">
        <v>1</v>
      </c>
      <c r="N332" s="186" t="s">
        <v>40</v>
      </c>
      <c r="O332" s="70"/>
      <c r="P332" s="187">
        <f>O332*H332</f>
        <v>0</v>
      </c>
      <c r="Q332" s="187">
        <v>0.14599999999999999</v>
      </c>
      <c r="R332" s="187">
        <f>Q332*H332</f>
        <v>2.92</v>
      </c>
      <c r="S332" s="187">
        <v>0</v>
      </c>
      <c r="T332" s="188">
        <f>S332*H332</f>
        <v>0</v>
      </c>
      <c r="U332" s="33"/>
      <c r="V332" s="33"/>
      <c r="W332" s="33"/>
      <c r="X332" s="33"/>
      <c r="Y332" s="33"/>
      <c r="Z332" s="33"/>
      <c r="AA332" s="33"/>
      <c r="AB332" s="33"/>
      <c r="AC332" s="33"/>
      <c r="AD332" s="33"/>
      <c r="AE332" s="33"/>
      <c r="AR332" s="189" t="s">
        <v>129</v>
      </c>
      <c r="AT332" s="189" t="s">
        <v>124</v>
      </c>
      <c r="AU332" s="189" t="s">
        <v>83</v>
      </c>
      <c r="AY332" s="16" t="s">
        <v>123</v>
      </c>
      <c r="BE332" s="190">
        <f>IF(N332="základní",J332,0)</f>
        <v>0</v>
      </c>
      <c r="BF332" s="190">
        <f>IF(N332="snížená",J332,0)</f>
        <v>0</v>
      </c>
      <c r="BG332" s="190">
        <f>IF(N332="zákl. přenesená",J332,0)</f>
        <v>0</v>
      </c>
      <c r="BH332" s="190">
        <f>IF(N332="sníž. přenesená",J332,0)</f>
        <v>0</v>
      </c>
      <c r="BI332" s="190">
        <f>IF(N332="nulová",J332,0)</f>
        <v>0</v>
      </c>
      <c r="BJ332" s="16" t="s">
        <v>83</v>
      </c>
      <c r="BK332" s="190">
        <f>ROUND(I332*H332,2)</f>
        <v>0</v>
      </c>
      <c r="BL332" s="16" t="s">
        <v>130</v>
      </c>
      <c r="BM332" s="189" t="s">
        <v>300</v>
      </c>
    </row>
    <row r="333" spans="1:65" s="2" customFormat="1" ht="11.25">
      <c r="A333" s="33"/>
      <c r="B333" s="34"/>
      <c r="C333" s="35"/>
      <c r="D333" s="191" t="s">
        <v>132</v>
      </c>
      <c r="E333" s="35"/>
      <c r="F333" s="192" t="s">
        <v>299</v>
      </c>
      <c r="G333" s="35"/>
      <c r="H333" s="35"/>
      <c r="I333" s="193"/>
      <c r="J333" s="35"/>
      <c r="K333" s="35"/>
      <c r="L333" s="38"/>
      <c r="M333" s="194"/>
      <c r="N333" s="195"/>
      <c r="O333" s="70"/>
      <c r="P333" s="70"/>
      <c r="Q333" s="70"/>
      <c r="R333" s="70"/>
      <c r="S333" s="70"/>
      <c r="T333" s="71"/>
      <c r="U333" s="33"/>
      <c r="V333" s="33"/>
      <c r="W333" s="33"/>
      <c r="X333" s="33"/>
      <c r="Y333" s="33"/>
      <c r="Z333" s="33"/>
      <c r="AA333" s="33"/>
      <c r="AB333" s="33"/>
      <c r="AC333" s="33"/>
      <c r="AD333" s="33"/>
      <c r="AE333" s="33"/>
      <c r="AT333" s="16" t="s">
        <v>132</v>
      </c>
      <c r="AU333" s="16" t="s">
        <v>83</v>
      </c>
    </row>
    <row r="334" spans="1:65" s="12" customFormat="1" ht="11.25">
      <c r="B334" s="196"/>
      <c r="C334" s="197"/>
      <c r="D334" s="191" t="s">
        <v>133</v>
      </c>
      <c r="E334" s="198" t="s">
        <v>1</v>
      </c>
      <c r="F334" s="199" t="s">
        <v>181</v>
      </c>
      <c r="G334" s="197"/>
      <c r="H334" s="198" t="s">
        <v>1</v>
      </c>
      <c r="I334" s="200"/>
      <c r="J334" s="197"/>
      <c r="K334" s="197"/>
      <c r="L334" s="201"/>
      <c r="M334" s="202"/>
      <c r="N334" s="203"/>
      <c r="O334" s="203"/>
      <c r="P334" s="203"/>
      <c r="Q334" s="203"/>
      <c r="R334" s="203"/>
      <c r="S334" s="203"/>
      <c r="T334" s="204"/>
      <c r="AT334" s="205" t="s">
        <v>133</v>
      </c>
      <c r="AU334" s="205" t="s">
        <v>83</v>
      </c>
      <c r="AV334" s="12" t="s">
        <v>83</v>
      </c>
      <c r="AW334" s="12" t="s">
        <v>31</v>
      </c>
      <c r="AX334" s="12" t="s">
        <v>75</v>
      </c>
      <c r="AY334" s="205" t="s">
        <v>123</v>
      </c>
    </row>
    <row r="335" spans="1:65" s="13" customFormat="1" ht="11.25">
      <c r="B335" s="206"/>
      <c r="C335" s="207"/>
      <c r="D335" s="191" t="s">
        <v>133</v>
      </c>
      <c r="E335" s="208" t="s">
        <v>1</v>
      </c>
      <c r="F335" s="209" t="s">
        <v>258</v>
      </c>
      <c r="G335" s="207"/>
      <c r="H335" s="210">
        <v>20</v>
      </c>
      <c r="I335" s="211"/>
      <c r="J335" s="207"/>
      <c r="K335" s="207"/>
      <c r="L335" s="212"/>
      <c r="M335" s="213"/>
      <c r="N335" s="214"/>
      <c r="O335" s="214"/>
      <c r="P335" s="214"/>
      <c r="Q335" s="214"/>
      <c r="R335" s="214"/>
      <c r="S335" s="214"/>
      <c r="T335" s="215"/>
      <c r="AT335" s="216" t="s">
        <v>133</v>
      </c>
      <c r="AU335" s="216" t="s">
        <v>83</v>
      </c>
      <c r="AV335" s="13" t="s">
        <v>85</v>
      </c>
      <c r="AW335" s="13" t="s">
        <v>31</v>
      </c>
      <c r="AX335" s="13" t="s">
        <v>75</v>
      </c>
      <c r="AY335" s="216" t="s">
        <v>123</v>
      </c>
    </row>
    <row r="336" spans="1:65" s="14" customFormat="1" ht="11.25">
      <c r="B336" s="217"/>
      <c r="C336" s="218"/>
      <c r="D336" s="191" t="s">
        <v>133</v>
      </c>
      <c r="E336" s="219" t="s">
        <v>1</v>
      </c>
      <c r="F336" s="220" t="s">
        <v>136</v>
      </c>
      <c r="G336" s="218"/>
      <c r="H336" s="221">
        <v>20</v>
      </c>
      <c r="I336" s="222"/>
      <c r="J336" s="218"/>
      <c r="K336" s="218"/>
      <c r="L336" s="223"/>
      <c r="M336" s="224"/>
      <c r="N336" s="225"/>
      <c r="O336" s="225"/>
      <c r="P336" s="225"/>
      <c r="Q336" s="225"/>
      <c r="R336" s="225"/>
      <c r="S336" s="225"/>
      <c r="T336" s="226"/>
      <c r="AT336" s="227" t="s">
        <v>133</v>
      </c>
      <c r="AU336" s="227" t="s">
        <v>83</v>
      </c>
      <c r="AV336" s="14" t="s">
        <v>130</v>
      </c>
      <c r="AW336" s="14" t="s">
        <v>31</v>
      </c>
      <c r="AX336" s="14" t="s">
        <v>83</v>
      </c>
      <c r="AY336" s="227" t="s">
        <v>123</v>
      </c>
    </row>
    <row r="337" spans="1:65" s="2" customFormat="1" ht="16.5" customHeight="1">
      <c r="A337" s="33"/>
      <c r="B337" s="34"/>
      <c r="C337" s="177" t="s">
        <v>301</v>
      </c>
      <c r="D337" s="177" t="s">
        <v>124</v>
      </c>
      <c r="E337" s="178" t="s">
        <v>302</v>
      </c>
      <c r="F337" s="179" t="s">
        <v>303</v>
      </c>
      <c r="G337" s="180" t="s">
        <v>127</v>
      </c>
      <c r="H337" s="181">
        <v>40</v>
      </c>
      <c r="I337" s="182"/>
      <c r="J337" s="183">
        <f>ROUND(I337*H337,2)</f>
        <v>0</v>
      </c>
      <c r="K337" s="179" t="s">
        <v>128</v>
      </c>
      <c r="L337" s="184"/>
      <c r="M337" s="185" t="s">
        <v>1</v>
      </c>
      <c r="N337" s="186" t="s">
        <v>40</v>
      </c>
      <c r="O337" s="70"/>
      <c r="P337" s="187">
        <f>O337*H337</f>
        <v>0</v>
      </c>
      <c r="Q337" s="187">
        <v>9.4000000000000004E-3</v>
      </c>
      <c r="R337" s="187">
        <f>Q337*H337</f>
        <v>0.376</v>
      </c>
      <c r="S337" s="187">
        <v>0</v>
      </c>
      <c r="T337" s="188">
        <f>S337*H337</f>
        <v>0</v>
      </c>
      <c r="U337" s="33"/>
      <c r="V337" s="33"/>
      <c r="W337" s="33"/>
      <c r="X337" s="33"/>
      <c r="Y337" s="33"/>
      <c r="Z337" s="33"/>
      <c r="AA337" s="33"/>
      <c r="AB337" s="33"/>
      <c r="AC337" s="33"/>
      <c r="AD337" s="33"/>
      <c r="AE337" s="33"/>
      <c r="AR337" s="189" t="s">
        <v>129</v>
      </c>
      <c r="AT337" s="189" t="s">
        <v>124</v>
      </c>
      <c r="AU337" s="189" t="s">
        <v>83</v>
      </c>
      <c r="AY337" s="16" t="s">
        <v>123</v>
      </c>
      <c r="BE337" s="190">
        <f>IF(N337="základní",J337,0)</f>
        <v>0</v>
      </c>
      <c r="BF337" s="190">
        <f>IF(N337="snížená",J337,0)</f>
        <v>0</v>
      </c>
      <c r="BG337" s="190">
        <f>IF(N337="zákl. přenesená",J337,0)</f>
        <v>0</v>
      </c>
      <c r="BH337" s="190">
        <f>IF(N337="sníž. přenesená",J337,0)</f>
        <v>0</v>
      </c>
      <c r="BI337" s="190">
        <f>IF(N337="nulová",J337,0)</f>
        <v>0</v>
      </c>
      <c r="BJ337" s="16" t="s">
        <v>83</v>
      </c>
      <c r="BK337" s="190">
        <f>ROUND(I337*H337,2)</f>
        <v>0</v>
      </c>
      <c r="BL337" s="16" t="s">
        <v>130</v>
      </c>
      <c r="BM337" s="189" t="s">
        <v>304</v>
      </c>
    </row>
    <row r="338" spans="1:65" s="2" customFormat="1" ht="11.25">
      <c r="A338" s="33"/>
      <c r="B338" s="34"/>
      <c r="C338" s="35"/>
      <c r="D338" s="191" t="s">
        <v>132</v>
      </c>
      <c r="E338" s="35"/>
      <c r="F338" s="192" t="s">
        <v>303</v>
      </c>
      <c r="G338" s="35"/>
      <c r="H338" s="35"/>
      <c r="I338" s="193"/>
      <c r="J338" s="35"/>
      <c r="K338" s="35"/>
      <c r="L338" s="38"/>
      <c r="M338" s="194"/>
      <c r="N338" s="195"/>
      <c r="O338" s="70"/>
      <c r="P338" s="70"/>
      <c r="Q338" s="70"/>
      <c r="R338" s="70"/>
      <c r="S338" s="70"/>
      <c r="T338" s="71"/>
      <c r="U338" s="33"/>
      <c r="V338" s="33"/>
      <c r="W338" s="33"/>
      <c r="X338" s="33"/>
      <c r="Y338" s="33"/>
      <c r="Z338" s="33"/>
      <c r="AA338" s="33"/>
      <c r="AB338" s="33"/>
      <c r="AC338" s="33"/>
      <c r="AD338" s="33"/>
      <c r="AE338" s="33"/>
      <c r="AT338" s="16" t="s">
        <v>132</v>
      </c>
      <c r="AU338" s="16" t="s">
        <v>83</v>
      </c>
    </row>
    <row r="339" spans="1:65" s="12" customFormat="1" ht="11.25">
      <c r="B339" s="196"/>
      <c r="C339" s="197"/>
      <c r="D339" s="191" t="s">
        <v>133</v>
      </c>
      <c r="E339" s="198" t="s">
        <v>1</v>
      </c>
      <c r="F339" s="199" t="s">
        <v>181</v>
      </c>
      <c r="G339" s="197"/>
      <c r="H339" s="198" t="s">
        <v>1</v>
      </c>
      <c r="I339" s="200"/>
      <c r="J339" s="197"/>
      <c r="K339" s="197"/>
      <c r="L339" s="201"/>
      <c r="M339" s="202"/>
      <c r="N339" s="203"/>
      <c r="O339" s="203"/>
      <c r="P339" s="203"/>
      <c r="Q339" s="203"/>
      <c r="R339" s="203"/>
      <c r="S339" s="203"/>
      <c r="T339" s="204"/>
      <c r="AT339" s="205" t="s">
        <v>133</v>
      </c>
      <c r="AU339" s="205" t="s">
        <v>83</v>
      </c>
      <c r="AV339" s="12" t="s">
        <v>83</v>
      </c>
      <c r="AW339" s="12" t="s">
        <v>31</v>
      </c>
      <c r="AX339" s="12" t="s">
        <v>75</v>
      </c>
      <c r="AY339" s="205" t="s">
        <v>123</v>
      </c>
    </row>
    <row r="340" spans="1:65" s="13" customFormat="1" ht="11.25">
      <c r="B340" s="206"/>
      <c r="C340" s="207"/>
      <c r="D340" s="191" t="s">
        <v>133</v>
      </c>
      <c r="E340" s="208" t="s">
        <v>1</v>
      </c>
      <c r="F340" s="209" t="s">
        <v>305</v>
      </c>
      <c r="G340" s="207"/>
      <c r="H340" s="210">
        <v>40</v>
      </c>
      <c r="I340" s="211"/>
      <c r="J340" s="207"/>
      <c r="K340" s="207"/>
      <c r="L340" s="212"/>
      <c r="M340" s="213"/>
      <c r="N340" s="214"/>
      <c r="O340" s="214"/>
      <c r="P340" s="214"/>
      <c r="Q340" s="214"/>
      <c r="R340" s="214"/>
      <c r="S340" s="214"/>
      <c r="T340" s="215"/>
      <c r="AT340" s="216" t="s">
        <v>133</v>
      </c>
      <c r="AU340" s="216" t="s">
        <v>83</v>
      </c>
      <c r="AV340" s="13" t="s">
        <v>85</v>
      </c>
      <c r="AW340" s="13" t="s">
        <v>31</v>
      </c>
      <c r="AX340" s="13" t="s">
        <v>75</v>
      </c>
      <c r="AY340" s="216" t="s">
        <v>123</v>
      </c>
    </row>
    <row r="341" spans="1:65" s="14" customFormat="1" ht="11.25">
      <c r="B341" s="217"/>
      <c r="C341" s="218"/>
      <c r="D341" s="191" t="s">
        <v>133</v>
      </c>
      <c r="E341" s="219" t="s">
        <v>1</v>
      </c>
      <c r="F341" s="220" t="s">
        <v>136</v>
      </c>
      <c r="G341" s="218"/>
      <c r="H341" s="221">
        <v>40</v>
      </c>
      <c r="I341" s="222"/>
      <c r="J341" s="218"/>
      <c r="K341" s="218"/>
      <c r="L341" s="223"/>
      <c r="M341" s="224"/>
      <c r="N341" s="225"/>
      <c r="O341" s="225"/>
      <c r="P341" s="225"/>
      <c r="Q341" s="225"/>
      <c r="R341" s="225"/>
      <c r="S341" s="225"/>
      <c r="T341" s="226"/>
      <c r="AT341" s="227" t="s">
        <v>133</v>
      </c>
      <c r="AU341" s="227" t="s">
        <v>83</v>
      </c>
      <c r="AV341" s="14" t="s">
        <v>130</v>
      </c>
      <c r="AW341" s="14" t="s">
        <v>31</v>
      </c>
      <c r="AX341" s="14" t="s">
        <v>83</v>
      </c>
      <c r="AY341" s="227" t="s">
        <v>123</v>
      </c>
    </row>
    <row r="342" spans="1:65" s="2" customFormat="1" ht="24">
      <c r="A342" s="33"/>
      <c r="B342" s="34"/>
      <c r="C342" s="177" t="s">
        <v>306</v>
      </c>
      <c r="D342" s="177" t="s">
        <v>124</v>
      </c>
      <c r="E342" s="178" t="s">
        <v>307</v>
      </c>
      <c r="F342" s="179" t="s">
        <v>308</v>
      </c>
      <c r="G342" s="180" t="s">
        <v>127</v>
      </c>
      <c r="H342" s="181">
        <v>2</v>
      </c>
      <c r="I342" s="182"/>
      <c r="J342" s="183">
        <f>ROUND(I342*H342,2)</f>
        <v>0</v>
      </c>
      <c r="K342" s="179" t="s">
        <v>128</v>
      </c>
      <c r="L342" s="184"/>
      <c r="M342" s="185" t="s">
        <v>1</v>
      </c>
      <c r="N342" s="186" t="s">
        <v>40</v>
      </c>
      <c r="O342" s="70"/>
      <c r="P342" s="187">
        <f>O342*H342</f>
        <v>0</v>
      </c>
      <c r="Q342" s="187">
        <v>5.1000000000000004E-3</v>
      </c>
      <c r="R342" s="187">
        <f>Q342*H342</f>
        <v>1.0200000000000001E-2</v>
      </c>
      <c r="S342" s="187">
        <v>0</v>
      </c>
      <c r="T342" s="188">
        <f>S342*H342</f>
        <v>0</v>
      </c>
      <c r="U342" s="33"/>
      <c r="V342" s="33"/>
      <c r="W342" s="33"/>
      <c r="X342" s="33"/>
      <c r="Y342" s="33"/>
      <c r="Z342" s="33"/>
      <c r="AA342" s="33"/>
      <c r="AB342" s="33"/>
      <c r="AC342" s="33"/>
      <c r="AD342" s="33"/>
      <c r="AE342" s="33"/>
      <c r="AR342" s="189" t="s">
        <v>129</v>
      </c>
      <c r="AT342" s="189" t="s">
        <v>124</v>
      </c>
      <c r="AU342" s="189" t="s">
        <v>83</v>
      </c>
      <c r="AY342" s="16" t="s">
        <v>123</v>
      </c>
      <c r="BE342" s="190">
        <f>IF(N342="základní",J342,0)</f>
        <v>0</v>
      </c>
      <c r="BF342" s="190">
        <f>IF(N342="snížená",J342,0)</f>
        <v>0</v>
      </c>
      <c r="BG342" s="190">
        <f>IF(N342="zákl. přenesená",J342,0)</f>
        <v>0</v>
      </c>
      <c r="BH342" s="190">
        <f>IF(N342="sníž. přenesená",J342,0)</f>
        <v>0</v>
      </c>
      <c r="BI342" s="190">
        <f>IF(N342="nulová",J342,0)</f>
        <v>0</v>
      </c>
      <c r="BJ342" s="16" t="s">
        <v>83</v>
      </c>
      <c r="BK342" s="190">
        <f>ROUND(I342*H342,2)</f>
        <v>0</v>
      </c>
      <c r="BL342" s="16" t="s">
        <v>130</v>
      </c>
      <c r="BM342" s="189" t="s">
        <v>309</v>
      </c>
    </row>
    <row r="343" spans="1:65" s="2" customFormat="1" ht="11.25">
      <c r="A343" s="33"/>
      <c r="B343" s="34"/>
      <c r="C343" s="35"/>
      <c r="D343" s="191" t="s">
        <v>132</v>
      </c>
      <c r="E343" s="35"/>
      <c r="F343" s="192" t="s">
        <v>308</v>
      </c>
      <c r="G343" s="35"/>
      <c r="H343" s="35"/>
      <c r="I343" s="193"/>
      <c r="J343" s="35"/>
      <c r="K343" s="35"/>
      <c r="L343" s="38"/>
      <c r="M343" s="194"/>
      <c r="N343" s="195"/>
      <c r="O343" s="70"/>
      <c r="P343" s="70"/>
      <c r="Q343" s="70"/>
      <c r="R343" s="70"/>
      <c r="S343" s="70"/>
      <c r="T343" s="71"/>
      <c r="U343" s="33"/>
      <c r="V343" s="33"/>
      <c r="W343" s="33"/>
      <c r="X343" s="33"/>
      <c r="Y343" s="33"/>
      <c r="Z343" s="33"/>
      <c r="AA343" s="33"/>
      <c r="AB343" s="33"/>
      <c r="AC343" s="33"/>
      <c r="AD343" s="33"/>
      <c r="AE343" s="33"/>
      <c r="AT343" s="16" t="s">
        <v>132</v>
      </c>
      <c r="AU343" s="16" t="s">
        <v>83</v>
      </c>
    </row>
    <row r="344" spans="1:65" s="12" customFormat="1" ht="11.25">
      <c r="B344" s="196"/>
      <c r="C344" s="197"/>
      <c r="D344" s="191" t="s">
        <v>133</v>
      </c>
      <c r="E344" s="198" t="s">
        <v>1</v>
      </c>
      <c r="F344" s="199" t="s">
        <v>181</v>
      </c>
      <c r="G344" s="197"/>
      <c r="H344" s="198" t="s">
        <v>1</v>
      </c>
      <c r="I344" s="200"/>
      <c r="J344" s="197"/>
      <c r="K344" s="197"/>
      <c r="L344" s="201"/>
      <c r="M344" s="202"/>
      <c r="N344" s="203"/>
      <c r="O344" s="203"/>
      <c r="P344" s="203"/>
      <c r="Q344" s="203"/>
      <c r="R344" s="203"/>
      <c r="S344" s="203"/>
      <c r="T344" s="204"/>
      <c r="AT344" s="205" t="s">
        <v>133</v>
      </c>
      <c r="AU344" s="205" t="s">
        <v>83</v>
      </c>
      <c r="AV344" s="12" t="s">
        <v>83</v>
      </c>
      <c r="AW344" s="12" t="s">
        <v>31</v>
      </c>
      <c r="AX344" s="12" t="s">
        <v>75</v>
      </c>
      <c r="AY344" s="205" t="s">
        <v>123</v>
      </c>
    </row>
    <row r="345" spans="1:65" s="13" customFormat="1" ht="11.25">
      <c r="B345" s="206"/>
      <c r="C345" s="207"/>
      <c r="D345" s="191" t="s">
        <v>133</v>
      </c>
      <c r="E345" s="208" t="s">
        <v>1</v>
      </c>
      <c r="F345" s="209" t="s">
        <v>85</v>
      </c>
      <c r="G345" s="207"/>
      <c r="H345" s="210">
        <v>2</v>
      </c>
      <c r="I345" s="211"/>
      <c r="J345" s="207"/>
      <c r="K345" s="207"/>
      <c r="L345" s="212"/>
      <c r="M345" s="213"/>
      <c r="N345" s="214"/>
      <c r="O345" s="214"/>
      <c r="P345" s="214"/>
      <c r="Q345" s="214"/>
      <c r="R345" s="214"/>
      <c r="S345" s="214"/>
      <c r="T345" s="215"/>
      <c r="AT345" s="216" t="s">
        <v>133</v>
      </c>
      <c r="AU345" s="216" t="s">
        <v>83</v>
      </c>
      <c r="AV345" s="13" t="s">
        <v>85</v>
      </c>
      <c r="AW345" s="13" t="s">
        <v>31</v>
      </c>
      <c r="AX345" s="13" t="s">
        <v>75</v>
      </c>
      <c r="AY345" s="216" t="s">
        <v>123</v>
      </c>
    </row>
    <row r="346" spans="1:65" s="14" customFormat="1" ht="11.25">
      <c r="B346" s="217"/>
      <c r="C346" s="218"/>
      <c r="D346" s="191" t="s">
        <v>133</v>
      </c>
      <c r="E346" s="219" t="s">
        <v>1</v>
      </c>
      <c r="F346" s="220" t="s">
        <v>136</v>
      </c>
      <c r="G346" s="218"/>
      <c r="H346" s="221">
        <v>2</v>
      </c>
      <c r="I346" s="222"/>
      <c r="J346" s="218"/>
      <c r="K346" s="218"/>
      <c r="L346" s="223"/>
      <c r="M346" s="224"/>
      <c r="N346" s="225"/>
      <c r="O346" s="225"/>
      <c r="P346" s="225"/>
      <c r="Q346" s="225"/>
      <c r="R346" s="225"/>
      <c r="S346" s="225"/>
      <c r="T346" s="226"/>
      <c r="AT346" s="227" t="s">
        <v>133</v>
      </c>
      <c r="AU346" s="227" t="s">
        <v>83</v>
      </c>
      <c r="AV346" s="14" t="s">
        <v>130</v>
      </c>
      <c r="AW346" s="14" t="s">
        <v>31</v>
      </c>
      <c r="AX346" s="14" t="s">
        <v>83</v>
      </c>
      <c r="AY346" s="227" t="s">
        <v>123</v>
      </c>
    </row>
    <row r="347" spans="1:65" s="2" customFormat="1" ht="16.5" customHeight="1">
      <c r="A347" s="33"/>
      <c r="B347" s="34"/>
      <c r="C347" s="177" t="s">
        <v>310</v>
      </c>
      <c r="D347" s="177" t="s">
        <v>124</v>
      </c>
      <c r="E347" s="178" t="s">
        <v>311</v>
      </c>
      <c r="F347" s="179" t="s">
        <v>312</v>
      </c>
      <c r="G347" s="180" t="s">
        <v>127</v>
      </c>
      <c r="H347" s="181">
        <v>1</v>
      </c>
      <c r="I347" s="182"/>
      <c r="J347" s="183">
        <f>ROUND(I347*H347,2)</f>
        <v>0</v>
      </c>
      <c r="K347" s="179" t="s">
        <v>128</v>
      </c>
      <c r="L347" s="184"/>
      <c r="M347" s="185" t="s">
        <v>1</v>
      </c>
      <c r="N347" s="186" t="s">
        <v>40</v>
      </c>
      <c r="O347" s="70"/>
      <c r="P347" s="187">
        <f>O347*H347</f>
        <v>0</v>
      </c>
      <c r="Q347" s="187">
        <v>1.03E-2</v>
      </c>
      <c r="R347" s="187">
        <f>Q347*H347</f>
        <v>1.03E-2</v>
      </c>
      <c r="S347" s="187">
        <v>0</v>
      </c>
      <c r="T347" s="188">
        <f>S347*H347</f>
        <v>0</v>
      </c>
      <c r="U347" s="33"/>
      <c r="V347" s="33"/>
      <c r="W347" s="33"/>
      <c r="X347" s="33"/>
      <c r="Y347" s="33"/>
      <c r="Z347" s="33"/>
      <c r="AA347" s="33"/>
      <c r="AB347" s="33"/>
      <c r="AC347" s="33"/>
      <c r="AD347" s="33"/>
      <c r="AE347" s="33"/>
      <c r="AR347" s="189" t="s">
        <v>129</v>
      </c>
      <c r="AT347" s="189" t="s">
        <v>124</v>
      </c>
      <c r="AU347" s="189" t="s">
        <v>83</v>
      </c>
      <c r="AY347" s="16" t="s">
        <v>123</v>
      </c>
      <c r="BE347" s="190">
        <f>IF(N347="základní",J347,0)</f>
        <v>0</v>
      </c>
      <c r="BF347" s="190">
        <f>IF(N347="snížená",J347,0)</f>
        <v>0</v>
      </c>
      <c r="BG347" s="190">
        <f>IF(N347="zákl. přenesená",J347,0)</f>
        <v>0</v>
      </c>
      <c r="BH347" s="190">
        <f>IF(N347="sníž. přenesená",J347,0)</f>
        <v>0</v>
      </c>
      <c r="BI347" s="190">
        <f>IF(N347="nulová",J347,0)</f>
        <v>0</v>
      </c>
      <c r="BJ347" s="16" t="s">
        <v>83</v>
      </c>
      <c r="BK347" s="190">
        <f>ROUND(I347*H347,2)</f>
        <v>0</v>
      </c>
      <c r="BL347" s="16" t="s">
        <v>130</v>
      </c>
      <c r="BM347" s="189" t="s">
        <v>313</v>
      </c>
    </row>
    <row r="348" spans="1:65" s="2" customFormat="1" ht="11.25">
      <c r="A348" s="33"/>
      <c r="B348" s="34"/>
      <c r="C348" s="35"/>
      <c r="D348" s="191" t="s">
        <v>132</v>
      </c>
      <c r="E348" s="35"/>
      <c r="F348" s="192" t="s">
        <v>312</v>
      </c>
      <c r="G348" s="35"/>
      <c r="H348" s="35"/>
      <c r="I348" s="193"/>
      <c r="J348" s="35"/>
      <c r="K348" s="35"/>
      <c r="L348" s="38"/>
      <c r="M348" s="194"/>
      <c r="N348" s="195"/>
      <c r="O348" s="70"/>
      <c r="P348" s="70"/>
      <c r="Q348" s="70"/>
      <c r="R348" s="70"/>
      <c r="S348" s="70"/>
      <c r="T348" s="71"/>
      <c r="U348" s="33"/>
      <c r="V348" s="33"/>
      <c r="W348" s="33"/>
      <c r="X348" s="33"/>
      <c r="Y348" s="33"/>
      <c r="Z348" s="33"/>
      <c r="AA348" s="33"/>
      <c r="AB348" s="33"/>
      <c r="AC348" s="33"/>
      <c r="AD348" s="33"/>
      <c r="AE348" s="33"/>
      <c r="AT348" s="16" t="s">
        <v>132</v>
      </c>
      <c r="AU348" s="16" t="s">
        <v>83</v>
      </c>
    </row>
    <row r="349" spans="1:65" s="12" customFormat="1" ht="11.25">
      <c r="B349" s="196"/>
      <c r="C349" s="197"/>
      <c r="D349" s="191" t="s">
        <v>133</v>
      </c>
      <c r="E349" s="198" t="s">
        <v>1</v>
      </c>
      <c r="F349" s="199" t="s">
        <v>181</v>
      </c>
      <c r="G349" s="197"/>
      <c r="H349" s="198" t="s">
        <v>1</v>
      </c>
      <c r="I349" s="200"/>
      <c r="J349" s="197"/>
      <c r="K349" s="197"/>
      <c r="L349" s="201"/>
      <c r="M349" s="202"/>
      <c r="N349" s="203"/>
      <c r="O349" s="203"/>
      <c r="P349" s="203"/>
      <c r="Q349" s="203"/>
      <c r="R349" s="203"/>
      <c r="S349" s="203"/>
      <c r="T349" s="204"/>
      <c r="AT349" s="205" t="s">
        <v>133</v>
      </c>
      <c r="AU349" s="205" t="s">
        <v>83</v>
      </c>
      <c r="AV349" s="12" t="s">
        <v>83</v>
      </c>
      <c r="AW349" s="12" t="s">
        <v>31</v>
      </c>
      <c r="AX349" s="12" t="s">
        <v>75</v>
      </c>
      <c r="AY349" s="205" t="s">
        <v>123</v>
      </c>
    </row>
    <row r="350" spans="1:65" s="13" customFormat="1" ht="11.25">
      <c r="B350" s="206"/>
      <c r="C350" s="207"/>
      <c r="D350" s="191" t="s">
        <v>133</v>
      </c>
      <c r="E350" s="208" t="s">
        <v>1</v>
      </c>
      <c r="F350" s="209" t="s">
        <v>83</v>
      </c>
      <c r="G350" s="207"/>
      <c r="H350" s="210">
        <v>1</v>
      </c>
      <c r="I350" s="211"/>
      <c r="J350" s="207"/>
      <c r="K350" s="207"/>
      <c r="L350" s="212"/>
      <c r="M350" s="213"/>
      <c r="N350" s="214"/>
      <c r="O350" s="214"/>
      <c r="P350" s="214"/>
      <c r="Q350" s="214"/>
      <c r="R350" s="214"/>
      <c r="S350" s="214"/>
      <c r="T350" s="215"/>
      <c r="AT350" s="216" t="s">
        <v>133</v>
      </c>
      <c r="AU350" s="216" t="s">
        <v>83</v>
      </c>
      <c r="AV350" s="13" t="s">
        <v>85</v>
      </c>
      <c r="AW350" s="13" t="s">
        <v>31</v>
      </c>
      <c r="AX350" s="13" t="s">
        <v>75</v>
      </c>
      <c r="AY350" s="216" t="s">
        <v>123</v>
      </c>
    </row>
    <row r="351" spans="1:65" s="14" customFormat="1" ht="11.25">
      <c r="B351" s="217"/>
      <c r="C351" s="218"/>
      <c r="D351" s="191" t="s">
        <v>133</v>
      </c>
      <c r="E351" s="219" t="s">
        <v>1</v>
      </c>
      <c r="F351" s="220" t="s">
        <v>136</v>
      </c>
      <c r="G351" s="218"/>
      <c r="H351" s="221">
        <v>1</v>
      </c>
      <c r="I351" s="222"/>
      <c r="J351" s="218"/>
      <c r="K351" s="218"/>
      <c r="L351" s="223"/>
      <c r="M351" s="224"/>
      <c r="N351" s="225"/>
      <c r="O351" s="225"/>
      <c r="P351" s="225"/>
      <c r="Q351" s="225"/>
      <c r="R351" s="225"/>
      <c r="S351" s="225"/>
      <c r="T351" s="226"/>
      <c r="AT351" s="227" t="s">
        <v>133</v>
      </c>
      <c r="AU351" s="227" t="s">
        <v>83</v>
      </c>
      <c r="AV351" s="14" t="s">
        <v>130</v>
      </c>
      <c r="AW351" s="14" t="s">
        <v>31</v>
      </c>
      <c r="AX351" s="14" t="s">
        <v>83</v>
      </c>
      <c r="AY351" s="227" t="s">
        <v>123</v>
      </c>
    </row>
    <row r="352" spans="1:65" s="2" customFormat="1" ht="16.5" customHeight="1">
      <c r="A352" s="33"/>
      <c r="B352" s="34"/>
      <c r="C352" s="177" t="s">
        <v>314</v>
      </c>
      <c r="D352" s="177" t="s">
        <v>124</v>
      </c>
      <c r="E352" s="178" t="s">
        <v>315</v>
      </c>
      <c r="F352" s="179" t="s">
        <v>316</v>
      </c>
      <c r="G352" s="180" t="s">
        <v>127</v>
      </c>
      <c r="H352" s="181">
        <v>1</v>
      </c>
      <c r="I352" s="182"/>
      <c r="J352" s="183">
        <f>ROUND(I352*H352,2)</f>
        <v>0</v>
      </c>
      <c r="K352" s="179" t="s">
        <v>128</v>
      </c>
      <c r="L352" s="184"/>
      <c r="M352" s="185" t="s">
        <v>1</v>
      </c>
      <c r="N352" s="186" t="s">
        <v>40</v>
      </c>
      <c r="O352" s="70"/>
      <c r="P352" s="187">
        <f>O352*H352</f>
        <v>0</v>
      </c>
      <c r="Q352" s="187">
        <v>1.0699999999999999E-2</v>
      </c>
      <c r="R352" s="187">
        <f>Q352*H352</f>
        <v>1.0699999999999999E-2</v>
      </c>
      <c r="S352" s="187">
        <v>0</v>
      </c>
      <c r="T352" s="188">
        <f>S352*H352</f>
        <v>0</v>
      </c>
      <c r="U352" s="33"/>
      <c r="V352" s="33"/>
      <c r="W352" s="33"/>
      <c r="X352" s="33"/>
      <c r="Y352" s="33"/>
      <c r="Z352" s="33"/>
      <c r="AA352" s="33"/>
      <c r="AB352" s="33"/>
      <c r="AC352" s="33"/>
      <c r="AD352" s="33"/>
      <c r="AE352" s="33"/>
      <c r="AR352" s="189" t="s">
        <v>129</v>
      </c>
      <c r="AT352" s="189" t="s">
        <v>124</v>
      </c>
      <c r="AU352" s="189" t="s">
        <v>83</v>
      </c>
      <c r="AY352" s="16" t="s">
        <v>123</v>
      </c>
      <c r="BE352" s="190">
        <f>IF(N352="základní",J352,0)</f>
        <v>0</v>
      </c>
      <c r="BF352" s="190">
        <f>IF(N352="snížená",J352,0)</f>
        <v>0</v>
      </c>
      <c r="BG352" s="190">
        <f>IF(N352="zákl. přenesená",J352,0)</f>
        <v>0</v>
      </c>
      <c r="BH352" s="190">
        <f>IF(N352="sníž. přenesená",J352,0)</f>
        <v>0</v>
      </c>
      <c r="BI352" s="190">
        <f>IF(N352="nulová",J352,0)</f>
        <v>0</v>
      </c>
      <c r="BJ352" s="16" t="s">
        <v>83</v>
      </c>
      <c r="BK352" s="190">
        <f>ROUND(I352*H352,2)</f>
        <v>0</v>
      </c>
      <c r="BL352" s="16" t="s">
        <v>130</v>
      </c>
      <c r="BM352" s="189" t="s">
        <v>317</v>
      </c>
    </row>
    <row r="353" spans="1:65" s="2" customFormat="1" ht="11.25">
      <c r="A353" s="33"/>
      <c r="B353" s="34"/>
      <c r="C353" s="35"/>
      <c r="D353" s="191" t="s">
        <v>132</v>
      </c>
      <c r="E353" s="35"/>
      <c r="F353" s="192" t="s">
        <v>316</v>
      </c>
      <c r="G353" s="35"/>
      <c r="H353" s="35"/>
      <c r="I353" s="193"/>
      <c r="J353" s="35"/>
      <c r="K353" s="35"/>
      <c r="L353" s="38"/>
      <c r="M353" s="194"/>
      <c r="N353" s="195"/>
      <c r="O353" s="70"/>
      <c r="P353" s="70"/>
      <c r="Q353" s="70"/>
      <c r="R353" s="70"/>
      <c r="S353" s="70"/>
      <c r="T353" s="71"/>
      <c r="U353" s="33"/>
      <c r="V353" s="33"/>
      <c r="W353" s="33"/>
      <c r="X353" s="33"/>
      <c r="Y353" s="33"/>
      <c r="Z353" s="33"/>
      <c r="AA353" s="33"/>
      <c r="AB353" s="33"/>
      <c r="AC353" s="33"/>
      <c r="AD353" s="33"/>
      <c r="AE353" s="33"/>
      <c r="AT353" s="16" t="s">
        <v>132</v>
      </c>
      <c r="AU353" s="16" t="s">
        <v>83</v>
      </c>
    </row>
    <row r="354" spans="1:65" s="12" customFormat="1" ht="11.25">
      <c r="B354" s="196"/>
      <c r="C354" s="197"/>
      <c r="D354" s="191" t="s">
        <v>133</v>
      </c>
      <c r="E354" s="198" t="s">
        <v>1</v>
      </c>
      <c r="F354" s="199" t="s">
        <v>181</v>
      </c>
      <c r="G354" s="197"/>
      <c r="H354" s="198" t="s">
        <v>1</v>
      </c>
      <c r="I354" s="200"/>
      <c r="J354" s="197"/>
      <c r="K354" s="197"/>
      <c r="L354" s="201"/>
      <c r="M354" s="202"/>
      <c r="N354" s="203"/>
      <c r="O354" s="203"/>
      <c r="P354" s="203"/>
      <c r="Q354" s="203"/>
      <c r="R354" s="203"/>
      <c r="S354" s="203"/>
      <c r="T354" s="204"/>
      <c r="AT354" s="205" t="s">
        <v>133</v>
      </c>
      <c r="AU354" s="205" t="s">
        <v>83</v>
      </c>
      <c r="AV354" s="12" t="s">
        <v>83</v>
      </c>
      <c r="AW354" s="12" t="s">
        <v>31</v>
      </c>
      <c r="AX354" s="12" t="s">
        <v>75</v>
      </c>
      <c r="AY354" s="205" t="s">
        <v>123</v>
      </c>
    </row>
    <row r="355" spans="1:65" s="13" customFormat="1" ht="11.25">
      <c r="B355" s="206"/>
      <c r="C355" s="207"/>
      <c r="D355" s="191" t="s">
        <v>133</v>
      </c>
      <c r="E355" s="208" t="s">
        <v>1</v>
      </c>
      <c r="F355" s="209" t="s">
        <v>83</v>
      </c>
      <c r="G355" s="207"/>
      <c r="H355" s="210">
        <v>1</v>
      </c>
      <c r="I355" s="211"/>
      <c r="J355" s="207"/>
      <c r="K355" s="207"/>
      <c r="L355" s="212"/>
      <c r="M355" s="213"/>
      <c r="N355" s="214"/>
      <c r="O355" s="214"/>
      <c r="P355" s="214"/>
      <c r="Q355" s="214"/>
      <c r="R355" s="214"/>
      <c r="S355" s="214"/>
      <c r="T355" s="215"/>
      <c r="AT355" s="216" t="s">
        <v>133</v>
      </c>
      <c r="AU355" s="216" t="s">
        <v>83</v>
      </c>
      <c r="AV355" s="13" t="s">
        <v>85</v>
      </c>
      <c r="AW355" s="13" t="s">
        <v>31</v>
      </c>
      <c r="AX355" s="13" t="s">
        <v>75</v>
      </c>
      <c r="AY355" s="216" t="s">
        <v>123</v>
      </c>
    </row>
    <row r="356" spans="1:65" s="14" customFormat="1" ht="11.25">
      <c r="B356" s="217"/>
      <c r="C356" s="218"/>
      <c r="D356" s="191" t="s">
        <v>133</v>
      </c>
      <c r="E356" s="219" t="s">
        <v>1</v>
      </c>
      <c r="F356" s="220" t="s">
        <v>136</v>
      </c>
      <c r="G356" s="218"/>
      <c r="H356" s="221">
        <v>1</v>
      </c>
      <c r="I356" s="222"/>
      <c r="J356" s="218"/>
      <c r="K356" s="218"/>
      <c r="L356" s="223"/>
      <c r="M356" s="224"/>
      <c r="N356" s="225"/>
      <c r="O356" s="225"/>
      <c r="P356" s="225"/>
      <c r="Q356" s="225"/>
      <c r="R356" s="225"/>
      <c r="S356" s="225"/>
      <c r="T356" s="226"/>
      <c r="AT356" s="227" t="s">
        <v>133</v>
      </c>
      <c r="AU356" s="227" t="s">
        <v>83</v>
      </c>
      <c r="AV356" s="14" t="s">
        <v>130</v>
      </c>
      <c r="AW356" s="14" t="s">
        <v>31</v>
      </c>
      <c r="AX356" s="14" t="s">
        <v>83</v>
      </c>
      <c r="AY356" s="227" t="s">
        <v>123</v>
      </c>
    </row>
    <row r="357" spans="1:65" s="2" customFormat="1" ht="21.75" customHeight="1">
      <c r="A357" s="33"/>
      <c r="B357" s="34"/>
      <c r="C357" s="177" t="s">
        <v>318</v>
      </c>
      <c r="D357" s="177" t="s">
        <v>124</v>
      </c>
      <c r="E357" s="178" t="s">
        <v>319</v>
      </c>
      <c r="F357" s="179" t="s">
        <v>320</v>
      </c>
      <c r="G357" s="180" t="s">
        <v>127</v>
      </c>
      <c r="H357" s="181">
        <v>18</v>
      </c>
      <c r="I357" s="182"/>
      <c r="J357" s="183">
        <f>ROUND(I357*H357,2)</f>
        <v>0</v>
      </c>
      <c r="K357" s="179" t="s">
        <v>128</v>
      </c>
      <c r="L357" s="184"/>
      <c r="M357" s="185" t="s">
        <v>1</v>
      </c>
      <c r="N357" s="186" t="s">
        <v>40</v>
      </c>
      <c r="O357" s="70"/>
      <c r="P357" s="187">
        <f>O357*H357</f>
        <v>0</v>
      </c>
      <c r="Q357" s="187">
        <v>4.3E-3</v>
      </c>
      <c r="R357" s="187">
        <f>Q357*H357</f>
        <v>7.7399999999999997E-2</v>
      </c>
      <c r="S357" s="187">
        <v>0</v>
      </c>
      <c r="T357" s="188">
        <f>S357*H357</f>
        <v>0</v>
      </c>
      <c r="U357" s="33"/>
      <c r="V357" s="33"/>
      <c r="W357" s="33"/>
      <c r="X357" s="33"/>
      <c r="Y357" s="33"/>
      <c r="Z357" s="33"/>
      <c r="AA357" s="33"/>
      <c r="AB357" s="33"/>
      <c r="AC357" s="33"/>
      <c r="AD357" s="33"/>
      <c r="AE357" s="33"/>
      <c r="AR357" s="189" t="s">
        <v>129</v>
      </c>
      <c r="AT357" s="189" t="s">
        <v>124</v>
      </c>
      <c r="AU357" s="189" t="s">
        <v>83</v>
      </c>
      <c r="AY357" s="16" t="s">
        <v>123</v>
      </c>
      <c r="BE357" s="190">
        <f>IF(N357="základní",J357,0)</f>
        <v>0</v>
      </c>
      <c r="BF357" s="190">
        <f>IF(N357="snížená",J357,0)</f>
        <v>0</v>
      </c>
      <c r="BG357" s="190">
        <f>IF(N357="zákl. přenesená",J357,0)</f>
        <v>0</v>
      </c>
      <c r="BH357" s="190">
        <f>IF(N357="sníž. přenesená",J357,0)</f>
        <v>0</v>
      </c>
      <c r="BI357" s="190">
        <f>IF(N357="nulová",J357,0)</f>
        <v>0</v>
      </c>
      <c r="BJ357" s="16" t="s">
        <v>83</v>
      </c>
      <c r="BK357" s="190">
        <f>ROUND(I357*H357,2)</f>
        <v>0</v>
      </c>
      <c r="BL357" s="16" t="s">
        <v>130</v>
      </c>
      <c r="BM357" s="189" t="s">
        <v>321</v>
      </c>
    </row>
    <row r="358" spans="1:65" s="2" customFormat="1" ht="11.25">
      <c r="A358" s="33"/>
      <c r="B358" s="34"/>
      <c r="C358" s="35"/>
      <c r="D358" s="191" t="s">
        <v>132</v>
      </c>
      <c r="E358" s="35"/>
      <c r="F358" s="192" t="s">
        <v>320</v>
      </c>
      <c r="G358" s="35"/>
      <c r="H358" s="35"/>
      <c r="I358" s="193"/>
      <c r="J358" s="35"/>
      <c r="K358" s="35"/>
      <c r="L358" s="38"/>
      <c r="M358" s="194"/>
      <c r="N358" s="195"/>
      <c r="O358" s="70"/>
      <c r="P358" s="70"/>
      <c r="Q358" s="70"/>
      <c r="R358" s="70"/>
      <c r="S358" s="70"/>
      <c r="T358" s="71"/>
      <c r="U358" s="33"/>
      <c r="V358" s="33"/>
      <c r="W358" s="33"/>
      <c r="X358" s="33"/>
      <c r="Y358" s="33"/>
      <c r="Z358" s="33"/>
      <c r="AA358" s="33"/>
      <c r="AB358" s="33"/>
      <c r="AC358" s="33"/>
      <c r="AD358" s="33"/>
      <c r="AE358" s="33"/>
      <c r="AT358" s="16" t="s">
        <v>132</v>
      </c>
      <c r="AU358" s="16" t="s">
        <v>83</v>
      </c>
    </row>
    <row r="359" spans="1:65" s="12" customFormat="1" ht="11.25">
      <c r="B359" s="196"/>
      <c r="C359" s="197"/>
      <c r="D359" s="191" t="s">
        <v>133</v>
      </c>
      <c r="E359" s="198" t="s">
        <v>1</v>
      </c>
      <c r="F359" s="199" t="s">
        <v>181</v>
      </c>
      <c r="G359" s="197"/>
      <c r="H359" s="198" t="s">
        <v>1</v>
      </c>
      <c r="I359" s="200"/>
      <c r="J359" s="197"/>
      <c r="K359" s="197"/>
      <c r="L359" s="201"/>
      <c r="M359" s="202"/>
      <c r="N359" s="203"/>
      <c r="O359" s="203"/>
      <c r="P359" s="203"/>
      <c r="Q359" s="203"/>
      <c r="R359" s="203"/>
      <c r="S359" s="203"/>
      <c r="T359" s="204"/>
      <c r="AT359" s="205" t="s">
        <v>133</v>
      </c>
      <c r="AU359" s="205" t="s">
        <v>83</v>
      </c>
      <c r="AV359" s="12" t="s">
        <v>83</v>
      </c>
      <c r="AW359" s="12" t="s">
        <v>31</v>
      </c>
      <c r="AX359" s="12" t="s">
        <v>75</v>
      </c>
      <c r="AY359" s="205" t="s">
        <v>123</v>
      </c>
    </row>
    <row r="360" spans="1:65" s="13" customFormat="1" ht="11.25">
      <c r="B360" s="206"/>
      <c r="C360" s="207"/>
      <c r="D360" s="191" t="s">
        <v>133</v>
      </c>
      <c r="E360" s="208" t="s">
        <v>1</v>
      </c>
      <c r="F360" s="209" t="s">
        <v>246</v>
      </c>
      <c r="G360" s="207"/>
      <c r="H360" s="210">
        <v>18</v>
      </c>
      <c r="I360" s="211"/>
      <c r="J360" s="207"/>
      <c r="K360" s="207"/>
      <c r="L360" s="212"/>
      <c r="M360" s="213"/>
      <c r="N360" s="214"/>
      <c r="O360" s="214"/>
      <c r="P360" s="214"/>
      <c r="Q360" s="214"/>
      <c r="R360" s="214"/>
      <c r="S360" s="214"/>
      <c r="T360" s="215"/>
      <c r="AT360" s="216" t="s">
        <v>133</v>
      </c>
      <c r="AU360" s="216" t="s">
        <v>83</v>
      </c>
      <c r="AV360" s="13" t="s">
        <v>85</v>
      </c>
      <c r="AW360" s="13" t="s">
        <v>31</v>
      </c>
      <c r="AX360" s="13" t="s">
        <v>75</v>
      </c>
      <c r="AY360" s="216" t="s">
        <v>123</v>
      </c>
    </row>
    <row r="361" spans="1:65" s="14" customFormat="1" ht="11.25">
      <c r="B361" s="217"/>
      <c r="C361" s="218"/>
      <c r="D361" s="191" t="s">
        <v>133</v>
      </c>
      <c r="E361" s="219" t="s">
        <v>1</v>
      </c>
      <c r="F361" s="220" t="s">
        <v>136</v>
      </c>
      <c r="G361" s="218"/>
      <c r="H361" s="221">
        <v>18</v>
      </c>
      <c r="I361" s="222"/>
      <c r="J361" s="218"/>
      <c r="K361" s="218"/>
      <c r="L361" s="223"/>
      <c r="M361" s="224"/>
      <c r="N361" s="225"/>
      <c r="O361" s="225"/>
      <c r="P361" s="225"/>
      <c r="Q361" s="225"/>
      <c r="R361" s="225"/>
      <c r="S361" s="225"/>
      <c r="T361" s="226"/>
      <c r="AT361" s="227" t="s">
        <v>133</v>
      </c>
      <c r="AU361" s="227" t="s">
        <v>83</v>
      </c>
      <c r="AV361" s="14" t="s">
        <v>130</v>
      </c>
      <c r="AW361" s="14" t="s">
        <v>31</v>
      </c>
      <c r="AX361" s="14" t="s">
        <v>83</v>
      </c>
      <c r="AY361" s="227" t="s">
        <v>123</v>
      </c>
    </row>
    <row r="362" spans="1:65" s="2" customFormat="1" ht="16.5" customHeight="1">
      <c r="A362" s="33"/>
      <c r="B362" s="34"/>
      <c r="C362" s="177" t="s">
        <v>322</v>
      </c>
      <c r="D362" s="177" t="s">
        <v>124</v>
      </c>
      <c r="E362" s="178" t="s">
        <v>323</v>
      </c>
      <c r="F362" s="179" t="s">
        <v>324</v>
      </c>
      <c r="G362" s="180" t="s">
        <v>127</v>
      </c>
      <c r="H362" s="181">
        <v>1</v>
      </c>
      <c r="I362" s="182"/>
      <c r="J362" s="183">
        <f>ROUND(I362*H362,2)</f>
        <v>0</v>
      </c>
      <c r="K362" s="179" t="s">
        <v>128</v>
      </c>
      <c r="L362" s="184"/>
      <c r="M362" s="185" t="s">
        <v>1</v>
      </c>
      <c r="N362" s="186" t="s">
        <v>40</v>
      </c>
      <c r="O362" s="70"/>
      <c r="P362" s="187">
        <f>O362*H362</f>
        <v>0</v>
      </c>
      <c r="Q362" s="187">
        <v>3.7000000000000002E-3</v>
      </c>
      <c r="R362" s="187">
        <f>Q362*H362</f>
        <v>3.7000000000000002E-3</v>
      </c>
      <c r="S362" s="187">
        <v>0</v>
      </c>
      <c r="T362" s="188">
        <f>S362*H362</f>
        <v>0</v>
      </c>
      <c r="U362" s="33"/>
      <c r="V362" s="33"/>
      <c r="W362" s="33"/>
      <c r="X362" s="33"/>
      <c r="Y362" s="33"/>
      <c r="Z362" s="33"/>
      <c r="AA362" s="33"/>
      <c r="AB362" s="33"/>
      <c r="AC362" s="33"/>
      <c r="AD362" s="33"/>
      <c r="AE362" s="33"/>
      <c r="AR362" s="189" t="s">
        <v>129</v>
      </c>
      <c r="AT362" s="189" t="s">
        <v>124</v>
      </c>
      <c r="AU362" s="189" t="s">
        <v>83</v>
      </c>
      <c r="AY362" s="16" t="s">
        <v>123</v>
      </c>
      <c r="BE362" s="190">
        <f>IF(N362="základní",J362,0)</f>
        <v>0</v>
      </c>
      <c r="BF362" s="190">
        <f>IF(N362="snížená",J362,0)</f>
        <v>0</v>
      </c>
      <c r="BG362" s="190">
        <f>IF(N362="zákl. přenesená",J362,0)</f>
        <v>0</v>
      </c>
      <c r="BH362" s="190">
        <f>IF(N362="sníž. přenesená",J362,0)</f>
        <v>0</v>
      </c>
      <c r="BI362" s="190">
        <f>IF(N362="nulová",J362,0)</f>
        <v>0</v>
      </c>
      <c r="BJ362" s="16" t="s">
        <v>83</v>
      </c>
      <c r="BK362" s="190">
        <f>ROUND(I362*H362,2)</f>
        <v>0</v>
      </c>
      <c r="BL362" s="16" t="s">
        <v>130</v>
      </c>
      <c r="BM362" s="189" t="s">
        <v>325</v>
      </c>
    </row>
    <row r="363" spans="1:65" s="2" customFormat="1" ht="11.25">
      <c r="A363" s="33"/>
      <c r="B363" s="34"/>
      <c r="C363" s="35"/>
      <c r="D363" s="191" t="s">
        <v>132</v>
      </c>
      <c r="E363" s="35"/>
      <c r="F363" s="192" t="s">
        <v>324</v>
      </c>
      <c r="G363" s="35"/>
      <c r="H363" s="35"/>
      <c r="I363" s="193"/>
      <c r="J363" s="35"/>
      <c r="K363" s="35"/>
      <c r="L363" s="38"/>
      <c r="M363" s="194"/>
      <c r="N363" s="195"/>
      <c r="O363" s="70"/>
      <c r="P363" s="70"/>
      <c r="Q363" s="70"/>
      <c r="R363" s="70"/>
      <c r="S363" s="70"/>
      <c r="T363" s="71"/>
      <c r="U363" s="33"/>
      <c r="V363" s="33"/>
      <c r="W363" s="33"/>
      <c r="X363" s="33"/>
      <c r="Y363" s="33"/>
      <c r="Z363" s="33"/>
      <c r="AA363" s="33"/>
      <c r="AB363" s="33"/>
      <c r="AC363" s="33"/>
      <c r="AD363" s="33"/>
      <c r="AE363" s="33"/>
      <c r="AT363" s="16" t="s">
        <v>132</v>
      </c>
      <c r="AU363" s="16" t="s">
        <v>83</v>
      </c>
    </row>
    <row r="364" spans="1:65" s="12" customFormat="1" ht="11.25">
      <c r="B364" s="196"/>
      <c r="C364" s="197"/>
      <c r="D364" s="191" t="s">
        <v>133</v>
      </c>
      <c r="E364" s="198" t="s">
        <v>1</v>
      </c>
      <c r="F364" s="199" t="s">
        <v>181</v>
      </c>
      <c r="G364" s="197"/>
      <c r="H364" s="198" t="s">
        <v>1</v>
      </c>
      <c r="I364" s="200"/>
      <c r="J364" s="197"/>
      <c r="K364" s="197"/>
      <c r="L364" s="201"/>
      <c r="M364" s="202"/>
      <c r="N364" s="203"/>
      <c r="O364" s="203"/>
      <c r="P364" s="203"/>
      <c r="Q364" s="203"/>
      <c r="R364" s="203"/>
      <c r="S364" s="203"/>
      <c r="T364" s="204"/>
      <c r="AT364" s="205" t="s">
        <v>133</v>
      </c>
      <c r="AU364" s="205" t="s">
        <v>83</v>
      </c>
      <c r="AV364" s="12" t="s">
        <v>83</v>
      </c>
      <c r="AW364" s="12" t="s">
        <v>31</v>
      </c>
      <c r="AX364" s="12" t="s">
        <v>75</v>
      </c>
      <c r="AY364" s="205" t="s">
        <v>123</v>
      </c>
    </row>
    <row r="365" spans="1:65" s="13" customFormat="1" ht="11.25">
      <c r="B365" s="206"/>
      <c r="C365" s="207"/>
      <c r="D365" s="191" t="s">
        <v>133</v>
      </c>
      <c r="E365" s="208" t="s">
        <v>1</v>
      </c>
      <c r="F365" s="209" t="s">
        <v>83</v>
      </c>
      <c r="G365" s="207"/>
      <c r="H365" s="210">
        <v>1</v>
      </c>
      <c r="I365" s="211"/>
      <c r="J365" s="207"/>
      <c r="K365" s="207"/>
      <c r="L365" s="212"/>
      <c r="M365" s="213"/>
      <c r="N365" s="214"/>
      <c r="O365" s="214"/>
      <c r="P365" s="214"/>
      <c r="Q365" s="214"/>
      <c r="R365" s="214"/>
      <c r="S365" s="214"/>
      <c r="T365" s="215"/>
      <c r="AT365" s="216" t="s">
        <v>133</v>
      </c>
      <c r="AU365" s="216" t="s">
        <v>83</v>
      </c>
      <c r="AV365" s="13" t="s">
        <v>85</v>
      </c>
      <c r="AW365" s="13" t="s">
        <v>31</v>
      </c>
      <c r="AX365" s="13" t="s">
        <v>75</v>
      </c>
      <c r="AY365" s="216" t="s">
        <v>123</v>
      </c>
    </row>
    <row r="366" spans="1:65" s="14" customFormat="1" ht="11.25">
      <c r="B366" s="217"/>
      <c r="C366" s="218"/>
      <c r="D366" s="191" t="s">
        <v>133</v>
      </c>
      <c r="E366" s="219" t="s">
        <v>1</v>
      </c>
      <c r="F366" s="220" t="s">
        <v>136</v>
      </c>
      <c r="G366" s="218"/>
      <c r="H366" s="221">
        <v>1</v>
      </c>
      <c r="I366" s="222"/>
      <c r="J366" s="218"/>
      <c r="K366" s="218"/>
      <c r="L366" s="223"/>
      <c r="M366" s="224"/>
      <c r="N366" s="225"/>
      <c r="O366" s="225"/>
      <c r="P366" s="225"/>
      <c r="Q366" s="225"/>
      <c r="R366" s="225"/>
      <c r="S366" s="225"/>
      <c r="T366" s="226"/>
      <c r="AT366" s="227" t="s">
        <v>133</v>
      </c>
      <c r="AU366" s="227" t="s">
        <v>83</v>
      </c>
      <c r="AV366" s="14" t="s">
        <v>130</v>
      </c>
      <c r="AW366" s="14" t="s">
        <v>31</v>
      </c>
      <c r="AX366" s="14" t="s">
        <v>83</v>
      </c>
      <c r="AY366" s="227" t="s">
        <v>123</v>
      </c>
    </row>
    <row r="367" spans="1:65" s="2" customFormat="1" ht="16.5" customHeight="1">
      <c r="A367" s="33"/>
      <c r="B367" s="34"/>
      <c r="C367" s="177" t="s">
        <v>326</v>
      </c>
      <c r="D367" s="177" t="s">
        <v>124</v>
      </c>
      <c r="E367" s="178" t="s">
        <v>327</v>
      </c>
      <c r="F367" s="179" t="s">
        <v>328</v>
      </c>
      <c r="G367" s="180" t="s">
        <v>127</v>
      </c>
      <c r="H367" s="181">
        <v>4</v>
      </c>
      <c r="I367" s="182"/>
      <c r="J367" s="183">
        <f>ROUND(I367*H367,2)</f>
        <v>0</v>
      </c>
      <c r="K367" s="179" t="s">
        <v>128</v>
      </c>
      <c r="L367" s="184"/>
      <c r="M367" s="185" t="s">
        <v>1</v>
      </c>
      <c r="N367" s="186" t="s">
        <v>40</v>
      </c>
      <c r="O367" s="70"/>
      <c r="P367" s="187">
        <f>O367*H367</f>
        <v>0</v>
      </c>
      <c r="Q367" s="187">
        <v>1.2E-2</v>
      </c>
      <c r="R367" s="187">
        <f>Q367*H367</f>
        <v>4.8000000000000001E-2</v>
      </c>
      <c r="S367" s="187">
        <v>0</v>
      </c>
      <c r="T367" s="188">
        <f>S367*H367</f>
        <v>0</v>
      </c>
      <c r="U367" s="33"/>
      <c r="V367" s="33"/>
      <c r="W367" s="33"/>
      <c r="X367" s="33"/>
      <c r="Y367" s="33"/>
      <c r="Z367" s="33"/>
      <c r="AA367" s="33"/>
      <c r="AB367" s="33"/>
      <c r="AC367" s="33"/>
      <c r="AD367" s="33"/>
      <c r="AE367" s="33"/>
      <c r="AR367" s="189" t="s">
        <v>129</v>
      </c>
      <c r="AT367" s="189" t="s">
        <v>124</v>
      </c>
      <c r="AU367" s="189" t="s">
        <v>83</v>
      </c>
      <c r="AY367" s="16" t="s">
        <v>123</v>
      </c>
      <c r="BE367" s="190">
        <f>IF(N367="základní",J367,0)</f>
        <v>0</v>
      </c>
      <c r="BF367" s="190">
        <f>IF(N367="snížená",J367,0)</f>
        <v>0</v>
      </c>
      <c r="BG367" s="190">
        <f>IF(N367="zákl. přenesená",J367,0)</f>
        <v>0</v>
      </c>
      <c r="BH367" s="190">
        <f>IF(N367="sníž. přenesená",J367,0)</f>
        <v>0</v>
      </c>
      <c r="BI367" s="190">
        <f>IF(N367="nulová",J367,0)</f>
        <v>0</v>
      </c>
      <c r="BJ367" s="16" t="s">
        <v>83</v>
      </c>
      <c r="BK367" s="190">
        <f>ROUND(I367*H367,2)</f>
        <v>0</v>
      </c>
      <c r="BL367" s="16" t="s">
        <v>130</v>
      </c>
      <c r="BM367" s="189" t="s">
        <v>329</v>
      </c>
    </row>
    <row r="368" spans="1:65" s="2" customFormat="1" ht="11.25">
      <c r="A368" s="33"/>
      <c r="B368" s="34"/>
      <c r="C368" s="35"/>
      <c r="D368" s="191" t="s">
        <v>132</v>
      </c>
      <c r="E368" s="35"/>
      <c r="F368" s="192" t="s">
        <v>328</v>
      </c>
      <c r="G368" s="35"/>
      <c r="H368" s="35"/>
      <c r="I368" s="193"/>
      <c r="J368" s="35"/>
      <c r="K368" s="35"/>
      <c r="L368" s="38"/>
      <c r="M368" s="194"/>
      <c r="N368" s="195"/>
      <c r="O368" s="70"/>
      <c r="P368" s="70"/>
      <c r="Q368" s="70"/>
      <c r="R368" s="70"/>
      <c r="S368" s="70"/>
      <c r="T368" s="71"/>
      <c r="U368" s="33"/>
      <c r="V368" s="33"/>
      <c r="W368" s="33"/>
      <c r="X368" s="33"/>
      <c r="Y368" s="33"/>
      <c r="Z368" s="33"/>
      <c r="AA368" s="33"/>
      <c r="AB368" s="33"/>
      <c r="AC368" s="33"/>
      <c r="AD368" s="33"/>
      <c r="AE368" s="33"/>
      <c r="AT368" s="16" t="s">
        <v>132</v>
      </c>
      <c r="AU368" s="16" t="s">
        <v>83</v>
      </c>
    </row>
    <row r="369" spans="1:65" s="12" customFormat="1" ht="11.25">
      <c r="B369" s="196"/>
      <c r="C369" s="197"/>
      <c r="D369" s="191" t="s">
        <v>133</v>
      </c>
      <c r="E369" s="198" t="s">
        <v>1</v>
      </c>
      <c r="F369" s="199" t="s">
        <v>181</v>
      </c>
      <c r="G369" s="197"/>
      <c r="H369" s="198" t="s">
        <v>1</v>
      </c>
      <c r="I369" s="200"/>
      <c r="J369" s="197"/>
      <c r="K369" s="197"/>
      <c r="L369" s="201"/>
      <c r="M369" s="202"/>
      <c r="N369" s="203"/>
      <c r="O369" s="203"/>
      <c r="P369" s="203"/>
      <c r="Q369" s="203"/>
      <c r="R369" s="203"/>
      <c r="S369" s="203"/>
      <c r="T369" s="204"/>
      <c r="AT369" s="205" t="s">
        <v>133</v>
      </c>
      <c r="AU369" s="205" t="s">
        <v>83</v>
      </c>
      <c r="AV369" s="12" t="s">
        <v>83</v>
      </c>
      <c r="AW369" s="12" t="s">
        <v>31</v>
      </c>
      <c r="AX369" s="12" t="s">
        <v>75</v>
      </c>
      <c r="AY369" s="205" t="s">
        <v>123</v>
      </c>
    </row>
    <row r="370" spans="1:65" s="13" customFormat="1" ht="11.25">
      <c r="B370" s="206"/>
      <c r="C370" s="207"/>
      <c r="D370" s="191" t="s">
        <v>133</v>
      </c>
      <c r="E370" s="208" t="s">
        <v>1</v>
      </c>
      <c r="F370" s="209" t="s">
        <v>130</v>
      </c>
      <c r="G370" s="207"/>
      <c r="H370" s="210">
        <v>4</v>
      </c>
      <c r="I370" s="211"/>
      <c r="J370" s="207"/>
      <c r="K370" s="207"/>
      <c r="L370" s="212"/>
      <c r="M370" s="213"/>
      <c r="N370" s="214"/>
      <c r="O370" s="214"/>
      <c r="P370" s="214"/>
      <c r="Q370" s="214"/>
      <c r="R370" s="214"/>
      <c r="S370" s="214"/>
      <c r="T370" s="215"/>
      <c r="AT370" s="216" t="s">
        <v>133</v>
      </c>
      <c r="AU370" s="216" t="s">
        <v>83</v>
      </c>
      <c r="AV370" s="13" t="s">
        <v>85</v>
      </c>
      <c r="AW370" s="13" t="s">
        <v>31</v>
      </c>
      <c r="AX370" s="13" t="s">
        <v>75</v>
      </c>
      <c r="AY370" s="216" t="s">
        <v>123</v>
      </c>
    </row>
    <row r="371" spans="1:65" s="14" customFormat="1" ht="11.25">
      <c r="B371" s="217"/>
      <c r="C371" s="218"/>
      <c r="D371" s="191" t="s">
        <v>133</v>
      </c>
      <c r="E371" s="219" t="s">
        <v>1</v>
      </c>
      <c r="F371" s="220" t="s">
        <v>136</v>
      </c>
      <c r="G371" s="218"/>
      <c r="H371" s="221">
        <v>4</v>
      </c>
      <c r="I371" s="222"/>
      <c r="J371" s="218"/>
      <c r="K371" s="218"/>
      <c r="L371" s="223"/>
      <c r="M371" s="224"/>
      <c r="N371" s="225"/>
      <c r="O371" s="225"/>
      <c r="P371" s="225"/>
      <c r="Q371" s="225"/>
      <c r="R371" s="225"/>
      <c r="S371" s="225"/>
      <c r="T371" s="226"/>
      <c r="AT371" s="227" t="s">
        <v>133</v>
      </c>
      <c r="AU371" s="227" t="s">
        <v>83</v>
      </c>
      <c r="AV371" s="14" t="s">
        <v>130</v>
      </c>
      <c r="AW371" s="14" t="s">
        <v>31</v>
      </c>
      <c r="AX371" s="14" t="s">
        <v>83</v>
      </c>
      <c r="AY371" s="227" t="s">
        <v>123</v>
      </c>
    </row>
    <row r="372" spans="1:65" s="2" customFormat="1" ht="16.5" customHeight="1">
      <c r="A372" s="33"/>
      <c r="B372" s="34"/>
      <c r="C372" s="177" t="s">
        <v>330</v>
      </c>
      <c r="D372" s="177" t="s">
        <v>124</v>
      </c>
      <c r="E372" s="178" t="s">
        <v>331</v>
      </c>
      <c r="F372" s="179" t="s">
        <v>332</v>
      </c>
      <c r="G372" s="180" t="s">
        <v>270</v>
      </c>
      <c r="H372" s="181">
        <v>12843.9</v>
      </c>
      <c r="I372" s="182"/>
      <c r="J372" s="183">
        <f>ROUND(I372*H372,2)</f>
        <v>0</v>
      </c>
      <c r="K372" s="179" t="s">
        <v>128</v>
      </c>
      <c r="L372" s="184"/>
      <c r="M372" s="185" t="s">
        <v>1</v>
      </c>
      <c r="N372" s="186" t="s">
        <v>40</v>
      </c>
      <c r="O372" s="70"/>
      <c r="P372" s="187">
        <f>O372*H372</f>
        <v>0</v>
      </c>
      <c r="Q372" s="187">
        <v>1</v>
      </c>
      <c r="R372" s="187">
        <f>Q372*H372</f>
        <v>12843.9</v>
      </c>
      <c r="S372" s="187">
        <v>0</v>
      </c>
      <c r="T372" s="188">
        <f>S372*H372</f>
        <v>0</v>
      </c>
      <c r="U372" s="33"/>
      <c r="V372" s="33"/>
      <c r="W372" s="33"/>
      <c r="X372" s="33"/>
      <c r="Y372" s="33"/>
      <c r="Z372" s="33"/>
      <c r="AA372" s="33"/>
      <c r="AB372" s="33"/>
      <c r="AC372" s="33"/>
      <c r="AD372" s="33"/>
      <c r="AE372" s="33"/>
      <c r="AR372" s="189" t="s">
        <v>129</v>
      </c>
      <c r="AT372" s="189" t="s">
        <v>124</v>
      </c>
      <c r="AU372" s="189" t="s">
        <v>83</v>
      </c>
      <c r="AY372" s="16" t="s">
        <v>123</v>
      </c>
      <c r="BE372" s="190">
        <f>IF(N372="základní",J372,0)</f>
        <v>0</v>
      </c>
      <c r="BF372" s="190">
        <f>IF(N372="snížená",J372,0)</f>
        <v>0</v>
      </c>
      <c r="BG372" s="190">
        <f>IF(N372="zákl. přenesená",J372,0)</f>
        <v>0</v>
      </c>
      <c r="BH372" s="190">
        <f>IF(N372="sníž. přenesená",J372,0)</f>
        <v>0</v>
      </c>
      <c r="BI372" s="190">
        <f>IF(N372="nulová",J372,0)</f>
        <v>0</v>
      </c>
      <c r="BJ372" s="16" t="s">
        <v>83</v>
      </c>
      <c r="BK372" s="190">
        <f>ROUND(I372*H372,2)</f>
        <v>0</v>
      </c>
      <c r="BL372" s="16" t="s">
        <v>130</v>
      </c>
      <c r="BM372" s="189" t="s">
        <v>333</v>
      </c>
    </row>
    <row r="373" spans="1:65" s="2" customFormat="1" ht="11.25">
      <c r="A373" s="33"/>
      <c r="B373" s="34"/>
      <c r="C373" s="35"/>
      <c r="D373" s="191" t="s">
        <v>132</v>
      </c>
      <c r="E373" s="35"/>
      <c r="F373" s="192" t="s">
        <v>332</v>
      </c>
      <c r="G373" s="35"/>
      <c r="H373" s="35"/>
      <c r="I373" s="193"/>
      <c r="J373" s="35"/>
      <c r="K373" s="35"/>
      <c r="L373" s="38"/>
      <c r="M373" s="194"/>
      <c r="N373" s="195"/>
      <c r="O373" s="70"/>
      <c r="P373" s="70"/>
      <c r="Q373" s="70"/>
      <c r="R373" s="70"/>
      <c r="S373" s="70"/>
      <c r="T373" s="71"/>
      <c r="U373" s="33"/>
      <c r="V373" s="33"/>
      <c r="W373" s="33"/>
      <c r="X373" s="33"/>
      <c r="Y373" s="33"/>
      <c r="Z373" s="33"/>
      <c r="AA373" s="33"/>
      <c r="AB373" s="33"/>
      <c r="AC373" s="33"/>
      <c r="AD373" s="33"/>
      <c r="AE373" s="33"/>
      <c r="AT373" s="16" t="s">
        <v>132</v>
      </c>
      <c r="AU373" s="16" t="s">
        <v>83</v>
      </c>
    </row>
    <row r="374" spans="1:65" s="13" customFormat="1" ht="11.25">
      <c r="B374" s="206"/>
      <c r="C374" s="207"/>
      <c r="D374" s="191" t="s">
        <v>133</v>
      </c>
      <c r="E374" s="208" t="s">
        <v>1</v>
      </c>
      <c r="F374" s="209" t="s">
        <v>334</v>
      </c>
      <c r="G374" s="207"/>
      <c r="H374" s="210">
        <v>12843.9</v>
      </c>
      <c r="I374" s="211"/>
      <c r="J374" s="207"/>
      <c r="K374" s="207"/>
      <c r="L374" s="212"/>
      <c r="M374" s="213"/>
      <c r="N374" s="214"/>
      <c r="O374" s="214"/>
      <c r="P374" s="214"/>
      <c r="Q374" s="214"/>
      <c r="R374" s="214"/>
      <c r="S374" s="214"/>
      <c r="T374" s="215"/>
      <c r="AT374" s="216" t="s">
        <v>133</v>
      </c>
      <c r="AU374" s="216" t="s">
        <v>83</v>
      </c>
      <c r="AV374" s="13" t="s">
        <v>85</v>
      </c>
      <c r="AW374" s="13" t="s">
        <v>31</v>
      </c>
      <c r="AX374" s="13" t="s">
        <v>75</v>
      </c>
      <c r="AY374" s="216" t="s">
        <v>123</v>
      </c>
    </row>
    <row r="375" spans="1:65" s="14" customFormat="1" ht="11.25">
      <c r="B375" s="217"/>
      <c r="C375" s="218"/>
      <c r="D375" s="191" t="s">
        <v>133</v>
      </c>
      <c r="E375" s="219" t="s">
        <v>1</v>
      </c>
      <c r="F375" s="220" t="s">
        <v>136</v>
      </c>
      <c r="G375" s="218"/>
      <c r="H375" s="221">
        <v>12843.9</v>
      </c>
      <c r="I375" s="222"/>
      <c r="J375" s="218"/>
      <c r="K375" s="218"/>
      <c r="L375" s="223"/>
      <c r="M375" s="224"/>
      <c r="N375" s="225"/>
      <c r="O375" s="225"/>
      <c r="P375" s="225"/>
      <c r="Q375" s="225"/>
      <c r="R375" s="225"/>
      <c r="S375" s="225"/>
      <c r="T375" s="226"/>
      <c r="AT375" s="227" t="s">
        <v>133</v>
      </c>
      <c r="AU375" s="227" t="s">
        <v>83</v>
      </c>
      <c r="AV375" s="14" t="s">
        <v>130</v>
      </c>
      <c r="AW375" s="14" t="s">
        <v>31</v>
      </c>
      <c r="AX375" s="14" t="s">
        <v>83</v>
      </c>
      <c r="AY375" s="227" t="s">
        <v>123</v>
      </c>
    </row>
    <row r="376" spans="1:65" s="2" customFormat="1" ht="16.5" customHeight="1">
      <c r="A376" s="33"/>
      <c r="B376" s="34"/>
      <c r="C376" s="177" t="s">
        <v>335</v>
      </c>
      <c r="D376" s="177" t="s">
        <v>124</v>
      </c>
      <c r="E376" s="178" t="s">
        <v>336</v>
      </c>
      <c r="F376" s="179" t="s">
        <v>337</v>
      </c>
      <c r="G376" s="180" t="s">
        <v>270</v>
      </c>
      <c r="H376" s="181">
        <v>6</v>
      </c>
      <c r="I376" s="182"/>
      <c r="J376" s="183">
        <f>ROUND(I376*H376,2)</f>
        <v>0</v>
      </c>
      <c r="K376" s="179" t="s">
        <v>128</v>
      </c>
      <c r="L376" s="184"/>
      <c r="M376" s="185" t="s">
        <v>1</v>
      </c>
      <c r="N376" s="186" t="s">
        <v>40</v>
      </c>
      <c r="O376" s="70"/>
      <c r="P376" s="187">
        <f>O376*H376</f>
        <v>0</v>
      </c>
      <c r="Q376" s="187">
        <v>1</v>
      </c>
      <c r="R376" s="187">
        <f>Q376*H376</f>
        <v>6</v>
      </c>
      <c r="S376" s="187">
        <v>0</v>
      </c>
      <c r="T376" s="188">
        <f>S376*H376</f>
        <v>0</v>
      </c>
      <c r="U376" s="33"/>
      <c r="V376" s="33"/>
      <c r="W376" s="33"/>
      <c r="X376" s="33"/>
      <c r="Y376" s="33"/>
      <c r="Z376" s="33"/>
      <c r="AA376" s="33"/>
      <c r="AB376" s="33"/>
      <c r="AC376" s="33"/>
      <c r="AD376" s="33"/>
      <c r="AE376" s="33"/>
      <c r="AR376" s="189" t="s">
        <v>129</v>
      </c>
      <c r="AT376" s="189" t="s">
        <v>124</v>
      </c>
      <c r="AU376" s="189" t="s">
        <v>83</v>
      </c>
      <c r="AY376" s="16" t="s">
        <v>123</v>
      </c>
      <c r="BE376" s="190">
        <f>IF(N376="základní",J376,0)</f>
        <v>0</v>
      </c>
      <c r="BF376" s="190">
        <f>IF(N376="snížená",J376,0)</f>
        <v>0</v>
      </c>
      <c r="BG376" s="190">
        <f>IF(N376="zákl. přenesená",J376,0)</f>
        <v>0</v>
      </c>
      <c r="BH376" s="190">
        <f>IF(N376="sníž. přenesená",J376,0)</f>
        <v>0</v>
      </c>
      <c r="BI376" s="190">
        <f>IF(N376="nulová",J376,0)</f>
        <v>0</v>
      </c>
      <c r="BJ376" s="16" t="s">
        <v>83</v>
      </c>
      <c r="BK376" s="190">
        <f>ROUND(I376*H376,2)</f>
        <v>0</v>
      </c>
      <c r="BL376" s="16" t="s">
        <v>130</v>
      </c>
      <c r="BM376" s="189" t="s">
        <v>338</v>
      </c>
    </row>
    <row r="377" spans="1:65" s="2" customFormat="1" ht="11.25">
      <c r="A377" s="33"/>
      <c r="B377" s="34"/>
      <c r="C377" s="35"/>
      <c r="D377" s="191" t="s">
        <v>132</v>
      </c>
      <c r="E377" s="35"/>
      <c r="F377" s="192" t="s">
        <v>337</v>
      </c>
      <c r="G377" s="35"/>
      <c r="H377" s="35"/>
      <c r="I377" s="193"/>
      <c r="J377" s="35"/>
      <c r="K377" s="35"/>
      <c r="L377" s="38"/>
      <c r="M377" s="194"/>
      <c r="N377" s="195"/>
      <c r="O377" s="70"/>
      <c r="P377" s="70"/>
      <c r="Q377" s="70"/>
      <c r="R377" s="70"/>
      <c r="S377" s="70"/>
      <c r="T377" s="71"/>
      <c r="U377" s="33"/>
      <c r="V377" s="33"/>
      <c r="W377" s="33"/>
      <c r="X377" s="33"/>
      <c r="Y377" s="33"/>
      <c r="Z377" s="33"/>
      <c r="AA377" s="33"/>
      <c r="AB377" s="33"/>
      <c r="AC377" s="33"/>
      <c r="AD377" s="33"/>
      <c r="AE377" s="33"/>
      <c r="AT377" s="16" t="s">
        <v>132</v>
      </c>
      <c r="AU377" s="16" t="s">
        <v>83</v>
      </c>
    </row>
    <row r="378" spans="1:65" s="12" customFormat="1" ht="11.25">
      <c r="B378" s="196"/>
      <c r="C378" s="197"/>
      <c r="D378" s="191" t="s">
        <v>133</v>
      </c>
      <c r="E378" s="198" t="s">
        <v>1</v>
      </c>
      <c r="F378" s="199" t="s">
        <v>339</v>
      </c>
      <c r="G378" s="197"/>
      <c r="H378" s="198" t="s">
        <v>1</v>
      </c>
      <c r="I378" s="200"/>
      <c r="J378" s="197"/>
      <c r="K378" s="197"/>
      <c r="L378" s="201"/>
      <c r="M378" s="202"/>
      <c r="N378" s="203"/>
      <c r="O378" s="203"/>
      <c r="P378" s="203"/>
      <c r="Q378" s="203"/>
      <c r="R378" s="203"/>
      <c r="S378" s="203"/>
      <c r="T378" s="204"/>
      <c r="AT378" s="205" t="s">
        <v>133</v>
      </c>
      <c r="AU378" s="205" t="s">
        <v>83</v>
      </c>
      <c r="AV378" s="12" t="s">
        <v>83</v>
      </c>
      <c r="AW378" s="12" t="s">
        <v>31</v>
      </c>
      <c r="AX378" s="12" t="s">
        <v>75</v>
      </c>
      <c r="AY378" s="205" t="s">
        <v>123</v>
      </c>
    </row>
    <row r="379" spans="1:65" s="13" customFormat="1" ht="11.25">
      <c r="B379" s="206"/>
      <c r="C379" s="207"/>
      <c r="D379" s="191" t="s">
        <v>133</v>
      </c>
      <c r="E379" s="208" t="s">
        <v>1</v>
      </c>
      <c r="F379" s="209" t="s">
        <v>340</v>
      </c>
      <c r="G379" s="207"/>
      <c r="H379" s="210">
        <v>6</v>
      </c>
      <c r="I379" s="211"/>
      <c r="J379" s="207"/>
      <c r="K379" s="207"/>
      <c r="L379" s="212"/>
      <c r="M379" s="213"/>
      <c r="N379" s="214"/>
      <c r="O379" s="214"/>
      <c r="P379" s="214"/>
      <c r="Q379" s="214"/>
      <c r="R379" s="214"/>
      <c r="S379" s="214"/>
      <c r="T379" s="215"/>
      <c r="AT379" s="216" t="s">
        <v>133</v>
      </c>
      <c r="AU379" s="216" t="s">
        <v>83</v>
      </c>
      <c r="AV379" s="13" t="s">
        <v>85</v>
      </c>
      <c r="AW379" s="13" t="s">
        <v>31</v>
      </c>
      <c r="AX379" s="13" t="s">
        <v>75</v>
      </c>
      <c r="AY379" s="216" t="s">
        <v>123</v>
      </c>
    </row>
    <row r="380" spans="1:65" s="14" customFormat="1" ht="11.25">
      <c r="B380" s="217"/>
      <c r="C380" s="218"/>
      <c r="D380" s="191" t="s">
        <v>133</v>
      </c>
      <c r="E380" s="219" t="s">
        <v>1</v>
      </c>
      <c r="F380" s="220" t="s">
        <v>136</v>
      </c>
      <c r="G380" s="218"/>
      <c r="H380" s="221">
        <v>6</v>
      </c>
      <c r="I380" s="222"/>
      <c r="J380" s="218"/>
      <c r="K380" s="218"/>
      <c r="L380" s="223"/>
      <c r="M380" s="224"/>
      <c r="N380" s="225"/>
      <c r="O380" s="225"/>
      <c r="P380" s="225"/>
      <c r="Q380" s="225"/>
      <c r="R380" s="225"/>
      <c r="S380" s="225"/>
      <c r="T380" s="226"/>
      <c r="AT380" s="227" t="s">
        <v>133</v>
      </c>
      <c r="AU380" s="227" t="s">
        <v>83</v>
      </c>
      <c r="AV380" s="14" t="s">
        <v>130</v>
      </c>
      <c r="AW380" s="14" t="s">
        <v>31</v>
      </c>
      <c r="AX380" s="14" t="s">
        <v>83</v>
      </c>
      <c r="AY380" s="227" t="s">
        <v>123</v>
      </c>
    </row>
    <row r="381" spans="1:65" s="2" customFormat="1" ht="21.75" customHeight="1">
      <c r="A381" s="33"/>
      <c r="B381" s="34"/>
      <c r="C381" s="177" t="s">
        <v>341</v>
      </c>
      <c r="D381" s="177" t="s">
        <v>124</v>
      </c>
      <c r="E381" s="178" t="s">
        <v>342</v>
      </c>
      <c r="F381" s="179" t="s">
        <v>343</v>
      </c>
      <c r="G381" s="180" t="s">
        <v>344</v>
      </c>
      <c r="H381" s="181">
        <v>17.3</v>
      </c>
      <c r="I381" s="182"/>
      <c r="J381" s="183">
        <f>ROUND(I381*H381,2)</f>
        <v>0</v>
      </c>
      <c r="K381" s="179" t="s">
        <v>128</v>
      </c>
      <c r="L381" s="184"/>
      <c r="M381" s="185" t="s">
        <v>1</v>
      </c>
      <c r="N381" s="186" t="s">
        <v>40</v>
      </c>
      <c r="O381" s="70"/>
      <c r="P381" s="187">
        <f>O381*H381</f>
        <v>0</v>
      </c>
      <c r="Q381" s="187">
        <v>2.234</v>
      </c>
      <c r="R381" s="187">
        <f>Q381*H381</f>
        <v>38.648200000000003</v>
      </c>
      <c r="S381" s="187">
        <v>0</v>
      </c>
      <c r="T381" s="188">
        <f>S381*H381</f>
        <v>0</v>
      </c>
      <c r="U381" s="33"/>
      <c r="V381" s="33"/>
      <c r="W381" s="33"/>
      <c r="X381" s="33"/>
      <c r="Y381" s="33"/>
      <c r="Z381" s="33"/>
      <c r="AA381" s="33"/>
      <c r="AB381" s="33"/>
      <c r="AC381" s="33"/>
      <c r="AD381" s="33"/>
      <c r="AE381" s="33"/>
      <c r="AR381" s="189" t="s">
        <v>129</v>
      </c>
      <c r="AT381" s="189" t="s">
        <v>124</v>
      </c>
      <c r="AU381" s="189" t="s">
        <v>83</v>
      </c>
      <c r="AY381" s="16" t="s">
        <v>123</v>
      </c>
      <c r="BE381" s="190">
        <f>IF(N381="základní",J381,0)</f>
        <v>0</v>
      </c>
      <c r="BF381" s="190">
        <f>IF(N381="snížená",J381,0)</f>
        <v>0</v>
      </c>
      <c r="BG381" s="190">
        <f>IF(N381="zákl. přenesená",J381,0)</f>
        <v>0</v>
      </c>
      <c r="BH381" s="190">
        <f>IF(N381="sníž. přenesená",J381,0)</f>
        <v>0</v>
      </c>
      <c r="BI381" s="190">
        <f>IF(N381="nulová",J381,0)</f>
        <v>0</v>
      </c>
      <c r="BJ381" s="16" t="s">
        <v>83</v>
      </c>
      <c r="BK381" s="190">
        <f>ROUND(I381*H381,2)</f>
        <v>0</v>
      </c>
      <c r="BL381" s="16" t="s">
        <v>130</v>
      </c>
      <c r="BM381" s="189" t="s">
        <v>345</v>
      </c>
    </row>
    <row r="382" spans="1:65" s="2" customFormat="1" ht="11.25">
      <c r="A382" s="33"/>
      <c r="B382" s="34"/>
      <c r="C382" s="35"/>
      <c r="D382" s="191" t="s">
        <v>132</v>
      </c>
      <c r="E382" s="35"/>
      <c r="F382" s="192" t="s">
        <v>343</v>
      </c>
      <c r="G382" s="35"/>
      <c r="H382" s="35"/>
      <c r="I382" s="193"/>
      <c r="J382" s="35"/>
      <c r="K382" s="35"/>
      <c r="L382" s="38"/>
      <c r="M382" s="194"/>
      <c r="N382" s="195"/>
      <c r="O382" s="70"/>
      <c r="P382" s="70"/>
      <c r="Q382" s="70"/>
      <c r="R382" s="70"/>
      <c r="S382" s="70"/>
      <c r="T382" s="71"/>
      <c r="U382" s="33"/>
      <c r="V382" s="33"/>
      <c r="W382" s="33"/>
      <c r="X382" s="33"/>
      <c r="Y382" s="33"/>
      <c r="Z382" s="33"/>
      <c r="AA382" s="33"/>
      <c r="AB382" s="33"/>
      <c r="AC382" s="33"/>
      <c r="AD382" s="33"/>
      <c r="AE382" s="33"/>
      <c r="AT382" s="16" t="s">
        <v>132</v>
      </c>
      <c r="AU382" s="16" t="s">
        <v>83</v>
      </c>
    </row>
    <row r="383" spans="1:65" s="12" customFormat="1" ht="11.25">
      <c r="B383" s="196"/>
      <c r="C383" s="197"/>
      <c r="D383" s="191" t="s">
        <v>133</v>
      </c>
      <c r="E383" s="198" t="s">
        <v>1</v>
      </c>
      <c r="F383" s="199" t="s">
        <v>244</v>
      </c>
      <c r="G383" s="197"/>
      <c r="H383" s="198" t="s">
        <v>1</v>
      </c>
      <c r="I383" s="200"/>
      <c r="J383" s="197"/>
      <c r="K383" s="197"/>
      <c r="L383" s="201"/>
      <c r="M383" s="202"/>
      <c r="N383" s="203"/>
      <c r="O383" s="203"/>
      <c r="P383" s="203"/>
      <c r="Q383" s="203"/>
      <c r="R383" s="203"/>
      <c r="S383" s="203"/>
      <c r="T383" s="204"/>
      <c r="AT383" s="205" t="s">
        <v>133</v>
      </c>
      <c r="AU383" s="205" t="s">
        <v>83</v>
      </c>
      <c r="AV383" s="12" t="s">
        <v>83</v>
      </c>
      <c r="AW383" s="12" t="s">
        <v>31</v>
      </c>
      <c r="AX383" s="12" t="s">
        <v>75</v>
      </c>
      <c r="AY383" s="205" t="s">
        <v>123</v>
      </c>
    </row>
    <row r="384" spans="1:65" s="12" customFormat="1" ht="11.25">
      <c r="B384" s="196"/>
      <c r="C384" s="197"/>
      <c r="D384" s="191" t="s">
        <v>133</v>
      </c>
      <c r="E384" s="198" t="s">
        <v>1</v>
      </c>
      <c r="F384" s="199" t="s">
        <v>245</v>
      </c>
      <c r="G384" s="197"/>
      <c r="H384" s="198" t="s">
        <v>1</v>
      </c>
      <c r="I384" s="200"/>
      <c r="J384" s="197"/>
      <c r="K384" s="197"/>
      <c r="L384" s="201"/>
      <c r="M384" s="202"/>
      <c r="N384" s="203"/>
      <c r="O384" s="203"/>
      <c r="P384" s="203"/>
      <c r="Q384" s="203"/>
      <c r="R384" s="203"/>
      <c r="S384" s="203"/>
      <c r="T384" s="204"/>
      <c r="AT384" s="205" t="s">
        <v>133</v>
      </c>
      <c r="AU384" s="205" t="s">
        <v>83</v>
      </c>
      <c r="AV384" s="12" t="s">
        <v>83</v>
      </c>
      <c r="AW384" s="12" t="s">
        <v>31</v>
      </c>
      <c r="AX384" s="12" t="s">
        <v>75</v>
      </c>
      <c r="AY384" s="205" t="s">
        <v>123</v>
      </c>
    </row>
    <row r="385" spans="1:65" s="13" customFormat="1" ht="11.25">
      <c r="B385" s="206"/>
      <c r="C385" s="207"/>
      <c r="D385" s="191" t="s">
        <v>133</v>
      </c>
      <c r="E385" s="208" t="s">
        <v>1</v>
      </c>
      <c r="F385" s="209" t="s">
        <v>346</v>
      </c>
      <c r="G385" s="207"/>
      <c r="H385" s="210">
        <v>0.6</v>
      </c>
      <c r="I385" s="211"/>
      <c r="J385" s="207"/>
      <c r="K385" s="207"/>
      <c r="L385" s="212"/>
      <c r="M385" s="213"/>
      <c r="N385" s="214"/>
      <c r="O385" s="214"/>
      <c r="P385" s="214"/>
      <c r="Q385" s="214"/>
      <c r="R385" s="214"/>
      <c r="S385" s="214"/>
      <c r="T385" s="215"/>
      <c r="AT385" s="216" t="s">
        <v>133</v>
      </c>
      <c r="AU385" s="216" t="s">
        <v>83</v>
      </c>
      <c r="AV385" s="13" t="s">
        <v>85</v>
      </c>
      <c r="AW385" s="13" t="s">
        <v>31</v>
      </c>
      <c r="AX385" s="13" t="s">
        <v>75</v>
      </c>
      <c r="AY385" s="216" t="s">
        <v>123</v>
      </c>
    </row>
    <row r="386" spans="1:65" s="12" customFormat="1" ht="11.25">
      <c r="B386" s="196"/>
      <c r="C386" s="197"/>
      <c r="D386" s="191" t="s">
        <v>133</v>
      </c>
      <c r="E386" s="198" t="s">
        <v>1</v>
      </c>
      <c r="F386" s="199" t="s">
        <v>262</v>
      </c>
      <c r="G386" s="197"/>
      <c r="H386" s="198" t="s">
        <v>1</v>
      </c>
      <c r="I386" s="200"/>
      <c r="J386" s="197"/>
      <c r="K386" s="197"/>
      <c r="L386" s="201"/>
      <c r="M386" s="202"/>
      <c r="N386" s="203"/>
      <c r="O386" s="203"/>
      <c r="P386" s="203"/>
      <c r="Q386" s="203"/>
      <c r="R386" s="203"/>
      <c r="S386" s="203"/>
      <c r="T386" s="204"/>
      <c r="AT386" s="205" t="s">
        <v>133</v>
      </c>
      <c r="AU386" s="205" t="s">
        <v>83</v>
      </c>
      <c r="AV386" s="12" t="s">
        <v>83</v>
      </c>
      <c r="AW386" s="12" t="s">
        <v>31</v>
      </c>
      <c r="AX386" s="12" t="s">
        <v>75</v>
      </c>
      <c r="AY386" s="205" t="s">
        <v>123</v>
      </c>
    </row>
    <row r="387" spans="1:65" s="13" customFormat="1" ht="11.25">
      <c r="B387" s="206"/>
      <c r="C387" s="207"/>
      <c r="D387" s="191" t="s">
        <v>133</v>
      </c>
      <c r="E387" s="208" t="s">
        <v>1</v>
      </c>
      <c r="F387" s="209" t="s">
        <v>347</v>
      </c>
      <c r="G387" s="207"/>
      <c r="H387" s="210">
        <v>4.5</v>
      </c>
      <c r="I387" s="211"/>
      <c r="J387" s="207"/>
      <c r="K387" s="207"/>
      <c r="L387" s="212"/>
      <c r="M387" s="213"/>
      <c r="N387" s="214"/>
      <c r="O387" s="214"/>
      <c r="P387" s="214"/>
      <c r="Q387" s="214"/>
      <c r="R387" s="214"/>
      <c r="S387" s="214"/>
      <c r="T387" s="215"/>
      <c r="AT387" s="216" t="s">
        <v>133</v>
      </c>
      <c r="AU387" s="216" t="s">
        <v>83</v>
      </c>
      <c r="AV387" s="13" t="s">
        <v>85</v>
      </c>
      <c r="AW387" s="13" t="s">
        <v>31</v>
      </c>
      <c r="AX387" s="13" t="s">
        <v>75</v>
      </c>
      <c r="AY387" s="216" t="s">
        <v>123</v>
      </c>
    </row>
    <row r="388" spans="1:65" s="12" customFormat="1" ht="11.25">
      <c r="B388" s="196"/>
      <c r="C388" s="197"/>
      <c r="D388" s="191" t="s">
        <v>133</v>
      </c>
      <c r="E388" s="198" t="s">
        <v>1</v>
      </c>
      <c r="F388" s="199" t="s">
        <v>348</v>
      </c>
      <c r="G388" s="197"/>
      <c r="H388" s="198" t="s">
        <v>1</v>
      </c>
      <c r="I388" s="200"/>
      <c r="J388" s="197"/>
      <c r="K388" s="197"/>
      <c r="L388" s="201"/>
      <c r="M388" s="202"/>
      <c r="N388" s="203"/>
      <c r="O388" s="203"/>
      <c r="P388" s="203"/>
      <c r="Q388" s="203"/>
      <c r="R388" s="203"/>
      <c r="S388" s="203"/>
      <c r="T388" s="204"/>
      <c r="AT388" s="205" t="s">
        <v>133</v>
      </c>
      <c r="AU388" s="205" t="s">
        <v>83</v>
      </c>
      <c r="AV388" s="12" t="s">
        <v>83</v>
      </c>
      <c r="AW388" s="12" t="s">
        <v>31</v>
      </c>
      <c r="AX388" s="12" t="s">
        <v>75</v>
      </c>
      <c r="AY388" s="205" t="s">
        <v>123</v>
      </c>
    </row>
    <row r="389" spans="1:65" s="13" customFormat="1" ht="11.25">
      <c r="B389" s="206"/>
      <c r="C389" s="207"/>
      <c r="D389" s="191" t="s">
        <v>133</v>
      </c>
      <c r="E389" s="208" t="s">
        <v>1</v>
      </c>
      <c r="F389" s="209" t="s">
        <v>349</v>
      </c>
      <c r="G389" s="207"/>
      <c r="H389" s="210">
        <v>4.7</v>
      </c>
      <c r="I389" s="211"/>
      <c r="J389" s="207"/>
      <c r="K389" s="207"/>
      <c r="L389" s="212"/>
      <c r="M389" s="213"/>
      <c r="N389" s="214"/>
      <c r="O389" s="214"/>
      <c r="P389" s="214"/>
      <c r="Q389" s="214"/>
      <c r="R389" s="214"/>
      <c r="S389" s="214"/>
      <c r="T389" s="215"/>
      <c r="AT389" s="216" t="s">
        <v>133</v>
      </c>
      <c r="AU389" s="216" t="s">
        <v>83</v>
      </c>
      <c r="AV389" s="13" t="s">
        <v>85</v>
      </c>
      <c r="AW389" s="13" t="s">
        <v>31</v>
      </c>
      <c r="AX389" s="13" t="s">
        <v>75</v>
      </c>
      <c r="AY389" s="216" t="s">
        <v>123</v>
      </c>
    </row>
    <row r="390" spans="1:65" s="12" customFormat="1" ht="11.25">
      <c r="B390" s="196"/>
      <c r="C390" s="197"/>
      <c r="D390" s="191" t="s">
        <v>133</v>
      </c>
      <c r="E390" s="198" t="s">
        <v>1</v>
      </c>
      <c r="F390" s="199" t="s">
        <v>350</v>
      </c>
      <c r="G390" s="197"/>
      <c r="H390" s="198" t="s">
        <v>1</v>
      </c>
      <c r="I390" s="200"/>
      <c r="J390" s="197"/>
      <c r="K390" s="197"/>
      <c r="L390" s="201"/>
      <c r="M390" s="202"/>
      <c r="N390" s="203"/>
      <c r="O390" s="203"/>
      <c r="P390" s="203"/>
      <c r="Q390" s="203"/>
      <c r="R390" s="203"/>
      <c r="S390" s="203"/>
      <c r="T390" s="204"/>
      <c r="AT390" s="205" t="s">
        <v>133</v>
      </c>
      <c r="AU390" s="205" t="s">
        <v>83</v>
      </c>
      <c r="AV390" s="12" t="s">
        <v>83</v>
      </c>
      <c r="AW390" s="12" t="s">
        <v>31</v>
      </c>
      <c r="AX390" s="12" t="s">
        <v>75</v>
      </c>
      <c r="AY390" s="205" t="s">
        <v>123</v>
      </c>
    </row>
    <row r="391" spans="1:65" s="13" customFormat="1" ht="11.25">
      <c r="B391" s="206"/>
      <c r="C391" s="207"/>
      <c r="D391" s="191" t="s">
        <v>133</v>
      </c>
      <c r="E391" s="208" t="s">
        <v>1</v>
      </c>
      <c r="F391" s="209" t="s">
        <v>351</v>
      </c>
      <c r="G391" s="207"/>
      <c r="H391" s="210">
        <v>7.5</v>
      </c>
      <c r="I391" s="211"/>
      <c r="J391" s="207"/>
      <c r="K391" s="207"/>
      <c r="L391" s="212"/>
      <c r="M391" s="213"/>
      <c r="N391" s="214"/>
      <c r="O391" s="214"/>
      <c r="P391" s="214"/>
      <c r="Q391" s="214"/>
      <c r="R391" s="214"/>
      <c r="S391" s="214"/>
      <c r="T391" s="215"/>
      <c r="AT391" s="216" t="s">
        <v>133</v>
      </c>
      <c r="AU391" s="216" t="s">
        <v>83</v>
      </c>
      <c r="AV391" s="13" t="s">
        <v>85</v>
      </c>
      <c r="AW391" s="13" t="s">
        <v>31</v>
      </c>
      <c r="AX391" s="13" t="s">
        <v>75</v>
      </c>
      <c r="AY391" s="216" t="s">
        <v>123</v>
      </c>
    </row>
    <row r="392" spans="1:65" s="14" customFormat="1" ht="11.25">
      <c r="B392" s="217"/>
      <c r="C392" s="218"/>
      <c r="D392" s="191" t="s">
        <v>133</v>
      </c>
      <c r="E392" s="219" t="s">
        <v>1</v>
      </c>
      <c r="F392" s="220" t="s">
        <v>136</v>
      </c>
      <c r="G392" s="218"/>
      <c r="H392" s="221">
        <v>17.3</v>
      </c>
      <c r="I392" s="222"/>
      <c r="J392" s="218"/>
      <c r="K392" s="218"/>
      <c r="L392" s="223"/>
      <c r="M392" s="224"/>
      <c r="N392" s="225"/>
      <c r="O392" s="225"/>
      <c r="P392" s="225"/>
      <c r="Q392" s="225"/>
      <c r="R392" s="225"/>
      <c r="S392" s="225"/>
      <c r="T392" s="226"/>
      <c r="AT392" s="227" t="s">
        <v>133</v>
      </c>
      <c r="AU392" s="227" t="s">
        <v>83</v>
      </c>
      <c r="AV392" s="14" t="s">
        <v>130</v>
      </c>
      <c r="AW392" s="14" t="s">
        <v>31</v>
      </c>
      <c r="AX392" s="14" t="s">
        <v>83</v>
      </c>
      <c r="AY392" s="227" t="s">
        <v>123</v>
      </c>
    </row>
    <row r="393" spans="1:65" s="2" customFormat="1" ht="16.5" customHeight="1">
      <c r="A393" s="33"/>
      <c r="B393" s="34"/>
      <c r="C393" s="177" t="s">
        <v>352</v>
      </c>
      <c r="D393" s="177" t="s">
        <v>124</v>
      </c>
      <c r="E393" s="178" t="s">
        <v>353</v>
      </c>
      <c r="F393" s="179" t="s">
        <v>354</v>
      </c>
      <c r="G393" s="180" t="s">
        <v>270</v>
      </c>
      <c r="H393" s="181">
        <v>0.83499999999999996</v>
      </c>
      <c r="I393" s="182"/>
      <c r="J393" s="183">
        <f>ROUND(I393*H393,2)</f>
        <v>0</v>
      </c>
      <c r="K393" s="179" t="s">
        <v>1</v>
      </c>
      <c r="L393" s="184"/>
      <c r="M393" s="185" t="s">
        <v>1</v>
      </c>
      <c r="N393" s="186" t="s">
        <v>40</v>
      </c>
      <c r="O393" s="70"/>
      <c r="P393" s="187">
        <f>O393*H393</f>
        <v>0</v>
      </c>
      <c r="Q393" s="187">
        <v>1</v>
      </c>
      <c r="R393" s="187">
        <f>Q393*H393</f>
        <v>0.83499999999999996</v>
      </c>
      <c r="S393" s="187">
        <v>0</v>
      </c>
      <c r="T393" s="188">
        <f>S393*H393</f>
        <v>0</v>
      </c>
      <c r="U393" s="33"/>
      <c r="V393" s="33"/>
      <c r="W393" s="33"/>
      <c r="X393" s="33"/>
      <c r="Y393" s="33"/>
      <c r="Z393" s="33"/>
      <c r="AA393" s="33"/>
      <c r="AB393" s="33"/>
      <c r="AC393" s="33"/>
      <c r="AD393" s="33"/>
      <c r="AE393" s="33"/>
      <c r="AR393" s="189" t="s">
        <v>129</v>
      </c>
      <c r="AT393" s="189" t="s">
        <v>124</v>
      </c>
      <c r="AU393" s="189" t="s">
        <v>83</v>
      </c>
      <c r="AY393" s="16" t="s">
        <v>123</v>
      </c>
      <c r="BE393" s="190">
        <f>IF(N393="základní",J393,0)</f>
        <v>0</v>
      </c>
      <c r="BF393" s="190">
        <f>IF(N393="snížená",J393,0)</f>
        <v>0</v>
      </c>
      <c r="BG393" s="190">
        <f>IF(N393="zákl. přenesená",J393,0)</f>
        <v>0</v>
      </c>
      <c r="BH393" s="190">
        <f>IF(N393="sníž. přenesená",J393,0)</f>
        <v>0</v>
      </c>
      <c r="BI393" s="190">
        <f>IF(N393="nulová",J393,0)</f>
        <v>0</v>
      </c>
      <c r="BJ393" s="16" t="s">
        <v>83</v>
      </c>
      <c r="BK393" s="190">
        <f>ROUND(I393*H393,2)</f>
        <v>0</v>
      </c>
      <c r="BL393" s="16" t="s">
        <v>130</v>
      </c>
      <c r="BM393" s="189" t="s">
        <v>355</v>
      </c>
    </row>
    <row r="394" spans="1:65" s="2" customFormat="1" ht="11.25">
      <c r="A394" s="33"/>
      <c r="B394" s="34"/>
      <c r="C394" s="35"/>
      <c r="D394" s="191" t="s">
        <v>132</v>
      </c>
      <c r="E394" s="35"/>
      <c r="F394" s="192" t="s">
        <v>354</v>
      </c>
      <c r="G394" s="35"/>
      <c r="H394" s="35"/>
      <c r="I394" s="193"/>
      <c r="J394" s="35"/>
      <c r="K394" s="35"/>
      <c r="L394" s="38"/>
      <c r="M394" s="194"/>
      <c r="N394" s="195"/>
      <c r="O394" s="70"/>
      <c r="P394" s="70"/>
      <c r="Q394" s="70"/>
      <c r="R394" s="70"/>
      <c r="S394" s="70"/>
      <c r="T394" s="71"/>
      <c r="U394" s="33"/>
      <c r="V394" s="33"/>
      <c r="W394" s="33"/>
      <c r="X394" s="33"/>
      <c r="Y394" s="33"/>
      <c r="Z394" s="33"/>
      <c r="AA394" s="33"/>
      <c r="AB394" s="33"/>
      <c r="AC394" s="33"/>
      <c r="AD394" s="33"/>
      <c r="AE394" s="33"/>
      <c r="AT394" s="16" t="s">
        <v>132</v>
      </c>
      <c r="AU394" s="16" t="s">
        <v>83</v>
      </c>
    </row>
    <row r="395" spans="1:65" s="12" customFormat="1" ht="11.25">
      <c r="B395" s="196"/>
      <c r="C395" s="197"/>
      <c r="D395" s="191" t="s">
        <v>133</v>
      </c>
      <c r="E395" s="198" t="s">
        <v>1</v>
      </c>
      <c r="F395" s="199" t="s">
        <v>262</v>
      </c>
      <c r="G395" s="197"/>
      <c r="H395" s="198" t="s">
        <v>1</v>
      </c>
      <c r="I395" s="200"/>
      <c r="J395" s="197"/>
      <c r="K395" s="197"/>
      <c r="L395" s="201"/>
      <c r="M395" s="202"/>
      <c r="N395" s="203"/>
      <c r="O395" s="203"/>
      <c r="P395" s="203"/>
      <c r="Q395" s="203"/>
      <c r="R395" s="203"/>
      <c r="S395" s="203"/>
      <c r="T395" s="204"/>
      <c r="AT395" s="205" t="s">
        <v>133</v>
      </c>
      <c r="AU395" s="205" t="s">
        <v>83</v>
      </c>
      <c r="AV395" s="12" t="s">
        <v>83</v>
      </c>
      <c r="AW395" s="12" t="s">
        <v>31</v>
      </c>
      <c r="AX395" s="12" t="s">
        <v>75</v>
      </c>
      <c r="AY395" s="205" t="s">
        <v>123</v>
      </c>
    </row>
    <row r="396" spans="1:65" s="13" customFormat="1" ht="11.25">
      <c r="B396" s="206"/>
      <c r="C396" s="207"/>
      <c r="D396" s="191" t="s">
        <v>133</v>
      </c>
      <c r="E396" s="208" t="s">
        <v>1</v>
      </c>
      <c r="F396" s="209" t="s">
        <v>356</v>
      </c>
      <c r="G396" s="207"/>
      <c r="H396" s="210">
        <v>0.22500000000000001</v>
      </c>
      <c r="I396" s="211"/>
      <c r="J396" s="207"/>
      <c r="K396" s="207"/>
      <c r="L396" s="212"/>
      <c r="M396" s="213"/>
      <c r="N396" s="214"/>
      <c r="O396" s="214"/>
      <c r="P396" s="214"/>
      <c r="Q396" s="214"/>
      <c r="R396" s="214"/>
      <c r="S396" s="214"/>
      <c r="T396" s="215"/>
      <c r="AT396" s="216" t="s">
        <v>133</v>
      </c>
      <c r="AU396" s="216" t="s">
        <v>83</v>
      </c>
      <c r="AV396" s="13" t="s">
        <v>85</v>
      </c>
      <c r="AW396" s="13" t="s">
        <v>31</v>
      </c>
      <c r="AX396" s="13" t="s">
        <v>75</v>
      </c>
      <c r="AY396" s="216" t="s">
        <v>123</v>
      </c>
    </row>
    <row r="397" spans="1:65" s="12" customFormat="1" ht="11.25">
      <c r="B397" s="196"/>
      <c r="C397" s="197"/>
      <c r="D397" s="191" t="s">
        <v>133</v>
      </c>
      <c r="E397" s="198" t="s">
        <v>1</v>
      </c>
      <c r="F397" s="199" t="s">
        <v>348</v>
      </c>
      <c r="G397" s="197"/>
      <c r="H397" s="198" t="s">
        <v>1</v>
      </c>
      <c r="I397" s="200"/>
      <c r="J397" s="197"/>
      <c r="K397" s="197"/>
      <c r="L397" s="201"/>
      <c r="M397" s="202"/>
      <c r="N397" s="203"/>
      <c r="O397" s="203"/>
      <c r="P397" s="203"/>
      <c r="Q397" s="203"/>
      <c r="R397" s="203"/>
      <c r="S397" s="203"/>
      <c r="T397" s="204"/>
      <c r="AT397" s="205" t="s">
        <v>133</v>
      </c>
      <c r="AU397" s="205" t="s">
        <v>83</v>
      </c>
      <c r="AV397" s="12" t="s">
        <v>83</v>
      </c>
      <c r="AW397" s="12" t="s">
        <v>31</v>
      </c>
      <c r="AX397" s="12" t="s">
        <v>75</v>
      </c>
      <c r="AY397" s="205" t="s">
        <v>123</v>
      </c>
    </row>
    <row r="398" spans="1:65" s="13" customFormat="1" ht="11.25">
      <c r="B398" s="206"/>
      <c r="C398" s="207"/>
      <c r="D398" s="191" t="s">
        <v>133</v>
      </c>
      <c r="E398" s="208" t="s">
        <v>1</v>
      </c>
      <c r="F398" s="209" t="s">
        <v>357</v>
      </c>
      <c r="G398" s="207"/>
      <c r="H398" s="210">
        <v>0.23499999999999999</v>
      </c>
      <c r="I398" s="211"/>
      <c r="J398" s="207"/>
      <c r="K398" s="207"/>
      <c r="L398" s="212"/>
      <c r="M398" s="213"/>
      <c r="N398" s="214"/>
      <c r="O398" s="214"/>
      <c r="P398" s="214"/>
      <c r="Q398" s="214"/>
      <c r="R398" s="214"/>
      <c r="S398" s="214"/>
      <c r="T398" s="215"/>
      <c r="AT398" s="216" t="s">
        <v>133</v>
      </c>
      <c r="AU398" s="216" t="s">
        <v>83</v>
      </c>
      <c r="AV398" s="13" t="s">
        <v>85</v>
      </c>
      <c r="AW398" s="13" t="s">
        <v>31</v>
      </c>
      <c r="AX398" s="13" t="s">
        <v>75</v>
      </c>
      <c r="AY398" s="216" t="s">
        <v>123</v>
      </c>
    </row>
    <row r="399" spans="1:65" s="12" customFormat="1" ht="11.25">
      <c r="B399" s="196"/>
      <c r="C399" s="197"/>
      <c r="D399" s="191" t="s">
        <v>133</v>
      </c>
      <c r="E399" s="198" t="s">
        <v>1</v>
      </c>
      <c r="F399" s="199" t="s">
        <v>350</v>
      </c>
      <c r="G399" s="197"/>
      <c r="H399" s="198" t="s">
        <v>1</v>
      </c>
      <c r="I399" s="200"/>
      <c r="J399" s="197"/>
      <c r="K399" s="197"/>
      <c r="L399" s="201"/>
      <c r="M399" s="202"/>
      <c r="N399" s="203"/>
      <c r="O399" s="203"/>
      <c r="P399" s="203"/>
      <c r="Q399" s="203"/>
      <c r="R399" s="203"/>
      <c r="S399" s="203"/>
      <c r="T399" s="204"/>
      <c r="AT399" s="205" t="s">
        <v>133</v>
      </c>
      <c r="AU399" s="205" t="s">
        <v>83</v>
      </c>
      <c r="AV399" s="12" t="s">
        <v>83</v>
      </c>
      <c r="AW399" s="12" t="s">
        <v>31</v>
      </c>
      <c r="AX399" s="12" t="s">
        <v>75</v>
      </c>
      <c r="AY399" s="205" t="s">
        <v>123</v>
      </c>
    </row>
    <row r="400" spans="1:65" s="13" customFormat="1" ht="11.25">
      <c r="B400" s="206"/>
      <c r="C400" s="207"/>
      <c r="D400" s="191" t="s">
        <v>133</v>
      </c>
      <c r="E400" s="208" t="s">
        <v>1</v>
      </c>
      <c r="F400" s="209" t="s">
        <v>358</v>
      </c>
      <c r="G400" s="207"/>
      <c r="H400" s="210">
        <v>0.375</v>
      </c>
      <c r="I400" s="211"/>
      <c r="J400" s="207"/>
      <c r="K400" s="207"/>
      <c r="L400" s="212"/>
      <c r="M400" s="213"/>
      <c r="N400" s="214"/>
      <c r="O400" s="214"/>
      <c r="P400" s="214"/>
      <c r="Q400" s="214"/>
      <c r="R400" s="214"/>
      <c r="S400" s="214"/>
      <c r="T400" s="215"/>
      <c r="AT400" s="216" t="s">
        <v>133</v>
      </c>
      <c r="AU400" s="216" t="s">
        <v>83</v>
      </c>
      <c r="AV400" s="13" t="s">
        <v>85</v>
      </c>
      <c r="AW400" s="13" t="s">
        <v>31</v>
      </c>
      <c r="AX400" s="13" t="s">
        <v>75</v>
      </c>
      <c r="AY400" s="216" t="s">
        <v>123</v>
      </c>
    </row>
    <row r="401" spans="1:65" s="14" customFormat="1" ht="11.25">
      <c r="B401" s="217"/>
      <c r="C401" s="218"/>
      <c r="D401" s="191" t="s">
        <v>133</v>
      </c>
      <c r="E401" s="219" t="s">
        <v>1</v>
      </c>
      <c r="F401" s="220" t="s">
        <v>136</v>
      </c>
      <c r="G401" s="218"/>
      <c r="H401" s="221">
        <v>0.83499999999999996</v>
      </c>
      <c r="I401" s="222"/>
      <c r="J401" s="218"/>
      <c r="K401" s="218"/>
      <c r="L401" s="223"/>
      <c r="M401" s="224"/>
      <c r="N401" s="225"/>
      <c r="O401" s="225"/>
      <c r="P401" s="225"/>
      <c r="Q401" s="225"/>
      <c r="R401" s="225"/>
      <c r="S401" s="225"/>
      <c r="T401" s="226"/>
      <c r="AT401" s="227" t="s">
        <v>133</v>
      </c>
      <c r="AU401" s="227" t="s">
        <v>83</v>
      </c>
      <c r="AV401" s="14" t="s">
        <v>130</v>
      </c>
      <c r="AW401" s="14" t="s">
        <v>31</v>
      </c>
      <c r="AX401" s="14" t="s">
        <v>83</v>
      </c>
      <c r="AY401" s="227" t="s">
        <v>123</v>
      </c>
    </row>
    <row r="402" spans="1:65" s="2" customFormat="1" ht="16.5" customHeight="1">
      <c r="A402" s="33"/>
      <c r="B402" s="34"/>
      <c r="C402" s="177" t="s">
        <v>359</v>
      </c>
      <c r="D402" s="177" t="s">
        <v>124</v>
      </c>
      <c r="E402" s="178" t="s">
        <v>360</v>
      </c>
      <c r="F402" s="179" t="s">
        <v>361</v>
      </c>
      <c r="G402" s="180" t="s">
        <v>362</v>
      </c>
      <c r="H402" s="181">
        <v>126</v>
      </c>
      <c r="I402" s="182"/>
      <c r="J402" s="183">
        <f>ROUND(I402*H402,2)</f>
        <v>0</v>
      </c>
      <c r="K402" s="179" t="s">
        <v>128</v>
      </c>
      <c r="L402" s="184"/>
      <c r="M402" s="185" t="s">
        <v>1</v>
      </c>
      <c r="N402" s="186" t="s">
        <v>40</v>
      </c>
      <c r="O402" s="70"/>
      <c r="P402" s="187">
        <f>O402*H402</f>
        <v>0</v>
      </c>
      <c r="Q402" s="187">
        <v>1E-4</v>
      </c>
      <c r="R402" s="187">
        <f>Q402*H402</f>
        <v>1.26E-2</v>
      </c>
      <c r="S402" s="187">
        <v>0</v>
      </c>
      <c r="T402" s="188">
        <f>S402*H402</f>
        <v>0</v>
      </c>
      <c r="U402" s="33"/>
      <c r="V402" s="33"/>
      <c r="W402" s="33"/>
      <c r="X402" s="33"/>
      <c r="Y402" s="33"/>
      <c r="Z402" s="33"/>
      <c r="AA402" s="33"/>
      <c r="AB402" s="33"/>
      <c r="AC402" s="33"/>
      <c r="AD402" s="33"/>
      <c r="AE402" s="33"/>
      <c r="AR402" s="189" t="s">
        <v>129</v>
      </c>
      <c r="AT402" s="189" t="s">
        <v>124</v>
      </c>
      <c r="AU402" s="189" t="s">
        <v>83</v>
      </c>
      <c r="AY402" s="16" t="s">
        <v>123</v>
      </c>
      <c r="BE402" s="190">
        <f>IF(N402="základní",J402,0)</f>
        <v>0</v>
      </c>
      <c r="BF402" s="190">
        <f>IF(N402="snížená",J402,0)</f>
        <v>0</v>
      </c>
      <c r="BG402" s="190">
        <f>IF(N402="zákl. přenesená",J402,0)</f>
        <v>0</v>
      </c>
      <c r="BH402" s="190">
        <f>IF(N402="sníž. přenesená",J402,0)</f>
        <v>0</v>
      </c>
      <c r="BI402" s="190">
        <f>IF(N402="nulová",J402,0)</f>
        <v>0</v>
      </c>
      <c r="BJ402" s="16" t="s">
        <v>83</v>
      </c>
      <c r="BK402" s="190">
        <f>ROUND(I402*H402,2)</f>
        <v>0</v>
      </c>
      <c r="BL402" s="16" t="s">
        <v>130</v>
      </c>
      <c r="BM402" s="189" t="s">
        <v>363</v>
      </c>
    </row>
    <row r="403" spans="1:65" s="2" customFormat="1" ht="11.25">
      <c r="A403" s="33"/>
      <c r="B403" s="34"/>
      <c r="C403" s="35"/>
      <c r="D403" s="191" t="s">
        <v>132</v>
      </c>
      <c r="E403" s="35"/>
      <c r="F403" s="192" t="s">
        <v>361</v>
      </c>
      <c r="G403" s="35"/>
      <c r="H403" s="35"/>
      <c r="I403" s="193"/>
      <c r="J403" s="35"/>
      <c r="K403" s="35"/>
      <c r="L403" s="38"/>
      <c r="M403" s="194"/>
      <c r="N403" s="195"/>
      <c r="O403" s="70"/>
      <c r="P403" s="70"/>
      <c r="Q403" s="70"/>
      <c r="R403" s="70"/>
      <c r="S403" s="70"/>
      <c r="T403" s="71"/>
      <c r="U403" s="33"/>
      <c r="V403" s="33"/>
      <c r="W403" s="33"/>
      <c r="X403" s="33"/>
      <c r="Y403" s="33"/>
      <c r="Z403" s="33"/>
      <c r="AA403" s="33"/>
      <c r="AB403" s="33"/>
      <c r="AC403" s="33"/>
      <c r="AD403" s="33"/>
      <c r="AE403" s="33"/>
      <c r="AT403" s="16" t="s">
        <v>132</v>
      </c>
      <c r="AU403" s="16" t="s">
        <v>83</v>
      </c>
    </row>
    <row r="404" spans="1:65" s="12" customFormat="1" ht="22.5">
      <c r="B404" s="196"/>
      <c r="C404" s="197"/>
      <c r="D404" s="191" t="s">
        <v>133</v>
      </c>
      <c r="E404" s="198" t="s">
        <v>1</v>
      </c>
      <c r="F404" s="199" t="s">
        <v>364</v>
      </c>
      <c r="G404" s="197"/>
      <c r="H404" s="198" t="s">
        <v>1</v>
      </c>
      <c r="I404" s="200"/>
      <c r="J404" s="197"/>
      <c r="K404" s="197"/>
      <c r="L404" s="201"/>
      <c r="M404" s="202"/>
      <c r="N404" s="203"/>
      <c r="O404" s="203"/>
      <c r="P404" s="203"/>
      <c r="Q404" s="203"/>
      <c r="R404" s="203"/>
      <c r="S404" s="203"/>
      <c r="T404" s="204"/>
      <c r="AT404" s="205" t="s">
        <v>133</v>
      </c>
      <c r="AU404" s="205" t="s">
        <v>83</v>
      </c>
      <c r="AV404" s="12" t="s">
        <v>83</v>
      </c>
      <c r="AW404" s="12" t="s">
        <v>31</v>
      </c>
      <c r="AX404" s="12" t="s">
        <v>75</v>
      </c>
      <c r="AY404" s="205" t="s">
        <v>123</v>
      </c>
    </row>
    <row r="405" spans="1:65" s="13" customFormat="1" ht="11.25">
      <c r="B405" s="206"/>
      <c r="C405" s="207"/>
      <c r="D405" s="191" t="s">
        <v>133</v>
      </c>
      <c r="E405" s="208" t="s">
        <v>1</v>
      </c>
      <c r="F405" s="209" t="s">
        <v>365</v>
      </c>
      <c r="G405" s="207"/>
      <c r="H405" s="210">
        <v>126</v>
      </c>
      <c r="I405" s="211"/>
      <c r="J405" s="207"/>
      <c r="K405" s="207"/>
      <c r="L405" s="212"/>
      <c r="M405" s="213"/>
      <c r="N405" s="214"/>
      <c r="O405" s="214"/>
      <c r="P405" s="214"/>
      <c r="Q405" s="214"/>
      <c r="R405" s="214"/>
      <c r="S405" s="214"/>
      <c r="T405" s="215"/>
      <c r="AT405" s="216" t="s">
        <v>133</v>
      </c>
      <c r="AU405" s="216" t="s">
        <v>83</v>
      </c>
      <c r="AV405" s="13" t="s">
        <v>85</v>
      </c>
      <c r="AW405" s="13" t="s">
        <v>31</v>
      </c>
      <c r="AX405" s="13" t="s">
        <v>75</v>
      </c>
      <c r="AY405" s="216" t="s">
        <v>123</v>
      </c>
    </row>
    <row r="406" spans="1:65" s="14" customFormat="1" ht="11.25">
      <c r="B406" s="217"/>
      <c r="C406" s="218"/>
      <c r="D406" s="191" t="s">
        <v>133</v>
      </c>
      <c r="E406" s="219" t="s">
        <v>1</v>
      </c>
      <c r="F406" s="220" t="s">
        <v>136</v>
      </c>
      <c r="G406" s="218"/>
      <c r="H406" s="221">
        <v>126</v>
      </c>
      <c r="I406" s="222"/>
      <c r="J406" s="218"/>
      <c r="K406" s="218"/>
      <c r="L406" s="223"/>
      <c r="M406" s="224"/>
      <c r="N406" s="225"/>
      <c r="O406" s="225"/>
      <c r="P406" s="225"/>
      <c r="Q406" s="225"/>
      <c r="R406" s="225"/>
      <c r="S406" s="225"/>
      <c r="T406" s="226"/>
      <c r="AT406" s="227" t="s">
        <v>133</v>
      </c>
      <c r="AU406" s="227" t="s">
        <v>83</v>
      </c>
      <c r="AV406" s="14" t="s">
        <v>130</v>
      </c>
      <c r="AW406" s="14" t="s">
        <v>31</v>
      </c>
      <c r="AX406" s="14" t="s">
        <v>83</v>
      </c>
      <c r="AY406" s="227" t="s">
        <v>123</v>
      </c>
    </row>
    <row r="407" spans="1:65" s="11" customFormat="1" ht="25.9" customHeight="1">
      <c r="B407" s="163"/>
      <c r="C407" s="164"/>
      <c r="D407" s="165" t="s">
        <v>74</v>
      </c>
      <c r="E407" s="166" t="s">
        <v>366</v>
      </c>
      <c r="F407" s="166" t="s">
        <v>367</v>
      </c>
      <c r="G407" s="164"/>
      <c r="H407" s="164"/>
      <c r="I407" s="167"/>
      <c r="J407" s="168">
        <f>BK407</f>
        <v>0</v>
      </c>
      <c r="K407" s="164"/>
      <c r="L407" s="169"/>
      <c r="M407" s="170"/>
      <c r="N407" s="171"/>
      <c r="O407" s="171"/>
      <c r="P407" s="172">
        <f>SUM(P408:P684)</f>
        <v>0</v>
      </c>
      <c r="Q407" s="171"/>
      <c r="R407" s="172">
        <f>SUM(R408:R684)</f>
        <v>0</v>
      </c>
      <c r="S407" s="171"/>
      <c r="T407" s="173">
        <f>SUM(T408:T684)</f>
        <v>0</v>
      </c>
      <c r="AR407" s="174" t="s">
        <v>83</v>
      </c>
      <c r="AT407" s="175" t="s">
        <v>74</v>
      </c>
      <c r="AU407" s="175" t="s">
        <v>75</v>
      </c>
      <c r="AY407" s="174" t="s">
        <v>123</v>
      </c>
      <c r="BK407" s="176">
        <f>SUM(BK408:BK684)</f>
        <v>0</v>
      </c>
    </row>
    <row r="408" spans="1:65" s="2" customFormat="1" ht="24">
      <c r="A408" s="33"/>
      <c r="B408" s="34"/>
      <c r="C408" s="228" t="s">
        <v>368</v>
      </c>
      <c r="D408" s="228" t="s">
        <v>369</v>
      </c>
      <c r="E408" s="229" t="s">
        <v>370</v>
      </c>
      <c r="F408" s="230" t="s">
        <v>371</v>
      </c>
      <c r="G408" s="231" t="s">
        <v>362</v>
      </c>
      <c r="H408" s="232">
        <v>2600</v>
      </c>
      <c r="I408" s="233"/>
      <c r="J408" s="234">
        <f>ROUND(I408*H408,2)</f>
        <v>0</v>
      </c>
      <c r="K408" s="230" t="s">
        <v>128</v>
      </c>
      <c r="L408" s="38"/>
      <c r="M408" s="235" t="s">
        <v>1</v>
      </c>
      <c r="N408" s="236" t="s">
        <v>40</v>
      </c>
      <c r="O408" s="70"/>
      <c r="P408" s="187">
        <f>O408*H408</f>
        <v>0</v>
      </c>
      <c r="Q408" s="187">
        <v>0</v>
      </c>
      <c r="R408" s="187">
        <f>Q408*H408</f>
        <v>0</v>
      </c>
      <c r="S408" s="187">
        <v>0</v>
      </c>
      <c r="T408" s="188">
        <f>S408*H408</f>
        <v>0</v>
      </c>
      <c r="U408" s="33"/>
      <c r="V408" s="33"/>
      <c r="W408" s="33"/>
      <c r="X408" s="33"/>
      <c r="Y408" s="33"/>
      <c r="Z408" s="33"/>
      <c r="AA408" s="33"/>
      <c r="AB408" s="33"/>
      <c r="AC408" s="33"/>
      <c r="AD408" s="33"/>
      <c r="AE408" s="33"/>
      <c r="AR408" s="189" t="s">
        <v>130</v>
      </c>
      <c r="AT408" s="189" t="s">
        <v>369</v>
      </c>
      <c r="AU408" s="189" t="s">
        <v>83</v>
      </c>
      <c r="AY408" s="16" t="s">
        <v>123</v>
      </c>
      <c r="BE408" s="190">
        <f>IF(N408="základní",J408,0)</f>
        <v>0</v>
      </c>
      <c r="BF408" s="190">
        <f>IF(N408="snížená",J408,0)</f>
        <v>0</v>
      </c>
      <c r="BG408" s="190">
        <f>IF(N408="zákl. přenesená",J408,0)</f>
        <v>0</v>
      </c>
      <c r="BH408" s="190">
        <f>IF(N408="sníž. přenesená",J408,0)</f>
        <v>0</v>
      </c>
      <c r="BI408" s="190">
        <f>IF(N408="nulová",J408,0)</f>
        <v>0</v>
      </c>
      <c r="BJ408" s="16" t="s">
        <v>83</v>
      </c>
      <c r="BK408" s="190">
        <f>ROUND(I408*H408,2)</f>
        <v>0</v>
      </c>
      <c r="BL408" s="16" t="s">
        <v>130</v>
      </c>
      <c r="BM408" s="189" t="s">
        <v>372</v>
      </c>
    </row>
    <row r="409" spans="1:65" s="2" customFormat="1" ht="48.75">
      <c r="A409" s="33"/>
      <c r="B409" s="34"/>
      <c r="C409" s="35"/>
      <c r="D409" s="191" t="s">
        <v>132</v>
      </c>
      <c r="E409" s="35"/>
      <c r="F409" s="192" t="s">
        <v>373</v>
      </c>
      <c r="G409" s="35"/>
      <c r="H409" s="35"/>
      <c r="I409" s="193"/>
      <c r="J409" s="35"/>
      <c r="K409" s="35"/>
      <c r="L409" s="38"/>
      <c r="M409" s="194"/>
      <c r="N409" s="195"/>
      <c r="O409" s="70"/>
      <c r="P409" s="70"/>
      <c r="Q409" s="70"/>
      <c r="R409" s="70"/>
      <c r="S409" s="70"/>
      <c r="T409" s="71"/>
      <c r="U409" s="33"/>
      <c r="V409" s="33"/>
      <c r="W409" s="33"/>
      <c r="X409" s="33"/>
      <c r="Y409" s="33"/>
      <c r="Z409" s="33"/>
      <c r="AA409" s="33"/>
      <c r="AB409" s="33"/>
      <c r="AC409" s="33"/>
      <c r="AD409" s="33"/>
      <c r="AE409" s="33"/>
      <c r="AT409" s="16" t="s">
        <v>132</v>
      </c>
      <c r="AU409" s="16" t="s">
        <v>83</v>
      </c>
    </row>
    <row r="410" spans="1:65" s="13" customFormat="1" ht="11.25">
      <c r="B410" s="206"/>
      <c r="C410" s="207"/>
      <c r="D410" s="191" t="s">
        <v>133</v>
      </c>
      <c r="E410" s="208" t="s">
        <v>1</v>
      </c>
      <c r="F410" s="209" t="s">
        <v>374</v>
      </c>
      <c r="G410" s="207"/>
      <c r="H410" s="210">
        <v>2600</v>
      </c>
      <c r="I410" s="211"/>
      <c r="J410" s="207"/>
      <c r="K410" s="207"/>
      <c r="L410" s="212"/>
      <c r="M410" s="213"/>
      <c r="N410" s="214"/>
      <c r="O410" s="214"/>
      <c r="P410" s="214"/>
      <c r="Q410" s="214"/>
      <c r="R410" s="214"/>
      <c r="S410" s="214"/>
      <c r="T410" s="215"/>
      <c r="AT410" s="216" t="s">
        <v>133</v>
      </c>
      <c r="AU410" s="216" t="s">
        <v>83</v>
      </c>
      <c r="AV410" s="13" t="s">
        <v>85</v>
      </c>
      <c r="AW410" s="13" t="s">
        <v>31</v>
      </c>
      <c r="AX410" s="13" t="s">
        <v>75</v>
      </c>
      <c r="AY410" s="216" t="s">
        <v>123</v>
      </c>
    </row>
    <row r="411" spans="1:65" s="14" customFormat="1" ht="11.25">
      <c r="B411" s="217"/>
      <c r="C411" s="218"/>
      <c r="D411" s="191" t="s">
        <v>133</v>
      </c>
      <c r="E411" s="219" t="s">
        <v>1</v>
      </c>
      <c r="F411" s="220" t="s">
        <v>136</v>
      </c>
      <c r="G411" s="218"/>
      <c r="H411" s="221">
        <v>2600</v>
      </c>
      <c r="I411" s="222"/>
      <c r="J411" s="218"/>
      <c r="K411" s="218"/>
      <c r="L411" s="223"/>
      <c r="M411" s="224"/>
      <c r="N411" s="225"/>
      <c r="O411" s="225"/>
      <c r="P411" s="225"/>
      <c r="Q411" s="225"/>
      <c r="R411" s="225"/>
      <c r="S411" s="225"/>
      <c r="T411" s="226"/>
      <c r="AT411" s="227" t="s">
        <v>133</v>
      </c>
      <c r="AU411" s="227" t="s">
        <v>83</v>
      </c>
      <c r="AV411" s="14" t="s">
        <v>130</v>
      </c>
      <c r="AW411" s="14" t="s">
        <v>31</v>
      </c>
      <c r="AX411" s="14" t="s">
        <v>83</v>
      </c>
      <c r="AY411" s="227" t="s">
        <v>123</v>
      </c>
    </row>
    <row r="412" spans="1:65" s="2" customFormat="1" ht="24">
      <c r="A412" s="33"/>
      <c r="B412" s="34"/>
      <c r="C412" s="228" t="s">
        <v>305</v>
      </c>
      <c r="D412" s="228" t="s">
        <v>369</v>
      </c>
      <c r="E412" s="229" t="s">
        <v>375</v>
      </c>
      <c r="F412" s="230" t="s">
        <v>376</v>
      </c>
      <c r="G412" s="231" t="s">
        <v>362</v>
      </c>
      <c r="H412" s="232">
        <v>9966</v>
      </c>
      <c r="I412" s="233"/>
      <c r="J412" s="234">
        <f>ROUND(I412*H412,2)</f>
        <v>0</v>
      </c>
      <c r="K412" s="230" t="s">
        <v>128</v>
      </c>
      <c r="L412" s="38"/>
      <c r="M412" s="235" t="s">
        <v>1</v>
      </c>
      <c r="N412" s="236" t="s">
        <v>40</v>
      </c>
      <c r="O412" s="70"/>
      <c r="P412" s="187">
        <f>O412*H412</f>
        <v>0</v>
      </c>
      <c r="Q412" s="187">
        <v>0</v>
      </c>
      <c r="R412" s="187">
        <f>Q412*H412</f>
        <v>0</v>
      </c>
      <c r="S412" s="187">
        <v>0</v>
      </c>
      <c r="T412" s="188">
        <f>S412*H412</f>
        <v>0</v>
      </c>
      <c r="U412" s="33"/>
      <c r="V412" s="33"/>
      <c r="W412" s="33"/>
      <c r="X412" s="33"/>
      <c r="Y412" s="33"/>
      <c r="Z412" s="33"/>
      <c r="AA412" s="33"/>
      <c r="AB412" s="33"/>
      <c r="AC412" s="33"/>
      <c r="AD412" s="33"/>
      <c r="AE412" s="33"/>
      <c r="AR412" s="189" t="s">
        <v>130</v>
      </c>
      <c r="AT412" s="189" t="s">
        <v>369</v>
      </c>
      <c r="AU412" s="189" t="s">
        <v>83</v>
      </c>
      <c r="AY412" s="16" t="s">
        <v>123</v>
      </c>
      <c r="BE412" s="190">
        <f>IF(N412="základní",J412,0)</f>
        <v>0</v>
      </c>
      <c r="BF412" s="190">
        <f>IF(N412="snížená",J412,0)</f>
        <v>0</v>
      </c>
      <c r="BG412" s="190">
        <f>IF(N412="zákl. přenesená",J412,0)</f>
        <v>0</v>
      </c>
      <c r="BH412" s="190">
        <f>IF(N412="sníž. přenesená",J412,0)</f>
        <v>0</v>
      </c>
      <c r="BI412" s="190">
        <f>IF(N412="nulová",J412,0)</f>
        <v>0</v>
      </c>
      <c r="BJ412" s="16" t="s">
        <v>83</v>
      </c>
      <c r="BK412" s="190">
        <f>ROUND(I412*H412,2)</f>
        <v>0</v>
      </c>
      <c r="BL412" s="16" t="s">
        <v>130</v>
      </c>
      <c r="BM412" s="189" t="s">
        <v>377</v>
      </c>
    </row>
    <row r="413" spans="1:65" s="2" customFormat="1" ht="39">
      <c r="A413" s="33"/>
      <c r="B413" s="34"/>
      <c r="C413" s="35"/>
      <c r="D413" s="191" t="s">
        <v>132</v>
      </c>
      <c r="E413" s="35"/>
      <c r="F413" s="192" t="s">
        <v>378</v>
      </c>
      <c r="G413" s="35"/>
      <c r="H413" s="35"/>
      <c r="I413" s="193"/>
      <c r="J413" s="35"/>
      <c r="K413" s="35"/>
      <c r="L413" s="38"/>
      <c r="M413" s="194"/>
      <c r="N413" s="195"/>
      <c r="O413" s="70"/>
      <c r="P413" s="70"/>
      <c r="Q413" s="70"/>
      <c r="R413" s="70"/>
      <c r="S413" s="70"/>
      <c r="T413" s="71"/>
      <c r="U413" s="33"/>
      <c r="V413" s="33"/>
      <c r="W413" s="33"/>
      <c r="X413" s="33"/>
      <c r="Y413" s="33"/>
      <c r="Z413" s="33"/>
      <c r="AA413" s="33"/>
      <c r="AB413" s="33"/>
      <c r="AC413" s="33"/>
      <c r="AD413" s="33"/>
      <c r="AE413" s="33"/>
      <c r="AT413" s="16" t="s">
        <v>132</v>
      </c>
      <c r="AU413" s="16" t="s">
        <v>83</v>
      </c>
    </row>
    <row r="414" spans="1:65" s="12" customFormat="1" ht="11.25">
      <c r="B414" s="196"/>
      <c r="C414" s="197"/>
      <c r="D414" s="191" t="s">
        <v>133</v>
      </c>
      <c r="E414" s="198" t="s">
        <v>1</v>
      </c>
      <c r="F414" s="199" t="s">
        <v>379</v>
      </c>
      <c r="G414" s="197"/>
      <c r="H414" s="198" t="s">
        <v>1</v>
      </c>
      <c r="I414" s="200"/>
      <c r="J414" s="197"/>
      <c r="K414" s="197"/>
      <c r="L414" s="201"/>
      <c r="M414" s="202"/>
      <c r="N414" s="203"/>
      <c r="O414" s="203"/>
      <c r="P414" s="203"/>
      <c r="Q414" s="203"/>
      <c r="R414" s="203"/>
      <c r="S414" s="203"/>
      <c r="T414" s="204"/>
      <c r="AT414" s="205" t="s">
        <v>133</v>
      </c>
      <c r="AU414" s="205" t="s">
        <v>83</v>
      </c>
      <c r="AV414" s="12" t="s">
        <v>83</v>
      </c>
      <c r="AW414" s="12" t="s">
        <v>31</v>
      </c>
      <c r="AX414" s="12" t="s">
        <v>75</v>
      </c>
      <c r="AY414" s="205" t="s">
        <v>123</v>
      </c>
    </row>
    <row r="415" spans="1:65" s="12" customFormat="1" ht="11.25">
      <c r="B415" s="196"/>
      <c r="C415" s="197"/>
      <c r="D415" s="191" t="s">
        <v>133</v>
      </c>
      <c r="E415" s="198" t="s">
        <v>1</v>
      </c>
      <c r="F415" s="199" t="s">
        <v>380</v>
      </c>
      <c r="G415" s="197"/>
      <c r="H415" s="198" t="s">
        <v>1</v>
      </c>
      <c r="I415" s="200"/>
      <c r="J415" s="197"/>
      <c r="K415" s="197"/>
      <c r="L415" s="201"/>
      <c r="M415" s="202"/>
      <c r="N415" s="203"/>
      <c r="O415" s="203"/>
      <c r="P415" s="203"/>
      <c r="Q415" s="203"/>
      <c r="R415" s="203"/>
      <c r="S415" s="203"/>
      <c r="T415" s="204"/>
      <c r="AT415" s="205" t="s">
        <v>133</v>
      </c>
      <c r="AU415" s="205" t="s">
        <v>83</v>
      </c>
      <c r="AV415" s="12" t="s">
        <v>83</v>
      </c>
      <c r="AW415" s="12" t="s">
        <v>31</v>
      </c>
      <c r="AX415" s="12" t="s">
        <v>75</v>
      </c>
      <c r="AY415" s="205" t="s">
        <v>123</v>
      </c>
    </row>
    <row r="416" spans="1:65" s="13" customFormat="1" ht="11.25">
      <c r="B416" s="206"/>
      <c r="C416" s="207"/>
      <c r="D416" s="191" t="s">
        <v>133</v>
      </c>
      <c r="E416" s="208" t="s">
        <v>1</v>
      </c>
      <c r="F416" s="209" t="s">
        <v>381</v>
      </c>
      <c r="G416" s="207"/>
      <c r="H416" s="210">
        <v>420</v>
      </c>
      <c r="I416" s="211"/>
      <c r="J416" s="207"/>
      <c r="K416" s="207"/>
      <c r="L416" s="212"/>
      <c r="M416" s="213"/>
      <c r="N416" s="214"/>
      <c r="O416" s="214"/>
      <c r="P416" s="214"/>
      <c r="Q416" s="214"/>
      <c r="R416" s="214"/>
      <c r="S416" s="214"/>
      <c r="T416" s="215"/>
      <c r="AT416" s="216" t="s">
        <v>133</v>
      </c>
      <c r="AU416" s="216" t="s">
        <v>83</v>
      </c>
      <c r="AV416" s="13" t="s">
        <v>85</v>
      </c>
      <c r="AW416" s="13" t="s">
        <v>31</v>
      </c>
      <c r="AX416" s="13" t="s">
        <v>75</v>
      </c>
      <c r="AY416" s="216" t="s">
        <v>123</v>
      </c>
    </row>
    <row r="417" spans="1:65" s="13" customFormat="1" ht="11.25">
      <c r="B417" s="206"/>
      <c r="C417" s="207"/>
      <c r="D417" s="191" t="s">
        <v>133</v>
      </c>
      <c r="E417" s="208" t="s">
        <v>1</v>
      </c>
      <c r="F417" s="209" t="s">
        <v>382</v>
      </c>
      <c r="G417" s="207"/>
      <c r="H417" s="210">
        <v>1155</v>
      </c>
      <c r="I417" s="211"/>
      <c r="J417" s="207"/>
      <c r="K417" s="207"/>
      <c r="L417" s="212"/>
      <c r="M417" s="213"/>
      <c r="N417" s="214"/>
      <c r="O417" s="214"/>
      <c r="P417" s="214"/>
      <c r="Q417" s="214"/>
      <c r="R417" s="214"/>
      <c r="S417" s="214"/>
      <c r="T417" s="215"/>
      <c r="AT417" s="216" t="s">
        <v>133</v>
      </c>
      <c r="AU417" s="216" t="s">
        <v>83</v>
      </c>
      <c r="AV417" s="13" t="s">
        <v>85</v>
      </c>
      <c r="AW417" s="13" t="s">
        <v>31</v>
      </c>
      <c r="AX417" s="13" t="s">
        <v>75</v>
      </c>
      <c r="AY417" s="216" t="s">
        <v>123</v>
      </c>
    </row>
    <row r="418" spans="1:65" s="13" customFormat="1" ht="11.25">
      <c r="B418" s="206"/>
      <c r="C418" s="207"/>
      <c r="D418" s="191" t="s">
        <v>133</v>
      </c>
      <c r="E418" s="208" t="s">
        <v>1</v>
      </c>
      <c r="F418" s="209" t="s">
        <v>383</v>
      </c>
      <c r="G418" s="207"/>
      <c r="H418" s="210">
        <v>855</v>
      </c>
      <c r="I418" s="211"/>
      <c r="J418" s="207"/>
      <c r="K418" s="207"/>
      <c r="L418" s="212"/>
      <c r="M418" s="213"/>
      <c r="N418" s="214"/>
      <c r="O418" s="214"/>
      <c r="P418" s="214"/>
      <c r="Q418" s="214"/>
      <c r="R418" s="214"/>
      <c r="S418" s="214"/>
      <c r="T418" s="215"/>
      <c r="AT418" s="216" t="s">
        <v>133</v>
      </c>
      <c r="AU418" s="216" t="s">
        <v>83</v>
      </c>
      <c r="AV418" s="13" t="s">
        <v>85</v>
      </c>
      <c r="AW418" s="13" t="s">
        <v>31</v>
      </c>
      <c r="AX418" s="13" t="s">
        <v>75</v>
      </c>
      <c r="AY418" s="216" t="s">
        <v>123</v>
      </c>
    </row>
    <row r="419" spans="1:65" s="13" customFormat="1" ht="11.25">
      <c r="B419" s="206"/>
      <c r="C419" s="207"/>
      <c r="D419" s="191" t="s">
        <v>133</v>
      </c>
      <c r="E419" s="208" t="s">
        <v>1</v>
      </c>
      <c r="F419" s="209" t="s">
        <v>384</v>
      </c>
      <c r="G419" s="207"/>
      <c r="H419" s="210">
        <v>750</v>
      </c>
      <c r="I419" s="211"/>
      <c r="J419" s="207"/>
      <c r="K419" s="207"/>
      <c r="L419" s="212"/>
      <c r="M419" s="213"/>
      <c r="N419" s="214"/>
      <c r="O419" s="214"/>
      <c r="P419" s="214"/>
      <c r="Q419" s="214"/>
      <c r="R419" s="214"/>
      <c r="S419" s="214"/>
      <c r="T419" s="215"/>
      <c r="AT419" s="216" t="s">
        <v>133</v>
      </c>
      <c r="AU419" s="216" t="s">
        <v>83</v>
      </c>
      <c r="AV419" s="13" t="s">
        <v>85</v>
      </c>
      <c r="AW419" s="13" t="s">
        <v>31</v>
      </c>
      <c r="AX419" s="13" t="s">
        <v>75</v>
      </c>
      <c r="AY419" s="216" t="s">
        <v>123</v>
      </c>
    </row>
    <row r="420" spans="1:65" s="12" customFormat="1" ht="11.25">
      <c r="B420" s="196"/>
      <c r="C420" s="197"/>
      <c r="D420" s="191" t="s">
        <v>133</v>
      </c>
      <c r="E420" s="198" t="s">
        <v>1</v>
      </c>
      <c r="F420" s="199" t="s">
        <v>385</v>
      </c>
      <c r="G420" s="197"/>
      <c r="H420" s="198" t="s">
        <v>1</v>
      </c>
      <c r="I420" s="200"/>
      <c r="J420" s="197"/>
      <c r="K420" s="197"/>
      <c r="L420" s="201"/>
      <c r="M420" s="202"/>
      <c r="N420" s="203"/>
      <c r="O420" s="203"/>
      <c r="P420" s="203"/>
      <c r="Q420" s="203"/>
      <c r="R420" s="203"/>
      <c r="S420" s="203"/>
      <c r="T420" s="204"/>
      <c r="AT420" s="205" t="s">
        <v>133</v>
      </c>
      <c r="AU420" s="205" t="s">
        <v>83</v>
      </c>
      <c r="AV420" s="12" t="s">
        <v>83</v>
      </c>
      <c r="AW420" s="12" t="s">
        <v>31</v>
      </c>
      <c r="AX420" s="12" t="s">
        <v>75</v>
      </c>
      <c r="AY420" s="205" t="s">
        <v>123</v>
      </c>
    </row>
    <row r="421" spans="1:65" s="13" customFormat="1" ht="11.25">
      <c r="B421" s="206"/>
      <c r="C421" s="207"/>
      <c r="D421" s="191" t="s">
        <v>133</v>
      </c>
      <c r="E421" s="208" t="s">
        <v>1</v>
      </c>
      <c r="F421" s="209" t="s">
        <v>386</v>
      </c>
      <c r="G421" s="207"/>
      <c r="H421" s="210">
        <v>585</v>
      </c>
      <c r="I421" s="211"/>
      <c r="J421" s="207"/>
      <c r="K421" s="207"/>
      <c r="L421" s="212"/>
      <c r="M421" s="213"/>
      <c r="N421" s="214"/>
      <c r="O421" s="214"/>
      <c r="P421" s="214"/>
      <c r="Q421" s="214"/>
      <c r="R421" s="214"/>
      <c r="S421" s="214"/>
      <c r="T421" s="215"/>
      <c r="AT421" s="216" t="s">
        <v>133</v>
      </c>
      <c r="AU421" s="216" t="s">
        <v>83</v>
      </c>
      <c r="AV421" s="13" t="s">
        <v>85</v>
      </c>
      <c r="AW421" s="13" t="s">
        <v>31</v>
      </c>
      <c r="AX421" s="13" t="s">
        <v>75</v>
      </c>
      <c r="AY421" s="216" t="s">
        <v>123</v>
      </c>
    </row>
    <row r="422" spans="1:65" s="13" customFormat="1" ht="11.25">
      <c r="B422" s="206"/>
      <c r="C422" s="207"/>
      <c r="D422" s="191" t="s">
        <v>133</v>
      </c>
      <c r="E422" s="208" t="s">
        <v>1</v>
      </c>
      <c r="F422" s="209" t="s">
        <v>387</v>
      </c>
      <c r="G422" s="207"/>
      <c r="H422" s="210">
        <v>450</v>
      </c>
      <c r="I422" s="211"/>
      <c r="J422" s="207"/>
      <c r="K422" s="207"/>
      <c r="L422" s="212"/>
      <c r="M422" s="213"/>
      <c r="N422" s="214"/>
      <c r="O422" s="214"/>
      <c r="P422" s="214"/>
      <c r="Q422" s="214"/>
      <c r="R422" s="214"/>
      <c r="S422" s="214"/>
      <c r="T422" s="215"/>
      <c r="AT422" s="216" t="s">
        <v>133</v>
      </c>
      <c r="AU422" s="216" t="s">
        <v>83</v>
      </c>
      <c r="AV422" s="13" t="s">
        <v>85</v>
      </c>
      <c r="AW422" s="13" t="s">
        <v>31</v>
      </c>
      <c r="AX422" s="13" t="s">
        <v>75</v>
      </c>
      <c r="AY422" s="216" t="s">
        <v>123</v>
      </c>
    </row>
    <row r="423" spans="1:65" s="13" customFormat="1" ht="11.25">
      <c r="B423" s="206"/>
      <c r="C423" s="207"/>
      <c r="D423" s="191" t="s">
        <v>133</v>
      </c>
      <c r="E423" s="208" t="s">
        <v>1</v>
      </c>
      <c r="F423" s="209" t="s">
        <v>388</v>
      </c>
      <c r="G423" s="207"/>
      <c r="H423" s="210">
        <v>600</v>
      </c>
      <c r="I423" s="211"/>
      <c r="J423" s="207"/>
      <c r="K423" s="207"/>
      <c r="L423" s="212"/>
      <c r="M423" s="213"/>
      <c r="N423" s="214"/>
      <c r="O423" s="214"/>
      <c r="P423" s="214"/>
      <c r="Q423" s="214"/>
      <c r="R423" s="214"/>
      <c r="S423" s="214"/>
      <c r="T423" s="215"/>
      <c r="AT423" s="216" t="s">
        <v>133</v>
      </c>
      <c r="AU423" s="216" t="s">
        <v>83</v>
      </c>
      <c r="AV423" s="13" t="s">
        <v>85</v>
      </c>
      <c r="AW423" s="13" t="s">
        <v>31</v>
      </c>
      <c r="AX423" s="13" t="s">
        <v>75</v>
      </c>
      <c r="AY423" s="216" t="s">
        <v>123</v>
      </c>
    </row>
    <row r="424" spans="1:65" s="13" customFormat="1" ht="11.25">
      <c r="B424" s="206"/>
      <c r="C424" s="207"/>
      <c r="D424" s="191" t="s">
        <v>133</v>
      </c>
      <c r="E424" s="208" t="s">
        <v>1</v>
      </c>
      <c r="F424" s="209" t="s">
        <v>389</v>
      </c>
      <c r="G424" s="207"/>
      <c r="H424" s="210">
        <v>255</v>
      </c>
      <c r="I424" s="211"/>
      <c r="J424" s="207"/>
      <c r="K424" s="207"/>
      <c r="L424" s="212"/>
      <c r="M424" s="213"/>
      <c r="N424" s="214"/>
      <c r="O424" s="214"/>
      <c r="P424" s="214"/>
      <c r="Q424" s="214"/>
      <c r="R424" s="214"/>
      <c r="S424" s="214"/>
      <c r="T424" s="215"/>
      <c r="AT424" s="216" t="s">
        <v>133</v>
      </c>
      <c r="AU424" s="216" t="s">
        <v>83</v>
      </c>
      <c r="AV424" s="13" t="s">
        <v>85</v>
      </c>
      <c r="AW424" s="13" t="s">
        <v>31</v>
      </c>
      <c r="AX424" s="13" t="s">
        <v>75</v>
      </c>
      <c r="AY424" s="216" t="s">
        <v>123</v>
      </c>
    </row>
    <row r="425" spans="1:65" s="13" customFormat="1" ht="11.25">
      <c r="B425" s="206"/>
      <c r="C425" s="207"/>
      <c r="D425" s="191" t="s">
        <v>133</v>
      </c>
      <c r="E425" s="208" t="s">
        <v>1</v>
      </c>
      <c r="F425" s="209" t="s">
        <v>390</v>
      </c>
      <c r="G425" s="207"/>
      <c r="H425" s="210">
        <v>210</v>
      </c>
      <c r="I425" s="211"/>
      <c r="J425" s="207"/>
      <c r="K425" s="207"/>
      <c r="L425" s="212"/>
      <c r="M425" s="213"/>
      <c r="N425" s="214"/>
      <c r="O425" s="214"/>
      <c r="P425" s="214"/>
      <c r="Q425" s="214"/>
      <c r="R425" s="214"/>
      <c r="S425" s="214"/>
      <c r="T425" s="215"/>
      <c r="AT425" s="216" t="s">
        <v>133</v>
      </c>
      <c r="AU425" s="216" t="s">
        <v>83</v>
      </c>
      <c r="AV425" s="13" t="s">
        <v>85</v>
      </c>
      <c r="AW425" s="13" t="s">
        <v>31</v>
      </c>
      <c r="AX425" s="13" t="s">
        <v>75</v>
      </c>
      <c r="AY425" s="216" t="s">
        <v>123</v>
      </c>
    </row>
    <row r="426" spans="1:65" s="13" customFormat="1" ht="11.25">
      <c r="B426" s="206"/>
      <c r="C426" s="207"/>
      <c r="D426" s="191" t="s">
        <v>133</v>
      </c>
      <c r="E426" s="208" t="s">
        <v>1</v>
      </c>
      <c r="F426" s="209" t="s">
        <v>391</v>
      </c>
      <c r="G426" s="207"/>
      <c r="H426" s="210">
        <v>255</v>
      </c>
      <c r="I426" s="211"/>
      <c r="J426" s="207"/>
      <c r="K426" s="207"/>
      <c r="L426" s="212"/>
      <c r="M426" s="213"/>
      <c r="N426" s="214"/>
      <c r="O426" s="214"/>
      <c r="P426" s="214"/>
      <c r="Q426" s="214"/>
      <c r="R426" s="214"/>
      <c r="S426" s="214"/>
      <c r="T426" s="215"/>
      <c r="AT426" s="216" t="s">
        <v>133</v>
      </c>
      <c r="AU426" s="216" t="s">
        <v>83</v>
      </c>
      <c r="AV426" s="13" t="s">
        <v>85</v>
      </c>
      <c r="AW426" s="13" t="s">
        <v>31</v>
      </c>
      <c r="AX426" s="13" t="s">
        <v>75</v>
      </c>
      <c r="AY426" s="216" t="s">
        <v>123</v>
      </c>
    </row>
    <row r="427" spans="1:65" s="12" customFormat="1" ht="11.25">
      <c r="B427" s="196"/>
      <c r="C427" s="197"/>
      <c r="D427" s="191" t="s">
        <v>133</v>
      </c>
      <c r="E427" s="198" t="s">
        <v>1</v>
      </c>
      <c r="F427" s="199" t="s">
        <v>392</v>
      </c>
      <c r="G427" s="197"/>
      <c r="H427" s="198" t="s">
        <v>1</v>
      </c>
      <c r="I427" s="200"/>
      <c r="J427" s="197"/>
      <c r="K427" s="197"/>
      <c r="L427" s="201"/>
      <c r="M427" s="202"/>
      <c r="N427" s="203"/>
      <c r="O427" s="203"/>
      <c r="P427" s="203"/>
      <c r="Q427" s="203"/>
      <c r="R427" s="203"/>
      <c r="S427" s="203"/>
      <c r="T427" s="204"/>
      <c r="AT427" s="205" t="s">
        <v>133</v>
      </c>
      <c r="AU427" s="205" t="s">
        <v>83</v>
      </c>
      <c r="AV427" s="12" t="s">
        <v>83</v>
      </c>
      <c r="AW427" s="12" t="s">
        <v>31</v>
      </c>
      <c r="AX427" s="12" t="s">
        <v>75</v>
      </c>
      <c r="AY427" s="205" t="s">
        <v>123</v>
      </c>
    </row>
    <row r="428" spans="1:65" s="13" customFormat="1" ht="11.25">
      <c r="B428" s="206"/>
      <c r="C428" s="207"/>
      <c r="D428" s="191" t="s">
        <v>133</v>
      </c>
      <c r="E428" s="208" t="s">
        <v>1</v>
      </c>
      <c r="F428" s="209" t="s">
        <v>393</v>
      </c>
      <c r="G428" s="207"/>
      <c r="H428" s="210">
        <v>750</v>
      </c>
      <c r="I428" s="211"/>
      <c r="J428" s="207"/>
      <c r="K428" s="207"/>
      <c r="L428" s="212"/>
      <c r="M428" s="213"/>
      <c r="N428" s="214"/>
      <c r="O428" s="214"/>
      <c r="P428" s="214"/>
      <c r="Q428" s="214"/>
      <c r="R428" s="214"/>
      <c r="S428" s="214"/>
      <c r="T428" s="215"/>
      <c r="AT428" s="216" t="s">
        <v>133</v>
      </c>
      <c r="AU428" s="216" t="s">
        <v>83</v>
      </c>
      <c r="AV428" s="13" t="s">
        <v>85</v>
      </c>
      <c r="AW428" s="13" t="s">
        <v>31</v>
      </c>
      <c r="AX428" s="13" t="s">
        <v>75</v>
      </c>
      <c r="AY428" s="216" t="s">
        <v>123</v>
      </c>
    </row>
    <row r="429" spans="1:65" s="13" customFormat="1" ht="11.25">
      <c r="B429" s="206"/>
      <c r="C429" s="207"/>
      <c r="D429" s="191" t="s">
        <v>133</v>
      </c>
      <c r="E429" s="208" t="s">
        <v>1</v>
      </c>
      <c r="F429" s="209" t="s">
        <v>394</v>
      </c>
      <c r="G429" s="207"/>
      <c r="H429" s="210">
        <v>330</v>
      </c>
      <c r="I429" s="211"/>
      <c r="J429" s="207"/>
      <c r="K429" s="207"/>
      <c r="L429" s="212"/>
      <c r="M429" s="213"/>
      <c r="N429" s="214"/>
      <c r="O429" s="214"/>
      <c r="P429" s="214"/>
      <c r="Q429" s="214"/>
      <c r="R429" s="214"/>
      <c r="S429" s="214"/>
      <c r="T429" s="215"/>
      <c r="AT429" s="216" t="s">
        <v>133</v>
      </c>
      <c r="AU429" s="216" t="s">
        <v>83</v>
      </c>
      <c r="AV429" s="13" t="s">
        <v>85</v>
      </c>
      <c r="AW429" s="13" t="s">
        <v>31</v>
      </c>
      <c r="AX429" s="13" t="s">
        <v>75</v>
      </c>
      <c r="AY429" s="216" t="s">
        <v>123</v>
      </c>
    </row>
    <row r="430" spans="1:65" s="13" customFormat="1" ht="11.25">
      <c r="B430" s="206"/>
      <c r="C430" s="207"/>
      <c r="D430" s="191" t="s">
        <v>133</v>
      </c>
      <c r="E430" s="208" t="s">
        <v>1</v>
      </c>
      <c r="F430" s="209" t="s">
        <v>395</v>
      </c>
      <c r="G430" s="207"/>
      <c r="H430" s="210">
        <v>3351</v>
      </c>
      <c r="I430" s="211"/>
      <c r="J430" s="207"/>
      <c r="K430" s="207"/>
      <c r="L430" s="212"/>
      <c r="M430" s="213"/>
      <c r="N430" s="214"/>
      <c r="O430" s="214"/>
      <c r="P430" s="214"/>
      <c r="Q430" s="214"/>
      <c r="R430" s="214"/>
      <c r="S430" s="214"/>
      <c r="T430" s="215"/>
      <c r="AT430" s="216" t="s">
        <v>133</v>
      </c>
      <c r="AU430" s="216" t="s">
        <v>83</v>
      </c>
      <c r="AV430" s="13" t="s">
        <v>85</v>
      </c>
      <c r="AW430" s="13" t="s">
        <v>31</v>
      </c>
      <c r="AX430" s="13" t="s">
        <v>75</v>
      </c>
      <c r="AY430" s="216" t="s">
        <v>123</v>
      </c>
    </row>
    <row r="431" spans="1:65" s="14" customFormat="1" ht="11.25">
      <c r="B431" s="217"/>
      <c r="C431" s="218"/>
      <c r="D431" s="191" t="s">
        <v>133</v>
      </c>
      <c r="E431" s="219" t="s">
        <v>1</v>
      </c>
      <c r="F431" s="220" t="s">
        <v>136</v>
      </c>
      <c r="G431" s="218"/>
      <c r="H431" s="221">
        <v>9966</v>
      </c>
      <c r="I431" s="222"/>
      <c r="J431" s="218"/>
      <c r="K431" s="218"/>
      <c r="L431" s="223"/>
      <c r="M431" s="224"/>
      <c r="N431" s="225"/>
      <c r="O431" s="225"/>
      <c r="P431" s="225"/>
      <c r="Q431" s="225"/>
      <c r="R431" s="225"/>
      <c r="S431" s="225"/>
      <c r="T431" s="226"/>
      <c r="AT431" s="227" t="s">
        <v>133</v>
      </c>
      <c r="AU431" s="227" t="s">
        <v>83</v>
      </c>
      <c r="AV431" s="14" t="s">
        <v>130</v>
      </c>
      <c r="AW431" s="14" t="s">
        <v>31</v>
      </c>
      <c r="AX431" s="14" t="s">
        <v>83</v>
      </c>
      <c r="AY431" s="227" t="s">
        <v>123</v>
      </c>
    </row>
    <row r="432" spans="1:65" s="2" customFormat="1" ht="24">
      <c r="A432" s="33"/>
      <c r="B432" s="34"/>
      <c r="C432" s="228" t="s">
        <v>396</v>
      </c>
      <c r="D432" s="228" t="s">
        <v>369</v>
      </c>
      <c r="E432" s="229" t="s">
        <v>397</v>
      </c>
      <c r="F432" s="230" t="s">
        <v>398</v>
      </c>
      <c r="G432" s="231" t="s">
        <v>344</v>
      </c>
      <c r="H432" s="232">
        <v>574</v>
      </c>
      <c r="I432" s="233"/>
      <c r="J432" s="234">
        <f>ROUND(I432*H432,2)</f>
        <v>0</v>
      </c>
      <c r="K432" s="230" t="s">
        <v>128</v>
      </c>
      <c r="L432" s="38"/>
      <c r="M432" s="235" t="s">
        <v>1</v>
      </c>
      <c r="N432" s="236" t="s">
        <v>40</v>
      </c>
      <c r="O432" s="70"/>
      <c r="P432" s="187">
        <f>O432*H432</f>
        <v>0</v>
      </c>
      <c r="Q432" s="187">
        <v>0</v>
      </c>
      <c r="R432" s="187">
        <f>Q432*H432</f>
        <v>0</v>
      </c>
      <c r="S432" s="187">
        <v>0</v>
      </c>
      <c r="T432" s="188">
        <f>S432*H432</f>
        <v>0</v>
      </c>
      <c r="U432" s="33"/>
      <c r="V432" s="33"/>
      <c r="W432" s="33"/>
      <c r="X432" s="33"/>
      <c r="Y432" s="33"/>
      <c r="Z432" s="33"/>
      <c r="AA432" s="33"/>
      <c r="AB432" s="33"/>
      <c r="AC432" s="33"/>
      <c r="AD432" s="33"/>
      <c r="AE432" s="33"/>
      <c r="AR432" s="189" t="s">
        <v>130</v>
      </c>
      <c r="AT432" s="189" t="s">
        <v>369</v>
      </c>
      <c r="AU432" s="189" t="s">
        <v>83</v>
      </c>
      <c r="AY432" s="16" t="s">
        <v>123</v>
      </c>
      <c r="BE432" s="190">
        <f>IF(N432="základní",J432,0)</f>
        <v>0</v>
      </c>
      <c r="BF432" s="190">
        <f>IF(N432="snížená",J432,0)</f>
        <v>0</v>
      </c>
      <c r="BG432" s="190">
        <f>IF(N432="zákl. přenesená",J432,0)</f>
        <v>0</v>
      </c>
      <c r="BH432" s="190">
        <f>IF(N432="sníž. přenesená",J432,0)</f>
        <v>0</v>
      </c>
      <c r="BI432" s="190">
        <f>IF(N432="nulová",J432,0)</f>
        <v>0</v>
      </c>
      <c r="BJ432" s="16" t="s">
        <v>83</v>
      </c>
      <c r="BK432" s="190">
        <f>ROUND(I432*H432,2)</f>
        <v>0</v>
      </c>
      <c r="BL432" s="16" t="s">
        <v>130</v>
      </c>
      <c r="BM432" s="189" t="s">
        <v>399</v>
      </c>
    </row>
    <row r="433" spans="1:51" s="2" customFormat="1" ht="48.75">
      <c r="A433" s="33"/>
      <c r="B433" s="34"/>
      <c r="C433" s="35"/>
      <c r="D433" s="191" t="s">
        <v>132</v>
      </c>
      <c r="E433" s="35"/>
      <c r="F433" s="192" t="s">
        <v>400</v>
      </c>
      <c r="G433" s="35"/>
      <c r="H433" s="35"/>
      <c r="I433" s="193"/>
      <c r="J433" s="35"/>
      <c r="K433" s="35"/>
      <c r="L433" s="38"/>
      <c r="M433" s="194"/>
      <c r="N433" s="195"/>
      <c r="O433" s="70"/>
      <c r="P433" s="70"/>
      <c r="Q433" s="70"/>
      <c r="R433" s="70"/>
      <c r="S433" s="70"/>
      <c r="T433" s="71"/>
      <c r="U433" s="33"/>
      <c r="V433" s="33"/>
      <c r="W433" s="33"/>
      <c r="X433" s="33"/>
      <c r="Y433" s="33"/>
      <c r="Z433" s="33"/>
      <c r="AA433" s="33"/>
      <c r="AB433" s="33"/>
      <c r="AC433" s="33"/>
      <c r="AD433" s="33"/>
      <c r="AE433" s="33"/>
      <c r="AT433" s="16" t="s">
        <v>132</v>
      </c>
      <c r="AU433" s="16" t="s">
        <v>83</v>
      </c>
    </row>
    <row r="434" spans="1:51" s="12" customFormat="1" ht="11.25">
      <c r="B434" s="196"/>
      <c r="C434" s="197"/>
      <c r="D434" s="191" t="s">
        <v>133</v>
      </c>
      <c r="E434" s="198" t="s">
        <v>1</v>
      </c>
      <c r="F434" s="199" t="s">
        <v>401</v>
      </c>
      <c r="G434" s="197"/>
      <c r="H434" s="198" t="s">
        <v>1</v>
      </c>
      <c r="I434" s="200"/>
      <c r="J434" s="197"/>
      <c r="K434" s="197"/>
      <c r="L434" s="201"/>
      <c r="M434" s="202"/>
      <c r="N434" s="203"/>
      <c r="O434" s="203"/>
      <c r="P434" s="203"/>
      <c r="Q434" s="203"/>
      <c r="R434" s="203"/>
      <c r="S434" s="203"/>
      <c r="T434" s="204"/>
      <c r="AT434" s="205" t="s">
        <v>133</v>
      </c>
      <c r="AU434" s="205" t="s">
        <v>83</v>
      </c>
      <c r="AV434" s="12" t="s">
        <v>83</v>
      </c>
      <c r="AW434" s="12" t="s">
        <v>31</v>
      </c>
      <c r="AX434" s="12" t="s">
        <v>75</v>
      </c>
      <c r="AY434" s="205" t="s">
        <v>123</v>
      </c>
    </row>
    <row r="435" spans="1:51" s="12" customFormat="1" ht="11.25">
      <c r="B435" s="196"/>
      <c r="C435" s="197"/>
      <c r="D435" s="191" t="s">
        <v>133</v>
      </c>
      <c r="E435" s="198" t="s">
        <v>1</v>
      </c>
      <c r="F435" s="199" t="s">
        <v>380</v>
      </c>
      <c r="G435" s="197"/>
      <c r="H435" s="198" t="s">
        <v>1</v>
      </c>
      <c r="I435" s="200"/>
      <c r="J435" s="197"/>
      <c r="K435" s="197"/>
      <c r="L435" s="201"/>
      <c r="M435" s="202"/>
      <c r="N435" s="203"/>
      <c r="O435" s="203"/>
      <c r="P435" s="203"/>
      <c r="Q435" s="203"/>
      <c r="R435" s="203"/>
      <c r="S435" s="203"/>
      <c r="T435" s="204"/>
      <c r="AT435" s="205" t="s">
        <v>133</v>
      </c>
      <c r="AU435" s="205" t="s">
        <v>83</v>
      </c>
      <c r="AV435" s="12" t="s">
        <v>83</v>
      </c>
      <c r="AW435" s="12" t="s">
        <v>31</v>
      </c>
      <c r="AX435" s="12" t="s">
        <v>75</v>
      </c>
      <c r="AY435" s="205" t="s">
        <v>123</v>
      </c>
    </row>
    <row r="436" spans="1:51" s="13" customFormat="1" ht="11.25">
      <c r="B436" s="206"/>
      <c r="C436" s="207"/>
      <c r="D436" s="191" t="s">
        <v>133</v>
      </c>
      <c r="E436" s="208" t="s">
        <v>1</v>
      </c>
      <c r="F436" s="209" t="s">
        <v>402</v>
      </c>
      <c r="G436" s="207"/>
      <c r="H436" s="210">
        <v>58</v>
      </c>
      <c r="I436" s="211"/>
      <c r="J436" s="207"/>
      <c r="K436" s="207"/>
      <c r="L436" s="212"/>
      <c r="M436" s="213"/>
      <c r="N436" s="214"/>
      <c r="O436" s="214"/>
      <c r="P436" s="214"/>
      <c r="Q436" s="214"/>
      <c r="R436" s="214"/>
      <c r="S436" s="214"/>
      <c r="T436" s="215"/>
      <c r="AT436" s="216" t="s">
        <v>133</v>
      </c>
      <c r="AU436" s="216" t="s">
        <v>83</v>
      </c>
      <c r="AV436" s="13" t="s">
        <v>85</v>
      </c>
      <c r="AW436" s="13" t="s">
        <v>31</v>
      </c>
      <c r="AX436" s="13" t="s">
        <v>75</v>
      </c>
      <c r="AY436" s="216" t="s">
        <v>123</v>
      </c>
    </row>
    <row r="437" spans="1:51" s="13" customFormat="1" ht="11.25">
      <c r="B437" s="206"/>
      <c r="C437" s="207"/>
      <c r="D437" s="191" t="s">
        <v>133</v>
      </c>
      <c r="E437" s="208" t="s">
        <v>1</v>
      </c>
      <c r="F437" s="209" t="s">
        <v>403</v>
      </c>
      <c r="G437" s="207"/>
      <c r="H437" s="210">
        <v>20</v>
      </c>
      <c r="I437" s="211"/>
      <c r="J437" s="207"/>
      <c r="K437" s="207"/>
      <c r="L437" s="212"/>
      <c r="M437" s="213"/>
      <c r="N437" s="214"/>
      <c r="O437" s="214"/>
      <c r="P437" s="214"/>
      <c r="Q437" s="214"/>
      <c r="R437" s="214"/>
      <c r="S437" s="214"/>
      <c r="T437" s="215"/>
      <c r="AT437" s="216" t="s">
        <v>133</v>
      </c>
      <c r="AU437" s="216" t="s">
        <v>83</v>
      </c>
      <c r="AV437" s="13" t="s">
        <v>85</v>
      </c>
      <c r="AW437" s="13" t="s">
        <v>31</v>
      </c>
      <c r="AX437" s="13" t="s">
        <v>75</v>
      </c>
      <c r="AY437" s="216" t="s">
        <v>123</v>
      </c>
    </row>
    <row r="438" spans="1:51" s="13" customFormat="1" ht="11.25">
      <c r="B438" s="206"/>
      <c r="C438" s="207"/>
      <c r="D438" s="191" t="s">
        <v>133</v>
      </c>
      <c r="E438" s="208" t="s">
        <v>1</v>
      </c>
      <c r="F438" s="209" t="s">
        <v>404</v>
      </c>
      <c r="G438" s="207"/>
      <c r="H438" s="210">
        <v>10</v>
      </c>
      <c r="I438" s="211"/>
      <c r="J438" s="207"/>
      <c r="K438" s="207"/>
      <c r="L438" s="212"/>
      <c r="M438" s="213"/>
      <c r="N438" s="214"/>
      <c r="O438" s="214"/>
      <c r="P438" s="214"/>
      <c r="Q438" s="214"/>
      <c r="R438" s="214"/>
      <c r="S438" s="214"/>
      <c r="T438" s="215"/>
      <c r="AT438" s="216" t="s">
        <v>133</v>
      </c>
      <c r="AU438" s="216" t="s">
        <v>83</v>
      </c>
      <c r="AV438" s="13" t="s">
        <v>85</v>
      </c>
      <c r="AW438" s="13" t="s">
        <v>31</v>
      </c>
      <c r="AX438" s="13" t="s">
        <v>75</v>
      </c>
      <c r="AY438" s="216" t="s">
        <v>123</v>
      </c>
    </row>
    <row r="439" spans="1:51" s="13" customFormat="1" ht="11.25">
      <c r="B439" s="206"/>
      <c r="C439" s="207"/>
      <c r="D439" s="191" t="s">
        <v>133</v>
      </c>
      <c r="E439" s="208" t="s">
        <v>1</v>
      </c>
      <c r="F439" s="209" t="s">
        <v>405</v>
      </c>
      <c r="G439" s="207"/>
      <c r="H439" s="210">
        <v>32</v>
      </c>
      <c r="I439" s="211"/>
      <c r="J439" s="207"/>
      <c r="K439" s="207"/>
      <c r="L439" s="212"/>
      <c r="M439" s="213"/>
      <c r="N439" s="214"/>
      <c r="O439" s="214"/>
      <c r="P439" s="214"/>
      <c r="Q439" s="214"/>
      <c r="R439" s="214"/>
      <c r="S439" s="214"/>
      <c r="T439" s="215"/>
      <c r="AT439" s="216" t="s">
        <v>133</v>
      </c>
      <c r="AU439" s="216" t="s">
        <v>83</v>
      </c>
      <c r="AV439" s="13" t="s">
        <v>85</v>
      </c>
      <c r="AW439" s="13" t="s">
        <v>31</v>
      </c>
      <c r="AX439" s="13" t="s">
        <v>75</v>
      </c>
      <c r="AY439" s="216" t="s">
        <v>123</v>
      </c>
    </row>
    <row r="440" spans="1:51" s="12" customFormat="1" ht="11.25">
      <c r="B440" s="196"/>
      <c r="C440" s="197"/>
      <c r="D440" s="191" t="s">
        <v>133</v>
      </c>
      <c r="E440" s="198" t="s">
        <v>1</v>
      </c>
      <c r="F440" s="199" t="s">
        <v>385</v>
      </c>
      <c r="G440" s="197"/>
      <c r="H440" s="198" t="s">
        <v>1</v>
      </c>
      <c r="I440" s="200"/>
      <c r="J440" s="197"/>
      <c r="K440" s="197"/>
      <c r="L440" s="201"/>
      <c r="M440" s="202"/>
      <c r="N440" s="203"/>
      <c r="O440" s="203"/>
      <c r="P440" s="203"/>
      <c r="Q440" s="203"/>
      <c r="R440" s="203"/>
      <c r="S440" s="203"/>
      <c r="T440" s="204"/>
      <c r="AT440" s="205" t="s">
        <v>133</v>
      </c>
      <c r="AU440" s="205" t="s">
        <v>83</v>
      </c>
      <c r="AV440" s="12" t="s">
        <v>83</v>
      </c>
      <c r="AW440" s="12" t="s">
        <v>31</v>
      </c>
      <c r="AX440" s="12" t="s">
        <v>75</v>
      </c>
      <c r="AY440" s="205" t="s">
        <v>123</v>
      </c>
    </row>
    <row r="441" spans="1:51" s="13" customFormat="1" ht="11.25">
      <c r="B441" s="206"/>
      <c r="C441" s="207"/>
      <c r="D441" s="191" t="s">
        <v>133</v>
      </c>
      <c r="E441" s="208" t="s">
        <v>1</v>
      </c>
      <c r="F441" s="209" t="s">
        <v>406</v>
      </c>
      <c r="G441" s="207"/>
      <c r="H441" s="210">
        <v>50</v>
      </c>
      <c r="I441" s="211"/>
      <c r="J441" s="207"/>
      <c r="K441" s="207"/>
      <c r="L441" s="212"/>
      <c r="M441" s="213"/>
      <c r="N441" s="214"/>
      <c r="O441" s="214"/>
      <c r="P441" s="214"/>
      <c r="Q441" s="214"/>
      <c r="R441" s="214"/>
      <c r="S441" s="214"/>
      <c r="T441" s="215"/>
      <c r="AT441" s="216" t="s">
        <v>133</v>
      </c>
      <c r="AU441" s="216" t="s">
        <v>83</v>
      </c>
      <c r="AV441" s="13" t="s">
        <v>85</v>
      </c>
      <c r="AW441" s="13" t="s">
        <v>31</v>
      </c>
      <c r="AX441" s="13" t="s">
        <v>75</v>
      </c>
      <c r="AY441" s="216" t="s">
        <v>123</v>
      </c>
    </row>
    <row r="442" spans="1:51" s="13" customFormat="1" ht="11.25">
      <c r="B442" s="206"/>
      <c r="C442" s="207"/>
      <c r="D442" s="191" t="s">
        <v>133</v>
      </c>
      <c r="E442" s="208" t="s">
        <v>1</v>
      </c>
      <c r="F442" s="209" t="s">
        <v>407</v>
      </c>
      <c r="G442" s="207"/>
      <c r="H442" s="210">
        <v>70</v>
      </c>
      <c r="I442" s="211"/>
      <c r="J442" s="207"/>
      <c r="K442" s="207"/>
      <c r="L442" s="212"/>
      <c r="M442" s="213"/>
      <c r="N442" s="214"/>
      <c r="O442" s="214"/>
      <c r="P442" s="214"/>
      <c r="Q442" s="214"/>
      <c r="R442" s="214"/>
      <c r="S442" s="214"/>
      <c r="T442" s="215"/>
      <c r="AT442" s="216" t="s">
        <v>133</v>
      </c>
      <c r="AU442" s="216" t="s">
        <v>83</v>
      </c>
      <c r="AV442" s="13" t="s">
        <v>85</v>
      </c>
      <c r="AW442" s="13" t="s">
        <v>31</v>
      </c>
      <c r="AX442" s="13" t="s">
        <v>75</v>
      </c>
      <c r="AY442" s="216" t="s">
        <v>123</v>
      </c>
    </row>
    <row r="443" spans="1:51" s="13" customFormat="1" ht="11.25">
      <c r="B443" s="206"/>
      <c r="C443" s="207"/>
      <c r="D443" s="191" t="s">
        <v>133</v>
      </c>
      <c r="E443" s="208" t="s">
        <v>1</v>
      </c>
      <c r="F443" s="209" t="s">
        <v>408</v>
      </c>
      <c r="G443" s="207"/>
      <c r="H443" s="210">
        <v>40</v>
      </c>
      <c r="I443" s="211"/>
      <c r="J443" s="207"/>
      <c r="K443" s="207"/>
      <c r="L443" s="212"/>
      <c r="M443" s="213"/>
      <c r="N443" s="214"/>
      <c r="O443" s="214"/>
      <c r="P443" s="214"/>
      <c r="Q443" s="214"/>
      <c r="R443" s="214"/>
      <c r="S443" s="214"/>
      <c r="T443" s="215"/>
      <c r="AT443" s="216" t="s">
        <v>133</v>
      </c>
      <c r="AU443" s="216" t="s">
        <v>83</v>
      </c>
      <c r="AV443" s="13" t="s">
        <v>85</v>
      </c>
      <c r="AW443" s="13" t="s">
        <v>31</v>
      </c>
      <c r="AX443" s="13" t="s">
        <v>75</v>
      </c>
      <c r="AY443" s="216" t="s">
        <v>123</v>
      </c>
    </row>
    <row r="444" spans="1:51" s="13" customFormat="1" ht="11.25">
      <c r="B444" s="206"/>
      <c r="C444" s="207"/>
      <c r="D444" s="191" t="s">
        <v>133</v>
      </c>
      <c r="E444" s="208" t="s">
        <v>1</v>
      </c>
      <c r="F444" s="209" t="s">
        <v>409</v>
      </c>
      <c r="G444" s="207"/>
      <c r="H444" s="210">
        <v>48</v>
      </c>
      <c r="I444" s="211"/>
      <c r="J444" s="207"/>
      <c r="K444" s="207"/>
      <c r="L444" s="212"/>
      <c r="M444" s="213"/>
      <c r="N444" s="214"/>
      <c r="O444" s="214"/>
      <c r="P444" s="214"/>
      <c r="Q444" s="214"/>
      <c r="R444" s="214"/>
      <c r="S444" s="214"/>
      <c r="T444" s="215"/>
      <c r="AT444" s="216" t="s">
        <v>133</v>
      </c>
      <c r="AU444" s="216" t="s">
        <v>83</v>
      </c>
      <c r="AV444" s="13" t="s">
        <v>85</v>
      </c>
      <c r="AW444" s="13" t="s">
        <v>31</v>
      </c>
      <c r="AX444" s="13" t="s">
        <v>75</v>
      </c>
      <c r="AY444" s="216" t="s">
        <v>123</v>
      </c>
    </row>
    <row r="445" spans="1:51" s="13" customFormat="1" ht="11.25">
      <c r="B445" s="206"/>
      <c r="C445" s="207"/>
      <c r="D445" s="191" t="s">
        <v>133</v>
      </c>
      <c r="E445" s="208" t="s">
        <v>1</v>
      </c>
      <c r="F445" s="209" t="s">
        <v>410</v>
      </c>
      <c r="G445" s="207"/>
      <c r="H445" s="210">
        <v>22</v>
      </c>
      <c r="I445" s="211"/>
      <c r="J445" s="207"/>
      <c r="K445" s="207"/>
      <c r="L445" s="212"/>
      <c r="M445" s="213"/>
      <c r="N445" s="214"/>
      <c r="O445" s="214"/>
      <c r="P445" s="214"/>
      <c r="Q445" s="214"/>
      <c r="R445" s="214"/>
      <c r="S445" s="214"/>
      <c r="T445" s="215"/>
      <c r="AT445" s="216" t="s">
        <v>133</v>
      </c>
      <c r="AU445" s="216" t="s">
        <v>83</v>
      </c>
      <c r="AV445" s="13" t="s">
        <v>85</v>
      </c>
      <c r="AW445" s="13" t="s">
        <v>31</v>
      </c>
      <c r="AX445" s="13" t="s">
        <v>75</v>
      </c>
      <c r="AY445" s="216" t="s">
        <v>123</v>
      </c>
    </row>
    <row r="446" spans="1:51" s="12" customFormat="1" ht="11.25">
      <c r="B446" s="196"/>
      <c r="C446" s="197"/>
      <c r="D446" s="191" t="s">
        <v>133</v>
      </c>
      <c r="E446" s="198" t="s">
        <v>1</v>
      </c>
      <c r="F446" s="199" t="s">
        <v>392</v>
      </c>
      <c r="G446" s="197"/>
      <c r="H446" s="198" t="s">
        <v>1</v>
      </c>
      <c r="I446" s="200"/>
      <c r="J446" s="197"/>
      <c r="K446" s="197"/>
      <c r="L446" s="201"/>
      <c r="M446" s="202"/>
      <c r="N446" s="203"/>
      <c r="O446" s="203"/>
      <c r="P446" s="203"/>
      <c r="Q446" s="203"/>
      <c r="R446" s="203"/>
      <c r="S446" s="203"/>
      <c r="T446" s="204"/>
      <c r="AT446" s="205" t="s">
        <v>133</v>
      </c>
      <c r="AU446" s="205" t="s">
        <v>83</v>
      </c>
      <c r="AV446" s="12" t="s">
        <v>83</v>
      </c>
      <c r="AW446" s="12" t="s">
        <v>31</v>
      </c>
      <c r="AX446" s="12" t="s">
        <v>75</v>
      </c>
      <c r="AY446" s="205" t="s">
        <v>123</v>
      </c>
    </row>
    <row r="447" spans="1:51" s="13" customFormat="1" ht="11.25">
      <c r="B447" s="206"/>
      <c r="C447" s="207"/>
      <c r="D447" s="191" t="s">
        <v>133</v>
      </c>
      <c r="E447" s="208" t="s">
        <v>1</v>
      </c>
      <c r="F447" s="209" t="s">
        <v>411</v>
      </c>
      <c r="G447" s="207"/>
      <c r="H447" s="210">
        <v>56</v>
      </c>
      <c r="I447" s="211"/>
      <c r="J447" s="207"/>
      <c r="K447" s="207"/>
      <c r="L447" s="212"/>
      <c r="M447" s="213"/>
      <c r="N447" s="214"/>
      <c r="O447" s="214"/>
      <c r="P447" s="214"/>
      <c r="Q447" s="214"/>
      <c r="R447" s="214"/>
      <c r="S447" s="214"/>
      <c r="T447" s="215"/>
      <c r="AT447" s="216" t="s">
        <v>133</v>
      </c>
      <c r="AU447" s="216" t="s">
        <v>83</v>
      </c>
      <c r="AV447" s="13" t="s">
        <v>85</v>
      </c>
      <c r="AW447" s="13" t="s">
        <v>31</v>
      </c>
      <c r="AX447" s="13" t="s">
        <v>75</v>
      </c>
      <c r="AY447" s="216" t="s">
        <v>123</v>
      </c>
    </row>
    <row r="448" spans="1:51" s="13" customFormat="1" ht="11.25">
      <c r="B448" s="206"/>
      <c r="C448" s="207"/>
      <c r="D448" s="191" t="s">
        <v>133</v>
      </c>
      <c r="E448" s="208" t="s">
        <v>1</v>
      </c>
      <c r="F448" s="209" t="s">
        <v>412</v>
      </c>
      <c r="G448" s="207"/>
      <c r="H448" s="210">
        <v>72</v>
      </c>
      <c r="I448" s="211"/>
      <c r="J448" s="207"/>
      <c r="K448" s="207"/>
      <c r="L448" s="212"/>
      <c r="M448" s="213"/>
      <c r="N448" s="214"/>
      <c r="O448" s="214"/>
      <c r="P448" s="214"/>
      <c r="Q448" s="214"/>
      <c r="R448" s="214"/>
      <c r="S448" s="214"/>
      <c r="T448" s="215"/>
      <c r="AT448" s="216" t="s">
        <v>133</v>
      </c>
      <c r="AU448" s="216" t="s">
        <v>83</v>
      </c>
      <c r="AV448" s="13" t="s">
        <v>85</v>
      </c>
      <c r="AW448" s="13" t="s">
        <v>31</v>
      </c>
      <c r="AX448" s="13" t="s">
        <v>75</v>
      </c>
      <c r="AY448" s="216" t="s">
        <v>123</v>
      </c>
    </row>
    <row r="449" spans="1:65" s="13" customFormat="1" ht="11.25">
      <c r="B449" s="206"/>
      <c r="C449" s="207"/>
      <c r="D449" s="191" t="s">
        <v>133</v>
      </c>
      <c r="E449" s="208" t="s">
        <v>1</v>
      </c>
      <c r="F449" s="209" t="s">
        <v>413</v>
      </c>
      <c r="G449" s="207"/>
      <c r="H449" s="210">
        <v>96</v>
      </c>
      <c r="I449" s="211"/>
      <c r="J449" s="207"/>
      <c r="K449" s="207"/>
      <c r="L449" s="212"/>
      <c r="M449" s="213"/>
      <c r="N449" s="214"/>
      <c r="O449" s="214"/>
      <c r="P449" s="214"/>
      <c r="Q449" s="214"/>
      <c r="R449" s="214"/>
      <c r="S449" s="214"/>
      <c r="T449" s="215"/>
      <c r="AT449" s="216" t="s">
        <v>133</v>
      </c>
      <c r="AU449" s="216" t="s">
        <v>83</v>
      </c>
      <c r="AV449" s="13" t="s">
        <v>85</v>
      </c>
      <c r="AW449" s="13" t="s">
        <v>31</v>
      </c>
      <c r="AX449" s="13" t="s">
        <v>75</v>
      </c>
      <c r="AY449" s="216" t="s">
        <v>123</v>
      </c>
    </row>
    <row r="450" spans="1:65" s="14" customFormat="1" ht="11.25">
      <c r="B450" s="217"/>
      <c r="C450" s="218"/>
      <c r="D450" s="191" t="s">
        <v>133</v>
      </c>
      <c r="E450" s="219" t="s">
        <v>1</v>
      </c>
      <c r="F450" s="220" t="s">
        <v>136</v>
      </c>
      <c r="G450" s="218"/>
      <c r="H450" s="221">
        <v>574</v>
      </c>
      <c r="I450" s="222"/>
      <c r="J450" s="218"/>
      <c r="K450" s="218"/>
      <c r="L450" s="223"/>
      <c r="M450" s="224"/>
      <c r="N450" s="225"/>
      <c r="O450" s="225"/>
      <c r="P450" s="225"/>
      <c r="Q450" s="225"/>
      <c r="R450" s="225"/>
      <c r="S450" s="225"/>
      <c r="T450" s="226"/>
      <c r="AT450" s="227" t="s">
        <v>133</v>
      </c>
      <c r="AU450" s="227" t="s">
        <v>83</v>
      </c>
      <c r="AV450" s="14" t="s">
        <v>130</v>
      </c>
      <c r="AW450" s="14" t="s">
        <v>31</v>
      </c>
      <c r="AX450" s="14" t="s">
        <v>83</v>
      </c>
      <c r="AY450" s="227" t="s">
        <v>123</v>
      </c>
    </row>
    <row r="451" spans="1:65" s="2" customFormat="1" ht="24">
      <c r="A451" s="33"/>
      <c r="B451" s="34"/>
      <c r="C451" s="228" t="s">
        <v>414</v>
      </c>
      <c r="D451" s="228" t="s">
        <v>369</v>
      </c>
      <c r="E451" s="229" t="s">
        <v>415</v>
      </c>
      <c r="F451" s="230" t="s">
        <v>416</v>
      </c>
      <c r="G451" s="231" t="s">
        <v>417</v>
      </c>
      <c r="H451" s="232">
        <v>4.7569999999999997</v>
      </c>
      <c r="I451" s="233"/>
      <c r="J451" s="234">
        <f>ROUND(I451*H451,2)</f>
        <v>0</v>
      </c>
      <c r="K451" s="230" t="s">
        <v>128</v>
      </c>
      <c r="L451" s="38"/>
      <c r="M451" s="235" t="s">
        <v>1</v>
      </c>
      <c r="N451" s="236" t="s">
        <v>40</v>
      </c>
      <c r="O451" s="70"/>
      <c r="P451" s="187">
        <f>O451*H451</f>
        <v>0</v>
      </c>
      <c r="Q451" s="187">
        <v>0</v>
      </c>
      <c r="R451" s="187">
        <f>Q451*H451</f>
        <v>0</v>
      </c>
      <c r="S451" s="187">
        <v>0</v>
      </c>
      <c r="T451" s="188">
        <f>S451*H451</f>
        <v>0</v>
      </c>
      <c r="U451" s="33"/>
      <c r="V451" s="33"/>
      <c r="W451" s="33"/>
      <c r="X451" s="33"/>
      <c r="Y451" s="33"/>
      <c r="Z451" s="33"/>
      <c r="AA451" s="33"/>
      <c r="AB451" s="33"/>
      <c r="AC451" s="33"/>
      <c r="AD451" s="33"/>
      <c r="AE451" s="33"/>
      <c r="AR451" s="189" t="s">
        <v>130</v>
      </c>
      <c r="AT451" s="189" t="s">
        <v>369</v>
      </c>
      <c r="AU451" s="189" t="s">
        <v>83</v>
      </c>
      <c r="AY451" s="16" t="s">
        <v>123</v>
      </c>
      <c r="BE451" s="190">
        <f>IF(N451="základní",J451,0)</f>
        <v>0</v>
      </c>
      <c r="BF451" s="190">
        <f>IF(N451="snížená",J451,0)</f>
        <v>0</v>
      </c>
      <c r="BG451" s="190">
        <f>IF(N451="zákl. přenesená",J451,0)</f>
        <v>0</v>
      </c>
      <c r="BH451" s="190">
        <f>IF(N451="sníž. přenesená",J451,0)</f>
        <v>0</v>
      </c>
      <c r="BI451" s="190">
        <f>IF(N451="nulová",J451,0)</f>
        <v>0</v>
      </c>
      <c r="BJ451" s="16" t="s">
        <v>83</v>
      </c>
      <c r="BK451" s="190">
        <f>ROUND(I451*H451,2)</f>
        <v>0</v>
      </c>
      <c r="BL451" s="16" t="s">
        <v>130</v>
      </c>
      <c r="BM451" s="189" t="s">
        <v>418</v>
      </c>
    </row>
    <row r="452" spans="1:65" s="2" customFormat="1" ht="48.75">
      <c r="A452" s="33"/>
      <c r="B452" s="34"/>
      <c r="C452" s="35"/>
      <c r="D452" s="191" t="s">
        <v>132</v>
      </c>
      <c r="E452" s="35"/>
      <c r="F452" s="192" t="s">
        <v>419</v>
      </c>
      <c r="G452" s="35"/>
      <c r="H452" s="35"/>
      <c r="I452" s="193"/>
      <c r="J452" s="35"/>
      <c r="K452" s="35"/>
      <c r="L452" s="38"/>
      <c r="M452" s="194"/>
      <c r="N452" s="195"/>
      <c r="O452" s="70"/>
      <c r="P452" s="70"/>
      <c r="Q452" s="70"/>
      <c r="R452" s="70"/>
      <c r="S452" s="70"/>
      <c r="T452" s="71"/>
      <c r="U452" s="33"/>
      <c r="V452" s="33"/>
      <c r="W452" s="33"/>
      <c r="X452" s="33"/>
      <c r="Y452" s="33"/>
      <c r="Z452" s="33"/>
      <c r="AA452" s="33"/>
      <c r="AB452" s="33"/>
      <c r="AC452" s="33"/>
      <c r="AD452" s="33"/>
      <c r="AE452" s="33"/>
      <c r="AT452" s="16" t="s">
        <v>132</v>
      </c>
      <c r="AU452" s="16" t="s">
        <v>83</v>
      </c>
    </row>
    <row r="453" spans="1:65" s="13" customFormat="1" ht="11.25">
      <c r="B453" s="206"/>
      <c r="C453" s="207"/>
      <c r="D453" s="191" t="s">
        <v>133</v>
      </c>
      <c r="E453" s="208" t="s">
        <v>1</v>
      </c>
      <c r="F453" s="209" t="s">
        <v>420</v>
      </c>
      <c r="G453" s="207"/>
      <c r="H453" s="210">
        <v>4.7569999999999997</v>
      </c>
      <c r="I453" s="211"/>
      <c r="J453" s="207"/>
      <c r="K453" s="207"/>
      <c r="L453" s="212"/>
      <c r="M453" s="213"/>
      <c r="N453" s="214"/>
      <c r="O453" s="214"/>
      <c r="P453" s="214"/>
      <c r="Q453" s="214"/>
      <c r="R453" s="214"/>
      <c r="S453" s="214"/>
      <c r="T453" s="215"/>
      <c r="AT453" s="216" t="s">
        <v>133</v>
      </c>
      <c r="AU453" s="216" t="s">
        <v>83</v>
      </c>
      <c r="AV453" s="13" t="s">
        <v>85</v>
      </c>
      <c r="AW453" s="13" t="s">
        <v>31</v>
      </c>
      <c r="AX453" s="13" t="s">
        <v>75</v>
      </c>
      <c r="AY453" s="216" t="s">
        <v>123</v>
      </c>
    </row>
    <row r="454" spans="1:65" s="14" customFormat="1" ht="11.25">
      <c r="B454" s="217"/>
      <c r="C454" s="218"/>
      <c r="D454" s="191" t="s">
        <v>133</v>
      </c>
      <c r="E454" s="219" t="s">
        <v>1</v>
      </c>
      <c r="F454" s="220" t="s">
        <v>136</v>
      </c>
      <c r="G454" s="218"/>
      <c r="H454" s="221">
        <v>4.7569999999999997</v>
      </c>
      <c r="I454" s="222"/>
      <c r="J454" s="218"/>
      <c r="K454" s="218"/>
      <c r="L454" s="223"/>
      <c r="M454" s="224"/>
      <c r="N454" s="225"/>
      <c r="O454" s="225"/>
      <c r="P454" s="225"/>
      <c r="Q454" s="225"/>
      <c r="R454" s="225"/>
      <c r="S454" s="225"/>
      <c r="T454" s="226"/>
      <c r="AT454" s="227" t="s">
        <v>133</v>
      </c>
      <c r="AU454" s="227" t="s">
        <v>83</v>
      </c>
      <c r="AV454" s="14" t="s">
        <v>130</v>
      </c>
      <c r="AW454" s="14" t="s">
        <v>31</v>
      </c>
      <c r="AX454" s="14" t="s">
        <v>83</v>
      </c>
      <c r="AY454" s="227" t="s">
        <v>123</v>
      </c>
    </row>
    <row r="455" spans="1:65" s="2" customFormat="1" ht="33" customHeight="1">
      <c r="A455" s="33"/>
      <c r="B455" s="34"/>
      <c r="C455" s="228" t="s">
        <v>421</v>
      </c>
      <c r="D455" s="228" t="s">
        <v>369</v>
      </c>
      <c r="E455" s="229" t="s">
        <v>422</v>
      </c>
      <c r="F455" s="230" t="s">
        <v>423</v>
      </c>
      <c r="G455" s="231" t="s">
        <v>417</v>
      </c>
      <c r="H455" s="232">
        <v>4.7569999999999997</v>
      </c>
      <c r="I455" s="233"/>
      <c r="J455" s="234">
        <f>ROUND(I455*H455,2)</f>
        <v>0</v>
      </c>
      <c r="K455" s="230" t="s">
        <v>128</v>
      </c>
      <c r="L455" s="38"/>
      <c r="M455" s="235" t="s">
        <v>1</v>
      </c>
      <c r="N455" s="236" t="s">
        <v>40</v>
      </c>
      <c r="O455" s="70"/>
      <c r="P455" s="187">
        <f>O455*H455</f>
        <v>0</v>
      </c>
      <c r="Q455" s="187">
        <v>0</v>
      </c>
      <c r="R455" s="187">
        <f>Q455*H455</f>
        <v>0</v>
      </c>
      <c r="S455" s="187">
        <v>0</v>
      </c>
      <c r="T455" s="188">
        <f>S455*H455</f>
        <v>0</v>
      </c>
      <c r="U455" s="33"/>
      <c r="V455" s="33"/>
      <c r="W455" s="33"/>
      <c r="X455" s="33"/>
      <c r="Y455" s="33"/>
      <c r="Z455" s="33"/>
      <c r="AA455" s="33"/>
      <c r="AB455" s="33"/>
      <c r="AC455" s="33"/>
      <c r="AD455" s="33"/>
      <c r="AE455" s="33"/>
      <c r="AR455" s="189" t="s">
        <v>130</v>
      </c>
      <c r="AT455" s="189" t="s">
        <v>369</v>
      </c>
      <c r="AU455" s="189" t="s">
        <v>83</v>
      </c>
      <c r="AY455" s="16" t="s">
        <v>123</v>
      </c>
      <c r="BE455" s="190">
        <f>IF(N455="základní",J455,0)</f>
        <v>0</v>
      </c>
      <c r="BF455" s="190">
        <f>IF(N455="snížená",J455,0)</f>
        <v>0</v>
      </c>
      <c r="BG455" s="190">
        <f>IF(N455="zákl. přenesená",J455,0)</f>
        <v>0</v>
      </c>
      <c r="BH455" s="190">
        <f>IF(N455="sníž. přenesená",J455,0)</f>
        <v>0</v>
      </c>
      <c r="BI455" s="190">
        <f>IF(N455="nulová",J455,0)</f>
        <v>0</v>
      </c>
      <c r="BJ455" s="16" t="s">
        <v>83</v>
      </c>
      <c r="BK455" s="190">
        <f>ROUND(I455*H455,2)</f>
        <v>0</v>
      </c>
      <c r="BL455" s="16" t="s">
        <v>130</v>
      </c>
      <c r="BM455" s="189" t="s">
        <v>424</v>
      </c>
    </row>
    <row r="456" spans="1:65" s="2" customFormat="1" ht="58.5">
      <c r="A456" s="33"/>
      <c r="B456" s="34"/>
      <c r="C456" s="35"/>
      <c r="D456" s="191" t="s">
        <v>132</v>
      </c>
      <c r="E456" s="35"/>
      <c r="F456" s="192" t="s">
        <v>425</v>
      </c>
      <c r="G456" s="35"/>
      <c r="H456" s="35"/>
      <c r="I456" s="193"/>
      <c r="J456" s="35"/>
      <c r="K456" s="35"/>
      <c r="L456" s="38"/>
      <c r="M456" s="194"/>
      <c r="N456" s="195"/>
      <c r="O456" s="70"/>
      <c r="P456" s="70"/>
      <c r="Q456" s="70"/>
      <c r="R456" s="70"/>
      <c r="S456" s="70"/>
      <c r="T456" s="71"/>
      <c r="U456" s="33"/>
      <c r="V456" s="33"/>
      <c r="W456" s="33"/>
      <c r="X456" s="33"/>
      <c r="Y456" s="33"/>
      <c r="Z456" s="33"/>
      <c r="AA456" s="33"/>
      <c r="AB456" s="33"/>
      <c r="AC456" s="33"/>
      <c r="AD456" s="33"/>
      <c r="AE456" s="33"/>
      <c r="AT456" s="16" t="s">
        <v>132</v>
      </c>
      <c r="AU456" s="16" t="s">
        <v>83</v>
      </c>
    </row>
    <row r="457" spans="1:65" s="13" customFormat="1" ht="11.25">
      <c r="B457" s="206"/>
      <c r="C457" s="207"/>
      <c r="D457" s="191" t="s">
        <v>133</v>
      </c>
      <c r="E457" s="208" t="s">
        <v>1</v>
      </c>
      <c r="F457" s="209" t="s">
        <v>420</v>
      </c>
      <c r="G457" s="207"/>
      <c r="H457" s="210">
        <v>4.7569999999999997</v>
      </c>
      <c r="I457" s="211"/>
      <c r="J457" s="207"/>
      <c r="K457" s="207"/>
      <c r="L457" s="212"/>
      <c r="M457" s="213"/>
      <c r="N457" s="214"/>
      <c r="O457" s="214"/>
      <c r="P457" s="214"/>
      <c r="Q457" s="214"/>
      <c r="R457" s="214"/>
      <c r="S457" s="214"/>
      <c r="T457" s="215"/>
      <c r="AT457" s="216" t="s">
        <v>133</v>
      </c>
      <c r="AU457" s="216" t="s">
        <v>83</v>
      </c>
      <c r="AV457" s="13" t="s">
        <v>85</v>
      </c>
      <c r="AW457" s="13" t="s">
        <v>31</v>
      </c>
      <c r="AX457" s="13" t="s">
        <v>75</v>
      </c>
      <c r="AY457" s="216" t="s">
        <v>123</v>
      </c>
    </row>
    <row r="458" spans="1:65" s="14" customFormat="1" ht="11.25">
      <c r="B458" s="217"/>
      <c r="C458" s="218"/>
      <c r="D458" s="191" t="s">
        <v>133</v>
      </c>
      <c r="E458" s="219" t="s">
        <v>1</v>
      </c>
      <c r="F458" s="220" t="s">
        <v>136</v>
      </c>
      <c r="G458" s="218"/>
      <c r="H458" s="221">
        <v>4.7569999999999997</v>
      </c>
      <c r="I458" s="222"/>
      <c r="J458" s="218"/>
      <c r="K458" s="218"/>
      <c r="L458" s="223"/>
      <c r="M458" s="224"/>
      <c r="N458" s="225"/>
      <c r="O458" s="225"/>
      <c r="P458" s="225"/>
      <c r="Q458" s="225"/>
      <c r="R458" s="225"/>
      <c r="S458" s="225"/>
      <c r="T458" s="226"/>
      <c r="AT458" s="227" t="s">
        <v>133</v>
      </c>
      <c r="AU458" s="227" t="s">
        <v>83</v>
      </c>
      <c r="AV458" s="14" t="s">
        <v>130</v>
      </c>
      <c r="AW458" s="14" t="s">
        <v>31</v>
      </c>
      <c r="AX458" s="14" t="s">
        <v>83</v>
      </c>
      <c r="AY458" s="227" t="s">
        <v>123</v>
      </c>
    </row>
    <row r="459" spans="1:65" s="2" customFormat="1" ht="24">
      <c r="A459" s="33"/>
      <c r="B459" s="34"/>
      <c r="C459" s="228" t="s">
        <v>426</v>
      </c>
      <c r="D459" s="228" t="s">
        <v>369</v>
      </c>
      <c r="E459" s="229" t="s">
        <v>427</v>
      </c>
      <c r="F459" s="230" t="s">
        <v>428</v>
      </c>
      <c r="G459" s="231" t="s">
        <v>362</v>
      </c>
      <c r="H459" s="232">
        <v>19028</v>
      </c>
      <c r="I459" s="233"/>
      <c r="J459" s="234">
        <f>ROUND(I459*H459,2)</f>
        <v>0</v>
      </c>
      <c r="K459" s="230" t="s">
        <v>128</v>
      </c>
      <c r="L459" s="38"/>
      <c r="M459" s="235" t="s">
        <v>1</v>
      </c>
      <c r="N459" s="236" t="s">
        <v>40</v>
      </c>
      <c r="O459" s="70"/>
      <c r="P459" s="187">
        <f>O459*H459</f>
        <v>0</v>
      </c>
      <c r="Q459" s="187">
        <v>0</v>
      </c>
      <c r="R459" s="187">
        <f>Q459*H459</f>
        <v>0</v>
      </c>
      <c r="S459" s="187">
        <v>0</v>
      </c>
      <c r="T459" s="188">
        <f>S459*H459</f>
        <v>0</v>
      </c>
      <c r="U459" s="33"/>
      <c r="V459" s="33"/>
      <c r="W459" s="33"/>
      <c r="X459" s="33"/>
      <c r="Y459" s="33"/>
      <c r="Z459" s="33"/>
      <c r="AA459" s="33"/>
      <c r="AB459" s="33"/>
      <c r="AC459" s="33"/>
      <c r="AD459" s="33"/>
      <c r="AE459" s="33"/>
      <c r="AR459" s="189" t="s">
        <v>130</v>
      </c>
      <c r="AT459" s="189" t="s">
        <v>369</v>
      </c>
      <c r="AU459" s="189" t="s">
        <v>83</v>
      </c>
      <c r="AY459" s="16" t="s">
        <v>123</v>
      </c>
      <c r="BE459" s="190">
        <f>IF(N459="základní",J459,0)</f>
        <v>0</v>
      </c>
      <c r="BF459" s="190">
        <f>IF(N459="snížená",J459,0)</f>
        <v>0</v>
      </c>
      <c r="BG459" s="190">
        <f>IF(N459="zákl. přenesená",J459,0)</f>
        <v>0</v>
      </c>
      <c r="BH459" s="190">
        <f>IF(N459="sníž. přenesená",J459,0)</f>
        <v>0</v>
      </c>
      <c r="BI459" s="190">
        <f>IF(N459="nulová",J459,0)</f>
        <v>0</v>
      </c>
      <c r="BJ459" s="16" t="s">
        <v>83</v>
      </c>
      <c r="BK459" s="190">
        <f>ROUND(I459*H459,2)</f>
        <v>0</v>
      </c>
      <c r="BL459" s="16" t="s">
        <v>130</v>
      </c>
      <c r="BM459" s="189" t="s">
        <v>429</v>
      </c>
    </row>
    <row r="460" spans="1:65" s="2" customFormat="1" ht="39">
      <c r="A460" s="33"/>
      <c r="B460" s="34"/>
      <c r="C460" s="35"/>
      <c r="D460" s="191" t="s">
        <v>132</v>
      </c>
      <c r="E460" s="35"/>
      <c r="F460" s="192" t="s">
        <v>430</v>
      </c>
      <c r="G460" s="35"/>
      <c r="H460" s="35"/>
      <c r="I460" s="193"/>
      <c r="J460" s="35"/>
      <c r="K460" s="35"/>
      <c r="L460" s="38"/>
      <c r="M460" s="194"/>
      <c r="N460" s="195"/>
      <c r="O460" s="70"/>
      <c r="P460" s="70"/>
      <c r="Q460" s="70"/>
      <c r="R460" s="70"/>
      <c r="S460" s="70"/>
      <c r="T460" s="71"/>
      <c r="U460" s="33"/>
      <c r="V460" s="33"/>
      <c r="W460" s="33"/>
      <c r="X460" s="33"/>
      <c r="Y460" s="33"/>
      <c r="Z460" s="33"/>
      <c r="AA460" s="33"/>
      <c r="AB460" s="33"/>
      <c r="AC460" s="33"/>
      <c r="AD460" s="33"/>
      <c r="AE460" s="33"/>
      <c r="AT460" s="16" t="s">
        <v>132</v>
      </c>
      <c r="AU460" s="16" t="s">
        <v>83</v>
      </c>
    </row>
    <row r="461" spans="1:65" s="13" customFormat="1" ht="11.25">
      <c r="B461" s="206"/>
      <c r="C461" s="207"/>
      <c r="D461" s="191" t="s">
        <v>133</v>
      </c>
      <c r="E461" s="208" t="s">
        <v>1</v>
      </c>
      <c r="F461" s="209" t="s">
        <v>431</v>
      </c>
      <c r="G461" s="207"/>
      <c r="H461" s="210">
        <v>19028</v>
      </c>
      <c r="I461" s="211"/>
      <c r="J461" s="207"/>
      <c r="K461" s="207"/>
      <c r="L461" s="212"/>
      <c r="M461" s="213"/>
      <c r="N461" s="214"/>
      <c r="O461" s="214"/>
      <c r="P461" s="214"/>
      <c r="Q461" s="214"/>
      <c r="R461" s="214"/>
      <c r="S461" s="214"/>
      <c r="T461" s="215"/>
      <c r="AT461" s="216" t="s">
        <v>133</v>
      </c>
      <c r="AU461" s="216" t="s">
        <v>83</v>
      </c>
      <c r="AV461" s="13" t="s">
        <v>85</v>
      </c>
      <c r="AW461" s="13" t="s">
        <v>31</v>
      </c>
      <c r="AX461" s="13" t="s">
        <v>75</v>
      </c>
      <c r="AY461" s="216" t="s">
        <v>123</v>
      </c>
    </row>
    <row r="462" spans="1:65" s="14" customFormat="1" ht="11.25">
      <c r="B462" s="217"/>
      <c r="C462" s="218"/>
      <c r="D462" s="191" t="s">
        <v>133</v>
      </c>
      <c r="E462" s="219" t="s">
        <v>1</v>
      </c>
      <c r="F462" s="220" t="s">
        <v>136</v>
      </c>
      <c r="G462" s="218"/>
      <c r="H462" s="221">
        <v>19028</v>
      </c>
      <c r="I462" s="222"/>
      <c r="J462" s="218"/>
      <c r="K462" s="218"/>
      <c r="L462" s="223"/>
      <c r="M462" s="224"/>
      <c r="N462" s="225"/>
      <c r="O462" s="225"/>
      <c r="P462" s="225"/>
      <c r="Q462" s="225"/>
      <c r="R462" s="225"/>
      <c r="S462" s="225"/>
      <c r="T462" s="226"/>
      <c r="AT462" s="227" t="s">
        <v>133</v>
      </c>
      <c r="AU462" s="227" t="s">
        <v>83</v>
      </c>
      <c r="AV462" s="14" t="s">
        <v>130</v>
      </c>
      <c r="AW462" s="14" t="s">
        <v>31</v>
      </c>
      <c r="AX462" s="14" t="s">
        <v>83</v>
      </c>
      <c r="AY462" s="227" t="s">
        <v>123</v>
      </c>
    </row>
    <row r="463" spans="1:65" s="2" customFormat="1" ht="16.5" customHeight="1">
      <c r="A463" s="33"/>
      <c r="B463" s="34"/>
      <c r="C463" s="228" t="s">
        <v>432</v>
      </c>
      <c r="D463" s="228" t="s">
        <v>369</v>
      </c>
      <c r="E463" s="229" t="s">
        <v>433</v>
      </c>
      <c r="F463" s="230" t="s">
        <v>434</v>
      </c>
      <c r="G463" s="231" t="s">
        <v>344</v>
      </c>
      <c r="H463" s="232">
        <v>51</v>
      </c>
      <c r="I463" s="233"/>
      <c r="J463" s="234">
        <f>ROUND(I463*H463,2)</f>
        <v>0</v>
      </c>
      <c r="K463" s="230" t="s">
        <v>128</v>
      </c>
      <c r="L463" s="38"/>
      <c r="M463" s="235" t="s">
        <v>1</v>
      </c>
      <c r="N463" s="236" t="s">
        <v>40</v>
      </c>
      <c r="O463" s="70"/>
      <c r="P463" s="187">
        <f>O463*H463</f>
        <v>0</v>
      </c>
      <c r="Q463" s="187">
        <v>0</v>
      </c>
      <c r="R463" s="187">
        <f>Q463*H463</f>
        <v>0</v>
      </c>
      <c r="S463" s="187">
        <v>0</v>
      </c>
      <c r="T463" s="188">
        <f>S463*H463</f>
        <v>0</v>
      </c>
      <c r="U463" s="33"/>
      <c r="V463" s="33"/>
      <c r="W463" s="33"/>
      <c r="X463" s="33"/>
      <c r="Y463" s="33"/>
      <c r="Z463" s="33"/>
      <c r="AA463" s="33"/>
      <c r="AB463" s="33"/>
      <c r="AC463" s="33"/>
      <c r="AD463" s="33"/>
      <c r="AE463" s="33"/>
      <c r="AR463" s="189" t="s">
        <v>130</v>
      </c>
      <c r="AT463" s="189" t="s">
        <v>369</v>
      </c>
      <c r="AU463" s="189" t="s">
        <v>83</v>
      </c>
      <c r="AY463" s="16" t="s">
        <v>123</v>
      </c>
      <c r="BE463" s="190">
        <f>IF(N463="základní",J463,0)</f>
        <v>0</v>
      </c>
      <c r="BF463" s="190">
        <f>IF(N463="snížená",J463,0)</f>
        <v>0</v>
      </c>
      <c r="BG463" s="190">
        <f>IF(N463="zákl. přenesená",J463,0)</f>
        <v>0</v>
      </c>
      <c r="BH463" s="190">
        <f>IF(N463="sníž. přenesená",J463,0)</f>
        <v>0</v>
      </c>
      <c r="BI463" s="190">
        <f>IF(N463="nulová",J463,0)</f>
        <v>0</v>
      </c>
      <c r="BJ463" s="16" t="s">
        <v>83</v>
      </c>
      <c r="BK463" s="190">
        <f>ROUND(I463*H463,2)</f>
        <v>0</v>
      </c>
      <c r="BL463" s="16" t="s">
        <v>130</v>
      </c>
      <c r="BM463" s="189" t="s">
        <v>435</v>
      </c>
    </row>
    <row r="464" spans="1:65" s="2" customFormat="1" ht="48.75">
      <c r="A464" s="33"/>
      <c r="B464" s="34"/>
      <c r="C464" s="35"/>
      <c r="D464" s="191" t="s">
        <v>132</v>
      </c>
      <c r="E464" s="35"/>
      <c r="F464" s="192" t="s">
        <v>436</v>
      </c>
      <c r="G464" s="35"/>
      <c r="H464" s="35"/>
      <c r="I464" s="193"/>
      <c r="J464" s="35"/>
      <c r="K464" s="35"/>
      <c r="L464" s="38"/>
      <c r="M464" s="194"/>
      <c r="N464" s="195"/>
      <c r="O464" s="70"/>
      <c r="P464" s="70"/>
      <c r="Q464" s="70"/>
      <c r="R464" s="70"/>
      <c r="S464" s="70"/>
      <c r="T464" s="71"/>
      <c r="U464" s="33"/>
      <c r="V464" s="33"/>
      <c r="W464" s="33"/>
      <c r="X464" s="33"/>
      <c r="Y464" s="33"/>
      <c r="Z464" s="33"/>
      <c r="AA464" s="33"/>
      <c r="AB464" s="33"/>
      <c r="AC464" s="33"/>
      <c r="AD464" s="33"/>
      <c r="AE464" s="33"/>
      <c r="AT464" s="16" t="s">
        <v>132</v>
      </c>
      <c r="AU464" s="16" t="s">
        <v>83</v>
      </c>
    </row>
    <row r="465" spans="1:65" s="12" customFormat="1" ht="11.25">
      <c r="B465" s="196"/>
      <c r="C465" s="197"/>
      <c r="D465" s="191" t="s">
        <v>133</v>
      </c>
      <c r="E465" s="198" t="s">
        <v>1</v>
      </c>
      <c r="F465" s="199" t="s">
        <v>339</v>
      </c>
      <c r="G465" s="197"/>
      <c r="H465" s="198" t="s">
        <v>1</v>
      </c>
      <c r="I465" s="200"/>
      <c r="J465" s="197"/>
      <c r="K465" s="197"/>
      <c r="L465" s="201"/>
      <c r="M465" s="202"/>
      <c r="N465" s="203"/>
      <c r="O465" s="203"/>
      <c r="P465" s="203"/>
      <c r="Q465" s="203"/>
      <c r="R465" s="203"/>
      <c r="S465" s="203"/>
      <c r="T465" s="204"/>
      <c r="AT465" s="205" t="s">
        <v>133</v>
      </c>
      <c r="AU465" s="205" t="s">
        <v>83</v>
      </c>
      <c r="AV465" s="12" t="s">
        <v>83</v>
      </c>
      <c r="AW465" s="12" t="s">
        <v>31</v>
      </c>
      <c r="AX465" s="12" t="s">
        <v>75</v>
      </c>
      <c r="AY465" s="205" t="s">
        <v>123</v>
      </c>
    </row>
    <row r="466" spans="1:65" s="13" customFormat="1" ht="11.25">
      <c r="B466" s="206"/>
      <c r="C466" s="207"/>
      <c r="D466" s="191" t="s">
        <v>133</v>
      </c>
      <c r="E466" s="208" t="s">
        <v>1</v>
      </c>
      <c r="F466" s="209" t="s">
        <v>143</v>
      </c>
      <c r="G466" s="207"/>
      <c r="H466" s="210">
        <v>3</v>
      </c>
      <c r="I466" s="211"/>
      <c r="J466" s="207"/>
      <c r="K466" s="207"/>
      <c r="L466" s="212"/>
      <c r="M466" s="213"/>
      <c r="N466" s="214"/>
      <c r="O466" s="214"/>
      <c r="P466" s="214"/>
      <c r="Q466" s="214"/>
      <c r="R466" s="214"/>
      <c r="S466" s="214"/>
      <c r="T466" s="215"/>
      <c r="AT466" s="216" t="s">
        <v>133</v>
      </c>
      <c r="AU466" s="216" t="s">
        <v>83</v>
      </c>
      <c r="AV466" s="13" t="s">
        <v>85</v>
      </c>
      <c r="AW466" s="13" t="s">
        <v>31</v>
      </c>
      <c r="AX466" s="13" t="s">
        <v>75</v>
      </c>
      <c r="AY466" s="216" t="s">
        <v>123</v>
      </c>
    </row>
    <row r="467" spans="1:65" s="12" customFormat="1" ht="11.25">
      <c r="B467" s="196"/>
      <c r="C467" s="197"/>
      <c r="D467" s="191" t="s">
        <v>133</v>
      </c>
      <c r="E467" s="198" t="s">
        <v>1</v>
      </c>
      <c r="F467" s="199" t="s">
        <v>295</v>
      </c>
      <c r="G467" s="197"/>
      <c r="H467" s="198" t="s">
        <v>1</v>
      </c>
      <c r="I467" s="200"/>
      <c r="J467" s="197"/>
      <c r="K467" s="197"/>
      <c r="L467" s="201"/>
      <c r="M467" s="202"/>
      <c r="N467" s="203"/>
      <c r="O467" s="203"/>
      <c r="P467" s="203"/>
      <c r="Q467" s="203"/>
      <c r="R467" s="203"/>
      <c r="S467" s="203"/>
      <c r="T467" s="204"/>
      <c r="AT467" s="205" t="s">
        <v>133</v>
      </c>
      <c r="AU467" s="205" t="s">
        <v>83</v>
      </c>
      <c r="AV467" s="12" t="s">
        <v>83</v>
      </c>
      <c r="AW467" s="12" t="s">
        <v>31</v>
      </c>
      <c r="AX467" s="12" t="s">
        <v>75</v>
      </c>
      <c r="AY467" s="205" t="s">
        <v>123</v>
      </c>
    </row>
    <row r="468" spans="1:65" s="12" customFormat="1" ht="11.25">
      <c r="B468" s="196"/>
      <c r="C468" s="197"/>
      <c r="D468" s="191" t="s">
        <v>133</v>
      </c>
      <c r="E468" s="198" t="s">
        <v>1</v>
      </c>
      <c r="F468" s="199" t="s">
        <v>231</v>
      </c>
      <c r="G468" s="197"/>
      <c r="H468" s="198" t="s">
        <v>1</v>
      </c>
      <c r="I468" s="200"/>
      <c r="J468" s="197"/>
      <c r="K468" s="197"/>
      <c r="L468" s="201"/>
      <c r="M468" s="202"/>
      <c r="N468" s="203"/>
      <c r="O468" s="203"/>
      <c r="P468" s="203"/>
      <c r="Q468" s="203"/>
      <c r="R468" s="203"/>
      <c r="S468" s="203"/>
      <c r="T468" s="204"/>
      <c r="AT468" s="205" t="s">
        <v>133</v>
      </c>
      <c r="AU468" s="205" t="s">
        <v>83</v>
      </c>
      <c r="AV468" s="12" t="s">
        <v>83</v>
      </c>
      <c r="AW468" s="12" t="s">
        <v>31</v>
      </c>
      <c r="AX468" s="12" t="s">
        <v>75</v>
      </c>
      <c r="AY468" s="205" t="s">
        <v>123</v>
      </c>
    </row>
    <row r="469" spans="1:65" s="13" customFormat="1" ht="11.25">
      <c r="B469" s="206"/>
      <c r="C469" s="207"/>
      <c r="D469" s="191" t="s">
        <v>133</v>
      </c>
      <c r="E469" s="208" t="s">
        <v>1</v>
      </c>
      <c r="F469" s="209" t="s">
        <v>437</v>
      </c>
      <c r="G469" s="207"/>
      <c r="H469" s="210">
        <v>9.6</v>
      </c>
      <c r="I469" s="211"/>
      <c r="J469" s="207"/>
      <c r="K469" s="207"/>
      <c r="L469" s="212"/>
      <c r="M469" s="213"/>
      <c r="N469" s="214"/>
      <c r="O469" s="214"/>
      <c r="P469" s="214"/>
      <c r="Q469" s="214"/>
      <c r="R469" s="214"/>
      <c r="S469" s="214"/>
      <c r="T469" s="215"/>
      <c r="AT469" s="216" t="s">
        <v>133</v>
      </c>
      <c r="AU469" s="216" t="s">
        <v>83</v>
      </c>
      <c r="AV469" s="13" t="s">
        <v>85</v>
      </c>
      <c r="AW469" s="13" t="s">
        <v>31</v>
      </c>
      <c r="AX469" s="13" t="s">
        <v>75</v>
      </c>
      <c r="AY469" s="216" t="s">
        <v>123</v>
      </c>
    </row>
    <row r="470" spans="1:65" s="12" customFormat="1" ht="11.25">
      <c r="B470" s="196"/>
      <c r="C470" s="197"/>
      <c r="D470" s="191" t="s">
        <v>133</v>
      </c>
      <c r="E470" s="198" t="s">
        <v>1</v>
      </c>
      <c r="F470" s="199" t="s">
        <v>183</v>
      </c>
      <c r="G470" s="197"/>
      <c r="H470" s="198" t="s">
        <v>1</v>
      </c>
      <c r="I470" s="200"/>
      <c r="J470" s="197"/>
      <c r="K470" s="197"/>
      <c r="L470" s="201"/>
      <c r="M470" s="202"/>
      <c r="N470" s="203"/>
      <c r="O470" s="203"/>
      <c r="P470" s="203"/>
      <c r="Q470" s="203"/>
      <c r="R470" s="203"/>
      <c r="S470" s="203"/>
      <c r="T470" s="204"/>
      <c r="AT470" s="205" t="s">
        <v>133</v>
      </c>
      <c r="AU470" s="205" t="s">
        <v>83</v>
      </c>
      <c r="AV470" s="12" t="s">
        <v>83</v>
      </c>
      <c r="AW470" s="12" t="s">
        <v>31</v>
      </c>
      <c r="AX470" s="12" t="s">
        <v>75</v>
      </c>
      <c r="AY470" s="205" t="s">
        <v>123</v>
      </c>
    </row>
    <row r="471" spans="1:65" s="13" customFormat="1" ht="11.25">
      <c r="B471" s="206"/>
      <c r="C471" s="207"/>
      <c r="D471" s="191" t="s">
        <v>133</v>
      </c>
      <c r="E471" s="208" t="s">
        <v>1</v>
      </c>
      <c r="F471" s="209" t="s">
        <v>437</v>
      </c>
      <c r="G471" s="207"/>
      <c r="H471" s="210">
        <v>9.6</v>
      </c>
      <c r="I471" s="211"/>
      <c r="J471" s="207"/>
      <c r="K471" s="207"/>
      <c r="L471" s="212"/>
      <c r="M471" s="213"/>
      <c r="N471" s="214"/>
      <c r="O471" s="214"/>
      <c r="P471" s="214"/>
      <c r="Q471" s="214"/>
      <c r="R471" s="214"/>
      <c r="S471" s="214"/>
      <c r="T471" s="215"/>
      <c r="AT471" s="216" t="s">
        <v>133</v>
      </c>
      <c r="AU471" s="216" t="s">
        <v>83</v>
      </c>
      <c r="AV471" s="13" t="s">
        <v>85</v>
      </c>
      <c r="AW471" s="13" t="s">
        <v>31</v>
      </c>
      <c r="AX471" s="13" t="s">
        <v>75</v>
      </c>
      <c r="AY471" s="216" t="s">
        <v>123</v>
      </c>
    </row>
    <row r="472" spans="1:65" s="12" customFormat="1" ht="11.25">
      <c r="B472" s="196"/>
      <c r="C472" s="197"/>
      <c r="D472" s="191" t="s">
        <v>133</v>
      </c>
      <c r="E472" s="198" t="s">
        <v>1</v>
      </c>
      <c r="F472" s="199" t="s">
        <v>184</v>
      </c>
      <c r="G472" s="197"/>
      <c r="H472" s="198" t="s">
        <v>1</v>
      </c>
      <c r="I472" s="200"/>
      <c r="J472" s="197"/>
      <c r="K472" s="197"/>
      <c r="L472" s="201"/>
      <c r="M472" s="202"/>
      <c r="N472" s="203"/>
      <c r="O472" s="203"/>
      <c r="P472" s="203"/>
      <c r="Q472" s="203"/>
      <c r="R472" s="203"/>
      <c r="S472" s="203"/>
      <c r="T472" s="204"/>
      <c r="AT472" s="205" t="s">
        <v>133</v>
      </c>
      <c r="AU472" s="205" t="s">
        <v>83</v>
      </c>
      <c r="AV472" s="12" t="s">
        <v>83</v>
      </c>
      <c r="AW472" s="12" t="s">
        <v>31</v>
      </c>
      <c r="AX472" s="12" t="s">
        <v>75</v>
      </c>
      <c r="AY472" s="205" t="s">
        <v>123</v>
      </c>
    </row>
    <row r="473" spans="1:65" s="13" customFormat="1" ht="11.25">
      <c r="B473" s="206"/>
      <c r="C473" s="207"/>
      <c r="D473" s="191" t="s">
        <v>133</v>
      </c>
      <c r="E473" s="208" t="s">
        <v>1</v>
      </c>
      <c r="F473" s="209" t="s">
        <v>437</v>
      </c>
      <c r="G473" s="207"/>
      <c r="H473" s="210">
        <v>9.6</v>
      </c>
      <c r="I473" s="211"/>
      <c r="J473" s="207"/>
      <c r="K473" s="207"/>
      <c r="L473" s="212"/>
      <c r="M473" s="213"/>
      <c r="N473" s="214"/>
      <c r="O473" s="214"/>
      <c r="P473" s="214"/>
      <c r="Q473" s="214"/>
      <c r="R473" s="214"/>
      <c r="S473" s="214"/>
      <c r="T473" s="215"/>
      <c r="AT473" s="216" t="s">
        <v>133</v>
      </c>
      <c r="AU473" s="216" t="s">
        <v>83</v>
      </c>
      <c r="AV473" s="13" t="s">
        <v>85</v>
      </c>
      <c r="AW473" s="13" t="s">
        <v>31</v>
      </c>
      <c r="AX473" s="13" t="s">
        <v>75</v>
      </c>
      <c r="AY473" s="216" t="s">
        <v>123</v>
      </c>
    </row>
    <row r="474" spans="1:65" s="12" customFormat="1" ht="11.25">
      <c r="B474" s="196"/>
      <c r="C474" s="197"/>
      <c r="D474" s="191" t="s">
        <v>133</v>
      </c>
      <c r="E474" s="198" t="s">
        <v>1</v>
      </c>
      <c r="F474" s="199" t="s">
        <v>232</v>
      </c>
      <c r="G474" s="197"/>
      <c r="H474" s="198" t="s">
        <v>1</v>
      </c>
      <c r="I474" s="200"/>
      <c r="J474" s="197"/>
      <c r="K474" s="197"/>
      <c r="L474" s="201"/>
      <c r="M474" s="202"/>
      <c r="N474" s="203"/>
      <c r="O474" s="203"/>
      <c r="P474" s="203"/>
      <c r="Q474" s="203"/>
      <c r="R474" s="203"/>
      <c r="S474" s="203"/>
      <c r="T474" s="204"/>
      <c r="AT474" s="205" t="s">
        <v>133</v>
      </c>
      <c r="AU474" s="205" t="s">
        <v>83</v>
      </c>
      <c r="AV474" s="12" t="s">
        <v>83</v>
      </c>
      <c r="AW474" s="12" t="s">
        <v>31</v>
      </c>
      <c r="AX474" s="12" t="s">
        <v>75</v>
      </c>
      <c r="AY474" s="205" t="s">
        <v>123</v>
      </c>
    </row>
    <row r="475" spans="1:65" s="13" customFormat="1" ht="11.25">
      <c r="B475" s="206"/>
      <c r="C475" s="207"/>
      <c r="D475" s="191" t="s">
        <v>133</v>
      </c>
      <c r="E475" s="208" t="s">
        <v>1</v>
      </c>
      <c r="F475" s="209" t="s">
        <v>437</v>
      </c>
      <c r="G475" s="207"/>
      <c r="H475" s="210">
        <v>9.6</v>
      </c>
      <c r="I475" s="211"/>
      <c r="J475" s="207"/>
      <c r="K475" s="207"/>
      <c r="L475" s="212"/>
      <c r="M475" s="213"/>
      <c r="N475" s="214"/>
      <c r="O475" s="214"/>
      <c r="P475" s="214"/>
      <c r="Q475" s="214"/>
      <c r="R475" s="214"/>
      <c r="S475" s="214"/>
      <c r="T475" s="215"/>
      <c r="AT475" s="216" t="s">
        <v>133</v>
      </c>
      <c r="AU475" s="216" t="s">
        <v>83</v>
      </c>
      <c r="AV475" s="13" t="s">
        <v>85</v>
      </c>
      <c r="AW475" s="13" t="s">
        <v>31</v>
      </c>
      <c r="AX475" s="13" t="s">
        <v>75</v>
      </c>
      <c r="AY475" s="216" t="s">
        <v>123</v>
      </c>
    </row>
    <row r="476" spans="1:65" s="12" customFormat="1" ht="11.25">
      <c r="B476" s="196"/>
      <c r="C476" s="197"/>
      <c r="D476" s="191" t="s">
        <v>133</v>
      </c>
      <c r="E476" s="198" t="s">
        <v>1</v>
      </c>
      <c r="F476" s="199" t="s">
        <v>185</v>
      </c>
      <c r="G476" s="197"/>
      <c r="H476" s="198" t="s">
        <v>1</v>
      </c>
      <c r="I476" s="200"/>
      <c r="J476" s="197"/>
      <c r="K476" s="197"/>
      <c r="L476" s="201"/>
      <c r="M476" s="202"/>
      <c r="N476" s="203"/>
      <c r="O476" s="203"/>
      <c r="P476" s="203"/>
      <c r="Q476" s="203"/>
      <c r="R476" s="203"/>
      <c r="S476" s="203"/>
      <c r="T476" s="204"/>
      <c r="AT476" s="205" t="s">
        <v>133</v>
      </c>
      <c r="AU476" s="205" t="s">
        <v>83</v>
      </c>
      <c r="AV476" s="12" t="s">
        <v>83</v>
      </c>
      <c r="AW476" s="12" t="s">
        <v>31</v>
      </c>
      <c r="AX476" s="12" t="s">
        <v>75</v>
      </c>
      <c r="AY476" s="205" t="s">
        <v>123</v>
      </c>
    </row>
    <row r="477" spans="1:65" s="13" customFormat="1" ht="11.25">
      <c r="B477" s="206"/>
      <c r="C477" s="207"/>
      <c r="D477" s="191" t="s">
        <v>133</v>
      </c>
      <c r="E477" s="208" t="s">
        <v>1</v>
      </c>
      <c r="F477" s="209" t="s">
        <v>437</v>
      </c>
      <c r="G477" s="207"/>
      <c r="H477" s="210">
        <v>9.6</v>
      </c>
      <c r="I477" s="211"/>
      <c r="J477" s="207"/>
      <c r="K477" s="207"/>
      <c r="L477" s="212"/>
      <c r="M477" s="213"/>
      <c r="N477" s="214"/>
      <c r="O477" s="214"/>
      <c r="P477" s="214"/>
      <c r="Q477" s="214"/>
      <c r="R477" s="214"/>
      <c r="S477" s="214"/>
      <c r="T477" s="215"/>
      <c r="AT477" s="216" t="s">
        <v>133</v>
      </c>
      <c r="AU477" s="216" t="s">
        <v>83</v>
      </c>
      <c r="AV477" s="13" t="s">
        <v>85</v>
      </c>
      <c r="AW477" s="13" t="s">
        <v>31</v>
      </c>
      <c r="AX477" s="13" t="s">
        <v>75</v>
      </c>
      <c r="AY477" s="216" t="s">
        <v>123</v>
      </c>
    </row>
    <row r="478" spans="1:65" s="14" customFormat="1" ht="11.25">
      <c r="B478" s="217"/>
      <c r="C478" s="218"/>
      <c r="D478" s="191" t="s">
        <v>133</v>
      </c>
      <c r="E478" s="219" t="s">
        <v>1</v>
      </c>
      <c r="F478" s="220" t="s">
        <v>136</v>
      </c>
      <c r="G478" s="218"/>
      <c r="H478" s="221">
        <v>51</v>
      </c>
      <c r="I478" s="222"/>
      <c r="J478" s="218"/>
      <c r="K478" s="218"/>
      <c r="L478" s="223"/>
      <c r="M478" s="224"/>
      <c r="N478" s="225"/>
      <c r="O478" s="225"/>
      <c r="P478" s="225"/>
      <c r="Q478" s="225"/>
      <c r="R478" s="225"/>
      <c r="S478" s="225"/>
      <c r="T478" s="226"/>
      <c r="AT478" s="227" t="s">
        <v>133</v>
      </c>
      <c r="AU478" s="227" t="s">
        <v>83</v>
      </c>
      <c r="AV478" s="14" t="s">
        <v>130</v>
      </c>
      <c r="AW478" s="14" t="s">
        <v>31</v>
      </c>
      <c r="AX478" s="14" t="s">
        <v>83</v>
      </c>
      <c r="AY478" s="227" t="s">
        <v>123</v>
      </c>
    </row>
    <row r="479" spans="1:65" s="2" customFormat="1" ht="16.5" customHeight="1">
      <c r="A479" s="33"/>
      <c r="B479" s="34"/>
      <c r="C479" s="228" t="s">
        <v>438</v>
      </c>
      <c r="D479" s="228" t="s">
        <v>369</v>
      </c>
      <c r="E479" s="229" t="s">
        <v>439</v>
      </c>
      <c r="F479" s="230" t="s">
        <v>440</v>
      </c>
      <c r="G479" s="231" t="s">
        <v>344</v>
      </c>
      <c r="H479" s="232">
        <v>7135.5</v>
      </c>
      <c r="I479" s="233"/>
      <c r="J479" s="234">
        <f>ROUND(I479*H479,2)</f>
        <v>0</v>
      </c>
      <c r="K479" s="230" t="s">
        <v>128</v>
      </c>
      <c r="L479" s="38"/>
      <c r="M479" s="235" t="s">
        <v>1</v>
      </c>
      <c r="N479" s="236" t="s">
        <v>40</v>
      </c>
      <c r="O479" s="70"/>
      <c r="P479" s="187">
        <f>O479*H479</f>
        <v>0</v>
      </c>
      <c r="Q479" s="187">
        <v>0</v>
      </c>
      <c r="R479" s="187">
        <f>Q479*H479</f>
        <v>0</v>
      </c>
      <c r="S479" s="187">
        <v>0</v>
      </c>
      <c r="T479" s="188">
        <f>S479*H479</f>
        <v>0</v>
      </c>
      <c r="U479" s="33"/>
      <c r="V479" s="33"/>
      <c r="W479" s="33"/>
      <c r="X479" s="33"/>
      <c r="Y479" s="33"/>
      <c r="Z479" s="33"/>
      <c r="AA479" s="33"/>
      <c r="AB479" s="33"/>
      <c r="AC479" s="33"/>
      <c r="AD479" s="33"/>
      <c r="AE479" s="33"/>
      <c r="AR479" s="189" t="s">
        <v>130</v>
      </c>
      <c r="AT479" s="189" t="s">
        <v>369</v>
      </c>
      <c r="AU479" s="189" t="s">
        <v>83</v>
      </c>
      <c r="AY479" s="16" t="s">
        <v>123</v>
      </c>
      <c r="BE479" s="190">
        <f>IF(N479="základní",J479,0)</f>
        <v>0</v>
      </c>
      <c r="BF479" s="190">
        <f>IF(N479="snížená",J479,0)</f>
        <v>0</v>
      </c>
      <c r="BG479" s="190">
        <f>IF(N479="zákl. přenesená",J479,0)</f>
        <v>0</v>
      </c>
      <c r="BH479" s="190">
        <f>IF(N479="sníž. přenesená",J479,0)</f>
        <v>0</v>
      </c>
      <c r="BI479" s="190">
        <f>IF(N479="nulová",J479,0)</f>
        <v>0</v>
      </c>
      <c r="BJ479" s="16" t="s">
        <v>83</v>
      </c>
      <c r="BK479" s="190">
        <f>ROUND(I479*H479,2)</f>
        <v>0</v>
      </c>
      <c r="BL479" s="16" t="s">
        <v>130</v>
      </c>
      <c r="BM479" s="189" t="s">
        <v>441</v>
      </c>
    </row>
    <row r="480" spans="1:65" s="2" customFormat="1" ht="48.75">
      <c r="A480" s="33"/>
      <c r="B480" s="34"/>
      <c r="C480" s="35"/>
      <c r="D480" s="191" t="s">
        <v>132</v>
      </c>
      <c r="E480" s="35"/>
      <c r="F480" s="192" t="s">
        <v>442</v>
      </c>
      <c r="G480" s="35"/>
      <c r="H480" s="35"/>
      <c r="I480" s="193"/>
      <c r="J480" s="35"/>
      <c r="K480" s="35"/>
      <c r="L480" s="38"/>
      <c r="M480" s="194"/>
      <c r="N480" s="195"/>
      <c r="O480" s="70"/>
      <c r="P480" s="70"/>
      <c r="Q480" s="70"/>
      <c r="R480" s="70"/>
      <c r="S480" s="70"/>
      <c r="T480" s="71"/>
      <c r="U480" s="33"/>
      <c r="V480" s="33"/>
      <c r="W480" s="33"/>
      <c r="X480" s="33"/>
      <c r="Y480" s="33"/>
      <c r="Z480" s="33"/>
      <c r="AA480" s="33"/>
      <c r="AB480" s="33"/>
      <c r="AC480" s="33"/>
      <c r="AD480" s="33"/>
      <c r="AE480" s="33"/>
      <c r="AT480" s="16" t="s">
        <v>132</v>
      </c>
      <c r="AU480" s="16" t="s">
        <v>83</v>
      </c>
    </row>
    <row r="481" spans="1:65" s="13" customFormat="1" ht="11.25">
      <c r="B481" s="206"/>
      <c r="C481" s="207"/>
      <c r="D481" s="191" t="s">
        <v>133</v>
      </c>
      <c r="E481" s="208" t="s">
        <v>1</v>
      </c>
      <c r="F481" s="209" t="s">
        <v>443</v>
      </c>
      <c r="G481" s="207"/>
      <c r="H481" s="210">
        <v>7135.5</v>
      </c>
      <c r="I481" s="211"/>
      <c r="J481" s="207"/>
      <c r="K481" s="207"/>
      <c r="L481" s="212"/>
      <c r="M481" s="213"/>
      <c r="N481" s="214"/>
      <c r="O481" s="214"/>
      <c r="P481" s="214"/>
      <c r="Q481" s="214"/>
      <c r="R481" s="214"/>
      <c r="S481" s="214"/>
      <c r="T481" s="215"/>
      <c r="AT481" s="216" t="s">
        <v>133</v>
      </c>
      <c r="AU481" s="216" t="s">
        <v>83</v>
      </c>
      <c r="AV481" s="13" t="s">
        <v>85</v>
      </c>
      <c r="AW481" s="13" t="s">
        <v>31</v>
      </c>
      <c r="AX481" s="13" t="s">
        <v>75</v>
      </c>
      <c r="AY481" s="216" t="s">
        <v>123</v>
      </c>
    </row>
    <row r="482" spans="1:65" s="14" customFormat="1" ht="11.25">
      <c r="B482" s="217"/>
      <c r="C482" s="218"/>
      <c r="D482" s="191" t="s">
        <v>133</v>
      </c>
      <c r="E482" s="219" t="s">
        <v>1</v>
      </c>
      <c r="F482" s="220" t="s">
        <v>136</v>
      </c>
      <c r="G482" s="218"/>
      <c r="H482" s="221">
        <v>7135.5</v>
      </c>
      <c r="I482" s="222"/>
      <c r="J482" s="218"/>
      <c r="K482" s="218"/>
      <c r="L482" s="223"/>
      <c r="M482" s="224"/>
      <c r="N482" s="225"/>
      <c r="O482" s="225"/>
      <c r="P482" s="225"/>
      <c r="Q482" s="225"/>
      <c r="R482" s="225"/>
      <c r="S482" s="225"/>
      <c r="T482" s="226"/>
      <c r="AT482" s="227" t="s">
        <v>133</v>
      </c>
      <c r="AU482" s="227" t="s">
        <v>83</v>
      </c>
      <c r="AV482" s="14" t="s">
        <v>130</v>
      </c>
      <c r="AW482" s="14" t="s">
        <v>31</v>
      </c>
      <c r="AX482" s="14" t="s">
        <v>83</v>
      </c>
      <c r="AY482" s="227" t="s">
        <v>123</v>
      </c>
    </row>
    <row r="483" spans="1:65" s="2" customFormat="1" ht="16.5" customHeight="1">
      <c r="A483" s="33"/>
      <c r="B483" s="34"/>
      <c r="C483" s="228" t="s">
        <v>444</v>
      </c>
      <c r="D483" s="228" t="s">
        <v>369</v>
      </c>
      <c r="E483" s="229" t="s">
        <v>445</v>
      </c>
      <c r="F483" s="230" t="s">
        <v>446</v>
      </c>
      <c r="G483" s="231" t="s">
        <v>127</v>
      </c>
      <c r="H483" s="232">
        <v>2210</v>
      </c>
      <c r="I483" s="233"/>
      <c r="J483" s="234">
        <f>ROUND(I483*H483,2)</f>
        <v>0</v>
      </c>
      <c r="K483" s="230" t="s">
        <v>128</v>
      </c>
      <c r="L483" s="38"/>
      <c r="M483" s="235" t="s">
        <v>1</v>
      </c>
      <c r="N483" s="236" t="s">
        <v>40</v>
      </c>
      <c r="O483" s="70"/>
      <c r="P483" s="187">
        <f>O483*H483</f>
        <v>0</v>
      </c>
      <c r="Q483" s="187">
        <v>0</v>
      </c>
      <c r="R483" s="187">
        <f>Q483*H483</f>
        <v>0</v>
      </c>
      <c r="S483" s="187">
        <v>0</v>
      </c>
      <c r="T483" s="188">
        <f>S483*H483</f>
        <v>0</v>
      </c>
      <c r="U483" s="33"/>
      <c r="V483" s="33"/>
      <c r="W483" s="33"/>
      <c r="X483" s="33"/>
      <c r="Y483" s="33"/>
      <c r="Z483" s="33"/>
      <c r="AA483" s="33"/>
      <c r="AB483" s="33"/>
      <c r="AC483" s="33"/>
      <c r="AD483" s="33"/>
      <c r="AE483" s="33"/>
      <c r="AR483" s="189" t="s">
        <v>130</v>
      </c>
      <c r="AT483" s="189" t="s">
        <v>369</v>
      </c>
      <c r="AU483" s="189" t="s">
        <v>83</v>
      </c>
      <c r="AY483" s="16" t="s">
        <v>123</v>
      </c>
      <c r="BE483" s="190">
        <f>IF(N483="základní",J483,0)</f>
        <v>0</v>
      </c>
      <c r="BF483" s="190">
        <f>IF(N483="snížená",J483,0)</f>
        <v>0</v>
      </c>
      <c r="BG483" s="190">
        <f>IF(N483="zákl. přenesená",J483,0)</f>
        <v>0</v>
      </c>
      <c r="BH483" s="190">
        <f>IF(N483="sníž. přenesená",J483,0)</f>
        <v>0</v>
      </c>
      <c r="BI483" s="190">
        <f>IF(N483="nulová",J483,0)</f>
        <v>0</v>
      </c>
      <c r="BJ483" s="16" t="s">
        <v>83</v>
      </c>
      <c r="BK483" s="190">
        <f>ROUND(I483*H483,2)</f>
        <v>0</v>
      </c>
      <c r="BL483" s="16" t="s">
        <v>130</v>
      </c>
      <c r="BM483" s="189" t="s">
        <v>447</v>
      </c>
    </row>
    <row r="484" spans="1:65" s="2" customFormat="1" ht="39">
      <c r="A484" s="33"/>
      <c r="B484" s="34"/>
      <c r="C484" s="35"/>
      <c r="D484" s="191" t="s">
        <v>132</v>
      </c>
      <c r="E484" s="35"/>
      <c r="F484" s="192" t="s">
        <v>448</v>
      </c>
      <c r="G484" s="35"/>
      <c r="H484" s="35"/>
      <c r="I484" s="193"/>
      <c r="J484" s="35"/>
      <c r="K484" s="35"/>
      <c r="L484" s="38"/>
      <c r="M484" s="194"/>
      <c r="N484" s="195"/>
      <c r="O484" s="70"/>
      <c r="P484" s="70"/>
      <c r="Q484" s="70"/>
      <c r="R484" s="70"/>
      <c r="S484" s="70"/>
      <c r="T484" s="71"/>
      <c r="U484" s="33"/>
      <c r="V484" s="33"/>
      <c r="W484" s="33"/>
      <c r="X484" s="33"/>
      <c r="Y484" s="33"/>
      <c r="Z484" s="33"/>
      <c r="AA484" s="33"/>
      <c r="AB484" s="33"/>
      <c r="AC484" s="33"/>
      <c r="AD484" s="33"/>
      <c r="AE484" s="33"/>
      <c r="AT484" s="16" t="s">
        <v>132</v>
      </c>
      <c r="AU484" s="16" t="s">
        <v>83</v>
      </c>
    </row>
    <row r="485" spans="1:65" s="13" customFormat="1" ht="11.25">
      <c r="B485" s="206"/>
      <c r="C485" s="207"/>
      <c r="D485" s="191" t="s">
        <v>133</v>
      </c>
      <c r="E485" s="208" t="s">
        <v>1</v>
      </c>
      <c r="F485" s="209" t="s">
        <v>191</v>
      </c>
      <c r="G485" s="207"/>
      <c r="H485" s="210">
        <v>2255</v>
      </c>
      <c r="I485" s="211"/>
      <c r="J485" s="207"/>
      <c r="K485" s="207"/>
      <c r="L485" s="212"/>
      <c r="M485" s="213"/>
      <c r="N485" s="214"/>
      <c r="O485" s="214"/>
      <c r="P485" s="214"/>
      <c r="Q485" s="214"/>
      <c r="R485" s="214"/>
      <c r="S485" s="214"/>
      <c r="T485" s="215"/>
      <c r="AT485" s="216" t="s">
        <v>133</v>
      </c>
      <c r="AU485" s="216" t="s">
        <v>83</v>
      </c>
      <c r="AV485" s="13" t="s">
        <v>85</v>
      </c>
      <c r="AW485" s="13" t="s">
        <v>31</v>
      </c>
      <c r="AX485" s="13" t="s">
        <v>75</v>
      </c>
      <c r="AY485" s="216" t="s">
        <v>123</v>
      </c>
    </row>
    <row r="486" spans="1:65" s="12" customFormat="1" ht="11.25">
      <c r="B486" s="196"/>
      <c r="C486" s="197"/>
      <c r="D486" s="191" t="s">
        <v>133</v>
      </c>
      <c r="E486" s="198" t="s">
        <v>1</v>
      </c>
      <c r="F486" s="199" t="s">
        <v>192</v>
      </c>
      <c r="G486" s="197"/>
      <c r="H486" s="198" t="s">
        <v>1</v>
      </c>
      <c r="I486" s="200"/>
      <c r="J486" s="197"/>
      <c r="K486" s="197"/>
      <c r="L486" s="201"/>
      <c r="M486" s="202"/>
      <c r="N486" s="203"/>
      <c r="O486" s="203"/>
      <c r="P486" s="203"/>
      <c r="Q486" s="203"/>
      <c r="R486" s="203"/>
      <c r="S486" s="203"/>
      <c r="T486" s="204"/>
      <c r="AT486" s="205" t="s">
        <v>133</v>
      </c>
      <c r="AU486" s="205" t="s">
        <v>83</v>
      </c>
      <c r="AV486" s="12" t="s">
        <v>83</v>
      </c>
      <c r="AW486" s="12" t="s">
        <v>31</v>
      </c>
      <c r="AX486" s="12" t="s">
        <v>75</v>
      </c>
      <c r="AY486" s="205" t="s">
        <v>123</v>
      </c>
    </row>
    <row r="487" spans="1:65" s="13" customFormat="1" ht="11.25">
      <c r="B487" s="206"/>
      <c r="C487" s="207"/>
      <c r="D487" s="191" t="s">
        <v>133</v>
      </c>
      <c r="E487" s="208" t="s">
        <v>1</v>
      </c>
      <c r="F487" s="209" t="s">
        <v>193</v>
      </c>
      <c r="G487" s="207"/>
      <c r="H487" s="210">
        <v>-28</v>
      </c>
      <c r="I487" s="211"/>
      <c r="J487" s="207"/>
      <c r="K487" s="207"/>
      <c r="L487" s="212"/>
      <c r="M487" s="213"/>
      <c r="N487" s="214"/>
      <c r="O487" s="214"/>
      <c r="P487" s="214"/>
      <c r="Q487" s="214"/>
      <c r="R487" s="214"/>
      <c r="S487" s="214"/>
      <c r="T487" s="215"/>
      <c r="AT487" s="216" t="s">
        <v>133</v>
      </c>
      <c r="AU487" s="216" t="s">
        <v>83</v>
      </c>
      <c r="AV487" s="13" t="s">
        <v>85</v>
      </c>
      <c r="AW487" s="13" t="s">
        <v>31</v>
      </c>
      <c r="AX487" s="13" t="s">
        <v>75</v>
      </c>
      <c r="AY487" s="216" t="s">
        <v>123</v>
      </c>
    </row>
    <row r="488" spans="1:65" s="12" customFormat="1" ht="11.25">
      <c r="B488" s="196"/>
      <c r="C488" s="197"/>
      <c r="D488" s="191" t="s">
        <v>133</v>
      </c>
      <c r="E488" s="198" t="s">
        <v>1</v>
      </c>
      <c r="F488" s="199" t="s">
        <v>194</v>
      </c>
      <c r="G488" s="197"/>
      <c r="H488" s="198" t="s">
        <v>1</v>
      </c>
      <c r="I488" s="200"/>
      <c r="J488" s="197"/>
      <c r="K488" s="197"/>
      <c r="L488" s="201"/>
      <c r="M488" s="202"/>
      <c r="N488" s="203"/>
      <c r="O488" s="203"/>
      <c r="P488" s="203"/>
      <c r="Q488" s="203"/>
      <c r="R488" s="203"/>
      <c r="S488" s="203"/>
      <c r="T488" s="204"/>
      <c r="AT488" s="205" t="s">
        <v>133</v>
      </c>
      <c r="AU488" s="205" t="s">
        <v>83</v>
      </c>
      <c r="AV488" s="12" t="s">
        <v>83</v>
      </c>
      <c r="AW488" s="12" t="s">
        <v>31</v>
      </c>
      <c r="AX488" s="12" t="s">
        <v>75</v>
      </c>
      <c r="AY488" s="205" t="s">
        <v>123</v>
      </c>
    </row>
    <row r="489" spans="1:65" s="13" customFormat="1" ht="11.25">
      <c r="B489" s="206"/>
      <c r="C489" s="207"/>
      <c r="D489" s="191" t="s">
        <v>133</v>
      </c>
      <c r="E489" s="208" t="s">
        <v>1</v>
      </c>
      <c r="F489" s="209" t="s">
        <v>195</v>
      </c>
      <c r="G489" s="207"/>
      <c r="H489" s="210">
        <v>-17</v>
      </c>
      <c r="I489" s="211"/>
      <c r="J489" s="207"/>
      <c r="K489" s="207"/>
      <c r="L489" s="212"/>
      <c r="M489" s="213"/>
      <c r="N489" s="214"/>
      <c r="O489" s="214"/>
      <c r="P489" s="214"/>
      <c r="Q489" s="214"/>
      <c r="R489" s="214"/>
      <c r="S489" s="214"/>
      <c r="T489" s="215"/>
      <c r="AT489" s="216" t="s">
        <v>133</v>
      </c>
      <c r="AU489" s="216" t="s">
        <v>83</v>
      </c>
      <c r="AV489" s="13" t="s">
        <v>85</v>
      </c>
      <c r="AW489" s="13" t="s">
        <v>31</v>
      </c>
      <c r="AX489" s="13" t="s">
        <v>75</v>
      </c>
      <c r="AY489" s="216" t="s">
        <v>123</v>
      </c>
    </row>
    <row r="490" spans="1:65" s="14" customFormat="1" ht="11.25">
      <c r="B490" s="217"/>
      <c r="C490" s="218"/>
      <c r="D490" s="191" t="s">
        <v>133</v>
      </c>
      <c r="E490" s="219" t="s">
        <v>1</v>
      </c>
      <c r="F490" s="220" t="s">
        <v>136</v>
      </c>
      <c r="G490" s="218"/>
      <c r="H490" s="221">
        <v>2210</v>
      </c>
      <c r="I490" s="222"/>
      <c r="J490" s="218"/>
      <c r="K490" s="218"/>
      <c r="L490" s="223"/>
      <c r="M490" s="224"/>
      <c r="N490" s="225"/>
      <c r="O490" s="225"/>
      <c r="P490" s="225"/>
      <c r="Q490" s="225"/>
      <c r="R490" s="225"/>
      <c r="S490" s="225"/>
      <c r="T490" s="226"/>
      <c r="AT490" s="227" t="s">
        <v>133</v>
      </c>
      <c r="AU490" s="227" t="s">
        <v>83</v>
      </c>
      <c r="AV490" s="14" t="s">
        <v>130</v>
      </c>
      <c r="AW490" s="14" t="s">
        <v>31</v>
      </c>
      <c r="AX490" s="14" t="s">
        <v>83</v>
      </c>
      <c r="AY490" s="227" t="s">
        <v>123</v>
      </c>
    </row>
    <row r="491" spans="1:65" s="2" customFormat="1" ht="24">
      <c r="A491" s="33"/>
      <c r="B491" s="34"/>
      <c r="C491" s="228" t="s">
        <v>449</v>
      </c>
      <c r="D491" s="228" t="s">
        <v>369</v>
      </c>
      <c r="E491" s="229" t="s">
        <v>450</v>
      </c>
      <c r="F491" s="230" t="s">
        <v>451</v>
      </c>
      <c r="G491" s="231" t="s">
        <v>417</v>
      </c>
      <c r="H491" s="232">
        <v>14.271000000000001</v>
      </c>
      <c r="I491" s="233"/>
      <c r="J491" s="234">
        <f>ROUND(I491*H491,2)</f>
        <v>0</v>
      </c>
      <c r="K491" s="230" t="s">
        <v>128</v>
      </c>
      <c r="L491" s="38"/>
      <c r="M491" s="235" t="s">
        <v>1</v>
      </c>
      <c r="N491" s="236" t="s">
        <v>40</v>
      </c>
      <c r="O491" s="70"/>
      <c r="P491" s="187">
        <f>O491*H491</f>
        <v>0</v>
      </c>
      <c r="Q491" s="187">
        <v>0</v>
      </c>
      <c r="R491" s="187">
        <f>Q491*H491</f>
        <v>0</v>
      </c>
      <c r="S491" s="187">
        <v>0</v>
      </c>
      <c r="T491" s="188">
        <f>S491*H491</f>
        <v>0</v>
      </c>
      <c r="U491" s="33"/>
      <c r="V491" s="33"/>
      <c r="W491" s="33"/>
      <c r="X491" s="33"/>
      <c r="Y491" s="33"/>
      <c r="Z491" s="33"/>
      <c r="AA491" s="33"/>
      <c r="AB491" s="33"/>
      <c r="AC491" s="33"/>
      <c r="AD491" s="33"/>
      <c r="AE491" s="33"/>
      <c r="AR491" s="189" t="s">
        <v>130</v>
      </c>
      <c r="AT491" s="189" t="s">
        <v>369</v>
      </c>
      <c r="AU491" s="189" t="s">
        <v>83</v>
      </c>
      <c r="AY491" s="16" t="s">
        <v>123</v>
      </c>
      <c r="BE491" s="190">
        <f>IF(N491="základní",J491,0)</f>
        <v>0</v>
      </c>
      <c r="BF491" s="190">
        <f>IF(N491="snížená",J491,0)</f>
        <v>0</v>
      </c>
      <c r="BG491" s="190">
        <f>IF(N491="zákl. přenesená",J491,0)</f>
        <v>0</v>
      </c>
      <c r="BH491" s="190">
        <f>IF(N491="sníž. přenesená",J491,0)</f>
        <v>0</v>
      </c>
      <c r="BI491" s="190">
        <f>IF(N491="nulová",J491,0)</f>
        <v>0</v>
      </c>
      <c r="BJ491" s="16" t="s">
        <v>83</v>
      </c>
      <c r="BK491" s="190">
        <f>ROUND(I491*H491,2)</f>
        <v>0</v>
      </c>
      <c r="BL491" s="16" t="s">
        <v>130</v>
      </c>
      <c r="BM491" s="189" t="s">
        <v>452</v>
      </c>
    </row>
    <row r="492" spans="1:65" s="2" customFormat="1" ht="78">
      <c r="A492" s="33"/>
      <c r="B492" s="34"/>
      <c r="C492" s="35"/>
      <c r="D492" s="191" t="s">
        <v>132</v>
      </c>
      <c r="E492" s="35"/>
      <c r="F492" s="192" t="s">
        <v>453</v>
      </c>
      <c r="G492" s="35"/>
      <c r="H492" s="35"/>
      <c r="I492" s="193"/>
      <c r="J492" s="35"/>
      <c r="K492" s="35"/>
      <c r="L492" s="38"/>
      <c r="M492" s="194"/>
      <c r="N492" s="195"/>
      <c r="O492" s="70"/>
      <c r="P492" s="70"/>
      <c r="Q492" s="70"/>
      <c r="R492" s="70"/>
      <c r="S492" s="70"/>
      <c r="T492" s="71"/>
      <c r="U492" s="33"/>
      <c r="V492" s="33"/>
      <c r="W492" s="33"/>
      <c r="X492" s="33"/>
      <c r="Y492" s="33"/>
      <c r="Z492" s="33"/>
      <c r="AA492" s="33"/>
      <c r="AB492" s="33"/>
      <c r="AC492" s="33"/>
      <c r="AD492" s="33"/>
      <c r="AE492" s="33"/>
      <c r="AT492" s="16" t="s">
        <v>132</v>
      </c>
      <c r="AU492" s="16" t="s">
        <v>83</v>
      </c>
    </row>
    <row r="493" spans="1:65" s="13" customFormat="1" ht="11.25">
      <c r="B493" s="206"/>
      <c r="C493" s="207"/>
      <c r="D493" s="191" t="s">
        <v>133</v>
      </c>
      <c r="E493" s="208" t="s">
        <v>1</v>
      </c>
      <c r="F493" s="209" t="s">
        <v>454</v>
      </c>
      <c r="G493" s="207"/>
      <c r="H493" s="210">
        <v>14.271000000000001</v>
      </c>
      <c r="I493" s="211"/>
      <c r="J493" s="207"/>
      <c r="K493" s="207"/>
      <c r="L493" s="212"/>
      <c r="M493" s="213"/>
      <c r="N493" s="214"/>
      <c r="O493" s="214"/>
      <c r="P493" s="214"/>
      <c r="Q493" s="214"/>
      <c r="R493" s="214"/>
      <c r="S493" s="214"/>
      <c r="T493" s="215"/>
      <c r="AT493" s="216" t="s">
        <v>133</v>
      </c>
      <c r="AU493" s="216" t="s">
        <v>83</v>
      </c>
      <c r="AV493" s="13" t="s">
        <v>85</v>
      </c>
      <c r="AW493" s="13" t="s">
        <v>31</v>
      </c>
      <c r="AX493" s="13" t="s">
        <v>75</v>
      </c>
      <c r="AY493" s="216" t="s">
        <v>123</v>
      </c>
    </row>
    <row r="494" spans="1:65" s="14" customFormat="1" ht="11.25">
      <c r="B494" s="217"/>
      <c r="C494" s="218"/>
      <c r="D494" s="191" t="s">
        <v>133</v>
      </c>
      <c r="E494" s="219" t="s">
        <v>1</v>
      </c>
      <c r="F494" s="220" t="s">
        <v>136</v>
      </c>
      <c r="G494" s="218"/>
      <c r="H494" s="221">
        <v>14.271000000000001</v>
      </c>
      <c r="I494" s="222"/>
      <c r="J494" s="218"/>
      <c r="K494" s="218"/>
      <c r="L494" s="223"/>
      <c r="M494" s="224"/>
      <c r="N494" s="225"/>
      <c r="O494" s="225"/>
      <c r="P494" s="225"/>
      <c r="Q494" s="225"/>
      <c r="R494" s="225"/>
      <c r="S494" s="225"/>
      <c r="T494" s="226"/>
      <c r="AT494" s="227" t="s">
        <v>133</v>
      </c>
      <c r="AU494" s="227" t="s">
        <v>83</v>
      </c>
      <c r="AV494" s="14" t="s">
        <v>130</v>
      </c>
      <c r="AW494" s="14" t="s">
        <v>31</v>
      </c>
      <c r="AX494" s="14" t="s">
        <v>83</v>
      </c>
      <c r="AY494" s="227" t="s">
        <v>123</v>
      </c>
    </row>
    <row r="495" spans="1:65" s="2" customFormat="1" ht="24">
      <c r="A495" s="33"/>
      <c r="B495" s="34"/>
      <c r="C495" s="228" t="s">
        <v>455</v>
      </c>
      <c r="D495" s="228" t="s">
        <v>369</v>
      </c>
      <c r="E495" s="229" t="s">
        <v>456</v>
      </c>
      <c r="F495" s="230" t="s">
        <v>457</v>
      </c>
      <c r="G495" s="231" t="s">
        <v>417</v>
      </c>
      <c r="H495" s="232">
        <v>4.7569999999999997</v>
      </c>
      <c r="I495" s="233"/>
      <c r="J495" s="234">
        <f>ROUND(I495*H495,2)</f>
        <v>0</v>
      </c>
      <c r="K495" s="230" t="s">
        <v>128</v>
      </c>
      <c r="L495" s="38"/>
      <c r="M495" s="235" t="s">
        <v>1</v>
      </c>
      <c r="N495" s="236" t="s">
        <v>40</v>
      </c>
      <c r="O495" s="70"/>
      <c r="P495" s="187">
        <f>O495*H495</f>
        <v>0</v>
      </c>
      <c r="Q495" s="187">
        <v>0</v>
      </c>
      <c r="R495" s="187">
        <f>Q495*H495</f>
        <v>0</v>
      </c>
      <c r="S495" s="187">
        <v>0</v>
      </c>
      <c r="T495" s="188">
        <f>S495*H495</f>
        <v>0</v>
      </c>
      <c r="U495" s="33"/>
      <c r="V495" s="33"/>
      <c r="W495" s="33"/>
      <c r="X495" s="33"/>
      <c r="Y495" s="33"/>
      <c r="Z495" s="33"/>
      <c r="AA495" s="33"/>
      <c r="AB495" s="33"/>
      <c r="AC495" s="33"/>
      <c r="AD495" s="33"/>
      <c r="AE495" s="33"/>
      <c r="AR495" s="189" t="s">
        <v>130</v>
      </c>
      <c r="AT495" s="189" t="s">
        <v>369</v>
      </c>
      <c r="AU495" s="189" t="s">
        <v>83</v>
      </c>
      <c r="AY495" s="16" t="s">
        <v>123</v>
      </c>
      <c r="BE495" s="190">
        <f>IF(N495="základní",J495,0)</f>
        <v>0</v>
      </c>
      <c r="BF495" s="190">
        <f>IF(N495="snížená",J495,0)</f>
        <v>0</v>
      </c>
      <c r="BG495" s="190">
        <f>IF(N495="zákl. přenesená",J495,0)</f>
        <v>0</v>
      </c>
      <c r="BH495" s="190">
        <f>IF(N495="sníž. přenesená",J495,0)</f>
        <v>0</v>
      </c>
      <c r="BI495" s="190">
        <f>IF(N495="nulová",J495,0)</f>
        <v>0</v>
      </c>
      <c r="BJ495" s="16" t="s">
        <v>83</v>
      </c>
      <c r="BK495" s="190">
        <f>ROUND(I495*H495,2)</f>
        <v>0</v>
      </c>
      <c r="BL495" s="16" t="s">
        <v>130</v>
      </c>
      <c r="BM495" s="189" t="s">
        <v>458</v>
      </c>
    </row>
    <row r="496" spans="1:65" s="2" customFormat="1" ht="39">
      <c r="A496" s="33"/>
      <c r="B496" s="34"/>
      <c r="C496" s="35"/>
      <c r="D496" s="191" t="s">
        <v>132</v>
      </c>
      <c r="E496" s="35"/>
      <c r="F496" s="192" t="s">
        <v>459</v>
      </c>
      <c r="G496" s="35"/>
      <c r="H496" s="35"/>
      <c r="I496" s="193"/>
      <c r="J496" s="35"/>
      <c r="K496" s="35"/>
      <c r="L496" s="38"/>
      <c r="M496" s="194"/>
      <c r="N496" s="195"/>
      <c r="O496" s="70"/>
      <c r="P496" s="70"/>
      <c r="Q496" s="70"/>
      <c r="R496" s="70"/>
      <c r="S496" s="70"/>
      <c r="T496" s="71"/>
      <c r="U496" s="33"/>
      <c r="V496" s="33"/>
      <c r="W496" s="33"/>
      <c r="X496" s="33"/>
      <c r="Y496" s="33"/>
      <c r="Z496" s="33"/>
      <c r="AA496" s="33"/>
      <c r="AB496" s="33"/>
      <c r="AC496" s="33"/>
      <c r="AD496" s="33"/>
      <c r="AE496" s="33"/>
      <c r="AT496" s="16" t="s">
        <v>132</v>
      </c>
      <c r="AU496" s="16" t="s">
        <v>83</v>
      </c>
    </row>
    <row r="497" spans="1:65" s="13" customFormat="1" ht="11.25">
      <c r="B497" s="206"/>
      <c r="C497" s="207"/>
      <c r="D497" s="191" t="s">
        <v>133</v>
      </c>
      <c r="E497" s="208" t="s">
        <v>1</v>
      </c>
      <c r="F497" s="209" t="s">
        <v>420</v>
      </c>
      <c r="G497" s="207"/>
      <c r="H497" s="210">
        <v>4.7569999999999997</v>
      </c>
      <c r="I497" s="211"/>
      <c r="J497" s="207"/>
      <c r="K497" s="207"/>
      <c r="L497" s="212"/>
      <c r="M497" s="213"/>
      <c r="N497" s="214"/>
      <c r="O497" s="214"/>
      <c r="P497" s="214"/>
      <c r="Q497" s="214"/>
      <c r="R497" s="214"/>
      <c r="S497" s="214"/>
      <c r="T497" s="215"/>
      <c r="AT497" s="216" t="s">
        <v>133</v>
      </c>
      <c r="AU497" s="216" t="s">
        <v>83</v>
      </c>
      <c r="AV497" s="13" t="s">
        <v>85</v>
      </c>
      <c r="AW497" s="13" t="s">
        <v>31</v>
      </c>
      <c r="AX497" s="13" t="s">
        <v>75</v>
      </c>
      <c r="AY497" s="216" t="s">
        <v>123</v>
      </c>
    </row>
    <row r="498" spans="1:65" s="14" customFormat="1" ht="11.25">
      <c r="B498" s="217"/>
      <c r="C498" s="218"/>
      <c r="D498" s="191" t="s">
        <v>133</v>
      </c>
      <c r="E498" s="219" t="s">
        <v>1</v>
      </c>
      <c r="F498" s="220" t="s">
        <v>136</v>
      </c>
      <c r="G498" s="218"/>
      <c r="H498" s="221">
        <v>4.7569999999999997</v>
      </c>
      <c r="I498" s="222"/>
      <c r="J498" s="218"/>
      <c r="K498" s="218"/>
      <c r="L498" s="223"/>
      <c r="M498" s="224"/>
      <c r="N498" s="225"/>
      <c r="O498" s="225"/>
      <c r="P498" s="225"/>
      <c r="Q498" s="225"/>
      <c r="R498" s="225"/>
      <c r="S498" s="225"/>
      <c r="T498" s="226"/>
      <c r="AT498" s="227" t="s">
        <v>133</v>
      </c>
      <c r="AU498" s="227" t="s">
        <v>83</v>
      </c>
      <c r="AV498" s="14" t="s">
        <v>130</v>
      </c>
      <c r="AW498" s="14" t="s">
        <v>31</v>
      </c>
      <c r="AX498" s="14" t="s">
        <v>83</v>
      </c>
      <c r="AY498" s="227" t="s">
        <v>123</v>
      </c>
    </row>
    <row r="499" spans="1:65" s="2" customFormat="1" ht="16.5" customHeight="1">
      <c r="A499" s="33"/>
      <c r="B499" s="34"/>
      <c r="C499" s="228" t="s">
        <v>460</v>
      </c>
      <c r="D499" s="228" t="s">
        <v>369</v>
      </c>
      <c r="E499" s="229" t="s">
        <v>461</v>
      </c>
      <c r="F499" s="230" t="s">
        <v>462</v>
      </c>
      <c r="G499" s="231" t="s">
        <v>417</v>
      </c>
      <c r="H499" s="232">
        <v>4.7569999999999997</v>
      </c>
      <c r="I499" s="233"/>
      <c r="J499" s="234">
        <f>ROUND(I499*H499,2)</f>
        <v>0</v>
      </c>
      <c r="K499" s="230" t="s">
        <v>128</v>
      </c>
      <c r="L499" s="38"/>
      <c r="M499" s="235" t="s">
        <v>1</v>
      </c>
      <c r="N499" s="236" t="s">
        <v>40</v>
      </c>
      <c r="O499" s="70"/>
      <c r="P499" s="187">
        <f>O499*H499</f>
        <v>0</v>
      </c>
      <c r="Q499" s="187">
        <v>0</v>
      </c>
      <c r="R499" s="187">
        <f>Q499*H499</f>
        <v>0</v>
      </c>
      <c r="S499" s="187">
        <v>0</v>
      </c>
      <c r="T499" s="188">
        <f>S499*H499</f>
        <v>0</v>
      </c>
      <c r="U499" s="33"/>
      <c r="V499" s="33"/>
      <c r="W499" s="33"/>
      <c r="X499" s="33"/>
      <c r="Y499" s="33"/>
      <c r="Z499" s="33"/>
      <c r="AA499" s="33"/>
      <c r="AB499" s="33"/>
      <c r="AC499" s="33"/>
      <c r="AD499" s="33"/>
      <c r="AE499" s="33"/>
      <c r="AR499" s="189" t="s">
        <v>130</v>
      </c>
      <c r="AT499" s="189" t="s">
        <v>369</v>
      </c>
      <c r="AU499" s="189" t="s">
        <v>83</v>
      </c>
      <c r="AY499" s="16" t="s">
        <v>123</v>
      </c>
      <c r="BE499" s="190">
        <f>IF(N499="základní",J499,0)</f>
        <v>0</v>
      </c>
      <c r="BF499" s="190">
        <f>IF(N499="snížená",J499,0)</f>
        <v>0</v>
      </c>
      <c r="BG499" s="190">
        <f>IF(N499="zákl. přenesená",J499,0)</f>
        <v>0</v>
      </c>
      <c r="BH499" s="190">
        <f>IF(N499="sníž. přenesená",J499,0)</f>
        <v>0</v>
      </c>
      <c r="BI499" s="190">
        <f>IF(N499="nulová",J499,0)</f>
        <v>0</v>
      </c>
      <c r="BJ499" s="16" t="s">
        <v>83</v>
      </c>
      <c r="BK499" s="190">
        <f>ROUND(I499*H499,2)</f>
        <v>0</v>
      </c>
      <c r="BL499" s="16" t="s">
        <v>130</v>
      </c>
      <c r="BM499" s="189" t="s">
        <v>463</v>
      </c>
    </row>
    <row r="500" spans="1:65" s="2" customFormat="1" ht="39">
      <c r="A500" s="33"/>
      <c r="B500" s="34"/>
      <c r="C500" s="35"/>
      <c r="D500" s="191" t="s">
        <v>132</v>
      </c>
      <c r="E500" s="35"/>
      <c r="F500" s="192" t="s">
        <v>464</v>
      </c>
      <c r="G500" s="35"/>
      <c r="H500" s="35"/>
      <c r="I500" s="193"/>
      <c r="J500" s="35"/>
      <c r="K500" s="35"/>
      <c r="L500" s="38"/>
      <c r="M500" s="194"/>
      <c r="N500" s="195"/>
      <c r="O500" s="70"/>
      <c r="P500" s="70"/>
      <c r="Q500" s="70"/>
      <c r="R500" s="70"/>
      <c r="S500" s="70"/>
      <c r="T500" s="71"/>
      <c r="U500" s="33"/>
      <c r="V500" s="33"/>
      <c r="W500" s="33"/>
      <c r="X500" s="33"/>
      <c r="Y500" s="33"/>
      <c r="Z500" s="33"/>
      <c r="AA500" s="33"/>
      <c r="AB500" s="33"/>
      <c r="AC500" s="33"/>
      <c r="AD500" s="33"/>
      <c r="AE500" s="33"/>
      <c r="AT500" s="16" t="s">
        <v>132</v>
      </c>
      <c r="AU500" s="16" t="s">
        <v>83</v>
      </c>
    </row>
    <row r="501" spans="1:65" s="13" customFormat="1" ht="11.25">
      <c r="B501" s="206"/>
      <c r="C501" s="207"/>
      <c r="D501" s="191" t="s">
        <v>133</v>
      </c>
      <c r="E501" s="208" t="s">
        <v>1</v>
      </c>
      <c r="F501" s="209" t="s">
        <v>420</v>
      </c>
      <c r="G501" s="207"/>
      <c r="H501" s="210">
        <v>4.7569999999999997</v>
      </c>
      <c r="I501" s="211"/>
      <c r="J501" s="207"/>
      <c r="K501" s="207"/>
      <c r="L501" s="212"/>
      <c r="M501" s="213"/>
      <c r="N501" s="214"/>
      <c r="O501" s="214"/>
      <c r="P501" s="214"/>
      <c r="Q501" s="214"/>
      <c r="R501" s="214"/>
      <c r="S501" s="214"/>
      <c r="T501" s="215"/>
      <c r="AT501" s="216" t="s">
        <v>133</v>
      </c>
      <c r="AU501" s="216" t="s">
        <v>83</v>
      </c>
      <c r="AV501" s="13" t="s">
        <v>85</v>
      </c>
      <c r="AW501" s="13" t="s">
        <v>31</v>
      </c>
      <c r="AX501" s="13" t="s">
        <v>75</v>
      </c>
      <c r="AY501" s="216" t="s">
        <v>123</v>
      </c>
    </row>
    <row r="502" spans="1:65" s="14" customFormat="1" ht="11.25">
      <c r="B502" s="217"/>
      <c r="C502" s="218"/>
      <c r="D502" s="191" t="s">
        <v>133</v>
      </c>
      <c r="E502" s="219" t="s">
        <v>1</v>
      </c>
      <c r="F502" s="220" t="s">
        <v>136</v>
      </c>
      <c r="G502" s="218"/>
      <c r="H502" s="221">
        <v>4.7569999999999997</v>
      </c>
      <c r="I502" s="222"/>
      <c r="J502" s="218"/>
      <c r="K502" s="218"/>
      <c r="L502" s="223"/>
      <c r="M502" s="224"/>
      <c r="N502" s="225"/>
      <c r="O502" s="225"/>
      <c r="P502" s="225"/>
      <c r="Q502" s="225"/>
      <c r="R502" s="225"/>
      <c r="S502" s="225"/>
      <c r="T502" s="226"/>
      <c r="AT502" s="227" t="s">
        <v>133</v>
      </c>
      <c r="AU502" s="227" t="s">
        <v>83</v>
      </c>
      <c r="AV502" s="14" t="s">
        <v>130</v>
      </c>
      <c r="AW502" s="14" t="s">
        <v>31</v>
      </c>
      <c r="AX502" s="14" t="s">
        <v>83</v>
      </c>
      <c r="AY502" s="227" t="s">
        <v>123</v>
      </c>
    </row>
    <row r="503" spans="1:65" s="2" customFormat="1" ht="24">
      <c r="A503" s="33"/>
      <c r="B503" s="34"/>
      <c r="C503" s="228" t="s">
        <v>465</v>
      </c>
      <c r="D503" s="228" t="s">
        <v>369</v>
      </c>
      <c r="E503" s="229" t="s">
        <v>466</v>
      </c>
      <c r="F503" s="230" t="s">
        <v>467</v>
      </c>
      <c r="G503" s="231" t="s">
        <v>127</v>
      </c>
      <c r="H503" s="232">
        <v>40</v>
      </c>
      <c r="I503" s="233"/>
      <c r="J503" s="234">
        <f>ROUND(I503*H503,2)</f>
        <v>0</v>
      </c>
      <c r="K503" s="230" t="s">
        <v>128</v>
      </c>
      <c r="L503" s="38"/>
      <c r="M503" s="235" t="s">
        <v>1</v>
      </c>
      <c r="N503" s="236" t="s">
        <v>40</v>
      </c>
      <c r="O503" s="70"/>
      <c r="P503" s="187">
        <f>O503*H503</f>
        <v>0</v>
      </c>
      <c r="Q503" s="187">
        <v>0</v>
      </c>
      <c r="R503" s="187">
        <f>Q503*H503</f>
        <v>0</v>
      </c>
      <c r="S503" s="187">
        <v>0</v>
      </c>
      <c r="T503" s="188">
        <f>S503*H503</f>
        <v>0</v>
      </c>
      <c r="U503" s="33"/>
      <c r="V503" s="33"/>
      <c r="W503" s="33"/>
      <c r="X503" s="33"/>
      <c r="Y503" s="33"/>
      <c r="Z503" s="33"/>
      <c r="AA503" s="33"/>
      <c r="AB503" s="33"/>
      <c r="AC503" s="33"/>
      <c r="AD503" s="33"/>
      <c r="AE503" s="33"/>
      <c r="AR503" s="189" t="s">
        <v>130</v>
      </c>
      <c r="AT503" s="189" t="s">
        <v>369</v>
      </c>
      <c r="AU503" s="189" t="s">
        <v>83</v>
      </c>
      <c r="AY503" s="16" t="s">
        <v>123</v>
      </c>
      <c r="BE503" s="190">
        <f>IF(N503="základní",J503,0)</f>
        <v>0</v>
      </c>
      <c r="BF503" s="190">
        <f>IF(N503="snížená",J503,0)</f>
        <v>0</v>
      </c>
      <c r="BG503" s="190">
        <f>IF(N503="zákl. přenesená",J503,0)</f>
        <v>0</v>
      </c>
      <c r="BH503" s="190">
        <f>IF(N503="sníž. přenesená",J503,0)</f>
        <v>0</v>
      </c>
      <c r="BI503" s="190">
        <f>IF(N503="nulová",J503,0)</f>
        <v>0</v>
      </c>
      <c r="BJ503" s="16" t="s">
        <v>83</v>
      </c>
      <c r="BK503" s="190">
        <f>ROUND(I503*H503,2)</f>
        <v>0</v>
      </c>
      <c r="BL503" s="16" t="s">
        <v>130</v>
      </c>
      <c r="BM503" s="189" t="s">
        <v>468</v>
      </c>
    </row>
    <row r="504" spans="1:65" s="2" customFormat="1" ht="29.25">
      <c r="A504" s="33"/>
      <c r="B504" s="34"/>
      <c r="C504" s="35"/>
      <c r="D504" s="191" t="s">
        <v>132</v>
      </c>
      <c r="E504" s="35"/>
      <c r="F504" s="192" t="s">
        <v>469</v>
      </c>
      <c r="G504" s="35"/>
      <c r="H504" s="35"/>
      <c r="I504" s="193"/>
      <c r="J504" s="35"/>
      <c r="K504" s="35"/>
      <c r="L504" s="38"/>
      <c r="M504" s="194"/>
      <c r="N504" s="195"/>
      <c r="O504" s="70"/>
      <c r="P504" s="70"/>
      <c r="Q504" s="70"/>
      <c r="R504" s="70"/>
      <c r="S504" s="70"/>
      <c r="T504" s="71"/>
      <c r="U504" s="33"/>
      <c r="V504" s="33"/>
      <c r="W504" s="33"/>
      <c r="X504" s="33"/>
      <c r="Y504" s="33"/>
      <c r="Z504" s="33"/>
      <c r="AA504" s="33"/>
      <c r="AB504" s="33"/>
      <c r="AC504" s="33"/>
      <c r="AD504" s="33"/>
      <c r="AE504" s="33"/>
      <c r="AT504" s="16" t="s">
        <v>132</v>
      </c>
      <c r="AU504" s="16" t="s">
        <v>83</v>
      </c>
    </row>
    <row r="505" spans="1:65" s="13" customFormat="1" ht="11.25">
      <c r="B505" s="206"/>
      <c r="C505" s="207"/>
      <c r="D505" s="191" t="s">
        <v>133</v>
      </c>
      <c r="E505" s="208" t="s">
        <v>1</v>
      </c>
      <c r="F505" s="209" t="s">
        <v>305</v>
      </c>
      <c r="G505" s="207"/>
      <c r="H505" s="210">
        <v>40</v>
      </c>
      <c r="I505" s="211"/>
      <c r="J505" s="207"/>
      <c r="K505" s="207"/>
      <c r="L505" s="212"/>
      <c r="M505" s="213"/>
      <c r="N505" s="214"/>
      <c r="O505" s="214"/>
      <c r="P505" s="214"/>
      <c r="Q505" s="214"/>
      <c r="R505" s="214"/>
      <c r="S505" s="214"/>
      <c r="T505" s="215"/>
      <c r="AT505" s="216" t="s">
        <v>133</v>
      </c>
      <c r="AU505" s="216" t="s">
        <v>83</v>
      </c>
      <c r="AV505" s="13" t="s">
        <v>85</v>
      </c>
      <c r="AW505" s="13" t="s">
        <v>31</v>
      </c>
      <c r="AX505" s="13" t="s">
        <v>75</v>
      </c>
      <c r="AY505" s="216" t="s">
        <v>123</v>
      </c>
    </row>
    <row r="506" spans="1:65" s="14" customFormat="1" ht="11.25">
      <c r="B506" s="217"/>
      <c r="C506" s="218"/>
      <c r="D506" s="191" t="s">
        <v>133</v>
      </c>
      <c r="E506" s="219" t="s">
        <v>1</v>
      </c>
      <c r="F506" s="220" t="s">
        <v>136</v>
      </c>
      <c r="G506" s="218"/>
      <c r="H506" s="221">
        <v>40</v>
      </c>
      <c r="I506" s="222"/>
      <c r="J506" s="218"/>
      <c r="K506" s="218"/>
      <c r="L506" s="223"/>
      <c r="M506" s="224"/>
      <c r="N506" s="225"/>
      <c r="O506" s="225"/>
      <c r="P506" s="225"/>
      <c r="Q506" s="225"/>
      <c r="R506" s="225"/>
      <c r="S506" s="225"/>
      <c r="T506" s="226"/>
      <c r="AT506" s="227" t="s">
        <v>133</v>
      </c>
      <c r="AU506" s="227" t="s">
        <v>83</v>
      </c>
      <c r="AV506" s="14" t="s">
        <v>130</v>
      </c>
      <c r="AW506" s="14" t="s">
        <v>31</v>
      </c>
      <c r="AX506" s="14" t="s">
        <v>83</v>
      </c>
      <c r="AY506" s="227" t="s">
        <v>123</v>
      </c>
    </row>
    <row r="507" spans="1:65" s="2" customFormat="1" ht="16.5" customHeight="1">
      <c r="A507" s="33"/>
      <c r="B507" s="34"/>
      <c r="C507" s="228" t="s">
        <v>470</v>
      </c>
      <c r="D507" s="228" t="s">
        <v>369</v>
      </c>
      <c r="E507" s="229" t="s">
        <v>471</v>
      </c>
      <c r="F507" s="230" t="s">
        <v>472</v>
      </c>
      <c r="G507" s="231" t="s">
        <v>127</v>
      </c>
      <c r="H507" s="232">
        <v>382</v>
      </c>
      <c r="I507" s="233"/>
      <c r="J507" s="234">
        <f>ROUND(I507*H507,2)</f>
        <v>0</v>
      </c>
      <c r="K507" s="230" t="s">
        <v>128</v>
      </c>
      <c r="L507" s="38"/>
      <c r="M507" s="235" t="s">
        <v>1</v>
      </c>
      <c r="N507" s="236" t="s">
        <v>40</v>
      </c>
      <c r="O507" s="70"/>
      <c r="P507" s="187">
        <f>O507*H507</f>
        <v>0</v>
      </c>
      <c r="Q507" s="187">
        <v>0</v>
      </c>
      <c r="R507" s="187">
        <f>Q507*H507</f>
        <v>0</v>
      </c>
      <c r="S507" s="187">
        <v>0</v>
      </c>
      <c r="T507" s="188">
        <f>S507*H507</f>
        <v>0</v>
      </c>
      <c r="U507" s="33"/>
      <c r="V507" s="33"/>
      <c r="W507" s="33"/>
      <c r="X507" s="33"/>
      <c r="Y507" s="33"/>
      <c r="Z507" s="33"/>
      <c r="AA507" s="33"/>
      <c r="AB507" s="33"/>
      <c r="AC507" s="33"/>
      <c r="AD507" s="33"/>
      <c r="AE507" s="33"/>
      <c r="AR507" s="189" t="s">
        <v>130</v>
      </c>
      <c r="AT507" s="189" t="s">
        <v>369</v>
      </c>
      <c r="AU507" s="189" t="s">
        <v>83</v>
      </c>
      <c r="AY507" s="16" t="s">
        <v>123</v>
      </c>
      <c r="BE507" s="190">
        <f>IF(N507="základní",J507,0)</f>
        <v>0</v>
      </c>
      <c r="BF507" s="190">
        <f>IF(N507="snížená",J507,0)</f>
        <v>0</v>
      </c>
      <c r="BG507" s="190">
        <f>IF(N507="zákl. přenesená",J507,0)</f>
        <v>0</v>
      </c>
      <c r="BH507" s="190">
        <f>IF(N507="sníž. přenesená",J507,0)</f>
        <v>0</v>
      </c>
      <c r="BI507" s="190">
        <f>IF(N507="nulová",J507,0)</f>
        <v>0</v>
      </c>
      <c r="BJ507" s="16" t="s">
        <v>83</v>
      </c>
      <c r="BK507" s="190">
        <f>ROUND(I507*H507,2)</f>
        <v>0</v>
      </c>
      <c r="BL507" s="16" t="s">
        <v>130</v>
      </c>
      <c r="BM507" s="189" t="s">
        <v>473</v>
      </c>
    </row>
    <row r="508" spans="1:65" s="2" customFormat="1" ht="29.25">
      <c r="A508" s="33"/>
      <c r="B508" s="34"/>
      <c r="C508" s="35"/>
      <c r="D508" s="191" t="s">
        <v>132</v>
      </c>
      <c r="E508" s="35"/>
      <c r="F508" s="192" t="s">
        <v>474</v>
      </c>
      <c r="G508" s="35"/>
      <c r="H508" s="35"/>
      <c r="I508" s="193"/>
      <c r="J508" s="35"/>
      <c r="K508" s="35"/>
      <c r="L508" s="38"/>
      <c r="M508" s="194"/>
      <c r="N508" s="195"/>
      <c r="O508" s="70"/>
      <c r="P508" s="70"/>
      <c r="Q508" s="70"/>
      <c r="R508" s="70"/>
      <c r="S508" s="70"/>
      <c r="T508" s="71"/>
      <c r="U508" s="33"/>
      <c r="V508" s="33"/>
      <c r="W508" s="33"/>
      <c r="X508" s="33"/>
      <c r="Y508" s="33"/>
      <c r="Z508" s="33"/>
      <c r="AA508" s="33"/>
      <c r="AB508" s="33"/>
      <c r="AC508" s="33"/>
      <c r="AD508" s="33"/>
      <c r="AE508" s="33"/>
      <c r="AT508" s="16" t="s">
        <v>132</v>
      </c>
      <c r="AU508" s="16" t="s">
        <v>83</v>
      </c>
    </row>
    <row r="509" spans="1:65" s="13" customFormat="1" ht="11.25">
      <c r="B509" s="206"/>
      <c r="C509" s="207"/>
      <c r="D509" s="191" t="s">
        <v>133</v>
      </c>
      <c r="E509" s="208" t="s">
        <v>1</v>
      </c>
      <c r="F509" s="209" t="s">
        <v>475</v>
      </c>
      <c r="G509" s="207"/>
      <c r="H509" s="210">
        <v>380.56</v>
      </c>
      <c r="I509" s="211"/>
      <c r="J509" s="207"/>
      <c r="K509" s="207"/>
      <c r="L509" s="212"/>
      <c r="M509" s="213"/>
      <c r="N509" s="214"/>
      <c r="O509" s="214"/>
      <c r="P509" s="214"/>
      <c r="Q509" s="214"/>
      <c r="R509" s="214"/>
      <c r="S509" s="214"/>
      <c r="T509" s="215"/>
      <c r="AT509" s="216" t="s">
        <v>133</v>
      </c>
      <c r="AU509" s="216" t="s">
        <v>83</v>
      </c>
      <c r="AV509" s="13" t="s">
        <v>85</v>
      </c>
      <c r="AW509" s="13" t="s">
        <v>31</v>
      </c>
      <c r="AX509" s="13" t="s">
        <v>75</v>
      </c>
      <c r="AY509" s="216" t="s">
        <v>123</v>
      </c>
    </row>
    <row r="510" spans="1:65" s="13" customFormat="1" ht="11.25">
      <c r="B510" s="206"/>
      <c r="C510" s="207"/>
      <c r="D510" s="191" t="s">
        <v>133</v>
      </c>
      <c r="E510" s="208" t="s">
        <v>1</v>
      </c>
      <c r="F510" s="209" t="s">
        <v>476</v>
      </c>
      <c r="G510" s="207"/>
      <c r="H510" s="210">
        <v>1.44</v>
      </c>
      <c r="I510" s="211"/>
      <c r="J510" s="207"/>
      <c r="K510" s="207"/>
      <c r="L510" s="212"/>
      <c r="M510" s="213"/>
      <c r="N510" s="214"/>
      <c r="O510" s="214"/>
      <c r="P510" s="214"/>
      <c r="Q510" s="214"/>
      <c r="R510" s="214"/>
      <c r="S510" s="214"/>
      <c r="T510" s="215"/>
      <c r="AT510" s="216" t="s">
        <v>133</v>
      </c>
      <c r="AU510" s="216" t="s">
        <v>83</v>
      </c>
      <c r="AV510" s="13" t="s">
        <v>85</v>
      </c>
      <c r="AW510" s="13" t="s">
        <v>31</v>
      </c>
      <c r="AX510" s="13" t="s">
        <v>75</v>
      </c>
      <c r="AY510" s="216" t="s">
        <v>123</v>
      </c>
    </row>
    <row r="511" spans="1:65" s="14" customFormat="1" ht="11.25">
      <c r="B511" s="217"/>
      <c r="C511" s="218"/>
      <c r="D511" s="191" t="s">
        <v>133</v>
      </c>
      <c r="E511" s="219" t="s">
        <v>1</v>
      </c>
      <c r="F511" s="220" t="s">
        <v>136</v>
      </c>
      <c r="G511" s="218"/>
      <c r="H511" s="221">
        <v>382</v>
      </c>
      <c r="I511" s="222"/>
      <c r="J511" s="218"/>
      <c r="K511" s="218"/>
      <c r="L511" s="223"/>
      <c r="M511" s="224"/>
      <c r="N511" s="225"/>
      <c r="O511" s="225"/>
      <c r="P511" s="225"/>
      <c r="Q511" s="225"/>
      <c r="R511" s="225"/>
      <c r="S511" s="225"/>
      <c r="T511" s="226"/>
      <c r="AT511" s="227" t="s">
        <v>133</v>
      </c>
      <c r="AU511" s="227" t="s">
        <v>83</v>
      </c>
      <c r="AV511" s="14" t="s">
        <v>130</v>
      </c>
      <c r="AW511" s="14" t="s">
        <v>31</v>
      </c>
      <c r="AX511" s="14" t="s">
        <v>83</v>
      </c>
      <c r="AY511" s="227" t="s">
        <v>123</v>
      </c>
    </row>
    <row r="512" spans="1:65" s="2" customFormat="1" ht="24">
      <c r="A512" s="33"/>
      <c r="B512" s="34"/>
      <c r="C512" s="228" t="s">
        <v>477</v>
      </c>
      <c r="D512" s="228" t="s">
        <v>369</v>
      </c>
      <c r="E512" s="229" t="s">
        <v>478</v>
      </c>
      <c r="F512" s="230" t="s">
        <v>479</v>
      </c>
      <c r="G512" s="231" t="s">
        <v>480</v>
      </c>
      <c r="H512" s="232">
        <v>90</v>
      </c>
      <c r="I512" s="233"/>
      <c r="J512" s="234">
        <f>ROUND(I512*H512,2)</f>
        <v>0</v>
      </c>
      <c r="K512" s="230" t="s">
        <v>128</v>
      </c>
      <c r="L512" s="38"/>
      <c r="M512" s="235" t="s">
        <v>1</v>
      </c>
      <c r="N512" s="236" t="s">
        <v>40</v>
      </c>
      <c r="O512" s="70"/>
      <c r="P512" s="187">
        <f>O512*H512</f>
        <v>0</v>
      </c>
      <c r="Q512" s="187">
        <v>0</v>
      </c>
      <c r="R512" s="187">
        <f>Q512*H512</f>
        <v>0</v>
      </c>
      <c r="S512" s="187">
        <v>0</v>
      </c>
      <c r="T512" s="188">
        <f>S512*H512</f>
        <v>0</v>
      </c>
      <c r="U512" s="33"/>
      <c r="V512" s="33"/>
      <c r="W512" s="33"/>
      <c r="X512" s="33"/>
      <c r="Y512" s="33"/>
      <c r="Z512" s="33"/>
      <c r="AA512" s="33"/>
      <c r="AB512" s="33"/>
      <c r="AC512" s="33"/>
      <c r="AD512" s="33"/>
      <c r="AE512" s="33"/>
      <c r="AR512" s="189" t="s">
        <v>130</v>
      </c>
      <c r="AT512" s="189" t="s">
        <v>369</v>
      </c>
      <c r="AU512" s="189" t="s">
        <v>83</v>
      </c>
      <c r="AY512" s="16" t="s">
        <v>123</v>
      </c>
      <c r="BE512" s="190">
        <f>IF(N512="základní",J512,0)</f>
        <v>0</v>
      </c>
      <c r="BF512" s="190">
        <f>IF(N512="snížená",J512,0)</f>
        <v>0</v>
      </c>
      <c r="BG512" s="190">
        <f>IF(N512="zákl. přenesená",J512,0)</f>
        <v>0</v>
      </c>
      <c r="BH512" s="190">
        <f>IF(N512="sníž. přenesená",J512,0)</f>
        <v>0</v>
      </c>
      <c r="BI512" s="190">
        <f>IF(N512="nulová",J512,0)</f>
        <v>0</v>
      </c>
      <c r="BJ512" s="16" t="s">
        <v>83</v>
      </c>
      <c r="BK512" s="190">
        <f>ROUND(I512*H512,2)</f>
        <v>0</v>
      </c>
      <c r="BL512" s="16" t="s">
        <v>130</v>
      </c>
      <c r="BM512" s="189" t="s">
        <v>481</v>
      </c>
    </row>
    <row r="513" spans="1:65" s="2" customFormat="1" ht="87.75">
      <c r="A513" s="33"/>
      <c r="B513" s="34"/>
      <c r="C513" s="35"/>
      <c r="D513" s="191" t="s">
        <v>132</v>
      </c>
      <c r="E513" s="35"/>
      <c r="F513" s="192" t="s">
        <v>482</v>
      </c>
      <c r="G513" s="35"/>
      <c r="H513" s="35"/>
      <c r="I513" s="193"/>
      <c r="J513" s="35"/>
      <c r="K513" s="35"/>
      <c r="L513" s="38"/>
      <c r="M513" s="194"/>
      <c r="N513" s="195"/>
      <c r="O513" s="70"/>
      <c r="P513" s="70"/>
      <c r="Q513" s="70"/>
      <c r="R513" s="70"/>
      <c r="S513" s="70"/>
      <c r="T513" s="71"/>
      <c r="U513" s="33"/>
      <c r="V513" s="33"/>
      <c r="W513" s="33"/>
      <c r="X513" s="33"/>
      <c r="Y513" s="33"/>
      <c r="Z513" s="33"/>
      <c r="AA513" s="33"/>
      <c r="AB513" s="33"/>
      <c r="AC513" s="33"/>
      <c r="AD513" s="33"/>
      <c r="AE513" s="33"/>
      <c r="AT513" s="16" t="s">
        <v>132</v>
      </c>
      <c r="AU513" s="16" t="s">
        <v>83</v>
      </c>
    </row>
    <row r="514" spans="1:65" s="13" customFormat="1" ht="11.25">
      <c r="B514" s="206"/>
      <c r="C514" s="207"/>
      <c r="D514" s="191" t="s">
        <v>133</v>
      </c>
      <c r="E514" s="208" t="s">
        <v>1</v>
      </c>
      <c r="F514" s="209" t="s">
        <v>141</v>
      </c>
      <c r="G514" s="207"/>
      <c r="H514" s="210">
        <v>126.85299999999999</v>
      </c>
      <c r="I514" s="211"/>
      <c r="J514" s="207"/>
      <c r="K514" s="207"/>
      <c r="L514" s="212"/>
      <c r="M514" s="213"/>
      <c r="N514" s="214"/>
      <c r="O514" s="214"/>
      <c r="P514" s="214"/>
      <c r="Q514" s="214"/>
      <c r="R514" s="214"/>
      <c r="S514" s="214"/>
      <c r="T514" s="215"/>
      <c r="AT514" s="216" t="s">
        <v>133</v>
      </c>
      <c r="AU514" s="216" t="s">
        <v>83</v>
      </c>
      <c r="AV514" s="13" t="s">
        <v>85</v>
      </c>
      <c r="AW514" s="13" t="s">
        <v>31</v>
      </c>
      <c r="AX514" s="13" t="s">
        <v>75</v>
      </c>
      <c r="AY514" s="216" t="s">
        <v>123</v>
      </c>
    </row>
    <row r="515" spans="1:65" s="13" customFormat="1" ht="11.25">
      <c r="B515" s="206"/>
      <c r="C515" s="207"/>
      <c r="D515" s="191" t="s">
        <v>133</v>
      </c>
      <c r="E515" s="208" t="s">
        <v>1</v>
      </c>
      <c r="F515" s="209" t="s">
        <v>483</v>
      </c>
      <c r="G515" s="207"/>
      <c r="H515" s="210">
        <v>3.1469999999999998</v>
      </c>
      <c r="I515" s="211"/>
      <c r="J515" s="207"/>
      <c r="K515" s="207"/>
      <c r="L515" s="212"/>
      <c r="M515" s="213"/>
      <c r="N515" s="214"/>
      <c r="O515" s="214"/>
      <c r="P515" s="214"/>
      <c r="Q515" s="214"/>
      <c r="R515" s="214"/>
      <c r="S515" s="214"/>
      <c r="T515" s="215"/>
      <c r="AT515" s="216" t="s">
        <v>133</v>
      </c>
      <c r="AU515" s="216" t="s">
        <v>83</v>
      </c>
      <c r="AV515" s="13" t="s">
        <v>85</v>
      </c>
      <c r="AW515" s="13" t="s">
        <v>31</v>
      </c>
      <c r="AX515" s="13" t="s">
        <v>75</v>
      </c>
      <c r="AY515" s="216" t="s">
        <v>123</v>
      </c>
    </row>
    <row r="516" spans="1:65" s="13" customFormat="1" ht="11.25">
      <c r="B516" s="206"/>
      <c r="C516" s="207"/>
      <c r="D516" s="191" t="s">
        <v>133</v>
      </c>
      <c r="E516" s="208" t="s">
        <v>1</v>
      </c>
      <c r="F516" s="209" t="s">
        <v>484</v>
      </c>
      <c r="G516" s="207"/>
      <c r="H516" s="210">
        <v>-40</v>
      </c>
      <c r="I516" s="211"/>
      <c r="J516" s="207"/>
      <c r="K516" s="207"/>
      <c r="L516" s="212"/>
      <c r="M516" s="213"/>
      <c r="N516" s="214"/>
      <c r="O516" s="214"/>
      <c r="P516" s="214"/>
      <c r="Q516" s="214"/>
      <c r="R516" s="214"/>
      <c r="S516" s="214"/>
      <c r="T516" s="215"/>
      <c r="AT516" s="216" t="s">
        <v>133</v>
      </c>
      <c r="AU516" s="216" t="s">
        <v>83</v>
      </c>
      <c r="AV516" s="13" t="s">
        <v>85</v>
      </c>
      <c r="AW516" s="13" t="s">
        <v>31</v>
      </c>
      <c r="AX516" s="13" t="s">
        <v>75</v>
      </c>
      <c r="AY516" s="216" t="s">
        <v>123</v>
      </c>
    </row>
    <row r="517" spans="1:65" s="14" customFormat="1" ht="11.25">
      <c r="B517" s="217"/>
      <c r="C517" s="218"/>
      <c r="D517" s="191" t="s">
        <v>133</v>
      </c>
      <c r="E517" s="219" t="s">
        <v>1</v>
      </c>
      <c r="F517" s="220" t="s">
        <v>136</v>
      </c>
      <c r="G517" s="218"/>
      <c r="H517" s="221">
        <v>90</v>
      </c>
      <c r="I517" s="222"/>
      <c r="J517" s="218"/>
      <c r="K517" s="218"/>
      <c r="L517" s="223"/>
      <c r="M517" s="224"/>
      <c r="N517" s="225"/>
      <c r="O517" s="225"/>
      <c r="P517" s="225"/>
      <c r="Q517" s="225"/>
      <c r="R517" s="225"/>
      <c r="S517" s="225"/>
      <c r="T517" s="226"/>
      <c r="AT517" s="227" t="s">
        <v>133</v>
      </c>
      <c r="AU517" s="227" t="s">
        <v>83</v>
      </c>
      <c r="AV517" s="14" t="s">
        <v>130</v>
      </c>
      <c r="AW517" s="14" t="s">
        <v>31</v>
      </c>
      <c r="AX517" s="14" t="s">
        <v>83</v>
      </c>
      <c r="AY517" s="227" t="s">
        <v>123</v>
      </c>
    </row>
    <row r="518" spans="1:65" s="2" customFormat="1" ht="24">
      <c r="A518" s="33"/>
      <c r="B518" s="34"/>
      <c r="C518" s="228" t="s">
        <v>485</v>
      </c>
      <c r="D518" s="228" t="s">
        <v>369</v>
      </c>
      <c r="E518" s="229" t="s">
        <v>486</v>
      </c>
      <c r="F518" s="230" t="s">
        <v>487</v>
      </c>
      <c r="G518" s="231" t="s">
        <v>480</v>
      </c>
      <c r="H518" s="232">
        <v>40</v>
      </c>
      <c r="I518" s="233"/>
      <c r="J518" s="234">
        <f>ROUND(I518*H518,2)</f>
        <v>0</v>
      </c>
      <c r="K518" s="230" t="s">
        <v>128</v>
      </c>
      <c r="L518" s="38"/>
      <c r="M518" s="235" t="s">
        <v>1</v>
      </c>
      <c r="N518" s="236" t="s">
        <v>40</v>
      </c>
      <c r="O518" s="70"/>
      <c r="P518" s="187">
        <f>O518*H518</f>
        <v>0</v>
      </c>
      <c r="Q518" s="187">
        <v>0</v>
      </c>
      <c r="R518" s="187">
        <f>Q518*H518</f>
        <v>0</v>
      </c>
      <c r="S518" s="187">
        <v>0</v>
      </c>
      <c r="T518" s="188">
        <f>S518*H518</f>
        <v>0</v>
      </c>
      <c r="U518" s="33"/>
      <c r="V518" s="33"/>
      <c r="W518" s="33"/>
      <c r="X518" s="33"/>
      <c r="Y518" s="33"/>
      <c r="Z518" s="33"/>
      <c r="AA518" s="33"/>
      <c r="AB518" s="33"/>
      <c r="AC518" s="33"/>
      <c r="AD518" s="33"/>
      <c r="AE518" s="33"/>
      <c r="AR518" s="189" t="s">
        <v>130</v>
      </c>
      <c r="AT518" s="189" t="s">
        <v>369</v>
      </c>
      <c r="AU518" s="189" t="s">
        <v>83</v>
      </c>
      <c r="AY518" s="16" t="s">
        <v>123</v>
      </c>
      <c r="BE518" s="190">
        <f>IF(N518="základní",J518,0)</f>
        <v>0</v>
      </c>
      <c r="BF518" s="190">
        <f>IF(N518="snížená",J518,0)</f>
        <v>0</v>
      </c>
      <c r="BG518" s="190">
        <f>IF(N518="zákl. přenesená",J518,0)</f>
        <v>0</v>
      </c>
      <c r="BH518" s="190">
        <f>IF(N518="sníž. přenesená",J518,0)</f>
        <v>0</v>
      </c>
      <c r="BI518" s="190">
        <f>IF(N518="nulová",J518,0)</f>
        <v>0</v>
      </c>
      <c r="BJ518" s="16" t="s">
        <v>83</v>
      </c>
      <c r="BK518" s="190">
        <f>ROUND(I518*H518,2)</f>
        <v>0</v>
      </c>
      <c r="BL518" s="16" t="s">
        <v>130</v>
      </c>
      <c r="BM518" s="189" t="s">
        <v>488</v>
      </c>
    </row>
    <row r="519" spans="1:65" s="2" customFormat="1" ht="68.25">
      <c r="A519" s="33"/>
      <c r="B519" s="34"/>
      <c r="C519" s="35"/>
      <c r="D519" s="191" t="s">
        <v>132</v>
      </c>
      <c r="E519" s="35"/>
      <c r="F519" s="192" t="s">
        <v>489</v>
      </c>
      <c r="G519" s="35"/>
      <c r="H519" s="35"/>
      <c r="I519" s="193"/>
      <c r="J519" s="35"/>
      <c r="K519" s="35"/>
      <c r="L519" s="38"/>
      <c r="M519" s="194"/>
      <c r="N519" s="195"/>
      <c r="O519" s="70"/>
      <c r="P519" s="70"/>
      <c r="Q519" s="70"/>
      <c r="R519" s="70"/>
      <c r="S519" s="70"/>
      <c r="T519" s="71"/>
      <c r="U519" s="33"/>
      <c r="V519" s="33"/>
      <c r="W519" s="33"/>
      <c r="X519" s="33"/>
      <c r="Y519" s="33"/>
      <c r="Z519" s="33"/>
      <c r="AA519" s="33"/>
      <c r="AB519" s="33"/>
      <c r="AC519" s="33"/>
      <c r="AD519" s="33"/>
      <c r="AE519" s="33"/>
      <c r="AT519" s="16" t="s">
        <v>132</v>
      </c>
      <c r="AU519" s="16" t="s">
        <v>83</v>
      </c>
    </row>
    <row r="520" spans="1:65" s="13" customFormat="1" ht="11.25">
      <c r="B520" s="206"/>
      <c r="C520" s="207"/>
      <c r="D520" s="191" t="s">
        <v>133</v>
      </c>
      <c r="E520" s="208" t="s">
        <v>1</v>
      </c>
      <c r="F520" s="209" t="s">
        <v>305</v>
      </c>
      <c r="G520" s="207"/>
      <c r="H520" s="210">
        <v>40</v>
      </c>
      <c r="I520" s="211"/>
      <c r="J520" s="207"/>
      <c r="K520" s="207"/>
      <c r="L520" s="212"/>
      <c r="M520" s="213"/>
      <c r="N520" s="214"/>
      <c r="O520" s="214"/>
      <c r="P520" s="214"/>
      <c r="Q520" s="214"/>
      <c r="R520" s="214"/>
      <c r="S520" s="214"/>
      <c r="T520" s="215"/>
      <c r="AT520" s="216" t="s">
        <v>133</v>
      </c>
      <c r="AU520" s="216" t="s">
        <v>83</v>
      </c>
      <c r="AV520" s="13" t="s">
        <v>85</v>
      </c>
      <c r="AW520" s="13" t="s">
        <v>31</v>
      </c>
      <c r="AX520" s="13" t="s">
        <v>75</v>
      </c>
      <c r="AY520" s="216" t="s">
        <v>123</v>
      </c>
    </row>
    <row r="521" spans="1:65" s="14" customFormat="1" ht="11.25">
      <c r="B521" s="217"/>
      <c r="C521" s="218"/>
      <c r="D521" s="191" t="s">
        <v>133</v>
      </c>
      <c r="E521" s="219" t="s">
        <v>1</v>
      </c>
      <c r="F521" s="220" t="s">
        <v>136</v>
      </c>
      <c r="G521" s="218"/>
      <c r="H521" s="221">
        <v>40</v>
      </c>
      <c r="I521" s="222"/>
      <c r="J521" s="218"/>
      <c r="K521" s="218"/>
      <c r="L521" s="223"/>
      <c r="M521" s="224"/>
      <c r="N521" s="225"/>
      <c r="O521" s="225"/>
      <c r="P521" s="225"/>
      <c r="Q521" s="225"/>
      <c r="R521" s="225"/>
      <c r="S521" s="225"/>
      <c r="T521" s="226"/>
      <c r="AT521" s="227" t="s">
        <v>133</v>
      </c>
      <c r="AU521" s="227" t="s">
        <v>83</v>
      </c>
      <c r="AV521" s="14" t="s">
        <v>130</v>
      </c>
      <c r="AW521" s="14" t="s">
        <v>31</v>
      </c>
      <c r="AX521" s="14" t="s">
        <v>83</v>
      </c>
      <c r="AY521" s="227" t="s">
        <v>123</v>
      </c>
    </row>
    <row r="522" spans="1:65" s="2" customFormat="1" ht="24">
      <c r="A522" s="33"/>
      <c r="B522" s="34"/>
      <c r="C522" s="228" t="s">
        <v>490</v>
      </c>
      <c r="D522" s="228" t="s">
        <v>369</v>
      </c>
      <c r="E522" s="229" t="s">
        <v>491</v>
      </c>
      <c r="F522" s="230" t="s">
        <v>492</v>
      </c>
      <c r="G522" s="231" t="s">
        <v>480</v>
      </c>
      <c r="H522" s="232">
        <v>40</v>
      </c>
      <c r="I522" s="233"/>
      <c r="J522" s="234">
        <f>ROUND(I522*H522,2)</f>
        <v>0</v>
      </c>
      <c r="K522" s="230" t="s">
        <v>128</v>
      </c>
      <c r="L522" s="38"/>
      <c r="M522" s="235" t="s">
        <v>1</v>
      </c>
      <c r="N522" s="236" t="s">
        <v>40</v>
      </c>
      <c r="O522" s="70"/>
      <c r="P522" s="187">
        <f>O522*H522</f>
        <v>0</v>
      </c>
      <c r="Q522" s="187">
        <v>0</v>
      </c>
      <c r="R522" s="187">
        <f>Q522*H522</f>
        <v>0</v>
      </c>
      <c r="S522" s="187">
        <v>0</v>
      </c>
      <c r="T522" s="188">
        <f>S522*H522</f>
        <v>0</v>
      </c>
      <c r="U522" s="33"/>
      <c r="V522" s="33"/>
      <c r="W522" s="33"/>
      <c r="X522" s="33"/>
      <c r="Y522" s="33"/>
      <c r="Z522" s="33"/>
      <c r="AA522" s="33"/>
      <c r="AB522" s="33"/>
      <c r="AC522" s="33"/>
      <c r="AD522" s="33"/>
      <c r="AE522" s="33"/>
      <c r="AR522" s="189" t="s">
        <v>130</v>
      </c>
      <c r="AT522" s="189" t="s">
        <v>369</v>
      </c>
      <c r="AU522" s="189" t="s">
        <v>83</v>
      </c>
      <c r="AY522" s="16" t="s">
        <v>123</v>
      </c>
      <c r="BE522" s="190">
        <f>IF(N522="základní",J522,0)</f>
        <v>0</v>
      </c>
      <c r="BF522" s="190">
        <f>IF(N522="snížená",J522,0)</f>
        <v>0</v>
      </c>
      <c r="BG522" s="190">
        <f>IF(N522="zákl. přenesená",J522,0)</f>
        <v>0</v>
      </c>
      <c r="BH522" s="190">
        <f>IF(N522="sníž. přenesená",J522,0)</f>
        <v>0</v>
      </c>
      <c r="BI522" s="190">
        <f>IF(N522="nulová",J522,0)</f>
        <v>0</v>
      </c>
      <c r="BJ522" s="16" t="s">
        <v>83</v>
      </c>
      <c r="BK522" s="190">
        <f>ROUND(I522*H522,2)</f>
        <v>0</v>
      </c>
      <c r="BL522" s="16" t="s">
        <v>130</v>
      </c>
      <c r="BM522" s="189" t="s">
        <v>493</v>
      </c>
    </row>
    <row r="523" spans="1:65" s="2" customFormat="1" ht="58.5">
      <c r="A523" s="33"/>
      <c r="B523" s="34"/>
      <c r="C523" s="35"/>
      <c r="D523" s="191" t="s">
        <v>132</v>
      </c>
      <c r="E523" s="35"/>
      <c r="F523" s="192" t="s">
        <v>494</v>
      </c>
      <c r="G523" s="35"/>
      <c r="H523" s="35"/>
      <c r="I523" s="193"/>
      <c r="J523" s="35"/>
      <c r="K523" s="35"/>
      <c r="L523" s="38"/>
      <c r="M523" s="194"/>
      <c r="N523" s="195"/>
      <c r="O523" s="70"/>
      <c r="P523" s="70"/>
      <c r="Q523" s="70"/>
      <c r="R523" s="70"/>
      <c r="S523" s="70"/>
      <c r="T523" s="71"/>
      <c r="U523" s="33"/>
      <c r="V523" s="33"/>
      <c r="W523" s="33"/>
      <c r="X523" s="33"/>
      <c r="Y523" s="33"/>
      <c r="Z523" s="33"/>
      <c r="AA523" s="33"/>
      <c r="AB523" s="33"/>
      <c r="AC523" s="33"/>
      <c r="AD523" s="33"/>
      <c r="AE523" s="33"/>
      <c r="AT523" s="16" t="s">
        <v>132</v>
      </c>
      <c r="AU523" s="16" t="s">
        <v>83</v>
      </c>
    </row>
    <row r="524" spans="1:65" s="13" customFormat="1" ht="11.25">
      <c r="B524" s="206"/>
      <c r="C524" s="207"/>
      <c r="D524" s="191" t="s">
        <v>133</v>
      </c>
      <c r="E524" s="208" t="s">
        <v>1</v>
      </c>
      <c r="F524" s="209" t="s">
        <v>495</v>
      </c>
      <c r="G524" s="207"/>
      <c r="H524" s="210">
        <v>38.055999999999997</v>
      </c>
      <c r="I524" s="211"/>
      <c r="J524" s="207"/>
      <c r="K524" s="207"/>
      <c r="L524" s="212"/>
      <c r="M524" s="213"/>
      <c r="N524" s="214"/>
      <c r="O524" s="214"/>
      <c r="P524" s="214"/>
      <c r="Q524" s="214"/>
      <c r="R524" s="214"/>
      <c r="S524" s="214"/>
      <c r="T524" s="215"/>
      <c r="AT524" s="216" t="s">
        <v>133</v>
      </c>
      <c r="AU524" s="216" t="s">
        <v>83</v>
      </c>
      <c r="AV524" s="13" t="s">
        <v>85</v>
      </c>
      <c r="AW524" s="13" t="s">
        <v>31</v>
      </c>
      <c r="AX524" s="13" t="s">
        <v>75</v>
      </c>
      <c r="AY524" s="216" t="s">
        <v>123</v>
      </c>
    </row>
    <row r="525" spans="1:65" s="13" customFormat="1" ht="11.25">
      <c r="B525" s="206"/>
      <c r="C525" s="207"/>
      <c r="D525" s="191" t="s">
        <v>133</v>
      </c>
      <c r="E525" s="208" t="s">
        <v>1</v>
      </c>
      <c r="F525" s="209" t="s">
        <v>496</v>
      </c>
      <c r="G525" s="207"/>
      <c r="H525" s="210">
        <v>1.944</v>
      </c>
      <c r="I525" s="211"/>
      <c r="J525" s="207"/>
      <c r="K525" s="207"/>
      <c r="L525" s="212"/>
      <c r="M525" s="213"/>
      <c r="N525" s="214"/>
      <c r="O525" s="214"/>
      <c r="P525" s="214"/>
      <c r="Q525" s="214"/>
      <c r="R525" s="214"/>
      <c r="S525" s="214"/>
      <c r="T525" s="215"/>
      <c r="AT525" s="216" t="s">
        <v>133</v>
      </c>
      <c r="AU525" s="216" t="s">
        <v>83</v>
      </c>
      <c r="AV525" s="13" t="s">
        <v>85</v>
      </c>
      <c r="AW525" s="13" t="s">
        <v>31</v>
      </c>
      <c r="AX525" s="13" t="s">
        <v>75</v>
      </c>
      <c r="AY525" s="216" t="s">
        <v>123</v>
      </c>
    </row>
    <row r="526" spans="1:65" s="14" customFormat="1" ht="11.25">
      <c r="B526" s="217"/>
      <c r="C526" s="218"/>
      <c r="D526" s="191" t="s">
        <v>133</v>
      </c>
      <c r="E526" s="219" t="s">
        <v>1</v>
      </c>
      <c r="F526" s="220" t="s">
        <v>136</v>
      </c>
      <c r="G526" s="218"/>
      <c r="H526" s="221">
        <v>40</v>
      </c>
      <c r="I526" s="222"/>
      <c r="J526" s="218"/>
      <c r="K526" s="218"/>
      <c r="L526" s="223"/>
      <c r="M526" s="224"/>
      <c r="N526" s="225"/>
      <c r="O526" s="225"/>
      <c r="P526" s="225"/>
      <c r="Q526" s="225"/>
      <c r="R526" s="225"/>
      <c r="S526" s="225"/>
      <c r="T526" s="226"/>
      <c r="AT526" s="227" t="s">
        <v>133</v>
      </c>
      <c r="AU526" s="227" t="s">
        <v>83</v>
      </c>
      <c r="AV526" s="14" t="s">
        <v>130</v>
      </c>
      <c r="AW526" s="14" t="s">
        <v>31</v>
      </c>
      <c r="AX526" s="14" t="s">
        <v>83</v>
      </c>
      <c r="AY526" s="227" t="s">
        <v>123</v>
      </c>
    </row>
    <row r="527" spans="1:65" s="2" customFormat="1" ht="36">
      <c r="A527" s="33"/>
      <c r="B527" s="34"/>
      <c r="C527" s="228" t="s">
        <v>497</v>
      </c>
      <c r="D527" s="228" t="s">
        <v>369</v>
      </c>
      <c r="E527" s="229" t="s">
        <v>498</v>
      </c>
      <c r="F527" s="230" t="s">
        <v>499</v>
      </c>
      <c r="G527" s="231" t="s">
        <v>500</v>
      </c>
      <c r="H527" s="232">
        <v>9514</v>
      </c>
      <c r="I527" s="233"/>
      <c r="J527" s="234">
        <f>ROUND(I527*H527,2)</f>
        <v>0</v>
      </c>
      <c r="K527" s="230" t="s">
        <v>128</v>
      </c>
      <c r="L527" s="38"/>
      <c r="M527" s="235" t="s">
        <v>1</v>
      </c>
      <c r="N527" s="236" t="s">
        <v>40</v>
      </c>
      <c r="O527" s="70"/>
      <c r="P527" s="187">
        <f>O527*H527</f>
        <v>0</v>
      </c>
      <c r="Q527" s="187">
        <v>0</v>
      </c>
      <c r="R527" s="187">
        <f>Q527*H527</f>
        <v>0</v>
      </c>
      <c r="S527" s="187">
        <v>0</v>
      </c>
      <c r="T527" s="188">
        <f>S527*H527</f>
        <v>0</v>
      </c>
      <c r="U527" s="33"/>
      <c r="V527" s="33"/>
      <c r="W527" s="33"/>
      <c r="X527" s="33"/>
      <c r="Y527" s="33"/>
      <c r="Z527" s="33"/>
      <c r="AA527" s="33"/>
      <c r="AB527" s="33"/>
      <c r="AC527" s="33"/>
      <c r="AD527" s="33"/>
      <c r="AE527" s="33"/>
      <c r="AR527" s="189" t="s">
        <v>130</v>
      </c>
      <c r="AT527" s="189" t="s">
        <v>369</v>
      </c>
      <c r="AU527" s="189" t="s">
        <v>83</v>
      </c>
      <c r="AY527" s="16" t="s">
        <v>123</v>
      </c>
      <c r="BE527" s="190">
        <f>IF(N527="základní",J527,0)</f>
        <v>0</v>
      </c>
      <c r="BF527" s="190">
        <f>IF(N527="snížená",J527,0)</f>
        <v>0</v>
      </c>
      <c r="BG527" s="190">
        <f>IF(N527="zákl. přenesená",J527,0)</f>
        <v>0</v>
      </c>
      <c r="BH527" s="190">
        <f>IF(N527="sníž. přenesená",J527,0)</f>
        <v>0</v>
      </c>
      <c r="BI527" s="190">
        <f>IF(N527="nulová",J527,0)</f>
        <v>0</v>
      </c>
      <c r="BJ527" s="16" t="s">
        <v>83</v>
      </c>
      <c r="BK527" s="190">
        <f>ROUND(I527*H527,2)</f>
        <v>0</v>
      </c>
      <c r="BL527" s="16" t="s">
        <v>130</v>
      </c>
      <c r="BM527" s="189" t="s">
        <v>501</v>
      </c>
    </row>
    <row r="528" spans="1:65" s="2" customFormat="1" ht="58.5">
      <c r="A528" s="33"/>
      <c r="B528" s="34"/>
      <c r="C528" s="35"/>
      <c r="D528" s="191" t="s">
        <v>132</v>
      </c>
      <c r="E528" s="35"/>
      <c r="F528" s="192" t="s">
        <v>502</v>
      </c>
      <c r="G528" s="35"/>
      <c r="H528" s="35"/>
      <c r="I528" s="193"/>
      <c r="J528" s="35"/>
      <c r="K528" s="35"/>
      <c r="L528" s="38"/>
      <c r="M528" s="194"/>
      <c r="N528" s="195"/>
      <c r="O528" s="70"/>
      <c r="P528" s="70"/>
      <c r="Q528" s="70"/>
      <c r="R528" s="70"/>
      <c r="S528" s="70"/>
      <c r="T528" s="71"/>
      <c r="U528" s="33"/>
      <c r="V528" s="33"/>
      <c r="W528" s="33"/>
      <c r="X528" s="33"/>
      <c r="Y528" s="33"/>
      <c r="Z528" s="33"/>
      <c r="AA528" s="33"/>
      <c r="AB528" s="33"/>
      <c r="AC528" s="33"/>
      <c r="AD528" s="33"/>
      <c r="AE528" s="33"/>
      <c r="AT528" s="16" t="s">
        <v>132</v>
      </c>
      <c r="AU528" s="16" t="s">
        <v>83</v>
      </c>
    </row>
    <row r="529" spans="1:65" s="13" customFormat="1" ht="11.25">
      <c r="B529" s="206"/>
      <c r="C529" s="207"/>
      <c r="D529" s="191" t="s">
        <v>133</v>
      </c>
      <c r="E529" s="208" t="s">
        <v>1</v>
      </c>
      <c r="F529" s="209" t="s">
        <v>503</v>
      </c>
      <c r="G529" s="207"/>
      <c r="H529" s="210">
        <v>9514</v>
      </c>
      <c r="I529" s="211"/>
      <c r="J529" s="207"/>
      <c r="K529" s="207"/>
      <c r="L529" s="212"/>
      <c r="M529" s="213"/>
      <c r="N529" s="214"/>
      <c r="O529" s="214"/>
      <c r="P529" s="214"/>
      <c r="Q529" s="214"/>
      <c r="R529" s="214"/>
      <c r="S529" s="214"/>
      <c r="T529" s="215"/>
      <c r="AT529" s="216" t="s">
        <v>133</v>
      </c>
      <c r="AU529" s="216" t="s">
        <v>83</v>
      </c>
      <c r="AV529" s="13" t="s">
        <v>85</v>
      </c>
      <c r="AW529" s="13" t="s">
        <v>31</v>
      </c>
      <c r="AX529" s="13" t="s">
        <v>75</v>
      </c>
      <c r="AY529" s="216" t="s">
        <v>123</v>
      </c>
    </row>
    <row r="530" spans="1:65" s="14" customFormat="1" ht="11.25">
      <c r="B530" s="217"/>
      <c r="C530" s="218"/>
      <c r="D530" s="191" t="s">
        <v>133</v>
      </c>
      <c r="E530" s="219" t="s">
        <v>1</v>
      </c>
      <c r="F530" s="220" t="s">
        <v>136</v>
      </c>
      <c r="G530" s="218"/>
      <c r="H530" s="221">
        <v>9514</v>
      </c>
      <c r="I530" s="222"/>
      <c r="J530" s="218"/>
      <c r="K530" s="218"/>
      <c r="L530" s="223"/>
      <c r="M530" s="224"/>
      <c r="N530" s="225"/>
      <c r="O530" s="225"/>
      <c r="P530" s="225"/>
      <c r="Q530" s="225"/>
      <c r="R530" s="225"/>
      <c r="S530" s="225"/>
      <c r="T530" s="226"/>
      <c r="AT530" s="227" t="s">
        <v>133</v>
      </c>
      <c r="AU530" s="227" t="s">
        <v>83</v>
      </c>
      <c r="AV530" s="14" t="s">
        <v>130</v>
      </c>
      <c r="AW530" s="14" t="s">
        <v>31</v>
      </c>
      <c r="AX530" s="14" t="s">
        <v>83</v>
      </c>
      <c r="AY530" s="227" t="s">
        <v>123</v>
      </c>
    </row>
    <row r="531" spans="1:65" s="2" customFormat="1" ht="36">
      <c r="A531" s="33"/>
      <c r="B531" s="34"/>
      <c r="C531" s="228" t="s">
        <v>504</v>
      </c>
      <c r="D531" s="228" t="s">
        <v>369</v>
      </c>
      <c r="E531" s="229" t="s">
        <v>505</v>
      </c>
      <c r="F531" s="230" t="s">
        <v>506</v>
      </c>
      <c r="G531" s="231" t="s">
        <v>500</v>
      </c>
      <c r="H531" s="232">
        <v>9514</v>
      </c>
      <c r="I531" s="233"/>
      <c r="J531" s="234">
        <f>ROUND(I531*H531,2)</f>
        <v>0</v>
      </c>
      <c r="K531" s="230" t="s">
        <v>128</v>
      </c>
      <c r="L531" s="38"/>
      <c r="M531" s="235" t="s">
        <v>1</v>
      </c>
      <c r="N531" s="236" t="s">
        <v>40</v>
      </c>
      <c r="O531" s="70"/>
      <c r="P531" s="187">
        <f>O531*H531</f>
        <v>0</v>
      </c>
      <c r="Q531" s="187">
        <v>0</v>
      </c>
      <c r="R531" s="187">
        <f>Q531*H531</f>
        <v>0</v>
      </c>
      <c r="S531" s="187">
        <v>0</v>
      </c>
      <c r="T531" s="188">
        <f>S531*H531</f>
        <v>0</v>
      </c>
      <c r="U531" s="33"/>
      <c r="V531" s="33"/>
      <c r="W531" s="33"/>
      <c r="X531" s="33"/>
      <c r="Y531" s="33"/>
      <c r="Z531" s="33"/>
      <c r="AA531" s="33"/>
      <c r="AB531" s="33"/>
      <c r="AC531" s="33"/>
      <c r="AD531" s="33"/>
      <c r="AE531" s="33"/>
      <c r="AR531" s="189" t="s">
        <v>130</v>
      </c>
      <c r="AT531" s="189" t="s">
        <v>369</v>
      </c>
      <c r="AU531" s="189" t="s">
        <v>83</v>
      </c>
      <c r="AY531" s="16" t="s">
        <v>123</v>
      </c>
      <c r="BE531" s="190">
        <f>IF(N531="základní",J531,0)</f>
        <v>0</v>
      </c>
      <c r="BF531" s="190">
        <f>IF(N531="snížená",J531,0)</f>
        <v>0</v>
      </c>
      <c r="BG531" s="190">
        <f>IF(N531="zákl. přenesená",J531,0)</f>
        <v>0</v>
      </c>
      <c r="BH531" s="190">
        <f>IF(N531="sníž. přenesená",J531,0)</f>
        <v>0</v>
      </c>
      <c r="BI531" s="190">
        <f>IF(N531="nulová",J531,0)</f>
        <v>0</v>
      </c>
      <c r="BJ531" s="16" t="s">
        <v>83</v>
      </c>
      <c r="BK531" s="190">
        <f>ROUND(I531*H531,2)</f>
        <v>0</v>
      </c>
      <c r="BL531" s="16" t="s">
        <v>130</v>
      </c>
      <c r="BM531" s="189" t="s">
        <v>507</v>
      </c>
    </row>
    <row r="532" spans="1:65" s="2" customFormat="1" ht="58.5">
      <c r="A532" s="33"/>
      <c r="B532" s="34"/>
      <c r="C532" s="35"/>
      <c r="D532" s="191" t="s">
        <v>132</v>
      </c>
      <c r="E532" s="35"/>
      <c r="F532" s="192" t="s">
        <v>508</v>
      </c>
      <c r="G532" s="35"/>
      <c r="H532" s="35"/>
      <c r="I532" s="193"/>
      <c r="J532" s="35"/>
      <c r="K532" s="35"/>
      <c r="L532" s="38"/>
      <c r="M532" s="194"/>
      <c r="N532" s="195"/>
      <c r="O532" s="70"/>
      <c r="P532" s="70"/>
      <c r="Q532" s="70"/>
      <c r="R532" s="70"/>
      <c r="S532" s="70"/>
      <c r="T532" s="71"/>
      <c r="U532" s="33"/>
      <c r="V532" s="33"/>
      <c r="W532" s="33"/>
      <c r="X532" s="33"/>
      <c r="Y532" s="33"/>
      <c r="Z532" s="33"/>
      <c r="AA532" s="33"/>
      <c r="AB532" s="33"/>
      <c r="AC532" s="33"/>
      <c r="AD532" s="33"/>
      <c r="AE532" s="33"/>
      <c r="AT532" s="16" t="s">
        <v>132</v>
      </c>
      <c r="AU532" s="16" t="s">
        <v>83</v>
      </c>
    </row>
    <row r="533" spans="1:65" s="13" customFormat="1" ht="11.25">
      <c r="B533" s="206"/>
      <c r="C533" s="207"/>
      <c r="D533" s="191" t="s">
        <v>133</v>
      </c>
      <c r="E533" s="208" t="s">
        <v>1</v>
      </c>
      <c r="F533" s="209" t="s">
        <v>503</v>
      </c>
      <c r="G533" s="207"/>
      <c r="H533" s="210">
        <v>9514</v>
      </c>
      <c r="I533" s="211"/>
      <c r="J533" s="207"/>
      <c r="K533" s="207"/>
      <c r="L533" s="212"/>
      <c r="M533" s="213"/>
      <c r="N533" s="214"/>
      <c r="O533" s="214"/>
      <c r="P533" s="214"/>
      <c r="Q533" s="214"/>
      <c r="R533" s="214"/>
      <c r="S533" s="214"/>
      <c r="T533" s="215"/>
      <c r="AT533" s="216" t="s">
        <v>133</v>
      </c>
      <c r="AU533" s="216" t="s">
        <v>83</v>
      </c>
      <c r="AV533" s="13" t="s">
        <v>85</v>
      </c>
      <c r="AW533" s="13" t="s">
        <v>31</v>
      </c>
      <c r="AX533" s="13" t="s">
        <v>75</v>
      </c>
      <c r="AY533" s="216" t="s">
        <v>123</v>
      </c>
    </row>
    <row r="534" spans="1:65" s="14" customFormat="1" ht="11.25">
      <c r="B534" s="217"/>
      <c r="C534" s="218"/>
      <c r="D534" s="191" t="s">
        <v>133</v>
      </c>
      <c r="E534" s="219" t="s">
        <v>1</v>
      </c>
      <c r="F534" s="220" t="s">
        <v>136</v>
      </c>
      <c r="G534" s="218"/>
      <c r="H534" s="221">
        <v>9514</v>
      </c>
      <c r="I534" s="222"/>
      <c r="J534" s="218"/>
      <c r="K534" s="218"/>
      <c r="L534" s="223"/>
      <c r="M534" s="224"/>
      <c r="N534" s="225"/>
      <c r="O534" s="225"/>
      <c r="P534" s="225"/>
      <c r="Q534" s="225"/>
      <c r="R534" s="225"/>
      <c r="S534" s="225"/>
      <c r="T534" s="226"/>
      <c r="AT534" s="227" t="s">
        <v>133</v>
      </c>
      <c r="AU534" s="227" t="s">
        <v>83</v>
      </c>
      <c r="AV534" s="14" t="s">
        <v>130</v>
      </c>
      <c r="AW534" s="14" t="s">
        <v>31</v>
      </c>
      <c r="AX534" s="14" t="s">
        <v>83</v>
      </c>
      <c r="AY534" s="227" t="s">
        <v>123</v>
      </c>
    </row>
    <row r="535" spans="1:65" s="2" customFormat="1" ht="24">
      <c r="A535" s="33"/>
      <c r="B535" s="34"/>
      <c r="C535" s="228" t="s">
        <v>162</v>
      </c>
      <c r="D535" s="228" t="s">
        <v>369</v>
      </c>
      <c r="E535" s="229" t="s">
        <v>509</v>
      </c>
      <c r="F535" s="230" t="s">
        <v>510</v>
      </c>
      <c r="G535" s="231" t="s">
        <v>500</v>
      </c>
      <c r="H535" s="232">
        <v>18</v>
      </c>
      <c r="I535" s="233"/>
      <c r="J535" s="234">
        <f>ROUND(I535*H535,2)</f>
        <v>0</v>
      </c>
      <c r="K535" s="230" t="s">
        <v>128</v>
      </c>
      <c r="L535" s="38"/>
      <c r="M535" s="235" t="s">
        <v>1</v>
      </c>
      <c r="N535" s="236" t="s">
        <v>40</v>
      </c>
      <c r="O535" s="70"/>
      <c r="P535" s="187">
        <f>O535*H535</f>
        <v>0</v>
      </c>
      <c r="Q535" s="187">
        <v>0</v>
      </c>
      <c r="R535" s="187">
        <f>Q535*H535</f>
        <v>0</v>
      </c>
      <c r="S535" s="187">
        <v>0</v>
      </c>
      <c r="T535" s="188">
        <f>S535*H535</f>
        <v>0</v>
      </c>
      <c r="U535" s="33"/>
      <c r="V535" s="33"/>
      <c r="W535" s="33"/>
      <c r="X535" s="33"/>
      <c r="Y535" s="33"/>
      <c r="Z535" s="33"/>
      <c r="AA535" s="33"/>
      <c r="AB535" s="33"/>
      <c r="AC535" s="33"/>
      <c r="AD535" s="33"/>
      <c r="AE535" s="33"/>
      <c r="AR535" s="189" t="s">
        <v>130</v>
      </c>
      <c r="AT535" s="189" t="s">
        <v>369</v>
      </c>
      <c r="AU535" s="189" t="s">
        <v>83</v>
      </c>
      <c r="AY535" s="16" t="s">
        <v>123</v>
      </c>
      <c r="BE535" s="190">
        <f>IF(N535="základní",J535,0)</f>
        <v>0</v>
      </c>
      <c r="BF535" s="190">
        <f>IF(N535="snížená",J535,0)</f>
        <v>0</v>
      </c>
      <c r="BG535" s="190">
        <f>IF(N535="zákl. přenesená",J535,0)</f>
        <v>0</v>
      </c>
      <c r="BH535" s="190">
        <f>IF(N535="sníž. přenesená",J535,0)</f>
        <v>0</v>
      </c>
      <c r="BI535" s="190">
        <f>IF(N535="nulová",J535,0)</f>
        <v>0</v>
      </c>
      <c r="BJ535" s="16" t="s">
        <v>83</v>
      </c>
      <c r="BK535" s="190">
        <f>ROUND(I535*H535,2)</f>
        <v>0</v>
      </c>
      <c r="BL535" s="16" t="s">
        <v>130</v>
      </c>
      <c r="BM535" s="189" t="s">
        <v>511</v>
      </c>
    </row>
    <row r="536" spans="1:65" s="2" customFormat="1" ht="29.25">
      <c r="A536" s="33"/>
      <c r="B536" s="34"/>
      <c r="C536" s="35"/>
      <c r="D536" s="191" t="s">
        <v>132</v>
      </c>
      <c r="E536" s="35"/>
      <c r="F536" s="192" t="s">
        <v>512</v>
      </c>
      <c r="G536" s="35"/>
      <c r="H536" s="35"/>
      <c r="I536" s="193"/>
      <c r="J536" s="35"/>
      <c r="K536" s="35"/>
      <c r="L536" s="38"/>
      <c r="M536" s="194"/>
      <c r="N536" s="195"/>
      <c r="O536" s="70"/>
      <c r="P536" s="70"/>
      <c r="Q536" s="70"/>
      <c r="R536" s="70"/>
      <c r="S536" s="70"/>
      <c r="T536" s="71"/>
      <c r="U536" s="33"/>
      <c r="V536" s="33"/>
      <c r="W536" s="33"/>
      <c r="X536" s="33"/>
      <c r="Y536" s="33"/>
      <c r="Z536" s="33"/>
      <c r="AA536" s="33"/>
      <c r="AB536" s="33"/>
      <c r="AC536" s="33"/>
      <c r="AD536" s="33"/>
      <c r="AE536" s="33"/>
      <c r="AT536" s="16" t="s">
        <v>132</v>
      </c>
      <c r="AU536" s="16" t="s">
        <v>83</v>
      </c>
    </row>
    <row r="537" spans="1:65" s="12" customFormat="1" ht="11.25">
      <c r="B537" s="196"/>
      <c r="C537" s="197"/>
      <c r="D537" s="191" t="s">
        <v>133</v>
      </c>
      <c r="E537" s="198" t="s">
        <v>1</v>
      </c>
      <c r="F537" s="199" t="s">
        <v>231</v>
      </c>
      <c r="G537" s="197"/>
      <c r="H537" s="198" t="s">
        <v>1</v>
      </c>
      <c r="I537" s="200"/>
      <c r="J537" s="197"/>
      <c r="K537" s="197"/>
      <c r="L537" s="201"/>
      <c r="M537" s="202"/>
      <c r="N537" s="203"/>
      <c r="O537" s="203"/>
      <c r="P537" s="203"/>
      <c r="Q537" s="203"/>
      <c r="R537" s="203"/>
      <c r="S537" s="203"/>
      <c r="T537" s="204"/>
      <c r="AT537" s="205" t="s">
        <v>133</v>
      </c>
      <c r="AU537" s="205" t="s">
        <v>83</v>
      </c>
      <c r="AV537" s="12" t="s">
        <v>83</v>
      </c>
      <c r="AW537" s="12" t="s">
        <v>31</v>
      </c>
      <c r="AX537" s="12" t="s">
        <v>75</v>
      </c>
      <c r="AY537" s="205" t="s">
        <v>123</v>
      </c>
    </row>
    <row r="538" spans="1:65" s="13" customFormat="1" ht="11.25">
      <c r="B538" s="206"/>
      <c r="C538" s="207"/>
      <c r="D538" s="191" t="s">
        <v>133</v>
      </c>
      <c r="E538" s="208" t="s">
        <v>1</v>
      </c>
      <c r="F538" s="209" t="s">
        <v>130</v>
      </c>
      <c r="G538" s="207"/>
      <c r="H538" s="210">
        <v>4</v>
      </c>
      <c r="I538" s="211"/>
      <c r="J538" s="207"/>
      <c r="K538" s="207"/>
      <c r="L538" s="212"/>
      <c r="M538" s="213"/>
      <c r="N538" s="214"/>
      <c r="O538" s="214"/>
      <c r="P538" s="214"/>
      <c r="Q538" s="214"/>
      <c r="R538" s="214"/>
      <c r="S538" s="214"/>
      <c r="T538" s="215"/>
      <c r="AT538" s="216" t="s">
        <v>133</v>
      </c>
      <c r="AU538" s="216" t="s">
        <v>83</v>
      </c>
      <c r="AV538" s="13" t="s">
        <v>85</v>
      </c>
      <c r="AW538" s="13" t="s">
        <v>31</v>
      </c>
      <c r="AX538" s="13" t="s">
        <v>75</v>
      </c>
      <c r="AY538" s="216" t="s">
        <v>123</v>
      </c>
    </row>
    <row r="539" spans="1:65" s="12" customFormat="1" ht="11.25">
      <c r="B539" s="196"/>
      <c r="C539" s="197"/>
      <c r="D539" s="191" t="s">
        <v>133</v>
      </c>
      <c r="E539" s="198" t="s">
        <v>1</v>
      </c>
      <c r="F539" s="199" t="s">
        <v>183</v>
      </c>
      <c r="G539" s="197"/>
      <c r="H539" s="198" t="s">
        <v>1</v>
      </c>
      <c r="I539" s="200"/>
      <c r="J539" s="197"/>
      <c r="K539" s="197"/>
      <c r="L539" s="201"/>
      <c r="M539" s="202"/>
      <c r="N539" s="203"/>
      <c r="O539" s="203"/>
      <c r="P539" s="203"/>
      <c r="Q539" s="203"/>
      <c r="R539" s="203"/>
      <c r="S539" s="203"/>
      <c r="T539" s="204"/>
      <c r="AT539" s="205" t="s">
        <v>133</v>
      </c>
      <c r="AU539" s="205" t="s">
        <v>83</v>
      </c>
      <c r="AV539" s="12" t="s">
        <v>83</v>
      </c>
      <c r="AW539" s="12" t="s">
        <v>31</v>
      </c>
      <c r="AX539" s="12" t="s">
        <v>75</v>
      </c>
      <c r="AY539" s="205" t="s">
        <v>123</v>
      </c>
    </row>
    <row r="540" spans="1:65" s="13" customFormat="1" ht="11.25">
      <c r="B540" s="206"/>
      <c r="C540" s="207"/>
      <c r="D540" s="191" t="s">
        <v>133</v>
      </c>
      <c r="E540" s="208" t="s">
        <v>1</v>
      </c>
      <c r="F540" s="209" t="s">
        <v>130</v>
      </c>
      <c r="G540" s="207"/>
      <c r="H540" s="210">
        <v>4</v>
      </c>
      <c r="I540" s="211"/>
      <c r="J540" s="207"/>
      <c r="K540" s="207"/>
      <c r="L540" s="212"/>
      <c r="M540" s="213"/>
      <c r="N540" s="214"/>
      <c r="O540" s="214"/>
      <c r="P540" s="214"/>
      <c r="Q540" s="214"/>
      <c r="R540" s="214"/>
      <c r="S540" s="214"/>
      <c r="T540" s="215"/>
      <c r="AT540" s="216" t="s">
        <v>133</v>
      </c>
      <c r="AU540" s="216" t="s">
        <v>83</v>
      </c>
      <c r="AV540" s="13" t="s">
        <v>85</v>
      </c>
      <c r="AW540" s="13" t="s">
        <v>31</v>
      </c>
      <c r="AX540" s="13" t="s">
        <v>75</v>
      </c>
      <c r="AY540" s="216" t="s">
        <v>123</v>
      </c>
    </row>
    <row r="541" spans="1:65" s="12" customFormat="1" ht="11.25">
      <c r="B541" s="196"/>
      <c r="C541" s="197"/>
      <c r="D541" s="191" t="s">
        <v>133</v>
      </c>
      <c r="E541" s="198" t="s">
        <v>1</v>
      </c>
      <c r="F541" s="199" t="s">
        <v>184</v>
      </c>
      <c r="G541" s="197"/>
      <c r="H541" s="198" t="s">
        <v>1</v>
      </c>
      <c r="I541" s="200"/>
      <c r="J541" s="197"/>
      <c r="K541" s="197"/>
      <c r="L541" s="201"/>
      <c r="M541" s="202"/>
      <c r="N541" s="203"/>
      <c r="O541" s="203"/>
      <c r="P541" s="203"/>
      <c r="Q541" s="203"/>
      <c r="R541" s="203"/>
      <c r="S541" s="203"/>
      <c r="T541" s="204"/>
      <c r="AT541" s="205" t="s">
        <v>133</v>
      </c>
      <c r="AU541" s="205" t="s">
        <v>83</v>
      </c>
      <c r="AV541" s="12" t="s">
        <v>83</v>
      </c>
      <c r="AW541" s="12" t="s">
        <v>31</v>
      </c>
      <c r="AX541" s="12" t="s">
        <v>75</v>
      </c>
      <c r="AY541" s="205" t="s">
        <v>123</v>
      </c>
    </row>
    <row r="542" spans="1:65" s="13" customFormat="1" ht="11.25">
      <c r="B542" s="206"/>
      <c r="C542" s="207"/>
      <c r="D542" s="191" t="s">
        <v>133</v>
      </c>
      <c r="E542" s="208" t="s">
        <v>1</v>
      </c>
      <c r="F542" s="209" t="s">
        <v>130</v>
      </c>
      <c r="G542" s="207"/>
      <c r="H542" s="210">
        <v>4</v>
      </c>
      <c r="I542" s="211"/>
      <c r="J542" s="207"/>
      <c r="K542" s="207"/>
      <c r="L542" s="212"/>
      <c r="M542" s="213"/>
      <c r="N542" s="214"/>
      <c r="O542" s="214"/>
      <c r="P542" s="214"/>
      <c r="Q542" s="214"/>
      <c r="R542" s="214"/>
      <c r="S542" s="214"/>
      <c r="T542" s="215"/>
      <c r="AT542" s="216" t="s">
        <v>133</v>
      </c>
      <c r="AU542" s="216" t="s">
        <v>83</v>
      </c>
      <c r="AV542" s="13" t="s">
        <v>85</v>
      </c>
      <c r="AW542" s="13" t="s">
        <v>31</v>
      </c>
      <c r="AX542" s="13" t="s">
        <v>75</v>
      </c>
      <c r="AY542" s="216" t="s">
        <v>123</v>
      </c>
    </row>
    <row r="543" spans="1:65" s="12" customFormat="1" ht="11.25">
      <c r="B543" s="196"/>
      <c r="C543" s="197"/>
      <c r="D543" s="191" t="s">
        <v>133</v>
      </c>
      <c r="E543" s="198" t="s">
        <v>1</v>
      </c>
      <c r="F543" s="199" t="s">
        <v>186</v>
      </c>
      <c r="G543" s="197"/>
      <c r="H543" s="198" t="s">
        <v>1</v>
      </c>
      <c r="I543" s="200"/>
      <c r="J543" s="197"/>
      <c r="K543" s="197"/>
      <c r="L543" s="201"/>
      <c r="M543" s="202"/>
      <c r="N543" s="203"/>
      <c r="O543" s="203"/>
      <c r="P543" s="203"/>
      <c r="Q543" s="203"/>
      <c r="R543" s="203"/>
      <c r="S543" s="203"/>
      <c r="T543" s="204"/>
      <c r="AT543" s="205" t="s">
        <v>133</v>
      </c>
      <c r="AU543" s="205" t="s">
        <v>83</v>
      </c>
      <c r="AV543" s="12" t="s">
        <v>83</v>
      </c>
      <c r="AW543" s="12" t="s">
        <v>31</v>
      </c>
      <c r="AX543" s="12" t="s">
        <v>75</v>
      </c>
      <c r="AY543" s="205" t="s">
        <v>123</v>
      </c>
    </row>
    <row r="544" spans="1:65" s="13" customFormat="1" ht="11.25">
      <c r="B544" s="206"/>
      <c r="C544" s="207"/>
      <c r="D544" s="191" t="s">
        <v>133</v>
      </c>
      <c r="E544" s="208" t="s">
        <v>1</v>
      </c>
      <c r="F544" s="209" t="s">
        <v>135</v>
      </c>
      <c r="G544" s="207"/>
      <c r="H544" s="210">
        <v>6</v>
      </c>
      <c r="I544" s="211"/>
      <c r="J544" s="207"/>
      <c r="K544" s="207"/>
      <c r="L544" s="212"/>
      <c r="M544" s="213"/>
      <c r="N544" s="214"/>
      <c r="O544" s="214"/>
      <c r="P544" s="214"/>
      <c r="Q544" s="214"/>
      <c r="R544" s="214"/>
      <c r="S544" s="214"/>
      <c r="T544" s="215"/>
      <c r="AT544" s="216" t="s">
        <v>133</v>
      </c>
      <c r="AU544" s="216" t="s">
        <v>83</v>
      </c>
      <c r="AV544" s="13" t="s">
        <v>85</v>
      </c>
      <c r="AW544" s="13" t="s">
        <v>31</v>
      </c>
      <c r="AX544" s="13" t="s">
        <v>75</v>
      </c>
      <c r="AY544" s="216" t="s">
        <v>123</v>
      </c>
    </row>
    <row r="545" spans="1:65" s="14" customFormat="1" ht="11.25">
      <c r="B545" s="217"/>
      <c r="C545" s="218"/>
      <c r="D545" s="191" t="s">
        <v>133</v>
      </c>
      <c r="E545" s="219" t="s">
        <v>1</v>
      </c>
      <c r="F545" s="220" t="s">
        <v>136</v>
      </c>
      <c r="G545" s="218"/>
      <c r="H545" s="221">
        <v>18</v>
      </c>
      <c r="I545" s="222"/>
      <c r="J545" s="218"/>
      <c r="K545" s="218"/>
      <c r="L545" s="223"/>
      <c r="M545" s="224"/>
      <c r="N545" s="225"/>
      <c r="O545" s="225"/>
      <c r="P545" s="225"/>
      <c r="Q545" s="225"/>
      <c r="R545" s="225"/>
      <c r="S545" s="225"/>
      <c r="T545" s="226"/>
      <c r="AT545" s="227" t="s">
        <v>133</v>
      </c>
      <c r="AU545" s="227" t="s">
        <v>83</v>
      </c>
      <c r="AV545" s="14" t="s">
        <v>130</v>
      </c>
      <c r="AW545" s="14" t="s">
        <v>31</v>
      </c>
      <c r="AX545" s="14" t="s">
        <v>83</v>
      </c>
      <c r="AY545" s="227" t="s">
        <v>123</v>
      </c>
    </row>
    <row r="546" spans="1:65" s="2" customFormat="1" ht="24">
      <c r="A546" s="33"/>
      <c r="B546" s="34"/>
      <c r="C546" s="228" t="s">
        <v>513</v>
      </c>
      <c r="D546" s="228" t="s">
        <v>369</v>
      </c>
      <c r="E546" s="229" t="s">
        <v>514</v>
      </c>
      <c r="F546" s="230" t="s">
        <v>515</v>
      </c>
      <c r="G546" s="231" t="s">
        <v>500</v>
      </c>
      <c r="H546" s="232">
        <v>5</v>
      </c>
      <c r="I546" s="233"/>
      <c r="J546" s="234">
        <f>ROUND(I546*H546,2)</f>
        <v>0</v>
      </c>
      <c r="K546" s="230" t="s">
        <v>128</v>
      </c>
      <c r="L546" s="38"/>
      <c r="M546" s="235" t="s">
        <v>1</v>
      </c>
      <c r="N546" s="236" t="s">
        <v>40</v>
      </c>
      <c r="O546" s="70"/>
      <c r="P546" s="187">
        <f>O546*H546</f>
        <v>0</v>
      </c>
      <c r="Q546" s="187">
        <v>0</v>
      </c>
      <c r="R546" s="187">
        <f>Q546*H546</f>
        <v>0</v>
      </c>
      <c r="S546" s="187">
        <v>0</v>
      </c>
      <c r="T546" s="188">
        <f>S546*H546</f>
        <v>0</v>
      </c>
      <c r="U546" s="33"/>
      <c r="V546" s="33"/>
      <c r="W546" s="33"/>
      <c r="X546" s="33"/>
      <c r="Y546" s="33"/>
      <c r="Z546" s="33"/>
      <c r="AA546" s="33"/>
      <c r="AB546" s="33"/>
      <c r="AC546" s="33"/>
      <c r="AD546" s="33"/>
      <c r="AE546" s="33"/>
      <c r="AR546" s="189" t="s">
        <v>130</v>
      </c>
      <c r="AT546" s="189" t="s">
        <v>369</v>
      </c>
      <c r="AU546" s="189" t="s">
        <v>83</v>
      </c>
      <c r="AY546" s="16" t="s">
        <v>123</v>
      </c>
      <c r="BE546" s="190">
        <f>IF(N546="základní",J546,0)</f>
        <v>0</v>
      </c>
      <c r="BF546" s="190">
        <f>IF(N546="snížená",J546,0)</f>
        <v>0</v>
      </c>
      <c r="BG546" s="190">
        <f>IF(N546="zákl. přenesená",J546,0)</f>
        <v>0</v>
      </c>
      <c r="BH546" s="190">
        <f>IF(N546="sníž. přenesená",J546,0)</f>
        <v>0</v>
      </c>
      <c r="BI546" s="190">
        <f>IF(N546="nulová",J546,0)</f>
        <v>0</v>
      </c>
      <c r="BJ546" s="16" t="s">
        <v>83</v>
      </c>
      <c r="BK546" s="190">
        <f>ROUND(I546*H546,2)</f>
        <v>0</v>
      </c>
      <c r="BL546" s="16" t="s">
        <v>130</v>
      </c>
      <c r="BM546" s="189" t="s">
        <v>516</v>
      </c>
    </row>
    <row r="547" spans="1:65" s="2" customFormat="1" ht="29.25">
      <c r="A547" s="33"/>
      <c r="B547" s="34"/>
      <c r="C547" s="35"/>
      <c r="D547" s="191" t="s">
        <v>132</v>
      </c>
      <c r="E547" s="35"/>
      <c r="F547" s="192" t="s">
        <v>517</v>
      </c>
      <c r="G547" s="35"/>
      <c r="H547" s="35"/>
      <c r="I547" s="193"/>
      <c r="J547" s="35"/>
      <c r="K547" s="35"/>
      <c r="L547" s="38"/>
      <c r="M547" s="194"/>
      <c r="N547" s="195"/>
      <c r="O547" s="70"/>
      <c r="P547" s="70"/>
      <c r="Q547" s="70"/>
      <c r="R547" s="70"/>
      <c r="S547" s="70"/>
      <c r="T547" s="71"/>
      <c r="U547" s="33"/>
      <c r="V547" s="33"/>
      <c r="W547" s="33"/>
      <c r="X547" s="33"/>
      <c r="Y547" s="33"/>
      <c r="Z547" s="33"/>
      <c r="AA547" s="33"/>
      <c r="AB547" s="33"/>
      <c r="AC547" s="33"/>
      <c r="AD547" s="33"/>
      <c r="AE547" s="33"/>
      <c r="AT547" s="16" t="s">
        <v>132</v>
      </c>
      <c r="AU547" s="16" t="s">
        <v>83</v>
      </c>
    </row>
    <row r="548" spans="1:65" s="12" customFormat="1" ht="11.25">
      <c r="B548" s="196"/>
      <c r="C548" s="197"/>
      <c r="D548" s="191" t="s">
        <v>133</v>
      </c>
      <c r="E548" s="198" t="s">
        <v>1</v>
      </c>
      <c r="F548" s="199" t="s">
        <v>232</v>
      </c>
      <c r="G548" s="197"/>
      <c r="H548" s="198" t="s">
        <v>1</v>
      </c>
      <c r="I548" s="200"/>
      <c r="J548" s="197"/>
      <c r="K548" s="197"/>
      <c r="L548" s="201"/>
      <c r="M548" s="202"/>
      <c r="N548" s="203"/>
      <c r="O548" s="203"/>
      <c r="P548" s="203"/>
      <c r="Q548" s="203"/>
      <c r="R548" s="203"/>
      <c r="S548" s="203"/>
      <c r="T548" s="204"/>
      <c r="AT548" s="205" t="s">
        <v>133</v>
      </c>
      <c r="AU548" s="205" t="s">
        <v>83</v>
      </c>
      <c r="AV548" s="12" t="s">
        <v>83</v>
      </c>
      <c r="AW548" s="12" t="s">
        <v>31</v>
      </c>
      <c r="AX548" s="12" t="s">
        <v>75</v>
      </c>
      <c r="AY548" s="205" t="s">
        <v>123</v>
      </c>
    </row>
    <row r="549" spans="1:65" s="13" customFormat="1" ht="11.25">
      <c r="B549" s="206"/>
      <c r="C549" s="207"/>
      <c r="D549" s="191" t="s">
        <v>133</v>
      </c>
      <c r="E549" s="208" t="s">
        <v>1</v>
      </c>
      <c r="F549" s="209" t="s">
        <v>85</v>
      </c>
      <c r="G549" s="207"/>
      <c r="H549" s="210">
        <v>2</v>
      </c>
      <c r="I549" s="211"/>
      <c r="J549" s="207"/>
      <c r="K549" s="207"/>
      <c r="L549" s="212"/>
      <c r="M549" s="213"/>
      <c r="N549" s="214"/>
      <c r="O549" s="214"/>
      <c r="P549" s="214"/>
      <c r="Q549" s="214"/>
      <c r="R549" s="214"/>
      <c r="S549" s="214"/>
      <c r="T549" s="215"/>
      <c r="AT549" s="216" t="s">
        <v>133</v>
      </c>
      <c r="AU549" s="216" t="s">
        <v>83</v>
      </c>
      <c r="AV549" s="13" t="s">
        <v>85</v>
      </c>
      <c r="AW549" s="13" t="s">
        <v>31</v>
      </c>
      <c r="AX549" s="13" t="s">
        <v>75</v>
      </c>
      <c r="AY549" s="216" t="s">
        <v>123</v>
      </c>
    </row>
    <row r="550" spans="1:65" s="12" customFormat="1" ht="11.25">
      <c r="B550" s="196"/>
      <c r="C550" s="197"/>
      <c r="D550" s="191" t="s">
        <v>133</v>
      </c>
      <c r="E550" s="198" t="s">
        <v>1</v>
      </c>
      <c r="F550" s="199" t="s">
        <v>185</v>
      </c>
      <c r="G550" s="197"/>
      <c r="H550" s="198" t="s">
        <v>1</v>
      </c>
      <c r="I550" s="200"/>
      <c r="J550" s="197"/>
      <c r="K550" s="197"/>
      <c r="L550" s="201"/>
      <c r="M550" s="202"/>
      <c r="N550" s="203"/>
      <c r="O550" s="203"/>
      <c r="P550" s="203"/>
      <c r="Q550" s="203"/>
      <c r="R550" s="203"/>
      <c r="S550" s="203"/>
      <c r="T550" s="204"/>
      <c r="AT550" s="205" t="s">
        <v>133</v>
      </c>
      <c r="AU550" s="205" t="s">
        <v>83</v>
      </c>
      <c r="AV550" s="12" t="s">
        <v>83</v>
      </c>
      <c r="AW550" s="12" t="s">
        <v>31</v>
      </c>
      <c r="AX550" s="12" t="s">
        <v>75</v>
      </c>
      <c r="AY550" s="205" t="s">
        <v>123</v>
      </c>
    </row>
    <row r="551" spans="1:65" s="13" customFormat="1" ht="11.25">
      <c r="B551" s="206"/>
      <c r="C551" s="207"/>
      <c r="D551" s="191" t="s">
        <v>133</v>
      </c>
      <c r="E551" s="208" t="s">
        <v>1</v>
      </c>
      <c r="F551" s="209" t="s">
        <v>143</v>
      </c>
      <c r="G551" s="207"/>
      <c r="H551" s="210">
        <v>3</v>
      </c>
      <c r="I551" s="211"/>
      <c r="J551" s="207"/>
      <c r="K551" s="207"/>
      <c r="L551" s="212"/>
      <c r="M551" s="213"/>
      <c r="N551" s="214"/>
      <c r="O551" s="214"/>
      <c r="P551" s="214"/>
      <c r="Q551" s="214"/>
      <c r="R551" s="214"/>
      <c r="S551" s="214"/>
      <c r="T551" s="215"/>
      <c r="AT551" s="216" t="s">
        <v>133</v>
      </c>
      <c r="AU551" s="216" t="s">
        <v>83</v>
      </c>
      <c r="AV551" s="13" t="s">
        <v>85</v>
      </c>
      <c r="AW551" s="13" t="s">
        <v>31</v>
      </c>
      <c r="AX551" s="13" t="s">
        <v>75</v>
      </c>
      <c r="AY551" s="216" t="s">
        <v>123</v>
      </c>
    </row>
    <row r="552" spans="1:65" s="14" customFormat="1" ht="11.25">
      <c r="B552" s="217"/>
      <c r="C552" s="218"/>
      <c r="D552" s="191" t="s">
        <v>133</v>
      </c>
      <c r="E552" s="219" t="s">
        <v>1</v>
      </c>
      <c r="F552" s="220" t="s">
        <v>136</v>
      </c>
      <c r="G552" s="218"/>
      <c r="H552" s="221">
        <v>5</v>
      </c>
      <c r="I552" s="222"/>
      <c r="J552" s="218"/>
      <c r="K552" s="218"/>
      <c r="L552" s="223"/>
      <c r="M552" s="224"/>
      <c r="N552" s="225"/>
      <c r="O552" s="225"/>
      <c r="P552" s="225"/>
      <c r="Q552" s="225"/>
      <c r="R552" s="225"/>
      <c r="S552" s="225"/>
      <c r="T552" s="226"/>
      <c r="AT552" s="227" t="s">
        <v>133</v>
      </c>
      <c r="AU552" s="227" t="s">
        <v>83</v>
      </c>
      <c r="AV552" s="14" t="s">
        <v>130</v>
      </c>
      <c r="AW552" s="14" t="s">
        <v>31</v>
      </c>
      <c r="AX552" s="14" t="s">
        <v>83</v>
      </c>
      <c r="AY552" s="227" t="s">
        <v>123</v>
      </c>
    </row>
    <row r="553" spans="1:65" s="2" customFormat="1" ht="24">
      <c r="A553" s="33"/>
      <c r="B553" s="34"/>
      <c r="C553" s="228" t="s">
        <v>518</v>
      </c>
      <c r="D553" s="228" t="s">
        <v>369</v>
      </c>
      <c r="E553" s="229" t="s">
        <v>519</v>
      </c>
      <c r="F553" s="230" t="s">
        <v>520</v>
      </c>
      <c r="G553" s="231" t="s">
        <v>500</v>
      </c>
      <c r="H553" s="232">
        <v>24</v>
      </c>
      <c r="I553" s="233"/>
      <c r="J553" s="234">
        <f>ROUND(I553*H553,2)</f>
        <v>0</v>
      </c>
      <c r="K553" s="230" t="s">
        <v>128</v>
      </c>
      <c r="L553" s="38"/>
      <c r="M553" s="235" t="s">
        <v>1</v>
      </c>
      <c r="N553" s="236" t="s">
        <v>40</v>
      </c>
      <c r="O553" s="70"/>
      <c r="P553" s="187">
        <f>O553*H553</f>
        <v>0</v>
      </c>
      <c r="Q553" s="187">
        <v>0</v>
      </c>
      <c r="R553" s="187">
        <f>Q553*H553</f>
        <v>0</v>
      </c>
      <c r="S553" s="187">
        <v>0</v>
      </c>
      <c r="T553" s="188">
        <f>S553*H553</f>
        <v>0</v>
      </c>
      <c r="U553" s="33"/>
      <c r="V553" s="33"/>
      <c r="W553" s="33"/>
      <c r="X553" s="33"/>
      <c r="Y553" s="33"/>
      <c r="Z553" s="33"/>
      <c r="AA553" s="33"/>
      <c r="AB553" s="33"/>
      <c r="AC553" s="33"/>
      <c r="AD553" s="33"/>
      <c r="AE553" s="33"/>
      <c r="AR553" s="189" t="s">
        <v>130</v>
      </c>
      <c r="AT553" s="189" t="s">
        <v>369</v>
      </c>
      <c r="AU553" s="189" t="s">
        <v>83</v>
      </c>
      <c r="AY553" s="16" t="s">
        <v>123</v>
      </c>
      <c r="BE553" s="190">
        <f>IF(N553="základní",J553,0)</f>
        <v>0</v>
      </c>
      <c r="BF553" s="190">
        <f>IF(N553="snížená",J553,0)</f>
        <v>0</v>
      </c>
      <c r="BG553" s="190">
        <f>IF(N553="zákl. přenesená",J553,0)</f>
        <v>0</v>
      </c>
      <c r="BH553" s="190">
        <f>IF(N553="sníž. přenesená",J553,0)</f>
        <v>0</v>
      </c>
      <c r="BI553" s="190">
        <f>IF(N553="nulová",J553,0)</f>
        <v>0</v>
      </c>
      <c r="BJ553" s="16" t="s">
        <v>83</v>
      </c>
      <c r="BK553" s="190">
        <f>ROUND(I553*H553,2)</f>
        <v>0</v>
      </c>
      <c r="BL553" s="16" t="s">
        <v>130</v>
      </c>
      <c r="BM553" s="189" t="s">
        <v>521</v>
      </c>
    </row>
    <row r="554" spans="1:65" s="2" customFormat="1" ht="29.25">
      <c r="A554" s="33"/>
      <c r="B554" s="34"/>
      <c r="C554" s="35"/>
      <c r="D554" s="191" t="s">
        <v>132</v>
      </c>
      <c r="E554" s="35"/>
      <c r="F554" s="192" t="s">
        <v>522</v>
      </c>
      <c r="G554" s="35"/>
      <c r="H554" s="35"/>
      <c r="I554" s="193"/>
      <c r="J554" s="35"/>
      <c r="K554" s="35"/>
      <c r="L554" s="38"/>
      <c r="M554" s="194"/>
      <c r="N554" s="195"/>
      <c r="O554" s="70"/>
      <c r="P554" s="70"/>
      <c r="Q554" s="70"/>
      <c r="R554" s="70"/>
      <c r="S554" s="70"/>
      <c r="T554" s="71"/>
      <c r="U554" s="33"/>
      <c r="V554" s="33"/>
      <c r="W554" s="33"/>
      <c r="X554" s="33"/>
      <c r="Y554" s="33"/>
      <c r="Z554" s="33"/>
      <c r="AA554" s="33"/>
      <c r="AB554" s="33"/>
      <c r="AC554" s="33"/>
      <c r="AD554" s="33"/>
      <c r="AE554" s="33"/>
      <c r="AT554" s="16" t="s">
        <v>132</v>
      </c>
      <c r="AU554" s="16" t="s">
        <v>83</v>
      </c>
    </row>
    <row r="555" spans="1:65" s="12" customFormat="1" ht="11.25">
      <c r="B555" s="196"/>
      <c r="C555" s="197"/>
      <c r="D555" s="191" t="s">
        <v>133</v>
      </c>
      <c r="E555" s="198" t="s">
        <v>1</v>
      </c>
      <c r="F555" s="199" t="s">
        <v>181</v>
      </c>
      <c r="G555" s="197"/>
      <c r="H555" s="198" t="s">
        <v>1</v>
      </c>
      <c r="I555" s="200"/>
      <c r="J555" s="197"/>
      <c r="K555" s="197"/>
      <c r="L555" s="201"/>
      <c r="M555" s="202"/>
      <c r="N555" s="203"/>
      <c r="O555" s="203"/>
      <c r="P555" s="203"/>
      <c r="Q555" s="203"/>
      <c r="R555" s="203"/>
      <c r="S555" s="203"/>
      <c r="T555" s="204"/>
      <c r="AT555" s="205" t="s">
        <v>133</v>
      </c>
      <c r="AU555" s="205" t="s">
        <v>83</v>
      </c>
      <c r="AV555" s="12" t="s">
        <v>83</v>
      </c>
      <c r="AW555" s="12" t="s">
        <v>31</v>
      </c>
      <c r="AX555" s="12" t="s">
        <v>75</v>
      </c>
      <c r="AY555" s="205" t="s">
        <v>123</v>
      </c>
    </row>
    <row r="556" spans="1:65" s="13" customFormat="1" ht="11.25">
      <c r="B556" s="206"/>
      <c r="C556" s="207"/>
      <c r="D556" s="191" t="s">
        <v>133</v>
      </c>
      <c r="E556" s="208" t="s">
        <v>1</v>
      </c>
      <c r="F556" s="209" t="s">
        <v>523</v>
      </c>
      <c r="G556" s="207"/>
      <c r="H556" s="210">
        <v>24</v>
      </c>
      <c r="I556" s="211"/>
      <c r="J556" s="207"/>
      <c r="K556" s="207"/>
      <c r="L556" s="212"/>
      <c r="M556" s="213"/>
      <c r="N556" s="214"/>
      <c r="O556" s="214"/>
      <c r="P556" s="214"/>
      <c r="Q556" s="214"/>
      <c r="R556" s="214"/>
      <c r="S556" s="214"/>
      <c r="T556" s="215"/>
      <c r="AT556" s="216" t="s">
        <v>133</v>
      </c>
      <c r="AU556" s="216" t="s">
        <v>83</v>
      </c>
      <c r="AV556" s="13" t="s">
        <v>85</v>
      </c>
      <c r="AW556" s="13" t="s">
        <v>31</v>
      </c>
      <c r="AX556" s="13" t="s">
        <v>75</v>
      </c>
      <c r="AY556" s="216" t="s">
        <v>123</v>
      </c>
    </row>
    <row r="557" spans="1:65" s="14" customFormat="1" ht="11.25">
      <c r="B557" s="217"/>
      <c r="C557" s="218"/>
      <c r="D557" s="191" t="s">
        <v>133</v>
      </c>
      <c r="E557" s="219" t="s">
        <v>1</v>
      </c>
      <c r="F557" s="220" t="s">
        <v>136</v>
      </c>
      <c r="G557" s="218"/>
      <c r="H557" s="221">
        <v>24</v>
      </c>
      <c r="I557" s="222"/>
      <c r="J557" s="218"/>
      <c r="K557" s="218"/>
      <c r="L557" s="223"/>
      <c r="M557" s="224"/>
      <c r="N557" s="225"/>
      <c r="O557" s="225"/>
      <c r="P557" s="225"/>
      <c r="Q557" s="225"/>
      <c r="R557" s="225"/>
      <c r="S557" s="225"/>
      <c r="T557" s="226"/>
      <c r="AT557" s="227" t="s">
        <v>133</v>
      </c>
      <c r="AU557" s="227" t="s">
        <v>83</v>
      </c>
      <c r="AV557" s="14" t="s">
        <v>130</v>
      </c>
      <c r="AW557" s="14" t="s">
        <v>31</v>
      </c>
      <c r="AX557" s="14" t="s">
        <v>83</v>
      </c>
      <c r="AY557" s="227" t="s">
        <v>123</v>
      </c>
    </row>
    <row r="558" spans="1:65" s="2" customFormat="1" ht="24">
      <c r="A558" s="33"/>
      <c r="B558" s="34"/>
      <c r="C558" s="228" t="s">
        <v>524</v>
      </c>
      <c r="D558" s="228" t="s">
        <v>369</v>
      </c>
      <c r="E558" s="229" t="s">
        <v>525</v>
      </c>
      <c r="F558" s="230" t="s">
        <v>526</v>
      </c>
      <c r="G558" s="231" t="s">
        <v>500</v>
      </c>
      <c r="H558" s="232">
        <v>12</v>
      </c>
      <c r="I558" s="233"/>
      <c r="J558" s="234">
        <f>ROUND(I558*H558,2)</f>
        <v>0</v>
      </c>
      <c r="K558" s="230" t="s">
        <v>128</v>
      </c>
      <c r="L558" s="38"/>
      <c r="M558" s="235" t="s">
        <v>1</v>
      </c>
      <c r="N558" s="236" t="s">
        <v>40</v>
      </c>
      <c r="O558" s="70"/>
      <c r="P558" s="187">
        <f>O558*H558</f>
        <v>0</v>
      </c>
      <c r="Q558" s="187">
        <v>0</v>
      </c>
      <c r="R558" s="187">
        <f>Q558*H558</f>
        <v>0</v>
      </c>
      <c r="S558" s="187">
        <v>0</v>
      </c>
      <c r="T558" s="188">
        <f>S558*H558</f>
        <v>0</v>
      </c>
      <c r="U558" s="33"/>
      <c r="V558" s="33"/>
      <c r="W558" s="33"/>
      <c r="X558" s="33"/>
      <c r="Y558" s="33"/>
      <c r="Z558" s="33"/>
      <c r="AA558" s="33"/>
      <c r="AB558" s="33"/>
      <c r="AC558" s="33"/>
      <c r="AD558" s="33"/>
      <c r="AE558" s="33"/>
      <c r="AR558" s="189" t="s">
        <v>130</v>
      </c>
      <c r="AT558" s="189" t="s">
        <v>369</v>
      </c>
      <c r="AU558" s="189" t="s">
        <v>83</v>
      </c>
      <c r="AY558" s="16" t="s">
        <v>123</v>
      </c>
      <c r="BE558" s="190">
        <f>IF(N558="základní",J558,0)</f>
        <v>0</v>
      </c>
      <c r="BF558" s="190">
        <f>IF(N558="snížená",J558,0)</f>
        <v>0</v>
      </c>
      <c r="BG558" s="190">
        <f>IF(N558="zákl. přenesená",J558,0)</f>
        <v>0</v>
      </c>
      <c r="BH558" s="190">
        <f>IF(N558="sníž. přenesená",J558,0)</f>
        <v>0</v>
      </c>
      <c r="BI558" s="190">
        <f>IF(N558="nulová",J558,0)</f>
        <v>0</v>
      </c>
      <c r="BJ558" s="16" t="s">
        <v>83</v>
      </c>
      <c r="BK558" s="190">
        <f>ROUND(I558*H558,2)</f>
        <v>0</v>
      </c>
      <c r="BL558" s="16" t="s">
        <v>130</v>
      </c>
      <c r="BM558" s="189" t="s">
        <v>527</v>
      </c>
    </row>
    <row r="559" spans="1:65" s="2" customFormat="1" ht="39">
      <c r="A559" s="33"/>
      <c r="B559" s="34"/>
      <c r="C559" s="35"/>
      <c r="D559" s="191" t="s">
        <v>132</v>
      </c>
      <c r="E559" s="35"/>
      <c r="F559" s="192" t="s">
        <v>528</v>
      </c>
      <c r="G559" s="35"/>
      <c r="H559" s="35"/>
      <c r="I559" s="193"/>
      <c r="J559" s="35"/>
      <c r="K559" s="35"/>
      <c r="L559" s="38"/>
      <c r="M559" s="194"/>
      <c r="N559" s="195"/>
      <c r="O559" s="70"/>
      <c r="P559" s="70"/>
      <c r="Q559" s="70"/>
      <c r="R559" s="70"/>
      <c r="S559" s="70"/>
      <c r="T559" s="71"/>
      <c r="U559" s="33"/>
      <c r="V559" s="33"/>
      <c r="W559" s="33"/>
      <c r="X559" s="33"/>
      <c r="Y559" s="33"/>
      <c r="Z559" s="33"/>
      <c r="AA559" s="33"/>
      <c r="AB559" s="33"/>
      <c r="AC559" s="33"/>
      <c r="AD559" s="33"/>
      <c r="AE559" s="33"/>
      <c r="AT559" s="16" t="s">
        <v>132</v>
      </c>
      <c r="AU559" s="16" t="s">
        <v>83</v>
      </c>
    </row>
    <row r="560" spans="1:65" s="12" customFormat="1" ht="11.25">
      <c r="B560" s="196"/>
      <c r="C560" s="197"/>
      <c r="D560" s="191" t="s">
        <v>133</v>
      </c>
      <c r="E560" s="198" t="s">
        <v>1</v>
      </c>
      <c r="F560" s="199" t="s">
        <v>181</v>
      </c>
      <c r="G560" s="197"/>
      <c r="H560" s="198" t="s">
        <v>1</v>
      </c>
      <c r="I560" s="200"/>
      <c r="J560" s="197"/>
      <c r="K560" s="197"/>
      <c r="L560" s="201"/>
      <c r="M560" s="202"/>
      <c r="N560" s="203"/>
      <c r="O560" s="203"/>
      <c r="P560" s="203"/>
      <c r="Q560" s="203"/>
      <c r="R560" s="203"/>
      <c r="S560" s="203"/>
      <c r="T560" s="204"/>
      <c r="AT560" s="205" t="s">
        <v>133</v>
      </c>
      <c r="AU560" s="205" t="s">
        <v>83</v>
      </c>
      <c r="AV560" s="12" t="s">
        <v>83</v>
      </c>
      <c r="AW560" s="12" t="s">
        <v>31</v>
      </c>
      <c r="AX560" s="12" t="s">
        <v>75</v>
      </c>
      <c r="AY560" s="205" t="s">
        <v>123</v>
      </c>
    </row>
    <row r="561" spans="1:65" s="13" customFormat="1" ht="11.25">
      <c r="B561" s="206"/>
      <c r="C561" s="207"/>
      <c r="D561" s="191" t="s">
        <v>133</v>
      </c>
      <c r="E561" s="208" t="s">
        <v>1</v>
      </c>
      <c r="F561" s="209" t="s">
        <v>177</v>
      </c>
      <c r="G561" s="207"/>
      <c r="H561" s="210">
        <v>12</v>
      </c>
      <c r="I561" s="211"/>
      <c r="J561" s="207"/>
      <c r="K561" s="207"/>
      <c r="L561" s="212"/>
      <c r="M561" s="213"/>
      <c r="N561" s="214"/>
      <c r="O561" s="214"/>
      <c r="P561" s="214"/>
      <c r="Q561" s="214"/>
      <c r="R561" s="214"/>
      <c r="S561" s="214"/>
      <c r="T561" s="215"/>
      <c r="AT561" s="216" t="s">
        <v>133</v>
      </c>
      <c r="AU561" s="216" t="s">
        <v>83</v>
      </c>
      <c r="AV561" s="13" t="s">
        <v>85</v>
      </c>
      <c r="AW561" s="13" t="s">
        <v>31</v>
      </c>
      <c r="AX561" s="13" t="s">
        <v>75</v>
      </c>
      <c r="AY561" s="216" t="s">
        <v>123</v>
      </c>
    </row>
    <row r="562" spans="1:65" s="14" customFormat="1" ht="11.25">
      <c r="B562" s="217"/>
      <c r="C562" s="218"/>
      <c r="D562" s="191" t="s">
        <v>133</v>
      </c>
      <c r="E562" s="219" t="s">
        <v>1</v>
      </c>
      <c r="F562" s="220" t="s">
        <v>136</v>
      </c>
      <c r="G562" s="218"/>
      <c r="H562" s="221">
        <v>12</v>
      </c>
      <c r="I562" s="222"/>
      <c r="J562" s="218"/>
      <c r="K562" s="218"/>
      <c r="L562" s="223"/>
      <c r="M562" s="224"/>
      <c r="N562" s="225"/>
      <c r="O562" s="225"/>
      <c r="P562" s="225"/>
      <c r="Q562" s="225"/>
      <c r="R562" s="225"/>
      <c r="S562" s="225"/>
      <c r="T562" s="226"/>
      <c r="AT562" s="227" t="s">
        <v>133</v>
      </c>
      <c r="AU562" s="227" t="s">
        <v>83</v>
      </c>
      <c r="AV562" s="14" t="s">
        <v>130</v>
      </c>
      <c r="AW562" s="14" t="s">
        <v>31</v>
      </c>
      <c r="AX562" s="14" t="s">
        <v>83</v>
      </c>
      <c r="AY562" s="227" t="s">
        <v>123</v>
      </c>
    </row>
    <row r="563" spans="1:65" s="2" customFormat="1" ht="24">
      <c r="A563" s="33"/>
      <c r="B563" s="34"/>
      <c r="C563" s="228" t="s">
        <v>529</v>
      </c>
      <c r="D563" s="228" t="s">
        <v>369</v>
      </c>
      <c r="E563" s="229" t="s">
        <v>530</v>
      </c>
      <c r="F563" s="230" t="s">
        <v>531</v>
      </c>
      <c r="G563" s="231" t="s">
        <v>500</v>
      </c>
      <c r="H563" s="232">
        <v>36</v>
      </c>
      <c r="I563" s="233"/>
      <c r="J563" s="234">
        <f>ROUND(I563*H563,2)</f>
        <v>0</v>
      </c>
      <c r="K563" s="230" t="s">
        <v>128</v>
      </c>
      <c r="L563" s="38"/>
      <c r="M563" s="235" t="s">
        <v>1</v>
      </c>
      <c r="N563" s="236" t="s">
        <v>40</v>
      </c>
      <c r="O563" s="70"/>
      <c r="P563" s="187">
        <f>O563*H563</f>
        <v>0</v>
      </c>
      <c r="Q563" s="187">
        <v>0</v>
      </c>
      <c r="R563" s="187">
        <f>Q563*H563</f>
        <v>0</v>
      </c>
      <c r="S563" s="187">
        <v>0</v>
      </c>
      <c r="T563" s="188">
        <f>S563*H563</f>
        <v>0</v>
      </c>
      <c r="U563" s="33"/>
      <c r="V563" s="33"/>
      <c r="W563" s="33"/>
      <c r="X563" s="33"/>
      <c r="Y563" s="33"/>
      <c r="Z563" s="33"/>
      <c r="AA563" s="33"/>
      <c r="AB563" s="33"/>
      <c r="AC563" s="33"/>
      <c r="AD563" s="33"/>
      <c r="AE563" s="33"/>
      <c r="AR563" s="189" t="s">
        <v>130</v>
      </c>
      <c r="AT563" s="189" t="s">
        <v>369</v>
      </c>
      <c r="AU563" s="189" t="s">
        <v>83</v>
      </c>
      <c r="AY563" s="16" t="s">
        <v>123</v>
      </c>
      <c r="BE563" s="190">
        <f>IF(N563="základní",J563,0)</f>
        <v>0</v>
      </c>
      <c r="BF563" s="190">
        <f>IF(N563="snížená",J563,0)</f>
        <v>0</v>
      </c>
      <c r="BG563" s="190">
        <f>IF(N563="zákl. přenesená",J563,0)</f>
        <v>0</v>
      </c>
      <c r="BH563" s="190">
        <f>IF(N563="sníž. přenesená",J563,0)</f>
        <v>0</v>
      </c>
      <c r="BI563" s="190">
        <f>IF(N563="nulová",J563,0)</f>
        <v>0</v>
      </c>
      <c r="BJ563" s="16" t="s">
        <v>83</v>
      </c>
      <c r="BK563" s="190">
        <f>ROUND(I563*H563,2)</f>
        <v>0</v>
      </c>
      <c r="BL563" s="16" t="s">
        <v>130</v>
      </c>
      <c r="BM563" s="189" t="s">
        <v>532</v>
      </c>
    </row>
    <row r="564" spans="1:65" s="2" customFormat="1" ht="39">
      <c r="A564" s="33"/>
      <c r="B564" s="34"/>
      <c r="C564" s="35"/>
      <c r="D564" s="191" t="s">
        <v>132</v>
      </c>
      <c r="E564" s="35"/>
      <c r="F564" s="192" t="s">
        <v>533</v>
      </c>
      <c r="G564" s="35"/>
      <c r="H564" s="35"/>
      <c r="I564" s="193"/>
      <c r="J564" s="35"/>
      <c r="K564" s="35"/>
      <c r="L564" s="38"/>
      <c r="M564" s="194"/>
      <c r="N564" s="195"/>
      <c r="O564" s="70"/>
      <c r="P564" s="70"/>
      <c r="Q564" s="70"/>
      <c r="R564" s="70"/>
      <c r="S564" s="70"/>
      <c r="T564" s="71"/>
      <c r="U564" s="33"/>
      <c r="V564" s="33"/>
      <c r="W564" s="33"/>
      <c r="X564" s="33"/>
      <c r="Y564" s="33"/>
      <c r="Z564" s="33"/>
      <c r="AA564" s="33"/>
      <c r="AB564" s="33"/>
      <c r="AC564" s="33"/>
      <c r="AD564" s="33"/>
      <c r="AE564" s="33"/>
      <c r="AT564" s="16" t="s">
        <v>132</v>
      </c>
      <c r="AU564" s="16" t="s">
        <v>83</v>
      </c>
    </row>
    <row r="565" spans="1:65" s="12" customFormat="1" ht="11.25">
      <c r="B565" s="196"/>
      <c r="C565" s="197"/>
      <c r="D565" s="191" t="s">
        <v>133</v>
      </c>
      <c r="E565" s="198" t="s">
        <v>1</v>
      </c>
      <c r="F565" s="199" t="s">
        <v>231</v>
      </c>
      <c r="G565" s="197"/>
      <c r="H565" s="198" t="s">
        <v>1</v>
      </c>
      <c r="I565" s="200"/>
      <c r="J565" s="197"/>
      <c r="K565" s="197"/>
      <c r="L565" s="201"/>
      <c r="M565" s="202"/>
      <c r="N565" s="203"/>
      <c r="O565" s="203"/>
      <c r="P565" s="203"/>
      <c r="Q565" s="203"/>
      <c r="R565" s="203"/>
      <c r="S565" s="203"/>
      <c r="T565" s="204"/>
      <c r="AT565" s="205" t="s">
        <v>133</v>
      </c>
      <c r="AU565" s="205" t="s">
        <v>83</v>
      </c>
      <c r="AV565" s="12" t="s">
        <v>83</v>
      </c>
      <c r="AW565" s="12" t="s">
        <v>31</v>
      </c>
      <c r="AX565" s="12" t="s">
        <v>75</v>
      </c>
      <c r="AY565" s="205" t="s">
        <v>123</v>
      </c>
    </row>
    <row r="566" spans="1:65" s="13" customFormat="1" ht="11.25">
      <c r="B566" s="206"/>
      <c r="C566" s="207"/>
      <c r="D566" s="191" t="s">
        <v>133</v>
      </c>
      <c r="E566" s="208" t="s">
        <v>1</v>
      </c>
      <c r="F566" s="209" t="s">
        <v>135</v>
      </c>
      <c r="G566" s="207"/>
      <c r="H566" s="210">
        <v>6</v>
      </c>
      <c r="I566" s="211"/>
      <c r="J566" s="207"/>
      <c r="K566" s="207"/>
      <c r="L566" s="212"/>
      <c r="M566" s="213"/>
      <c r="N566" s="214"/>
      <c r="O566" s="214"/>
      <c r="P566" s="214"/>
      <c r="Q566" s="214"/>
      <c r="R566" s="214"/>
      <c r="S566" s="214"/>
      <c r="T566" s="215"/>
      <c r="AT566" s="216" t="s">
        <v>133</v>
      </c>
      <c r="AU566" s="216" t="s">
        <v>83</v>
      </c>
      <c r="AV566" s="13" t="s">
        <v>85</v>
      </c>
      <c r="AW566" s="13" t="s">
        <v>31</v>
      </c>
      <c r="AX566" s="13" t="s">
        <v>75</v>
      </c>
      <c r="AY566" s="216" t="s">
        <v>123</v>
      </c>
    </row>
    <row r="567" spans="1:65" s="12" customFormat="1" ht="11.25">
      <c r="B567" s="196"/>
      <c r="C567" s="197"/>
      <c r="D567" s="191" t="s">
        <v>133</v>
      </c>
      <c r="E567" s="198" t="s">
        <v>1</v>
      </c>
      <c r="F567" s="199" t="s">
        <v>183</v>
      </c>
      <c r="G567" s="197"/>
      <c r="H567" s="198" t="s">
        <v>1</v>
      </c>
      <c r="I567" s="200"/>
      <c r="J567" s="197"/>
      <c r="K567" s="197"/>
      <c r="L567" s="201"/>
      <c r="M567" s="202"/>
      <c r="N567" s="203"/>
      <c r="O567" s="203"/>
      <c r="P567" s="203"/>
      <c r="Q567" s="203"/>
      <c r="R567" s="203"/>
      <c r="S567" s="203"/>
      <c r="T567" s="204"/>
      <c r="AT567" s="205" t="s">
        <v>133</v>
      </c>
      <c r="AU567" s="205" t="s">
        <v>83</v>
      </c>
      <c r="AV567" s="12" t="s">
        <v>83</v>
      </c>
      <c r="AW567" s="12" t="s">
        <v>31</v>
      </c>
      <c r="AX567" s="12" t="s">
        <v>75</v>
      </c>
      <c r="AY567" s="205" t="s">
        <v>123</v>
      </c>
    </row>
    <row r="568" spans="1:65" s="13" customFormat="1" ht="11.25">
      <c r="B568" s="206"/>
      <c r="C568" s="207"/>
      <c r="D568" s="191" t="s">
        <v>133</v>
      </c>
      <c r="E568" s="208" t="s">
        <v>1</v>
      </c>
      <c r="F568" s="209" t="s">
        <v>135</v>
      </c>
      <c r="G568" s="207"/>
      <c r="H568" s="210">
        <v>6</v>
      </c>
      <c r="I568" s="211"/>
      <c r="J568" s="207"/>
      <c r="K568" s="207"/>
      <c r="L568" s="212"/>
      <c r="M568" s="213"/>
      <c r="N568" s="214"/>
      <c r="O568" s="214"/>
      <c r="P568" s="214"/>
      <c r="Q568" s="214"/>
      <c r="R568" s="214"/>
      <c r="S568" s="214"/>
      <c r="T568" s="215"/>
      <c r="AT568" s="216" t="s">
        <v>133</v>
      </c>
      <c r="AU568" s="216" t="s">
        <v>83</v>
      </c>
      <c r="AV568" s="13" t="s">
        <v>85</v>
      </c>
      <c r="AW568" s="13" t="s">
        <v>31</v>
      </c>
      <c r="AX568" s="13" t="s">
        <v>75</v>
      </c>
      <c r="AY568" s="216" t="s">
        <v>123</v>
      </c>
    </row>
    <row r="569" spans="1:65" s="12" customFormat="1" ht="11.25">
      <c r="B569" s="196"/>
      <c r="C569" s="197"/>
      <c r="D569" s="191" t="s">
        <v>133</v>
      </c>
      <c r="E569" s="198" t="s">
        <v>1</v>
      </c>
      <c r="F569" s="199" t="s">
        <v>184</v>
      </c>
      <c r="G569" s="197"/>
      <c r="H569" s="198" t="s">
        <v>1</v>
      </c>
      <c r="I569" s="200"/>
      <c r="J569" s="197"/>
      <c r="K569" s="197"/>
      <c r="L569" s="201"/>
      <c r="M569" s="202"/>
      <c r="N569" s="203"/>
      <c r="O569" s="203"/>
      <c r="P569" s="203"/>
      <c r="Q569" s="203"/>
      <c r="R569" s="203"/>
      <c r="S569" s="203"/>
      <c r="T569" s="204"/>
      <c r="AT569" s="205" t="s">
        <v>133</v>
      </c>
      <c r="AU569" s="205" t="s">
        <v>83</v>
      </c>
      <c r="AV569" s="12" t="s">
        <v>83</v>
      </c>
      <c r="AW569" s="12" t="s">
        <v>31</v>
      </c>
      <c r="AX569" s="12" t="s">
        <v>75</v>
      </c>
      <c r="AY569" s="205" t="s">
        <v>123</v>
      </c>
    </row>
    <row r="570" spans="1:65" s="13" customFormat="1" ht="11.25">
      <c r="B570" s="206"/>
      <c r="C570" s="207"/>
      <c r="D570" s="191" t="s">
        <v>133</v>
      </c>
      <c r="E570" s="208" t="s">
        <v>1</v>
      </c>
      <c r="F570" s="209" t="s">
        <v>135</v>
      </c>
      <c r="G570" s="207"/>
      <c r="H570" s="210">
        <v>6</v>
      </c>
      <c r="I570" s="211"/>
      <c r="J570" s="207"/>
      <c r="K570" s="207"/>
      <c r="L570" s="212"/>
      <c r="M570" s="213"/>
      <c r="N570" s="214"/>
      <c r="O570" s="214"/>
      <c r="P570" s="214"/>
      <c r="Q570" s="214"/>
      <c r="R570" s="214"/>
      <c r="S570" s="214"/>
      <c r="T570" s="215"/>
      <c r="AT570" s="216" t="s">
        <v>133</v>
      </c>
      <c r="AU570" s="216" t="s">
        <v>83</v>
      </c>
      <c r="AV570" s="13" t="s">
        <v>85</v>
      </c>
      <c r="AW570" s="13" t="s">
        <v>31</v>
      </c>
      <c r="AX570" s="13" t="s">
        <v>75</v>
      </c>
      <c r="AY570" s="216" t="s">
        <v>123</v>
      </c>
    </row>
    <row r="571" spans="1:65" s="12" customFormat="1" ht="11.25">
      <c r="B571" s="196"/>
      <c r="C571" s="197"/>
      <c r="D571" s="191" t="s">
        <v>133</v>
      </c>
      <c r="E571" s="198" t="s">
        <v>1</v>
      </c>
      <c r="F571" s="199" t="s">
        <v>232</v>
      </c>
      <c r="G571" s="197"/>
      <c r="H571" s="198" t="s">
        <v>1</v>
      </c>
      <c r="I571" s="200"/>
      <c r="J571" s="197"/>
      <c r="K571" s="197"/>
      <c r="L571" s="201"/>
      <c r="M571" s="202"/>
      <c r="N571" s="203"/>
      <c r="O571" s="203"/>
      <c r="P571" s="203"/>
      <c r="Q571" s="203"/>
      <c r="R571" s="203"/>
      <c r="S571" s="203"/>
      <c r="T571" s="204"/>
      <c r="AT571" s="205" t="s">
        <v>133</v>
      </c>
      <c r="AU571" s="205" t="s">
        <v>83</v>
      </c>
      <c r="AV571" s="12" t="s">
        <v>83</v>
      </c>
      <c r="AW571" s="12" t="s">
        <v>31</v>
      </c>
      <c r="AX571" s="12" t="s">
        <v>75</v>
      </c>
      <c r="AY571" s="205" t="s">
        <v>123</v>
      </c>
    </row>
    <row r="572" spans="1:65" s="13" customFormat="1" ht="11.25">
      <c r="B572" s="206"/>
      <c r="C572" s="207"/>
      <c r="D572" s="191" t="s">
        <v>133</v>
      </c>
      <c r="E572" s="208" t="s">
        <v>1</v>
      </c>
      <c r="F572" s="209" t="s">
        <v>135</v>
      </c>
      <c r="G572" s="207"/>
      <c r="H572" s="210">
        <v>6</v>
      </c>
      <c r="I572" s="211"/>
      <c r="J572" s="207"/>
      <c r="K572" s="207"/>
      <c r="L572" s="212"/>
      <c r="M572" s="213"/>
      <c r="N572" s="214"/>
      <c r="O572" s="214"/>
      <c r="P572" s="214"/>
      <c r="Q572" s="214"/>
      <c r="R572" s="214"/>
      <c r="S572" s="214"/>
      <c r="T572" s="215"/>
      <c r="AT572" s="216" t="s">
        <v>133</v>
      </c>
      <c r="AU572" s="216" t="s">
        <v>83</v>
      </c>
      <c r="AV572" s="13" t="s">
        <v>85</v>
      </c>
      <c r="AW572" s="13" t="s">
        <v>31</v>
      </c>
      <c r="AX572" s="13" t="s">
        <v>75</v>
      </c>
      <c r="AY572" s="216" t="s">
        <v>123</v>
      </c>
    </row>
    <row r="573" spans="1:65" s="12" customFormat="1" ht="11.25">
      <c r="B573" s="196"/>
      <c r="C573" s="197"/>
      <c r="D573" s="191" t="s">
        <v>133</v>
      </c>
      <c r="E573" s="198" t="s">
        <v>1</v>
      </c>
      <c r="F573" s="199" t="s">
        <v>185</v>
      </c>
      <c r="G573" s="197"/>
      <c r="H573" s="198" t="s">
        <v>1</v>
      </c>
      <c r="I573" s="200"/>
      <c r="J573" s="197"/>
      <c r="K573" s="197"/>
      <c r="L573" s="201"/>
      <c r="M573" s="202"/>
      <c r="N573" s="203"/>
      <c r="O573" s="203"/>
      <c r="P573" s="203"/>
      <c r="Q573" s="203"/>
      <c r="R573" s="203"/>
      <c r="S573" s="203"/>
      <c r="T573" s="204"/>
      <c r="AT573" s="205" t="s">
        <v>133</v>
      </c>
      <c r="AU573" s="205" t="s">
        <v>83</v>
      </c>
      <c r="AV573" s="12" t="s">
        <v>83</v>
      </c>
      <c r="AW573" s="12" t="s">
        <v>31</v>
      </c>
      <c r="AX573" s="12" t="s">
        <v>75</v>
      </c>
      <c r="AY573" s="205" t="s">
        <v>123</v>
      </c>
    </row>
    <row r="574" spans="1:65" s="13" customFormat="1" ht="11.25">
      <c r="B574" s="206"/>
      <c r="C574" s="207"/>
      <c r="D574" s="191" t="s">
        <v>133</v>
      </c>
      <c r="E574" s="208" t="s">
        <v>1</v>
      </c>
      <c r="F574" s="209" t="s">
        <v>135</v>
      </c>
      <c r="G574" s="207"/>
      <c r="H574" s="210">
        <v>6</v>
      </c>
      <c r="I574" s="211"/>
      <c r="J574" s="207"/>
      <c r="K574" s="207"/>
      <c r="L574" s="212"/>
      <c r="M574" s="213"/>
      <c r="N574" s="214"/>
      <c r="O574" s="214"/>
      <c r="P574" s="214"/>
      <c r="Q574" s="214"/>
      <c r="R574" s="214"/>
      <c r="S574" s="214"/>
      <c r="T574" s="215"/>
      <c r="AT574" s="216" t="s">
        <v>133</v>
      </c>
      <c r="AU574" s="216" t="s">
        <v>83</v>
      </c>
      <c r="AV574" s="13" t="s">
        <v>85</v>
      </c>
      <c r="AW574" s="13" t="s">
        <v>31</v>
      </c>
      <c r="AX574" s="13" t="s">
        <v>75</v>
      </c>
      <c r="AY574" s="216" t="s">
        <v>123</v>
      </c>
    </row>
    <row r="575" spans="1:65" s="12" customFormat="1" ht="11.25">
      <c r="B575" s="196"/>
      <c r="C575" s="197"/>
      <c r="D575" s="191" t="s">
        <v>133</v>
      </c>
      <c r="E575" s="198" t="s">
        <v>1</v>
      </c>
      <c r="F575" s="199" t="s">
        <v>186</v>
      </c>
      <c r="G575" s="197"/>
      <c r="H575" s="198" t="s">
        <v>1</v>
      </c>
      <c r="I575" s="200"/>
      <c r="J575" s="197"/>
      <c r="K575" s="197"/>
      <c r="L575" s="201"/>
      <c r="M575" s="202"/>
      <c r="N575" s="203"/>
      <c r="O575" s="203"/>
      <c r="P575" s="203"/>
      <c r="Q575" s="203"/>
      <c r="R575" s="203"/>
      <c r="S575" s="203"/>
      <c r="T575" s="204"/>
      <c r="AT575" s="205" t="s">
        <v>133</v>
      </c>
      <c r="AU575" s="205" t="s">
        <v>83</v>
      </c>
      <c r="AV575" s="12" t="s">
        <v>83</v>
      </c>
      <c r="AW575" s="12" t="s">
        <v>31</v>
      </c>
      <c r="AX575" s="12" t="s">
        <v>75</v>
      </c>
      <c r="AY575" s="205" t="s">
        <v>123</v>
      </c>
    </row>
    <row r="576" spans="1:65" s="13" customFormat="1" ht="11.25">
      <c r="B576" s="206"/>
      <c r="C576" s="207"/>
      <c r="D576" s="191" t="s">
        <v>133</v>
      </c>
      <c r="E576" s="208" t="s">
        <v>1</v>
      </c>
      <c r="F576" s="209" t="s">
        <v>135</v>
      </c>
      <c r="G576" s="207"/>
      <c r="H576" s="210">
        <v>6</v>
      </c>
      <c r="I576" s="211"/>
      <c r="J576" s="207"/>
      <c r="K576" s="207"/>
      <c r="L576" s="212"/>
      <c r="M576" s="213"/>
      <c r="N576" s="214"/>
      <c r="O576" s="214"/>
      <c r="P576" s="214"/>
      <c r="Q576" s="214"/>
      <c r="R576" s="214"/>
      <c r="S576" s="214"/>
      <c r="T576" s="215"/>
      <c r="AT576" s="216" t="s">
        <v>133</v>
      </c>
      <c r="AU576" s="216" t="s">
        <v>83</v>
      </c>
      <c r="AV576" s="13" t="s">
        <v>85</v>
      </c>
      <c r="AW576" s="13" t="s">
        <v>31</v>
      </c>
      <c r="AX576" s="13" t="s">
        <v>75</v>
      </c>
      <c r="AY576" s="216" t="s">
        <v>123</v>
      </c>
    </row>
    <row r="577" spans="1:65" s="14" customFormat="1" ht="11.25">
      <c r="B577" s="217"/>
      <c r="C577" s="218"/>
      <c r="D577" s="191" t="s">
        <v>133</v>
      </c>
      <c r="E577" s="219" t="s">
        <v>1</v>
      </c>
      <c r="F577" s="220" t="s">
        <v>136</v>
      </c>
      <c r="G577" s="218"/>
      <c r="H577" s="221">
        <v>36</v>
      </c>
      <c r="I577" s="222"/>
      <c r="J577" s="218"/>
      <c r="K577" s="218"/>
      <c r="L577" s="223"/>
      <c r="M577" s="224"/>
      <c r="N577" s="225"/>
      <c r="O577" s="225"/>
      <c r="P577" s="225"/>
      <c r="Q577" s="225"/>
      <c r="R577" s="225"/>
      <c r="S577" s="225"/>
      <c r="T577" s="226"/>
      <c r="AT577" s="227" t="s">
        <v>133</v>
      </c>
      <c r="AU577" s="227" t="s">
        <v>83</v>
      </c>
      <c r="AV577" s="14" t="s">
        <v>130</v>
      </c>
      <c r="AW577" s="14" t="s">
        <v>31</v>
      </c>
      <c r="AX577" s="14" t="s">
        <v>83</v>
      </c>
      <c r="AY577" s="227" t="s">
        <v>123</v>
      </c>
    </row>
    <row r="578" spans="1:65" s="2" customFormat="1" ht="21.75" customHeight="1">
      <c r="A578" s="33"/>
      <c r="B578" s="34"/>
      <c r="C578" s="228" t="s">
        <v>534</v>
      </c>
      <c r="D578" s="228" t="s">
        <v>369</v>
      </c>
      <c r="E578" s="229" t="s">
        <v>535</v>
      </c>
      <c r="F578" s="230" t="s">
        <v>536</v>
      </c>
      <c r="G578" s="231" t="s">
        <v>500</v>
      </c>
      <c r="H578" s="232">
        <v>36</v>
      </c>
      <c r="I578" s="233"/>
      <c r="J578" s="234">
        <f>ROUND(I578*H578,2)</f>
        <v>0</v>
      </c>
      <c r="K578" s="230" t="s">
        <v>128</v>
      </c>
      <c r="L578" s="38"/>
      <c r="M578" s="235" t="s">
        <v>1</v>
      </c>
      <c r="N578" s="236" t="s">
        <v>40</v>
      </c>
      <c r="O578" s="70"/>
      <c r="P578" s="187">
        <f>O578*H578</f>
        <v>0</v>
      </c>
      <c r="Q578" s="187">
        <v>0</v>
      </c>
      <c r="R578" s="187">
        <f>Q578*H578</f>
        <v>0</v>
      </c>
      <c r="S578" s="187">
        <v>0</v>
      </c>
      <c r="T578" s="188">
        <f>S578*H578</f>
        <v>0</v>
      </c>
      <c r="U578" s="33"/>
      <c r="V578" s="33"/>
      <c r="W578" s="33"/>
      <c r="X578" s="33"/>
      <c r="Y578" s="33"/>
      <c r="Z578" s="33"/>
      <c r="AA578" s="33"/>
      <c r="AB578" s="33"/>
      <c r="AC578" s="33"/>
      <c r="AD578" s="33"/>
      <c r="AE578" s="33"/>
      <c r="AR578" s="189" t="s">
        <v>130</v>
      </c>
      <c r="AT578" s="189" t="s">
        <v>369</v>
      </c>
      <c r="AU578" s="189" t="s">
        <v>83</v>
      </c>
      <c r="AY578" s="16" t="s">
        <v>123</v>
      </c>
      <c r="BE578" s="190">
        <f>IF(N578="základní",J578,0)</f>
        <v>0</v>
      </c>
      <c r="BF578" s="190">
        <f>IF(N578="snížená",J578,0)</f>
        <v>0</v>
      </c>
      <c r="BG578" s="190">
        <f>IF(N578="zákl. přenesená",J578,0)</f>
        <v>0</v>
      </c>
      <c r="BH578" s="190">
        <f>IF(N578="sníž. přenesená",J578,0)</f>
        <v>0</v>
      </c>
      <c r="BI578" s="190">
        <f>IF(N578="nulová",J578,0)</f>
        <v>0</v>
      </c>
      <c r="BJ578" s="16" t="s">
        <v>83</v>
      </c>
      <c r="BK578" s="190">
        <f>ROUND(I578*H578,2)</f>
        <v>0</v>
      </c>
      <c r="BL578" s="16" t="s">
        <v>130</v>
      </c>
      <c r="BM578" s="189" t="s">
        <v>537</v>
      </c>
    </row>
    <row r="579" spans="1:65" s="2" customFormat="1" ht="19.5">
      <c r="A579" s="33"/>
      <c r="B579" s="34"/>
      <c r="C579" s="35"/>
      <c r="D579" s="191" t="s">
        <v>132</v>
      </c>
      <c r="E579" s="35"/>
      <c r="F579" s="192" t="s">
        <v>538</v>
      </c>
      <c r="G579" s="35"/>
      <c r="H579" s="35"/>
      <c r="I579" s="193"/>
      <c r="J579" s="35"/>
      <c r="K579" s="35"/>
      <c r="L579" s="38"/>
      <c r="M579" s="194"/>
      <c r="N579" s="195"/>
      <c r="O579" s="70"/>
      <c r="P579" s="70"/>
      <c r="Q579" s="70"/>
      <c r="R579" s="70"/>
      <c r="S579" s="70"/>
      <c r="T579" s="71"/>
      <c r="U579" s="33"/>
      <c r="V579" s="33"/>
      <c r="W579" s="33"/>
      <c r="X579" s="33"/>
      <c r="Y579" s="33"/>
      <c r="Z579" s="33"/>
      <c r="AA579" s="33"/>
      <c r="AB579" s="33"/>
      <c r="AC579" s="33"/>
      <c r="AD579" s="33"/>
      <c r="AE579" s="33"/>
      <c r="AT579" s="16" t="s">
        <v>132</v>
      </c>
      <c r="AU579" s="16" t="s">
        <v>83</v>
      </c>
    </row>
    <row r="580" spans="1:65" s="12" customFormat="1" ht="11.25">
      <c r="B580" s="196"/>
      <c r="C580" s="197"/>
      <c r="D580" s="191" t="s">
        <v>133</v>
      </c>
      <c r="E580" s="198" t="s">
        <v>1</v>
      </c>
      <c r="F580" s="199" t="s">
        <v>181</v>
      </c>
      <c r="G580" s="197"/>
      <c r="H580" s="198" t="s">
        <v>1</v>
      </c>
      <c r="I580" s="200"/>
      <c r="J580" s="197"/>
      <c r="K580" s="197"/>
      <c r="L580" s="201"/>
      <c r="M580" s="202"/>
      <c r="N580" s="203"/>
      <c r="O580" s="203"/>
      <c r="P580" s="203"/>
      <c r="Q580" s="203"/>
      <c r="R580" s="203"/>
      <c r="S580" s="203"/>
      <c r="T580" s="204"/>
      <c r="AT580" s="205" t="s">
        <v>133</v>
      </c>
      <c r="AU580" s="205" t="s">
        <v>83</v>
      </c>
      <c r="AV580" s="12" t="s">
        <v>83</v>
      </c>
      <c r="AW580" s="12" t="s">
        <v>31</v>
      </c>
      <c r="AX580" s="12" t="s">
        <v>75</v>
      </c>
      <c r="AY580" s="205" t="s">
        <v>123</v>
      </c>
    </row>
    <row r="581" spans="1:65" s="13" customFormat="1" ht="11.25">
      <c r="B581" s="206"/>
      <c r="C581" s="207"/>
      <c r="D581" s="191" t="s">
        <v>133</v>
      </c>
      <c r="E581" s="208" t="s">
        <v>1</v>
      </c>
      <c r="F581" s="209" t="s">
        <v>523</v>
      </c>
      <c r="G581" s="207"/>
      <c r="H581" s="210">
        <v>24</v>
      </c>
      <c r="I581" s="211"/>
      <c r="J581" s="207"/>
      <c r="K581" s="207"/>
      <c r="L581" s="212"/>
      <c r="M581" s="213"/>
      <c r="N581" s="214"/>
      <c r="O581" s="214"/>
      <c r="P581" s="214"/>
      <c r="Q581" s="214"/>
      <c r="R581" s="214"/>
      <c r="S581" s="214"/>
      <c r="T581" s="215"/>
      <c r="AT581" s="216" t="s">
        <v>133</v>
      </c>
      <c r="AU581" s="216" t="s">
        <v>83</v>
      </c>
      <c r="AV581" s="13" t="s">
        <v>85</v>
      </c>
      <c r="AW581" s="13" t="s">
        <v>31</v>
      </c>
      <c r="AX581" s="13" t="s">
        <v>75</v>
      </c>
      <c r="AY581" s="216" t="s">
        <v>123</v>
      </c>
    </row>
    <row r="582" spans="1:65" s="12" customFormat="1" ht="11.25">
      <c r="B582" s="196"/>
      <c r="C582" s="197"/>
      <c r="D582" s="191" t="s">
        <v>133</v>
      </c>
      <c r="E582" s="198" t="s">
        <v>1</v>
      </c>
      <c r="F582" s="199" t="s">
        <v>186</v>
      </c>
      <c r="G582" s="197"/>
      <c r="H582" s="198" t="s">
        <v>1</v>
      </c>
      <c r="I582" s="200"/>
      <c r="J582" s="197"/>
      <c r="K582" s="197"/>
      <c r="L582" s="201"/>
      <c r="M582" s="202"/>
      <c r="N582" s="203"/>
      <c r="O582" s="203"/>
      <c r="P582" s="203"/>
      <c r="Q582" s="203"/>
      <c r="R582" s="203"/>
      <c r="S582" s="203"/>
      <c r="T582" s="204"/>
      <c r="AT582" s="205" t="s">
        <v>133</v>
      </c>
      <c r="AU582" s="205" t="s">
        <v>83</v>
      </c>
      <c r="AV582" s="12" t="s">
        <v>83</v>
      </c>
      <c r="AW582" s="12" t="s">
        <v>31</v>
      </c>
      <c r="AX582" s="12" t="s">
        <v>75</v>
      </c>
      <c r="AY582" s="205" t="s">
        <v>123</v>
      </c>
    </row>
    <row r="583" spans="1:65" s="13" customFormat="1" ht="11.25">
      <c r="B583" s="206"/>
      <c r="C583" s="207"/>
      <c r="D583" s="191" t="s">
        <v>133</v>
      </c>
      <c r="E583" s="208" t="s">
        <v>1</v>
      </c>
      <c r="F583" s="209" t="s">
        <v>539</v>
      </c>
      <c r="G583" s="207"/>
      <c r="H583" s="210">
        <v>12</v>
      </c>
      <c r="I583" s="211"/>
      <c r="J583" s="207"/>
      <c r="K583" s="207"/>
      <c r="L583" s="212"/>
      <c r="M583" s="213"/>
      <c r="N583" s="214"/>
      <c r="O583" s="214"/>
      <c r="P583" s="214"/>
      <c r="Q583" s="214"/>
      <c r="R583" s="214"/>
      <c r="S583" s="214"/>
      <c r="T583" s="215"/>
      <c r="AT583" s="216" t="s">
        <v>133</v>
      </c>
      <c r="AU583" s="216" t="s">
        <v>83</v>
      </c>
      <c r="AV583" s="13" t="s">
        <v>85</v>
      </c>
      <c r="AW583" s="13" t="s">
        <v>31</v>
      </c>
      <c r="AX583" s="13" t="s">
        <v>75</v>
      </c>
      <c r="AY583" s="216" t="s">
        <v>123</v>
      </c>
    </row>
    <row r="584" spans="1:65" s="14" customFormat="1" ht="11.25">
      <c r="B584" s="217"/>
      <c r="C584" s="218"/>
      <c r="D584" s="191" t="s">
        <v>133</v>
      </c>
      <c r="E584" s="219" t="s">
        <v>1</v>
      </c>
      <c r="F584" s="220" t="s">
        <v>136</v>
      </c>
      <c r="G584" s="218"/>
      <c r="H584" s="221">
        <v>36</v>
      </c>
      <c r="I584" s="222"/>
      <c r="J584" s="218"/>
      <c r="K584" s="218"/>
      <c r="L584" s="223"/>
      <c r="M584" s="224"/>
      <c r="N584" s="225"/>
      <c r="O584" s="225"/>
      <c r="P584" s="225"/>
      <c r="Q584" s="225"/>
      <c r="R584" s="225"/>
      <c r="S584" s="225"/>
      <c r="T584" s="226"/>
      <c r="AT584" s="227" t="s">
        <v>133</v>
      </c>
      <c r="AU584" s="227" t="s">
        <v>83</v>
      </c>
      <c r="AV584" s="14" t="s">
        <v>130</v>
      </c>
      <c r="AW584" s="14" t="s">
        <v>31</v>
      </c>
      <c r="AX584" s="14" t="s">
        <v>83</v>
      </c>
      <c r="AY584" s="227" t="s">
        <v>123</v>
      </c>
    </row>
    <row r="585" spans="1:65" s="2" customFormat="1" ht="24">
      <c r="A585" s="33"/>
      <c r="B585" s="34"/>
      <c r="C585" s="228" t="s">
        <v>540</v>
      </c>
      <c r="D585" s="228" t="s">
        <v>369</v>
      </c>
      <c r="E585" s="229" t="s">
        <v>541</v>
      </c>
      <c r="F585" s="230" t="s">
        <v>542</v>
      </c>
      <c r="G585" s="231" t="s">
        <v>362</v>
      </c>
      <c r="H585" s="232">
        <v>114</v>
      </c>
      <c r="I585" s="233"/>
      <c r="J585" s="234">
        <f>ROUND(I585*H585,2)</f>
        <v>0</v>
      </c>
      <c r="K585" s="230" t="s">
        <v>128</v>
      </c>
      <c r="L585" s="38"/>
      <c r="M585" s="235" t="s">
        <v>1</v>
      </c>
      <c r="N585" s="236" t="s">
        <v>40</v>
      </c>
      <c r="O585" s="70"/>
      <c r="P585" s="187">
        <f>O585*H585</f>
        <v>0</v>
      </c>
      <c r="Q585" s="187">
        <v>0</v>
      </c>
      <c r="R585" s="187">
        <f>Q585*H585</f>
        <v>0</v>
      </c>
      <c r="S585" s="187">
        <v>0</v>
      </c>
      <c r="T585" s="188">
        <f>S585*H585</f>
        <v>0</v>
      </c>
      <c r="U585" s="33"/>
      <c r="V585" s="33"/>
      <c r="W585" s="33"/>
      <c r="X585" s="33"/>
      <c r="Y585" s="33"/>
      <c r="Z585" s="33"/>
      <c r="AA585" s="33"/>
      <c r="AB585" s="33"/>
      <c r="AC585" s="33"/>
      <c r="AD585" s="33"/>
      <c r="AE585" s="33"/>
      <c r="AR585" s="189" t="s">
        <v>130</v>
      </c>
      <c r="AT585" s="189" t="s">
        <v>369</v>
      </c>
      <c r="AU585" s="189" t="s">
        <v>83</v>
      </c>
      <c r="AY585" s="16" t="s">
        <v>123</v>
      </c>
      <c r="BE585" s="190">
        <f>IF(N585="základní",J585,0)</f>
        <v>0</v>
      </c>
      <c r="BF585" s="190">
        <f>IF(N585="snížená",J585,0)</f>
        <v>0</v>
      </c>
      <c r="BG585" s="190">
        <f>IF(N585="zákl. přenesená",J585,0)</f>
        <v>0</v>
      </c>
      <c r="BH585" s="190">
        <f>IF(N585="sníž. přenesená",J585,0)</f>
        <v>0</v>
      </c>
      <c r="BI585" s="190">
        <f>IF(N585="nulová",J585,0)</f>
        <v>0</v>
      </c>
      <c r="BJ585" s="16" t="s">
        <v>83</v>
      </c>
      <c r="BK585" s="190">
        <f>ROUND(I585*H585,2)</f>
        <v>0</v>
      </c>
      <c r="BL585" s="16" t="s">
        <v>130</v>
      </c>
      <c r="BM585" s="189" t="s">
        <v>543</v>
      </c>
    </row>
    <row r="586" spans="1:65" s="2" customFormat="1" ht="29.25">
      <c r="A586" s="33"/>
      <c r="B586" s="34"/>
      <c r="C586" s="35"/>
      <c r="D586" s="191" t="s">
        <v>132</v>
      </c>
      <c r="E586" s="35"/>
      <c r="F586" s="192" t="s">
        <v>544</v>
      </c>
      <c r="G586" s="35"/>
      <c r="H586" s="35"/>
      <c r="I586" s="193"/>
      <c r="J586" s="35"/>
      <c r="K586" s="35"/>
      <c r="L586" s="38"/>
      <c r="M586" s="194"/>
      <c r="N586" s="195"/>
      <c r="O586" s="70"/>
      <c r="P586" s="70"/>
      <c r="Q586" s="70"/>
      <c r="R586" s="70"/>
      <c r="S586" s="70"/>
      <c r="T586" s="71"/>
      <c r="U586" s="33"/>
      <c r="V586" s="33"/>
      <c r="W586" s="33"/>
      <c r="X586" s="33"/>
      <c r="Y586" s="33"/>
      <c r="Z586" s="33"/>
      <c r="AA586" s="33"/>
      <c r="AB586" s="33"/>
      <c r="AC586" s="33"/>
      <c r="AD586" s="33"/>
      <c r="AE586" s="33"/>
      <c r="AT586" s="16" t="s">
        <v>132</v>
      </c>
      <c r="AU586" s="16" t="s">
        <v>83</v>
      </c>
    </row>
    <row r="587" spans="1:65" s="12" customFormat="1" ht="11.25">
      <c r="B587" s="196"/>
      <c r="C587" s="197"/>
      <c r="D587" s="191" t="s">
        <v>133</v>
      </c>
      <c r="E587" s="198" t="s">
        <v>1</v>
      </c>
      <c r="F587" s="199" t="s">
        <v>545</v>
      </c>
      <c r="G587" s="197"/>
      <c r="H587" s="198" t="s">
        <v>1</v>
      </c>
      <c r="I587" s="200"/>
      <c r="J587" s="197"/>
      <c r="K587" s="197"/>
      <c r="L587" s="201"/>
      <c r="M587" s="202"/>
      <c r="N587" s="203"/>
      <c r="O587" s="203"/>
      <c r="P587" s="203"/>
      <c r="Q587" s="203"/>
      <c r="R587" s="203"/>
      <c r="S587" s="203"/>
      <c r="T587" s="204"/>
      <c r="AT587" s="205" t="s">
        <v>133</v>
      </c>
      <c r="AU587" s="205" t="s">
        <v>83</v>
      </c>
      <c r="AV587" s="12" t="s">
        <v>83</v>
      </c>
      <c r="AW587" s="12" t="s">
        <v>31</v>
      </c>
      <c r="AX587" s="12" t="s">
        <v>75</v>
      </c>
      <c r="AY587" s="205" t="s">
        <v>123</v>
      </c>
    </row>
    <row r="588" spans="1:65" s="13" customFormat="1" ht="11.25">
      <c r="B588" s="206"/>
      <c r="C588" s="207"/>
      <c r="D588" s="191" t="s">
        <v>133</v>
      </c>
      <c r="E588" s="208" t="s">
        <v>1</v>
      </c>
      <c r="F588" s="209" t="s">
        <v>546</v>
      </c>
      <c r="G588" s="207"/>
      <c r="H588" s="210">
        <v>73.2</v>
      </c>
      <c r="I588" s="211"/>
      <c r="J588" s="207"/>
      <c r="K588" s="207"/>
      <c r="L588" s="212"/>
      <c r="M588" s="213"/>
      <c r="N588" s="214"/>
      <c r="O588" s="214"/>
      <c r="P588" s="214"/>
      <c r="Q588" s="214"/>
      <c r="R588" s="214"/>
      <c r="S588" s="214"/>
      <c r="T588" s="215"/>
      <c r="AT588" s="216" t="s">
        <v>133</v>
      </c>
      <c r="AU588" s="216" t="s">
        <v>83</v>
      </c>
      <c r="AV588" s="13" t="s">
        <v>85</v>
      </c>
      <c r="AW588" s="13" t="s">
        <v>31</v>
      </c>
      <c r="AX588" s="13" t="s">
        <v>75</v>
      </c>
      <c r="AY588" s="216" t="s">
        <v>123</v>
      </c>
    </row>
    <row r="589" spans="1:65" s="12" customFormat="1" ht="11.25">
      <c r="B589" s="196"/>
      <c r="C589" s="197"/>
      <c r="D589" s="191" t="s">
        <v>133</v>
      </c>
      <c r="E589" s="198" t="s">
        <v>1</v>
      </c>
      <c r="F589" s="199" t="s">
        <v>290</v>
      </c>
      <c r="G589" s="197"/>
      <c r="H589" s="198" t="s">
        <v>1</v>
      </c>
      <c r="I589" s="200"/>
      <c r="J589" s="197"/>
      <c r="K589" s="197"/>
      <c r="L589" s="201"/>
      <c r="M589" s="202"/>
      <c r="N589" s="203"/>
      <c r="O589" s="203"/>
      <c r="P589" s="203"/>
      <c r="Q589" s="203"/>
      <c r="R589" s="203"/>
      <c r="S589" s="203"/>
      <c r="T589" s="204"/>
      <c r="AT589" s="205" t="s">
        <v>133</v>
      </c>
      <c r="AU589" s="205" t="s">
        <v>83</v>
      </c>
      <c r="AV589" s="12" t="s">
        <v>83</v>
      </c>
      <c r="AW589" s="12" t="s">
        <v>31</v>
      </c>
      <c r="AX589" s="12" t="s">
        <v>75</v>
      </c>
      <c r="AY589" s="205" t="s">
        <v>123</v>
      </c>
    </row>
    <row r="590" spans="1:65" s="13" customFormat="1" ht="11.25">
      <c r="B590" s="206"/>
      <c r="C590" s="207"/>
      <c r="D590" s="191" t="s">
        <v>133</v>
      </c>
      <c r="E590" s="208" t="s">
        <v>1</v>
      </c>
      <c r="F590" s="209" t="s">
        <v>547</v>
      </c>
      <c r="G590" s="207"/>
      <c r="H590" s="210">
        <v>40.799999999999997</v>
      </c>
      <c r="I590" s="211"/>
      <c r="J590" s="207"/>
      <c r="K590" s="207"/>
      <c r="L590" s="212"/>
      <c r="M590" s="213"/>
      <c r="N590" s="214"/>
      <c r="O590" s="214"/>
      <c r="P590" s="214"/>
      <c r="Q590" s="214"/>
      <c r="R590" s="214"/>
      <c r="S590" s="214"/>
      <c r="T590" s="215"/>
      <c r="AT590" s="216" t="s">
        <v>133</v>
      </c>
      <c r="AU590" s="216" t="s">
        <v>83</v>
      </c>
      <c r="AV590" s="13" t="s">
        <v>85</v>
      </c>
      <c r="AW590" s="13" t="s">
        <v>31</v>
      </c>
      <c r="AX590" s="13" t="s">
        <v>75</v>
      </c>
      <c r="AY590" s="216" t="s">
        <v>123</v>
      </c>
    </row>
    <row r="591" spans="1:65" s="14" customFormat="1" ht="11.25">
      <c r="B591" s="217"/>
      <c r="C591" s="218"/>
      <c r="D591" s="191" t="s">
        <v>133</v>
      </c>
      <c r="E591" s="219" t="s">
        <v>1</v>
      </c>
      <c r="F591" s="220" t="s">
        <v>136</v>
      </c>
      <c r="G591" s="218"/>
      <c r="H591" s="221">
        <v>114</v>
      </c>
      <c r="I591" s="222"/>
      <c r="J591" s="218"/>
      <c r="K591" s="218"/>
      <c r="L591" s="223"/>
      <c r="M591" s="224"/>
      <c r="N591" s="225"/>
      <c r="O591" s="225"/>
      <c r="P591" s="225"/>
      <c r="Q591" s="225"/>
      <c r="R591" s="225"/>
      <c r="S591" s="225"/>
      <c r="T591" s="226"/>
      <c r="AT591" s="227" t="s">
        <v>133</v>
      </c>
      <c r="AU591" s="227" t="s">
        <v>83</v>
      </c>
      <c r="AV591" s="14" t="s">
        <v>130</v>
      </c>
      <c r="AW591" s="14" t="s">
        <v>31</v>
      </c>
      <c r="AX591" s="14" t="s">
        <v>83</v>
      </c>
      <c r="AY591" s="227" t="s">
        <v>123</v>
      </c>
    </row>
    <row r="592" spans="1:65" s="2" customFormat="1" ht="36">
      <c r="A592" s="33"/>
      <c r="B592" s="34"/>
      <c r="C592" s="228" t="s">
        <v>548</v>
      </c>
      <c r="D592" s="228" t="s">
        <v>369</v>
      </c>
      <c r="E592" s="229" t="s">
        <v>549</v>
      </c>
      <c r="F592" s="230" t="s">
        <v>550</v>
      </c>
      <c r="G592" s="231" t="s">
        <v>362</v>
      </c>
      <c r="H592" s="232">
        <v>130.80000000000001</v>
      </c>
      <c r="I592" s="233"/>
      <c r="J592" s="234">
        <f>ROUND(I592*H592,2)</f>
        <v>0</v>
      </c>
      <c r="K592" s="230" t="s">
        <v>128</v>
      </c>
      <c r="L592" s="38"/>
      <c r="M592" s="235" t="s">
        <v>1</v>
      </c>
      <c r="N592" s="236" t="s">
        <v>40</v>
      </c>
      <c r="O592" s="70"/>
      <c r="P592" s="187">
        <f>O592*H592</f>
        <v>0</v>
      </c>
      <c r="Q592" s="187">
        <v>0</v>
      </c>
      <c r="R592" s="187">
        <f>Q592*H592</f>
        <v>0</v>
      </c>
      <c r="S592" s="187">
        <v>0</v>
      </c>
      <c r="T592" s="188">
        <f>S592*H592</f>
        <v>0</v>
      </c>
      <c r="U592" s="33"/>
      <c r="V592" s="33"/>
      <c r="W592" s="33"/>
      <c r="X592" s="33"/>
      <c r="Y592" s="33"/>
      <c r="Z592" s="33"/>
      <c r="AA592" s="33"/>
      <c r="AB592" s="33"/>
      <c r="AC592" s="33"/>
      <c r="AD592" s="33"/>
      <c r="AE592" s="33"/>
      <c r="AR592" s="189" t="s">
        <v>130</v>
      </c>
      <c r="AT592" s="189" t="s">
        <v>369</v>
      </c>
      <c r="AU592" s="189" t="s">
        <v>83</v>
      </c>
      <c r="AY592" s="16" t="s">
        <v>123</v>
      </c>
      <c r="BE592" s="190">
        <f>IF(N592="základní",J592,0)</f>
        <v>0</v>
      </c>
      <c r="BF592" s="190">
        <f>IF(N592="snížená",J592,0)</f>
        <v>0</v>
      </c>
      <c r="BG592" s="190">
        <f>IF(N592="zákl. přenesená",J592,0)</f>
        <v>0</v>
      </c>
      <c r="BH592" s="190">
        <f>IF(N592="sníž. přenesená",J592,0)</f>
        <v>0</v>
      </c>
      <c r="BI592" s="190">
        <f>IF(N592="nulová",J592,0)</f>
        <v>0</v>
      </c>
      <c r="BJ592" s="16" t="s">
        <v>83</v>
      </c>
      <c r="BK592" s="190">
        <f>ROUND(I592*H592,2)</f>
        <v>0</v>
      </c>
      <c r="BL592" s="16" t="s">
        <v>130</v>
      </c>
      <c r="BM592" s="189" t="s">
        <v>551</v>
      </c>
    </row>
    <row r="593" spans="1:65" s="2" customFormat="1" ht="58.5">
      <c r="A593" s="33"/>
      <c r="B593" s="34"/>
      <c r="C593" s="35"/>
      <c r="D593" s="191" t="s">
        <v>132</v>
      </c>
      <c r="E593" s="35"/>
      <c r="F593" s="192" t="s">
        <v>552</v>
      </c>
      <c r="G593" s="35"/>
      <c r="H593" s="35"/>
      <c r="I593" s="193"/>
      <c r="J593" s="35"/>
      <c r="K593" s="35"/>
      <c r="L593" s="38"/>
      <c r="M593" s="194"/>
      <c r="N593" s="195"/>
      <c r="O593" s="70"/>
      <c r="P593" s="70"/>
      <c r="Q593" s="70"/>
      <c r="R593" s="70"/>
      <c r="S593" s="70"/>
      <c r="T593" s="71"/>
      <c r="U593" s="33"/>
      <c r="V593" s="33"/>
      <c r="W593" s="33"/>
      <c r="X593" s="33"/>
      <c r="Y593" s="33"/>
      <c r="Z593" s="33"/>
      <c r="AA593" s="33"/>
      <c r="AB593" s="33"/>
      <c r="AC593" s="33"/>
      <c r="AD593" s="33"/>
      <c r="AE593" s="33"/>
      <c r="AT593" s="16" t="s">
        <v>132</v>
      </c>
      <c r="AU593" s="16" t="s">
        <v>83</v>
      </c>
    </row>
    <row r="594" spans="1:65" s="12" customFormat="1" ht="11.25">
      <c r="B594" s="196"/>
      <c r="C594" s="197"/>
      <c r="D594" s="191" t="s">
        <v>133</v>
      </c>
      <c r="E594" s="198" t="s">
        <v>1</v>
      </c>
      <c r="F594" s="199" t="s">
        <v>272</v>
      </c>
      <c r="G594" s="197"/>
      <c r="H594" s="198" t="s">
        <v>1</v>
      </c>
      <c r="I594" s="200"/>
      <c r="J594" s="197"/>
      <c r="K594" s="197"/>
      <c r="L594" s="201"/>
      <c r="M594" s="202"/>
      <c r="N594" s="203"/>
      <c r="O594" s="203"/>
      <c r="P594" s="203"/>
      <c r="Q594" s="203"/>
      <c r="R594" s="203"/>
      <c r="S594" s="203"/>
      <c r="T594" s="204"/>
      <c r="AT594" s="205" t="s">
        <v>133</v>
      </c>
      <c r="AU594" s="205" t="s">
        <v>83</v>
      </c>
      <c r="AV594" s="12" t="s">
        <v>83</v>
      </c>
      <c r="AW594" s="12" t="s">
        <v>31</v>
      </c>
      <c r="AX594" s="12" t="s">
        <v>75</v>
      </c>
      <c r="AY594" s="205" t="s">
        <v>123</v>
      </c>
    </row>
    <row r="595" spans="1:65" s="13" customFormat="1" ht="11.25">
      <c r="B595" s="206"/>
      <c r="C595" s="207"/>
      <c r="D595" s="191" t="s">
        <v>133</v>
      </c>
      <c r="E595" s="208" t="s">
        <v>1</v>
      </c>
      <c r="F595" s="209" t="s">
        <v>553</v>
      </c>
      <c r="G595" s="207"/>
      <c r="H595" s="210">
        <v>72</v>
      </c>
      <c r="I595" s="211"/>
      <c r="J595" s="207"/>
      <c r="K595" s="207"/>
      <c r="L595" s="212"/>
      <c r="M595" s="213"/>
      <c r="N595" s="214"/>
      <c r="O595" s="214"/>
      <c r="P595" s="214"/>
      <c r="Q595" s="214"/>
      <c r="R595" s="214"/>
      <c r="S595" s="214"/>
      <c r="T595" s="215"/>
      <c r="AT595" s="216" t="s">
        <v>133</v>
      </c>
      <c r="AU595" s="216" t="s">
        <v>83</v>
      </c>
      <c r="AV595" s="13" t="s">
        <v>85</v>
      </c>
      <c r="AW595" s="13" t="s">
        <v>31</v>
      </c>
      <c r="AX595" s="13" t="s">
        <v>75</v>
      </c>
      <c r="AY595" s="216" t="s">
        <v>123</v>
      </c>
    </row>
    <row r="596" spans="1:65" s="12" customFormat="1" ht="11.25">
      <c r="B596" s="196"/>
      <c r="C596" s="197"/>
      <c r="D596" s="191" t="s">
        <v>133</v>
      </c>
      <c r="E596" s="198" t="s">
        <v>1</v>
      </c>
      <c r="F596" s="199" t="s">
        <v>186</v>
      </c>
      <c r="G596" s="197"/>
      <c r="H596" s="198" t="s">
        <v>1</v>
      </c>
      <c r="I596" s="200"/>
      <c r="J596" s="197"/>
      <c r="K596" s="197"/>
      <c r="L596" s="201"/>
      <c r="M596" s="202"/>
      <c r="N596" s="203"/>
      <c r="O596" s="203"/>
      <c r="P596" s="203"/>
      <c r="Q596" s="203"/>
      <c r="R596" s="203"/>
      <c r="S596" s="203"/>
      <c r="T596" s="204"/>
      <c r="AT596" s="205" t="s">
        <v>133</v>
      </c>
      <c r="AU596" s="205" t="s">
        <v>83</v>
      </c>
      <c r="AV596" s="12" t="s">
        <v>83</v>
      </c>
      <c r="AW596" s="12" t="s">
        <v>31</v>
      </c>
      <c r="AX596" s="12" t="s">
        <v>75</v>
      </c>
      <c r="AY596" s="205" t="s">
        <v>123</v>
      </c>
    </row>
    <row r="597" spans="1:65" s="13" customFormat="1" ht="11.25">
      <c r="B597" s="206"/>
      <c r="C597" s="207"/>
      <c r="D597" s="191" t="s">
        <v>133</v>
      </c>
      <c r="E597" s="208" t="s">
        <v>1</v>
      </c>
      <c r="F597" s="209" t="s">
        <v>554</v>
      </c>
      <c r="G597" s="207"/>
      <c r="H597" s="210">
        <v>48</v>
      </c>
      <c r="I597" s="211"/>
      <c r="J597" s="207"/>
      <c r="K597" s="207"/>
      <c r="L597" s="212"/>
      <c r="M597" s="213"/>
      <c r="N597" s="214"/>
      <c r="O597" s="214"/>
      <c r="P597" s="214"/>
      <c r="Q597" s="214"/>
      <c r="R597" s="214"/>
      <c r="S597" s="214"/>
      <c r="T597" s="215"/>
      <c r="AT597" s="216" t="s">
        <v>133</v>
      </c>
      <c r="AU597" s="216" t="s">
        <v>83</v>
      </c>
      <c r="AV597" s="13" t="s">
        <v>85</v>
      </c>
      <c r="AW597" s="13" t="s">
        <v>31</v>
      </c>
      <c r="AX597" s="13" t="s">
        <v>75</v>
      </c>
      <c r="AY597" s="216" t="s">
        <v>123</v>
      </c>
    </row>
    <row r="598" spans="1:65" s="12" customFormat="1" ht="22.5">
      <c r="B598" s="196"/>
      <c r="C598" s="197"/>
      <c r="D598" s="191" t="s">
        <v>133</v>
      </c>
      <c r="E598" s="198" t="s">
        <v>1</v>
      </c>
      <c r="F598" s="199" t="s">
        <v>275</v>
      </c>
      <c r="G598" s="197"/>
      <c r="H598" s="198" t="s">
        <v>1</v>
      </c>
      <c r="I598" s="200"/>
      <c r="J598" s="197"/>
      <c r="K598" s="197"/>
      <c r="L598" s="201"/>
      <c r="M598" s="202"/>
      <c r="N598" s="203"/>
      <c r="O598" s="203"/>
      <c r="P598" s="203"/>
      <c r="Q598" s="203"/>
      <c r="R598" s="203"/>
      <c r="S598" s="203"/>
      <c r="T598" s="204"/>
      <c r="AT598" s="205" t="s">
        <v>133</v>
      </c>
      <c r="AU598" s="205" t="s">
        <v>83</v>
      </c>
      <c r="AV598" s="12" t="s">
        <v>83</v>
      </c>
      <c r="AW598" s="12" t="s">
        <v>31</v>
      </c>
      <c r="AX598" s="12" t="s">
        <v>75</v>
      </c>
      <c r="AY598" s="205" t="s">
        <v>123</v>
      </c>
    </row>
    <row r="599" spans="1:65" s="13" customFormat="1" ht="11.25">
      <c r="B599" s="206"/>
      <c r="C599" s="207"/>
      <c r="D599" s="191" t="s">
        <v>133</v>
      </c>
      <c r="E599" s="208" t="s">
        <v>1</v>
      </c>
      <c r="F599" s="209" t="s">
        <v>555</v>
      </c>
      <c r="G599" s="207"/>
      <c r="H599" s="210">
        <v>10.8</v>
      </c>
      <c r="I599" s="211"/>
      <c r="J599" s="207"/>
      <c r="K599" s="207"/>
      <c r="L599" s="212"/>
      <c r="M599" s="213"/>
      <c r="N599" s="214"/>
      <c r="O599" s="214"/>
      <c r="P599" s="214"/>
      <c r="Q599" s="214"/>
      <c r="R599" s="214"/>
      <c r="S599" s="214"/>
      <c r="T599" s="215"/>
      <c r="AT599" s="216" t="s">
        <v>133</v>
      </c>
      <c r="AU599" s="216" t="s">
        <v>83</v>
      </c>
      <c r="AV599" s="13" t="s">
        <v>85</v>
      </c>
      <c r="AW599" s="13" t="s">
        <v>31</v>
      </c>
      <c r="AX599" s="13" t="s">
        <v>75</v>
      </c>
      <c r="AY599" s="216" t="s">
        <v>123</v>
      </c>
    </row>
    <row r="600" spans="1:65" s="14" customFormat="1" ht="11.25">
      <c r="B600" s="217"/>
      <c r="C600" s="218"/>
      <c r="D600" s="191" t="s">
        <v>133</v>
      </c>
      <c r="E600" s="219" t="s">
        <v>1</v>
      </c>
      <c r="F600" s="220" t="s">
        <v>136</v>
      </c>
      <c r="G600" s="218"/>
      <c r="H600" s="221">
        <v>130.80000000000001</v>
      </c>
      <c r="I600" s="222"/>
      <c r="J600" s="218"/>
      <c r="K600" s="218"/>
      <c r="L600" s="223"/>
      <c r="M600" s="224"/>
      <c r="N600" s="225"/>
      <c r="O600" s="225"/>
      <c r="P600" s="225"/>
      <c r="Q600" s="225"/>
      <c r="R600" s="225"/>
      <c r="S600" s="225"/>
      <c r="T600" s="226"/>
      <c r="AT600" s="227" t="s">
        <v>133</v>
      </c>
      <c r="AU600" s="227" t="s">
        <v>83</v>
      </c>
      <c r="AV600" s="14" t="s">
        <v>130</v>
      </c>
      <c r="AW600" s="14" t="s">
        <v>31</v>
      </c>
      <c r="AX600" s="14" t="s">
        <v>83</v>
      </c>
      <c r="AY600" s="227" t="s">
        <v>123</v>
      </c>
    </row>
    <row r="601" spans="1:65" s="2" customFormat="1" ht="24">
      <c r="A601" s="33"/>
      <c r="B601" s="34"/>
      <c r="C601" s="228" t="s">
        <v>556</v>
      </c>
      <c r="D601" s="228" t="s">
        <v>369</v>
      </c>
      <c r="E601" s="229" t="s">
        <v>557</v>
      </c>
      <c r="F601" s="230" t="s">
        <v>558</v>
      </c>
      <c r="G601" s="231" t="s">
        <v>362</v>
      </c>
      <c r="H601" s="232">
        <v>12.5</v>
      </c>
      <c r="I601" s="233"/>
      <c r="J601" s="234">
        <f>ROUND(I601*H601,2)</f>
        <v>0</v>
      </c>
      <c r="K601" s="230" t="s">
        <v>128</v>
      </c>
      <c r="L601" s="38"/>
      <c r="M601" s="235" t="s">
        <v>1</v>
      </c>
      <c r="N601" s="236" t="s">
        <v>40</v>
      </c>
      <c r="O601" s="70"/>
      <c r="P601" s="187">
        <f>O601*H601</f>
        <v>0</v>
      </c>
      <c r="Q601" s="187">
        <v>0</v>
      </c>
      <c r="R601" s="187">
        <f>Q601*H601</f>
        <v>0</v>
      </c>
      <c r="S601" s="187">
        <v>0</v>
      </c>
      <c r="T601" s="188">
        <f>S601*H601</f>
        <v>0</v>
      </c>
      <c r="U601" s="33"/>
      <c r="V601" s="33"/>
      <c r="W601" s="33"/>
      <c r="X601" s="33"/>
      <c r="Y601" s="33"/>
      <c r="Z601" s="33"/>
      <c r="AA601" s="33"/>
      <c r="AB601" s="33"/>
      <c r="AC601" s="33"/>
      <c r="AD601" s="33"/>
      <c r="AE601" s="33"/>
      <c r="AR601" s="189" t="s">
        <v>130</v>
      </c>
      <c r="AT601" s="189" t="s">
        <v>369</v>
      </c>
      <c r="AU601" s="189" t="s">
        <v>83</v>
      </c>
      <c r="AY601" s="16" t="s">
        <v>123</v>
      </c>
      <c r="BE601" s="190">
        <f>IF(N601="základní",J601,0)</f>
        <v>0</v>
      </c>
      <c r="BF601" s="190">
        <f>IF(N601="snížená",J601,0)</f>
        <v>0</v>
      </c>
      <c r="BG601" s="190">
        <f>IF(N601="zákl. přenesená",J601,0)</f>
        <v>0</v>
      </c>
      <c r="BH601" s="190">
        <f>IF(N601="sníž. přenesená",J601,0)</f>
        <v>0</v>
      </c>
      <c r="BI601" s="190">
        <f>IF(N601="nulová",J601,0)</f>
        <v>0</v>
      </c>
      <c r="BJ601" s="16" t="s">
        <v>83</v>
      </c>
      <c r="BK601" s="190">
        <f>ROUND(I601*H601,2)</f>
        <v>0</v>
      </c>
      <c r="BL601" s="16" t="s">
        <v>130</v>
      </c>
      <c r="BM601" s="189" t="s">
        <v>559</v>
      </c>
    </row>
    <row r="602" spans="1:65" s="2" customFormat="1" ht="48.75">
      <c r="A602" s="33"/>
      <c r="B602" s="34"/>
      <c r="C602" s="35"/>
      <c r="D602" s="191" t="s">
        <v>132</v>
      </c>
      <c r="E602" s="35"/>
      <c r="F602" s="192" t="s">
        <v>560</v>
      </c>
      <c r="G602" s="35"/>
      <c r="H602" s="35"/>
      <c r="I602" s="193"/>
      <c r="J602" s="35"/>
      <c r="K602" s="35"/>
      <c r="L602" s="38"/>
      <c r="M602" s="194"/>
      <c r="N602" s="195"/>
      <c r="O602" s="70"/>
      <c r="P602" s="70"/>
      <c r="Q602" s="70"/>
      <c r="R602" s="70"/>
      <c r="S602" s="70"/>
      <c r="T602" s="71"/>
      <c r="U602" s="33"/>
      <c r="V602" s="33"/>
      <c r="W602" s="33"/>
      <c r="X602" s="33"/>
      <c r="Y602" s="33"/>
      <c r="Z602" s="33"/>
      <c r="AA602" s="33"/>
      <c r="AB602" s="33"/>
      <c r="AC602" s="33"/>
      <c r="AD602" s="33"/>
      <c r="AE602" s="33"/>
      <c r="AT602" s="16" t="s">
        <v>132</v>
      </c>
      <c r="AU602" s="16" t="s">
        <v>83</v>
      </c>
    </row>
    <row r="603" spans="1:65" s="12" customFormat="1" ht="11.25">
      <c r="B603" s="196"/>
      <c r="C603" s="197"/>
      <c r="D603" s="191" t="s">
        <v>133</v>
      </c>
      <c r="E603" s="198" t="s">
        <v>1</v>
      </c>
      <c r="F603" s="199" t="s">
        <v>277</v>
      </c>
      <c r="G603" s="197"/>
      <c r="H603" s="198" t="s">
        <v>1</v>
      </c>
      <c r="I603" s="200"/>
      <c r="J603" s="197"/>
      <c r="K603" s="197"/>
      <c r="L603" s="201"/>
      <c r="M603" s="202"/>
      <c r="N603" s="203"/>
      <c r="O603" s="203"/>
      <c r="P603" s="203"/>
      <c r="Q603" s="203"/>
      <c r="R603" s="203"/>
      <c r="S603" s="203"/>
      <c r="T603" s="204"/>
      <c r="AT603" s="205" t="s">
        <v>133</v>
      </c>
      <c r="AU603" s="205" t="s">
        <v>83</v>
      </c>
      <c r="AV603" s="12" t="s">
        <v>83</v>
      </c>
      <c r="AW603" s="12" t="s">
        <v>31</v>
      </c>
      <c r="AX603" s="12" t="s">
        <v>75</v>
      </c>
      <c r="AY603" s="205" t="s">
        <v>123</v>
      </c>
    </row>
    <row r="604" spans="1:65" s="13" customFormat="1" ht="11.25">
      <c r="B604" s="206"/>
      <c r="C604" s="207"/>
      <c r="D604" s="191" t="s">
        <v>133</v>
      </c>
      <c r="E604" s="208" t="s">
        <v>1</v>
      </c>
      <c r="F604" s="209" t="s">
        <v>561</v>
      </c>
      <c r="G604" s="207"/>
      <c r="H604" s="210">
        <v>9</v>
      </c>
      <c r="I604" s="211"/>
      <c r="J604" s="207"/>
      <c r="K604" s="207"/>
      <c r="L604" s="212"/>
      <c r="M604" s="213"/>
      <c r="N604" s="214"/>
      <c r="O604" s="214"/>
      <c r="P604" s="214"/>
      <c r="Q604" s="214"/>
      <c r="R604" s="214"/>
      <c r="S604" s="214"/>
      <c r="T604" s="215"/>
      <c r="AT604" s="216" t="s">
        <v>133</v>
      </c>
      <c r="AU604" s="216" t="s">
        <v>83</v>
      </c>
      <c r="AV604" s="13" t="s">
        <v>85</v>
      </c>
      <c r="AW604" s="13" t="s">
        <v>31</v>
      </c>
      <c r="AX604" s="13" t="s">
        <v>75</v>
      </c>
      <c r="AY604" s="216" t="s">
        <v>123</v>
      </c>
    </row>
    <row r="605" spans="1:65" s="12" customFormat="1" ht="11.25">
      <c r="B605" s="196"/>
      <c r="C605" s="197"/>
      <c r="D605" s="191" t="s">
        <v>133</v>
      </c>
      <c r="E605" s="198" t="s">
        <v>1</v>
      </c>
      <c r="F605" s="199" t="s">
        <v>279</v>
      </c>
      <c r="G605" s="197"/>
      <c r="H605" s="198" t="s">
        <v>1</v>
      </c>
      <c r="I605" s="200"/>
      <c r="J605" s="197"/>
      <c r="K605" s="197"/>
      <c r="L605" s="201"/>
      <c r="M605" s="202"/>
      <c r="N605" s="203"/>
      <c r="O605" s="203"/>
      <c r="P605" s="203"/>
      <c r="Q605" s="203"/>
      <c r="R605" s="203"/>
      <c r="S605" s="203"/>
      <c r="T605" s="204"/>
      <c r="AT605" s="205" t="s">
        <v>133</v>
      </c>
      <c r="AU605" s="205" t="s">
        <v>83</v>
      </c>
      <c r="AV605" s="12" t="s">
        <v>83</v>
      </c>
      <c r="AW605" s="12" t="s">
        <v>31</v>
      </c>
      <c r="AX605" s="12" t="s">
        <v>75</v>
      </c>
      <c r="AY605" s="205" t="s">
        <v>123</v>
      </c>
    </row>
    <row r="606" spans="1:65" s="13" customFormat="1" ht="11.25">
      <c r="B606" s="206"/>
      <c r="C606" s="207"/>
      <c r="D606" s="191" t="s">
        <v>133</v>
      </c>
      <c r="E606" s="208" t="s">
        <v>1</v>
      </c>
      <c r="F606" s="209" t="s">
        <v>562</v>
      </c>
      <c r="G606" s="207"/>
      <c r="H606" s="210">
        <v>3.5</v>
      </c>
      <c r="I606" s="211"/>
      <c r="J606" s="207"/>
      <c r="K606" s="207"/>
      <c r="L606" s="212"/>
      <c r="M606" s="213"/>
      <c r="N606" s="214"/>
      <c r="O606" s="214"/>
      <c r="P606" s="214"/>
      <c r="Q606" s="214"/>
      <c r="R606" s="214"/>
      <c r="S606" s="214"/>
      <c r="T606" s="215"/>
      <c r="AT606" s="216" t="s">
        <v>133</v>
      </c>
      <c r="AU606" s="216" t="s">
        <v>83</v>
      </c>
      <c r="AV606" s="13" t="s">
        <v>85</v>
      </c>
      <c r="AW606" s="13" t="s">
        <v>31</v>
      </c>
      <c r="AX606" s="13" t="s">
        <v>75</v>
      </c>
      <c r="AY606" s="216" t="s">
        <v>123</v>
      </c>
    </row>
    <row r="607" spans="1:65" s="14" customFormat="1" ht="11.25">
      <c r="B607" s="217"/>
      <c r="C607" s="218"/>
      <c r="D607" s="191" t="s">
        <v>133</v>
      </c>
      <c r="E607" s="219" t="s">
        <v>1</v>
      </c>
      <c r="F607" s="220" t="s">
        <v>136</v>
      </c>
      <c r="G607" s="218"/>
      <c r="H607" s="221">
        <v>12.5</v>
      </c>
      <c r="I607" s="222"/>
      <c r="J607" s="218"/>
      <c r="K607" s="218"/>
      <c r="L607" s="223"/>
      <c r="M607" s="224"/>
      <c r="N607" s="225"/>
      <c r="O607" s="225"/>
      <c r="P607" s="225"/>
      <c r="Q607" s="225"/>
      <c r="R607" s="225"/>
      <c r="S607" s="225"/>
      <c r="T607" s="226"/>
      <c r="AT607" s="227" t="s">
        <v>133</v>
      </c>
      <c r="AU607" s="227" t="s">
        <v>83</v>
      </c>
      <c r="AV607" s="14" t="s">
        <v>130</v>
      </c>
      <c r="AW607" s="14" t="s">
        <v>31</v>
      </c>
      <c r="AX607" s="14" t="s">
        <v>83</v>
      </c>
      <c r="AY607" s="227" t="s">
        <v>123</v>
      </c>
    </row>
    <row r="608" spans="1:65" s="2" customFormat="1" ht="24">
      <c r="A608" s="33"/>
      <c r="B608" s="34"/>
      <c r="C608" s="228" t="s">
        <v>563</v>
      </c>
      <c r="D608" s="228" t="s">
        <v>369</v>
      </c>
      <c r="E608" s="229" t="s">
        <v>564</v>
      </c>
      <c r="F608" s="230" t="s">
        <v>565</v>
      </c>
      <c r="G608" s="231" t="s">
        <v>500</v>
      </c>
      <c r="H608" s="232">
        <v>12</v>
      </c>
      <c r="I608" s="233"/>
      <c r="J608" s="234">
        <f>ROUND(I608*H608,2)</f>
        <v>0</v>
      </c>
      <c r="K608" s="230" t="s">
        <v>128</v>
      </c>
      <c r="L608" s="38"/>
      <c r="M608" s="235" t="s">
        <v>1</v>
      </c>
      <c r="N608" s="236" t="s">
        <v>40</v>
      </c>
      <c r="O608" s="70"/>
      <c r="P608" s="187">
        <f>O608*H608</f>
        <v>0</v>
      </c>
      <c r="Q608" s="187">
        <v>0</v>
      </c>
      <c r="R608" s="187">
        <f>Q608*H608</f>
        <v>0</v>
      </c>
      <c r="S608" s="187">
        <v>0</v>
      </c>
      <c r="T608" s="188">
        <f>S608*H608</f>
        <v>0</v>
      </c>
      <c r="U608" s="33"/>
      <c r="V608" s="33"/>
      <c r="W608" s="33"/>
      <c r="X608" s="33"/>
      <c r="Y608" s="33"/>
      <c r="Z608" s="33"/>
      <c r="AA608" s="33"/>
      <c r="AB608" s="33"/>
      <c r="AC608" s="33"/>
      <c r="AD608" s="33"/>
      <c r="AE608" s="33"/>
      <c r="AR608" s="189" t="s">
        <v>130</v>
      </c>
      <c r="AT608" s="189" t="s">
        <v>369</v>
      </c>
      <c r="AU608" s="189" t="s">
        <v>83</v>
      </c>
      <c r="AY608" s="16" t="s">
        <v>123</v>
      </c>
      <c r="BE608" s="190">
        <f>IF(N608="základní",J608,0)</f>
        <v>0</v>
      </c>
      <c r="BF608" s="190">
        <f>IF(N608="snížená",J608,0)</f>
        <v>0</v>
      </c>
      <c r="BG608" s="190">
        <f>IF(N608="zákl. přenesená",J608,0)</f>
        <v>0</v>
      </c>
      <c r="BH608" s="190">
        <f>IF(N608="sníž. přenesená",J608,0)</f>
        <v>0</v>
      </c>
      <c r="BI608" s="190">
        <f>IF(N608="nulová",J608,0)</f>
        <v>0</v>
      </c>
      <c r="BJ608" s="16" t="s">
        <v>83</v>
      </c>
      <c r="BK608" s="190">
        <f>ROUND(I608*H608,2)</f>
        <v>0</v>
      </c>
      <c r="BL608" s="16" t="s">
        <v>130</v>
      </c>
      <c r="BM608" s="189" t="s">
        <v>566</v>
      </c>
    </row>
    <row r="609" spans="1:65" s="2" customFormat="1" ht="58.5">
      <c r="A609" s="33"/>
      <c r="B609" s="34"/>
      <c r="C609" s="35"/>
      <c r="D609" s="191" t="s">
        <v>132</v>
      </c>
      <c r="E609" s="35"/>
      <c r="F609" s="192" t="s">
        <v>567</v>
      </c>
      <c r="G609" s="35"/>
      <c r="H609" s="35"/>
      <c r="I609" s="193"/>
      <c r="J609" s="35"/>
      <c r="K609" s="35"/>
      <c r="L609" s="38"/>
      <c r="M609" s="194"/>
      <c r="N609" s="195"/>
      <c r="O609" s="70"/>
      <c r="P609" s="70"/>
      <c r="Q609" s="70"/>
      <c r="R609" s="70"/>
      <c r="S609" s="70"/>
      <c r="T609" s="71"/>
      <c r="U609" s="33"/>
      <c r="V609" s="33"/>
      <c r="W609" s="33"/>
      <c r="X609" s="33"/>
      <c r="Y609" s="33"/>
      <c r="Z609" s="33"/>
      <c r="AA609" s="33"/>
      <c r="AB609" s="33"/>
      <c r="AC609" s="33"/>
      <c r="AD609" s="33"/>
      <c r="AE609" s="33"/>
      <c r="AT609" s="16" t="s">
        <v>132</v>
      </c>
      <c r="AU609" s="16" t="s">
        <v>83</v>
      </c>
    </row>
    <row r="610" spans="1:65" s="12" customFormat="1" ht="11.25">
      <c r="B610" s="196"/>
      <c r="C610" s="197"/>
      <c r="D610" s="191" t="s">
        <v>133</v>
      </c>
      <c r="E610" s="198" t="s">
        <v>1</v>
      </c>
      <c r="F610" s="199" t="s">
        <v>244</v>
      </c>
      <c r="G610" s="197"/>
      <c r="H610" s="198" t="s">
        <v>1</v>
      </c>
      <c r="I610" s="200"/>
      <c r="J610" s="197"/>
      <c r="K610" s="197"/>
      <c r="L610" s="201"/>
      <c r="M610" s="202"/>
      <c r="N610" s="203"/>
      <c r="O610" s="203"/>
      <c r="P610" s="203"/>
      <c r="Q610" s="203"/>
      <c r="R610" s="203"/>
      <c r="S610" s="203"/>
      <c r="T610" s="204"/>
      <c r="AT610" s="205" t="s">
        <v>133</v>
      </c>
      <c r="AU610" s="205" t="s">
        <v>83</v>
      </c>
      <c r="AV610" s="12" t="s">
        <v>83</v>
      </c>
      <c r="AW610" s="12" t="s">
        <v>31</v>
      </c>
      <c r="AX610" s="12" t="s">
        <v>75</v>
      </c>
      <c r="AY610" s="205" t="s">
        <v>123</v>
      </c>
    </row>
    <row r="611" spans="1:65" s="12" customFormat="1" ht="11.25">
      <c r="B611" s="196"/>
      <c r="C611" s="197"/>
      <c r="D611" s="191" t="s">
        <v>133</v>
      </c>
      <c r="E611" s="198" t="s">
        <v>1</v>
      </c>
      <c r="F611" s="199" t="s">
        <v>245</v>
      </c>
      <c r="G611" s="197"/>
      <c r="H611" s="198" t="s">
        <v>1</v>
      </c>
      <c r="I611" s="200"/>
      <c r="J611" s="197"/>
      <c r="K611" s="197"/>
      <c r="L611" s="201"/>
      <c r="M611" s="202"/>
      <c r="N611" s="203"/>
      <c r="O611" s="203"/>
      <c r="P611" s="203"/>
      <c r="Q611" s="203"/>
      <c r="R611" s="203"/>
      <c r="S611" s="203"/>
      <c r="T611" s="204"/>
      <c r="AT611" s="205" t="s">
        <v>133</v>
      </c>
      <c r="AU611" s="205" t="s">
        <v>83</v>
      </c>
      <c r="AV611" s="12" t="s">
        <v>83</v>
      </c>
      <c r="AW611" s="12" t="s">
        <v>31</v>
      </c>
      <c r="AX611" s="12" t="s">
        <v>75</v>
      </c>
      <c r="AY611" s="205" t="s">
        <v>123</v>
      </c>
    </row>
    <row r="612" spans="1:65" s="13" customFormat="1" ht="11.25">
      <c r="B612" s="206"/>
      <c r="C612" s="207"/>
      <c r="D612" s="191" t="s">
        <v>133</v>
      </c>
      <c r="E612" s="208" t="s">
        <v>1</v>
      </c>
      <c r="F612" s="209" t="s">
        <v>177</v>
      </c>
      <c r="G612" s="207"/>
      <c r="H612" s="210">
        <v>12</v>
      </c>
      <c r="I612" s="211"/>
      <c r="J612" s="207"/>
      <c r="K612" s="207"/>
      <c r="L612" s="212"/>
      <c r="M612" s="213"/>
      <c r="N612" s="214"/>
      <c r="O612" s="214"/>
      <c r="P612" s="214"/>
      <c r="Q612" s="214"/>
      <c r="R612" s="214"/>
      <c r="S612" s="214"/>
      <c r="T612" s="215"/>
      <c r="AT612" s="216" t="s">
        <v>133</v>
      </c>
      <c r="AU612" s="216" t="s">
        <v>83</v>
      </c>
      <c r="AV612" s="13" t="s">
        <v>85</v>
      </c>
      <c r="AW612" s="13" t="s">
        <v>31</v>
      </c>
      <c r="AX612" s="13" t="s">
        <v>75</v>
      </c>
      <c r="AY612" s="216" t="s">
        <v>123</v>
      </c>
    </row>
    <row r="613" spans="1:65" s="14" customFormat="1" ht="11.25">
      <c r="B613" s="217"/>
      <c r="C613" s="218"/>
      <c r="D613" s="191" t="s">
        <v>133</v>
      </c>
      <c r="E613" s="219" t="s">
        <v>1</v>
      </c>
      <c r="F613" s="220" t="s">
        <v>136</v>
      </c>
      <c r="G613" s="218"/>
      <c r="H613" s="221">
        <v>12</v>
      </c>
      <c r="I613" s="222"/>
      <c r="J613" s="218"/>
      <c r="K613" s="218"/>
      <c r="L613" s="223"/>
      <c r="M613" s="224"/>
      <c r="N613" s="225"/>
      <c r="O613" s="225"/>
      <c r="P613" s="225"/>
      <c r="Q613" s="225"/>
      <c r="R613" s="225"/>
      <c r="S613" s="225"/>
      <c r="T613" s="226"/>
      <c r="AT613" s="227" t="s">
        <v>133</v>
      </c>
      <c r="AU613" s="227" t="s">
        <v>83</v>
      </c>
      <c r="AV613" s="14" t="s">
        <v>130</v>
      </c>
      <c r="AW613" s="14" t="s">
        <v>31</v>
      </c>
      <c r="AX613" s="14" t="s">
        <v>83</v>
      </c>
      <c r="AY613" s="227" t="s">
        <v>123</v>
      </c>
    </row>
    <row r="614" spans="1:65" s="2" customFormat="1" ht="21.75" customHeight="1">
      <c r="A614" s="33"/>
      <c r="B614" s="34"/>
      <c r="C614" s="228" t="s">
        <v>568</v>
      </c>
      <c r="D614" s="228" t="s">
        <v>369</v>
      </c>
      <c r="E614" s="229" t="s">
        <v>569</v>
      </c>
      <c r="F614" s="230" t="s">
        <v>570</v>
      </c>
      <c r="G614" s="231" t="s">
        <v>500</v>
      </c>
      <c r="H614" s="232">
        <v>90</v>
      </c>
      <c r="I614" s="233"/>
      <c r="J614" s="234">
        <f>ROUND(I614*H614,2)</f>
        <v>0</v>
      </c>
      <c r="K614" s="230" t="s">
        <v>128</v>
      </c>
      <c r="L614" s="38"/>
      <c r="M614" s="235" t="s">
        <v>1</v>
      </c>
      <c r="N614" s="236" t="s">
        <v>40</v>
      </c>
      <c r="O614" s="70"/>
      <c r="P614" s="187">
        <f>O614*H614</f>
        <v>0</v>
      </c>
      <c r="Q614" s="187">
        <v>0</v>
      </c>
      <c r="R614" s="187">
        <f>Q614*H614</f>
        <v>0</v>
      </c>
      <c r="S614" s="187">
        <v>0</v>
      </c>
      <c r="T614" s="188">
        <f>S614*H614</f>
        <v>0</v>
      </c>
      <c r="U614" s="33"/>
      <c r="V614" s="33"/>
      <c r="W614" s="33"/>
      <c r="X614" s="33"/>
      <c r="Y614" s="33"/>
      <c r="Z614" s="33"/>
      <c r="AA614" s="33"/>
      <c r="AB614" s="33"/>
      <c r="AC614" s="33"/>
      <c r="AD614" s="33"/>
      <c r="AE614" s="33"/>
      <c r="AR614" s="189" t="s">
        <v>130</v>
      </c>
      <c r="AT614" s="189" t="s">
        <v>369</v>
      </c>
      <c r="AU614" s="189" t="s">
        <v>83</v>
      </c>
      <c r="AY614" s="16" t="s">
        <v>123</v>
      </c>
      <c r="BE614" s="190">
        <f>IF(N614="základní",J614,0)</f>
        <v>0</v>
      </c>
      <c r="BF614" s="190">
        <f>IF(N614="snížená",J614,0)</f>
        <v>0</v>
      </c>
      <c r="BG614" s="190">
        <f>IF(N614="zákl. přenesená",J614,0)</f>
        <v>0</v>
      </c>
      <c r="BH614" s="190">
        <f>IF(N614="sníž. přenesená",J614,0)</f>
        <v>0</v>
      </c>
      <c r="BI614" s="190">
        <f>IF(N614="nulová",J614,0)</f>
        <v>0</v>
      </c>
      <c r="BJ614" s="16" t="s">
        <v>83</v>
      </c>
      <c r="BK614" s="190">
        <f>ROUND(I614*H614,2)</f>
        <v>0</v>
      </c>
      <c r="BL614" s="16" t="s">
        <v>130</v>
      </c>
      <c r="BM614" s="189" t="s">
        <v>571</v>
      </c>
    </row>
    <row r="615" spans="1:65" s="2" customFormat="1" ht="39">
      <c r="A615" s="33"/>
      <c r="B615" s="34"/>
      <c r="C615" s="35"/>
      <c r="D615" s="191" t="s">
        <v>132</v>
      </c>
      <c r="E615" s="35"/>
      <c r="F615" s="192" t="s">
        <v>572</v>
      </c>
      <c r="G615" s="35"/>
      <c r="H615" s="35"/>
      <c r="I615" s="193"/>
      <c r="J615" s="35"/>
      <c r="K615" s="35"/>
      <c r="L615" s="38"/>
      <c r="M615" s="194"/>
      <c r="N615" s="195"/>
      <c r="O615" s="70"/>
      <c r="P615" s="70"/>
      <c r="Q615" s="70"/>
      <c r="R615" s="70"/>
      <c r="S615" s="70"/>
      <c r="T615" s="71"/>
      <c r="U615" s="33"/>
      <c r="V615" s="33"/>
      <c r="W615" s="33"/>
      <c r="X615" s="33"/>
      <c r="Y615" s="33"/>
      <c r="Z615" s="33"/>
      <c r="AA615" s="33"/>
      <c r="AB615" s="33"/>
      <c r="AC615" s="33"/>
      <c r="AD615" s="33"/>
      <c r="AE615" s="33"/>
      <c r="AT615" s="16" t="s">
        <v>132</v>
      </c>
      <c r="AU615" s="16" t="s">
        <v>83</v>
      </c>
    </row>
    <row r="616" spans="1:65" s="12" customFormat="1" ht="11.25">
      <c r="B616" s="196"/>
      <c r="C616" s="197"/>
      <c r="D616" s="191" t="s">
        <v>133</v>
      </c>
      <c r="E616" s="198" t="s">
        <v>1</v>
      </c>
      <c r="F616" s="199" t="s">
        <v>573</v>
      </c>
      <c r="G616" s="197"/>
      <c r="H616" s="198" t="s">
        <v>1</v>
      </c>
      <c r="I616" s="200"/>
      <c r="J616" s="197"/>
      <c r="K616" s="197"/>
      <c r="L616" s="201"/>
      <c r="M616" s="202"/>
      <c r="N616" s="203"/>
      <c r="O616" s="203"/>
      <c r="P616" s="203"/>
      <c r="Q616" s="203"/>
      <c r="R616" s="203"/>
      <c r="S616" s="203"/>
      <c r="T616" s="204"/>
      <c r="AT616" s="205" t="s">
        <v>133</v>
      </c>
      <c r="AU616" s="205" t="s">
        <v>83</v>
      </c>
      <c r="AV616" s="12" t="s">
        <v>83</v>
      </c>
      <c r="AW616" s="12" t="s">
        <v>31</v>
      </c>
      <c r="AX616" s="12" t="s">
        <v>75</v>
      </c>
      <c r="AY616" s="205" t="s">
        <v>123</v>
      </c>
    </row>
    <row r="617" spans="1:65" s="13" customFormat="1" ht="11.25">
      <c r="B617" s="206"/>
      <c r="C617" s="207"/>
      <c r="D617" s="191" t="s">
        <v>133</v>
      </c>
      <c r="E617" s="208" t="s">
        <v>1</v>
      </c>
      <c r="F617" s="209" t="s">
        <v>14</v>
      </c>
      <c r="G617" s="207"/>
      <c r="H617" s="210">
        <v>90</v>
      </c>
      <c r="I617" s="211"/>
      <c r="J617" s="207"/>
      <c r="K617" s="207"/>
      <c r="L617" s="212"/>
      <c r="M617" s="213"/>
      <c r="N617" s="214"/>
      <c r="O617" s="214"/>
      <c r="P617" s="214"/>
      <c r="Q617" s="214"/>
      <c r="R617" s="214"/>
      <c r="S617" s="214"/>
      <c r="T617" s="215"/>
      <c r="AT617" s="216" t="s">
        <v>133</v>
      </c>
      <c r="AU617" s="216" t="s">
        <v>83</v>
      </c>
      <c r="AV617" s="13" t="s">
        <v>85</v>
      </c>
      <c r="AW617" s="13" t="s">
        <v>31</v>
      </c>
      <c r="AX617" s="13" t="s">
        <v>75</v>
      </c>
      <c r="AY617" s="216" t="s">
        <v>123</v>
      </c>
    </row>
    <row r="618" spans="1:65" s="14" customFormat="1" ht="11.25">
      <c r="B618" s="217"/>
      <c r="C618" s="218"/>
      <c r="D618" s="191" t="s">
        <v>133</v>
      </c>
      <c r="E618" s="219" t="s">
        <v>1</v>
      </c>
      <c r="F618" s="220" t="s">
        <v>136</v>
      </c>
      <c r="G618" s="218"/>
      <c r="H618" s="221">
        <v>90</v>
      </c>
      <c r="I618" s="222"/>
      <c r="J618" s="218"/>
      <c r="K618" s="218"/>
      <c r="L618" s="223"/>
      <c r="M618" s="224"/>
      <c r="N618" s="225"/>
      <c r="O618" s="225"/>
      <c r="P618" s="225"/>
      <c r="Q618" s="225"/>
      <c r="R618" s="225"/>
      <c r="S618" s="225"/>
      <c r="T618" s="226"/>
      <c r="AT618" s="227" t="s">
        <v>133</v>
      </c>
      <c r="AU618" s="227" t="s">
        <v>83</v>
      </c>
      <c r="AV618" s="14" t="s">
        <v>130</v>
      </c>
      <c r="AW618" s="14" t="s">
        <v>31</v>
      </c>
      <c r="AX618" s="14" t="s">
        <v>83</v>
      </c>
      <c r="AY618" s="227" t="s">
        <v>123</v>
      </c>
    </row>
    <row r="619" spans="1:65" s="2" customFormat="1" ht="24">
      <c r="A619" s="33"/>
      <c r="B619" s="34"/>
      <c r="C619" s="228" t="s">
        <v>574</v>
      </c>
      <c r="D619" s="228" t="s">
        <v>369</v>
      </c>
      <c r="E619" s="229" t="s">
        <v>575</v>
      </c>
      <c r="F619" s="230" t="s">
        <v>576</v>
      </c>
      <c r="G619" s="231" t="s">
        <v>500</v>
      </c>
      <c r="H619" s="232">
        <v>81</v>
      </c>
      <c r="I619" s="233"/>
      <c r="J619" s="234">
        <f>ROUND(I619*H619,2)</f>
        <v>0</v>
      </c>
      <c r="K619" s="230" t="s">
        <v>128</v>
      </c>
      <c r="L619" s="38"/>
      <c r="M619" s="235" t="s">
        <v>1</v>
      </c>
      <c r="N619" s="236" t="s">
        <v>40</v>
      </c>
      <c r="O619" s="70"/>
      <c r="P619" s="187">
        <f>O619*H619</f>
        <v>0</v>
      </c>
      <c r="Q619" s="187">
        <v>0</v>
      </c>
      <c r="R619" s="187">
        <f>Q619*H619</f>
        <v>0</v>
      </c>
      <c r="S619" s="187">
        <v>0</v>
      </c>
      <c r="T619" s="188">
        <f>S619*H619</f>
        <v>0</v>
      </c>
      <c r="U619" s="33"/>
      <c r="V619" s="33"/>
      <c r="W619" s="33"/>
      <c r="X619" s="33"/>
      <c r="Y619" s="33"/>
      <c r="Z619" s="33"/>
      <c r="AA619" s="33"/>
      <c r="AB619" s="33"/>
      <c r="AC619" s="33"/>
      <c r="AD619" s="33"/>
      <c r="AE619" s="33"/>
      <c r="AR619" s="189" t="s">
        <v>130</v>
      </c>
      <c r="AT619" s="189" t="s">
        <v>369</v>
      </c>
      <c r="AU619" s="189" t="s">
        <v>83</v>
      </c>
      <c r="AY619" s="16" t="s">
        <v>123</v>
      </c>
      <c r="BE619" s="190">
        <f>IF(N619="základní",J619,0)</f>
        <v>0</v>
      </c>
      <c r="BF619" s="190">
        <f>IF(N619="snížená",J619,0)</f>
        <v>0</v>
      </c>
      <c r="BG619" s="190">
        <f>IF(N619="zákl. přenesená",J619,0)</f>
        <v>0</v>
      </c>
      <c r="BH619" s="190">
        <f>IF(N619="sníž. přenesená",J619,0)</f>
        <v>0</v>
      </c>
      <c r="BI619" s="190">
        <f>IF(N619="nulová",J619,0)</f>
        <v>0</v>
      </c>
      <c r="BJ619" s="16" t="s">
        <v>83</v>
      </c>
      <c r="BK619" s="190">
        <f>ROUND(I619*H619,2)</f>
        <v>0</v>
      </c>
      <c r="BL619" s="16" t="s">
        <v>130</v>
      </c>
      <c r="BM619" s="189" t="s">
        <v>577</v>
      </c>
    </row>
    <row r="620" spans="1:65" s="2" customFormat="1" ht="39">
      <c r="A620" s="33"/>
      <c r="B620" s="34"/>
      <c r="C620" s="35"/>
      <c r="D620" s="191" t="s">
        <v>132</v>
      </c>
      <c r="E620" s="35"/>
      <c r="F620" s="192" t="s">
        <v>578</v>
      </c>
      <c r="G620" s="35"/>
      <c r="H620" s="35"/>
      <c r="I620" s="193"/>
      <c r="J620" s="35"/>
      <c r="K620" s="35"/>
      <c r="L620" s="38"/>
      <c r="M620" s="194"/>
      <c r="N620" s="195"/>
      <c r="O620" s="70"/>
      <c r="P620" s="70"/>
      <c r="Q620" s="70"/>
      <c r="R620" s="70"/>
      <c r="S620" s="70"/>
      <c r="T620" s="71"/>
      <c r="U620" s="33"/>
      <c r="V620" s="33"/>
      <c r="W620" s="33"/>
      <c r="X620" s="33"/>
      <c r="Y620" s="33"/>
      <c r="Z620" s="33"/>
      <c r="AA620" s="33"/>
      <c r="AB620" s="33"/>
      <c r="AC620" s="33"/>
      <c r="AD620" s="33"/>
      <c r="AE620" s="33"/>
      <c r="AT620" s="16" t="s">
        <v>132</v>
      </c>
      <c r="AU620" s="16" t="s">
        <v>83</v>
      </c>
    </row>
    <row r="621" spans="1:65" s="12" customFormat="1" ht="11.25">
      <c r="B621" s="196"/>
      <c r="C621" s="197"/>
      <c r="D621" s="191" t="s">
        <v>133</v>
      </c>
      <c r="E621" s="198" t="s">
        <v>1</v>
      </c>
      <c r="F621" s="199" t="s">
        <v>579</v>
      </c>
      <c r="G621" s="197"/>
      <c r="H621" s="198" t="s">
        <v>1</v>
      </c>
      <c r="I621" s="200"/>
      <c r="J621" s="197"/>
      <c r="K621" s="197"/>
      <c r="L621" s="201"/>
      <c r="M621" s="202"/>
      <c r="N621" s="203"/>
      <c r="O621" s="203"/>
      <c r="P621" s="203"/>
      <c r="Q621" s="203"/>
      <c r="R621" s="203"/>
      <c r="S621" s="203"/>
      <c r="T621" s="204"/>
      <c r="AT621" s="205" t="s">
        <v>133</v>
      </c>
      <c r="AU621" s="205" t="s">
        <v>83</v>
      </c>
      <c r="AV621" s="12" t="s">
        <v>83</v>
      </c>
      <c r="AW621" s="12" t="s">
        <v>31</v>
      </c>
      <c r="AX621" s="12" t="s">
        <v>75</v>
      </c>
      <c r="AY621" s="205" t="s">
        <v>123</v>
      </c>
    </row>
    <row r="622" spans="1:65" s="13" customFormat="1" ht="11.25">
      <c r="B622" s="206"/>
      <c r="C622" s="207"/>
      <c r="D622" s="191" t="s">
        <v>133</v>
      </c>
      <c r="E622" s="208" t="s">
        <v>1</v>
      </c>
      <c r="F622" s="209" t="s">
        <v>580</v>
      </c>
      <c r="G622" s="207"/>
      <c r="H622" s="210">
        <v>81</v>
      </c>
      <c r="I622" s="211"/>
      <c r="J622" s="207"/>
      <c r="K622" s="207"/>
      <c r="L622" s="212"/>
      <c r="M622" s="213"/>
      <c r="N622" s="214"/>
      <c r="O622" s="214"/>
      <c r="P622" s="214"/>
      <c r="Q622" s="214"/>
      <c r="R622" s="214"/>
      <c r="S622" s="214"/>
      <c r="T622" s="215"/>
      <c r="AT622" s="216" t="s">
        <v>133</v>
      </c>
      <c r="AU622" s="216" t="s">
        <v>83</v>
      </c>
      <c r="AV622" s="13" t="s">
        <v>85</v>
      </c>
      <c r="AW622" s="13" t="s">
        <v>31</v>
      </c>
      <c r="AX622" s="13" t="s">
        <v>75</v>
      </c>
      <c r="AY622" s="216" t="s">
        <v>123</v>
      </c>
    </row>
    <row r="623" spans="1:65" s="14" customFormat="1" ht="11.25">
      <c r="B623" s="217"/>
      <c r="C623" s="218"/>
      <c r="D623" s="191" t="s">
        <v>133</v>
      </c>
      <c r="E623" s="219" t="s">
        <v>1</v>
      </c>
      <c r="F623" s="220" t="s">
        <v>136</v>
      </c>
      <c r="G623" s="218"/>
      <c r="H623" s="221">
        <v>81</v>
      </c>
      <c r="I623" s="222"/>
      <c r="J623" s="218"/>
      <c r="K623" s="218"/>
      <c r="L623" s="223"/>
      <c r="M623" s="224"/>
      <c r="N623" s="225"/>
      <c r="O623" s="225"/>
      <c r="P623" s="225"/>
      <c r="Q623" s="225"/>
      <c r="R623" s="225"/>
      <c r="S623" s="225"/>
      <c r="T623" s="226"/>
      <c r="AT623" s="227" t="s">
        <v>133</v>
      </c>
      <c r="AU623" s="227" t="s">
        <v>83</v>
      </c>
      <c r="AV623" s="14" t="s">
        <v>130</v>
      </c>
      <c r="AW623" s="14" t="s">
        <v>31</v>
      </c>
      <c r="AX623" s="14" t="s">
        <v>83</v>
      </c>
      <c r="AY623" s="227" t="s">
        <v>123</v>
      </c>
    </row>
    <row r="624" spans="1:65" s="2" customFormat="1" ht="16.5" customHeight="1">
      <c r="A624" s="33"/>
      <c r="B624" s="34"/>
      <c r="C624" s="228" t="s">
        <v>581</v>
      </c>
      <c r="D624" s="228" t="s">
        <v>369</v>
      </c>
      <c r="E624" s="229" t="s">
        <v>582</v>
      </c>
      <c r="F624" s="230" t="s">
        <v>583</v>
      </c>
      <c r="G624" s="231" t="s">
        <v>500</v>
      </c>
      <c r="H624" s="232">
        <v>94</v>
      </c>
      <c r="I624" s="233"/>
      <c r="J624" s="234">
        <f>ROUND(I624*H624,2)</f>
        <v>0</v>
      </c>
      <c r="K624" s="230" t="s">
        <v>128</v>
      </c>
      <c r="L624" s="38"/>
      <c r="M624" s="235" t="s">
        <v>1</v>
      </c>
      <c r="N624" s="236" t="s">
        <v>40</v>
      </c>
      <c r="O624" s="70"/>
      <c r="P624" s="187">
        <f>O624*H624</f>
        <v>0</v>
      </c>
      <c r="Q624" s="187">
        <v>0</v>
      </c>
      <c r="R624" s="187">
        <f>Q624*H624</f>
        <v>0</v>
      </c>
      <c r="S624" s="187">
        <v>0</v>
      </c>
      <c r="T624" s="188">
        <f>S624*H624</f>
        <v>0</v>
      </c>
      <c r="U624" s="33"/>
      <c r="V624" s="33"/>
      <c r="W624" s="33"/>
      <c r="X624" s="33"/>
      <c r="Y624" s="33"/>
      <c r="Z624" s="33"/>
      <c r="AA624" s="33"/>
      <c r="AB624" s="33"/>
      <c r="AC624" s="33"/>
      <c r="AD624" s="33"/>
      <c r="AE624" s="33"/>
      <c r="AR624" s="189" t="s">
        <v>130</v>
      </c>
      <c r="AT624" s="189" t="s">
        <v>369</v>
      </c>
      <c r="AU624" s="189" t="s">
        <v>83</v>
      </c>
      <c r="AY624" s="16" t="s">
        <v>123</v>
      </c>
      <c r="BE624" s="190">
        <f>IF(N624="základní",J624,0)</f>
        <v>0</v>
      </c>
      <c r="BF624" s="190">
        <f>IF(N624="snížená",J624,0)</f>
        <v>0</v>
      </c>
      <c r="BG624" s="190">
        <f>IF(N624="zákl. přenesená",J624,0)</f>
        <v>0</v>
      </c>
      <c r="BH624" s="190">
        <f>IF(N624="sníž. přenesená",J624,0)</f>
        <v>0</v>
      </c>
      <c r="BI624" s="190">
        <f>IF(N624="nulová",J624,0)</f>
        <v>0</v>
      </c>
      <c r="BJ624" s="16" t="s">
        <v>83</v>
      </c>
      <c r="BK624" s="190">
        <f>ROUND(I624*H624,2)</f>
        <v>0</v>
      </c>
      <c r="BL624" s="16" t="s">
        <v>130</v>
      </c>
      <c r="BM624" s="189" t="s">
        <v>584</v>
      </c>
    </row>
    <row r="625" spans="1:65" s="2" customFormat="1" ht="39">
      <c r="A625" s="33"/>
      <c r="B625" s="34"/>
      <c r="C625" s="35"/>
      <c r="D625" s="191" t="s">
        <v>132</v>
      </c>
      <c r="E625" s="35"/>
      <c r="F625" s="192" t="s">
        <v>585</v>
      </c>
      <c r="G625" s="35"/>
      <c r="H625" s="35"/>
      <c r="I625" s="193"/>
      <c r="J625" s="35"/>
      <c r="K625" s="35"/>
      <c r="L625" s="38"/>
      <c r="M625" s="194"/>
      <c r="N625" s="195"/>
      <c r="O625" s="70"/>
      <c r="P625" s="70"/>
      <c r="Q625" s="70"/>
      <c r="R625" s="70"/>
      <c r="S625" s="70"/>
      <c r="T625" s="71"/>
      <c r="U625" s="33"/>
      <c r="V625" s="33"/>
      <c r="W625" s="33"/>
      <c r="X625" s="33"/>
      <c r="Y625" s="33"/>
      <c r="Z625" s="33"/>
      <c r="AA625" s="33"/>
      <c r="AB625" s="33"/>
      <c r="AC625" s="33"/>
      <c r="AD625" s="33"/>
      <c r="AE625" s="33"/>
      <c r="AT625" s="16" t="s">
        <v>132</v>
      </c>
      <c r="AU625" s="16" t="s">
        <v>83</v>
      </c>
    </row>
    <row r="626" spans="1:65" s="12" customFormat="1" ht="11.25">
      <c r="B626" s="196"/>
      <c r="C626" s="197"/>
      <c r="D626" s="191" t="s">
        <v>133</v>
      </c>
      <c r="E626" s="198" t="s">
        <v>1</v>
      </c>
      <c r="F626" s="199" t="s">
        <v>586</v>
      </c>
      <c r="G626" s="197"/>
      <c r="H626" s="198" t="s">
        <v>1</v>
      </c>
      <c r="I626" s="200"/>
      <c r="J626" s="197"/>
      <c r="K626" s="197"/>
      <c r="L626" s="201"/>
      <c r="M626" s="202"/>
      <c r="N626" s="203"/>
      <c r="O626" s="203"/>
      <c r="P626" s="203"/>
      <c r="Q626" s="203"/>
      <c r="R626" s="203"/>
      <c r="S626" s="203"/>
      <c r="T626" s="204"/>
      <c r="AT626" s="205" t="s">
        <v>133</v>
      </c>
      <c r="AU626" s="205" t="s">
        <v>83</v>
      </c>
      <c r="AV626" s="12" t="s">
        <v>83</v>
      </c>
      <c r="AW626" s="12" t="s">
        <v>31</v>
      </c>
      <c r="AX626" s="12" t="s">
        <v>75</v>
      </c>
      <c r="AY626" s="205" t="s">
        <v>123</v>
      </c>
    </row>
    <row r="627" spans="1:65" s="13" customFormat="1" ht="11.25">
      <c r="B627" s="206"/>
      <c r="C627" s="207"/>
      <c r="D627" s="191" t="s">
        <v>133</v>
      </c>
      <c r="E627" s="208" t="s">
        <v>1</v>
      </c>
      <c r="F627" s="209" t="s">
        <v>587</v>
      </c>
      <c r="G627" s="207"/>
      <c r="H627" s="210">
        <v>94</v>
      </c>
      <c r="I627" s="211"/>
      <c r="J627" s="207"/>
      <c r="K627" s="207"/>
      <c r="L627" s="212"/>
      <c r="M627" s="213"/>
      <c r="N627" s="214"/>
      <c r="O627" s="214"/>
      <c r="P627" s="214"/>
      <c r="Q627" s="214"/>
      <c r="R627" s="214"/>
      <c r="S627" s="214"/>
      <c r="T627" s="215"/>
      <c r="AT627" s="216" t="s">
        <v>133</v>
      </c>
      <c r="AU627" s="216" t="s">
        <v>83</v>
      </c>
      <c r="AV627" s="13" t="s">
        <v>85</v>
      </c>
      <c r="AW627" s="13" t="s">
        <v>31</v>
      </c>
      <c r="AX627" s="13" t="s">
        <v>75</v>
      </c>
      <c r="AY627" s="216" t="s">
        <v>123</v>
      </c>
    </row>
    <row r="628" spans="1:65" s="14" customFormat="1" ht="11.25">
      <c r="B628" s="217"/>
      <c r="C628" s="218"/>
      <c r="D628" s="191" t="s">
        <v>133</v>
      </c>
      <c r="E628" s="219" t="s">
        <v>1</v>
      </c>
      <c r="F628" s="220" t="s">
        <v>136</v>
      </c>
      <c r="G628" s="218"/>
      <c r="H628" s="221">
        <v>94</v>
      </c>
      <c r="I628" s="222"/>
      <c r="J628" s="218"/>
      <c r="K628" s="218"/>
      <c r="L628" s="223"/>
      <c r="M628" s="224"/>
      <c r="N628" s="225"/>
      <c r="O628" s="225"/>
      <c r="P628" s="225"/>
      <c r="Q628" s="225"/>
      <c r="R628" s="225"/>
      <c r="S628" s="225"/>
      <c r="T628" s="226"/>
      <c r="AT628" s="227" t="s">
        <v>133</v>
      </c>
      <c r="AU628" s="227" t="s">
        <v>83</v>
      </c>
      <c r="AV628" s="14" t="s">
        <v>130</v>
      </c>
      <c r="AW628" s="14" t="s">
        <v>31</v>
      </c>
      <c r="AX628" s="14" t="s">
        <v>83</v>
      </c>
      <c r="AY628" s="227" t="s">
        <v>123</v>
      </c>
    </row>
    <row r="629" spans="1:65" s="2" customFormat="1" ht="16.5" customHeight="1">
      <c r="A629" s="33"/>
      <c r="B629" s="34"/>
      <c r="C629" s="228" t="s">
        <v>588</v>
      </c>
      <c r="D629" s="228" t="s">
        <v>369</v>
      </c>
      <c r="E629" s="229" t="s">
        <v>589</v>
      </c>
      <c r="F629" s="230" t="s">
        <v>590</v>
      </c>
      <c r="G629" s="231" t="s">
        <v>500</v>
      </c>
      <c r="H629" s="232">
        <v>90</v>
      </c>
      <c r="I629" s="233"/>
      <c r="J629" s="234">
        <f>ROUND(I629*H629,2)</f>
        <v>0</v>
      </c>
      <c r="K629" s="230" t="s">
        <v>128</v>
      </c>
      <c r="L629" s="38"/>
      <c r="M629" s="235" t="s">
        <v>1</v>
      </c>
      <c r="N629" s="236" t="s">
        <v>40</v>
      </c>
      <c r="O629" s="70"/>
      <c r="P629" s="187">
        <f>O629*H629</f>
        <v>0</v>
      </c>
      <c r="Q629" s="187">
        <v>0</v>
      </c>
      <c r="R629" s="187">
        <f>Q629*H629</f>
        <v>0</v>
      </c>
      <c r="S629" s="187">
        <v>0</v>
      </c>
      <c r="T629" s="188">
        <f>S629*H629</f>
        <v>0</v>
      </c>
      <c r="U629" s="33"/>
      <c r="V629" s="33"/>
      <c r="W629" s="33"/>
      <c r="X629" s="33"/>
      <c r="Y629" s="33"/>
      <c r="Z629" s="33"/>
      <c r="AA629" s="33"/>
      <c r="AB629" s="33"/>
      <c r="AC629" s="33"/>
      <c r="AD629" s="33"/>
      <c r="AE629" s="33"/>
      <c r="AR629" s="189" t="s">
        <v>130</v>
      </c>
      <c r="AT629" s="189" t="s">
        <v>369</v>
      </c>
      <c r="AU629" s="189" t="s">
        <v>83</v>
      </c>
      <c r="AY629" s="16" t="s">
        <v>123</v>
      </c>
      <c r="BE629" s="190">
        <f>IF(N629="základní",J629,0)</f>
        <v>0</v>
      </c>
      <c r="BF629" s="190">
        <f>IF(N629="snížená",J629,0)</f>
        <v>0</v>
      </c>
      <c r="BG629" s="190">
        <f>IF(N629="zákl. přenesená",J629,0)</f>
        <v>0</v>
      </c>
      <c r="BH629" s="190">
        <f>IF(N629="sníž. přenesená",J629,0)</f>
        <v>0</v>
      </c>
      <c r="BI629" s="190">
        <f>IF(N629="nulová",J629,0)</f>
        <v>0</v>
      </c>
      <c r="BJ629" s="16" t="s">
        <v>83</v>
      </c>
      <c r="BK629" s="190">
        <f>ROUND(I629*H629,2)</f>
        <v>0</v>
      </c>
      <c r="BL629" s="16" t="s">
        <v>130</v>
      </c>
      <c r="BM629" s="189" t="s">
        <v>591</v>
      </c>
    </row>
    <row r="630" spans="1:65" s="2" customFormat="1" ht="39">
      <c r="A630" s="33"/>
      <c r="B630" s="34"/>
      <c r="C630" s="35"/>
      <c r="D630" s="191" t="s">
        <v>132</v>
      </c>
      <c r="E630" s="35"/>
      <c r="F630" s="192" t="s">
        <v>592</v>
      </c>
      <c r="G630" s="35"/>
      <c r="H630" s="35"/>
      <c r="I630" s="193"/>
      <c r="J630" s="35"/>
      <c r="K630" s="35"/>
      <c r="L630" s="38"/>
      <c r="M630" s="194"/>
      <c r="N630" s="195"/>
      <c r="O630" s="70"/>
      <c r="P630" s="70"/>
      <c r="Q630" s="70"/>
      <c r="R630" s="70"/>
      <c r="S630" s="70"/>
      <c r="T630" s="71"/>
      <c r="U630" s="33"/>
      <c r="V630" s="33"/>
      <c r="W630" s="33"/>
      <c r="X630" s="33"/>
      <c r="Y630" s="33"/>
      <c r="Z630" s="33"/>
      <c r="AA630" s="33"/>
      <c r="AB630" s="33"/>
      <c r="AC630" s="33"/>
      <c r="AD630" s="33"/>
      <c r="AE630" s="33"/>
      <c r="AT630" s="16" t="s">
        <v>132</v>
      </c>
      <c r="AU630" s="16" t="s">
        <v>83</v>
      </c>
    </row>
    <row r="631" spans="1:65" s="12" customFormat="1" ht="11.25">
      <c r="B631" s="196"/>
      <c r="C631" s="197"/>
      <c r="D631" s="191" t="s">
        <v>133</v>
      </c>
      <c r="E631" s="198" t="s">
        <v>1</v>
      </c>
      <c r="F631" s="199" t="s">
        <v>573</v>
      </c>
      <c r="G631" s="197"/>
      <c r="H631" s="198" t="s">
        <v>1</v>
      </c>
      <c r="I631" s="200"/>
      <c r="J631" s="197"/>
      <c r="K631" s="197"/>
      <c r="L631" s="201"/>
      <c r="M631" s="202"/>
      <c r="N631" s="203"/>
      <c r="O631" s="203"/>
      <c r="P631" s="203"/>
      <c r="Q631" s="203"/>
      <c r="R631" s="203"/>
      <c r="S631" s="203"/>
      <c r="T631" s="204"/>
      <c r="AT631" s="205" t="s">
        <v>133</v>
      </c>
      <c r="AU631" s="205" t="s">
        <v>83</v>
      </c>
      <c r="AV631" s="12" t="s">
        <v>83</v>
      </c>
      <c r="AW631" s="12" t="s">
        <v>31</v>
      </c>
      <c r="AX631" s="12" t="s">
        <v>75</v>
      </c>
      <c r="AY631" s="205" t="s">
        <v>123</v>
      </c>
    </row>
    <row r="632" spans="1:65" s="13" customFormat="1" ht="11.25">
      <c r="B632" s="206"/>
      <c r="C632" s="207"/>
      <c r="D632" s="191" t="s">
        <v>133</v>
      </c>
      <c r="E632" s="208" t="s">
        <v>1</v>
      </c>
      <c r="F632" s="209" t="s">
        <v>14</v>
      </c>
      <c r="G632" s="207"/>
      <c r="H632" s="210">
        <v>90</v>
      </c>
      <c r="I632" s="211"/>
      <c r="J632" s="207"/>
      <c r="K632" s="207"/>
      <c r="L632" s="212"/>
      <c r="M632" s="213"/>
      <c r="N632" s="214"/>
      <c r="O632" s="214"/>
      <c r="P632" s="214"/>
      <c r="Q632" s="214"/>
      <c r="R632" s="214"/>
      <c r="S632" s="214"/>
      <c r="T632" s="215"/>
      <c r="AT632" s="216" t="s">
        <v>133</v>
      </c>
      <c r="AU632" s="216" t="s">
        <v>83</v>
      </c>
      <c r="AV632" s="13" t="s">
        <v>85</v>
      </c>
      <c r="AW632" s="13" t="s">
        <v>31</v>
      </c>
      <c r="AX632" s="13" t="s">
        <v>75</v>
      </c>
      <c r="AY632" s="216" t="s">
        <v>123</v>
      </c>
    </row>
    <row r="633" spans="1:65" s="14" customFormat="1" ht="11.25">
      <c r="B633" s="217"/>
      <c r="C633" s="218"/>
      <c r="D633" s="191" t="s">
        <v>133</v>
      </c>
      <c r="E633" s="219" t="s">
        <v>1</v>
      </c>
      <c r="F633" s="220" t="s">
        <v>136</v>
      </c>
      <c r="G633" s="218"/>
      <c r="H633" s="221">
        <v>90</v>
      </c>
      <c r="I633" s="222"/>
      <c r="J633" s="218"/>
      <c r="K633" s="218"/>
      <c r="L633" s="223"/>
      <c r="M633" s="224"/>
      <c r="N633" s="225"/>
      <c r="O633" s="225"/>
      <c r="P633" s="225"/>
      <c r="Q633" s="225"/>
      <c r="R633" s="225"/>
      <c r="S633" s="225"/>
      <c r="T633" s="226"/>
      <c r="AT633" s="227" t="s">
        <v>133</v>
      </c>
      <c r="AU633" s="227" t="s">
        <v>83</v>
      </c>
      <c r="AV633" s="14" t="s">
        <v>130</v>
      </c>
      <c r="AW633" s="14" t="s">
        <v>31</v>
      </c>
      <c r="AX633" s="14" t="s">
        <v>83</v>
      </c>
      <c r="AY633" s="227" t="s">
        <v>123</v>
      </c>
    </row>
    <row r="634" spans="1:65" s="2" customFormat="1" ht="21.75" customHeight="1">
      <c r="A634" s="33"/>
      <c r="B634" s="34"/>
      <c r="C634" s="228" t="s">
        <v>593</v>
      </c>
      <c r="D634" s="228" t="s">
        <v>369</v>
      </c>
      <c r="E634" s="229" t="s">
        <v>594</v>
      </c>
      <c r="F634" s="230" t="s">
        <v>595</v>
      </c>
      <c r="G634" s="231" t="s">
        <v>500</v>
      </c>
      <c r="H634" s="232">
        <v>81</v>
      </c>
      <c r="I634" s="233"/>
      <c r="J634" s="234">
        <f>ROUND(I634*H634,2)</f>
        <v>0</v>
      </c>
      <c r="K634" s="230" t="s">
        <v>128</v>
      </c>
      <c r="L634" s="38"/>
      <c r="M634" s="235" t="s">
        <v>1</v>
      </c>
      <c r="N634" s="236" t="s">
        <v>40</v>
      </c>
      <c r="O634" s="70"/>
      <c r="P634" s="187">
        <f>O634*H634</f>
        <v>0</v>
      </c>
      <c r="Q634" s="187">
        <v>0</v>
      </c>
      <c r="R634" s="187">
        <f>Q634*H634</f>
        <v>0</v>
      </c>
      <c r="S634" s="187">
        <v>0</v>
      </c>
      <c r="T634" s="188">
        <f>S634*H634</f>
        <v>0</v>
      </c>
      <c r="U634" s="33"/>
      <c r="V634" s="33"/>
      <c r="W634" s="33"/>
      <c r="X634" s="33"/>
      <c r="Y634" s="33"/>
      <c r="Z634" s="33"/>
      <c r="AA634" s="33"/>
      <c r="AB634" s="33"/>
      <c r="AC634" s="33"/>
      <c r="AD634" s="33"/>
      <c r="AE634" s="33"/>
      <c r="AR634" s="189" t="s">
        <v>130</v>
      </c>
      <c r="AT634" s="189" t="s">
        <v>369</v>
      </c>
      <c r="AU634" s="189" t="s">
        <v>83</v>
      </c>
      <c r="AY634" s="16" t="s">
        <v>123</v>
      </c>
      <c r="BE634" s="190">
        <f>IF(N634="základní",J634,0)</f>
        <v>0</v>
      </c>
      <c r="BF634" s="190">
        <f>IF(N634="snížená",J634,0)</f>
        <v>0</v>
      </c>
      <c r="BG634" s="190">
        <f>IF(N634="zákl. přenesená",J634,0)</f>
        <v>0</v>
      </c>
      <c r="BH634" s="190">
        <f>IF(N634="sníž. přenesená",J634,0)</f>
        <v>0</v>
      </c>
      <c r="BI634" s="190">
        <f>IF(N634="nulová",J634,0)</f>
        <v>0</v>
      </c>
      <c r="BJ634" s="16" t="s">
        <v>83</v>
      </c>
      <c r="BK634" s="190">
        <f>ROUND(I634*H634,2)</f>
        <v>0</v>
      </c>
      <c r="BL634" s="16" t="s">
        <v>130</v>
      </c>
      <c r="BM634" s="189" t="s">
        <v>596</v>
      </c>
    </row>
    <row r="635" spans="1:65" s="2" customFormat="1" ht="39">
      <c r="A635" s="33"/>
      <c r="B635" s="34"/>
      <c r="C635" s="35"/>
      <c r="D635" s="191" t="s">
        <v>132</v>
      </c>
      <c r="E635" s="35"/>
      <c r="F635" s="192" t="s">
        <v>597</v>
      </c>
      <c r="G635" s="35"/>
      <c r="H635" s="35"/>
      <c r="I635" s="193"/>
      <c r="J635" s="35"/>
      <c r="K635" s="35"/>
      <c r="L635" s="38"/>
      <c r="M635" s="194"/>
      <c r="N635" s="195"/>
      <c r="O635" s="70"/>
      <c r="P635" s="70"/>
      <c r="Q635" s="70"/>
      <c r="R635" s="70"/>
      <c r="S635" s="70"/>
      <c r="T635" s="71"/>
      <c r="U635" s="33"/>
      <c r="V635" s="33"/>
      <c r="W635" s="33"/>
      <c r="X635" s="33"/>
      <c r="Y635" s="33"/>
      <c r="Z635" s="33"/>
      <c r="AA635" s="33"/>
      <c r="AB635" s="33"/>
      <c r="AC635" s="33"/>
      <c r="AD635" s="33"/>
      <c r="AE635" s="33"/>
      <c r="AT635" s="16" t="s">
        <v>132</v>
      </c>
      <c r="AU635" s="16" t="s">
        <v>83</v>
      </c>
    </row>
    <row r="636" spans="1:65" s="12" customFormat="1" ht="11.25">
      <c r="B636" s="196"/>
      <c r="C636" s="197"/>
      <c r="D636" s="191" t="s">
        <v>133</v>
      </c>
      <c r="E636" s="198" t="s">
        <v>1</v>
      </c>
      <c r="F636" s="199" t="s">
        <v>579</v>
      </c>
      <c r="G636" s="197"/>
      <c r="H636" s="198" t="s">
        <v>1</v>
      </c>
      <c r="I636" s="200"/>
      <c r="J636" s="197"/>
      <c r="K636" s="197"/>
      <c r="L636" s="201"/>
      <c r="M636" s="202"/>
      <c r="N636" s="203"/>
      <c r="O636" s="203"/>
      <c r="P636" s="203"/>
      <c r="Q636" s="203"/>
      <c r="R636" s="203"/>
      <c r="S636" s="203"/>
      <c r="T636" s="204"/>
      <c r="AT636" s="205" t="s">
        <v>133</v>
      </c>
      <c r="AU636" s="205" t="s">
        <v>83</v>
      </c>
      <c r="AV636" s="12" t="s">
        <v>83</v>
      </c>
      <c r="AW636" s="12" t="s">
        <v>31</v>
      </c>
      <c r="AX636" s="12" t="s">
        <v>75</v>
      </c>
      <c r="AY636" s="205" t="s">
        <v>123</v>
      </c>
    </row>
    <row r="637" spans="1:65" s="13" customFormat="1" ht="11.25">
      <c r="B637" s="206"/>
      <c r="C637" s="207"/>
      <c r="D637" s="191" t="s">
        <v>133</v>
      </c>
      <c r="E637" s="208" t="s">
        <v>1</v>
      </c>
      <c r="F637" s="209" t="s">
        <v>580</v>
      </c>
      <c r="G637" s="207"/>
      <c r="H637" s="210">
        <v>81</v>
      </c>
      <c r="I637" s="211"/>
      <c r="J637" s="207"/>
      <c r="K637" s="207"/>
      <c r="L637" s="212"/>
      <c r="M637" s="213"/>
      <c r="N637" s="214"/>
      <c r="O637" s="214"/>
      <c r="P637" s="214"/>
      <c r="Q637" s="214"/>
      <c r="R637" s="214"/>
      <c r="S637" s="214"/>
      <c r="T637" s="215"/>
      <c r="AT637" s="216" t="s">
        <v>133</v>
      </c>
      <c r="AU637" s="216" t="s">
        <v>83</v>
      </c>
      <c r="AV637" s="13" t="s">
        <v>85</v>
      </c>
      <c r="AW637" s="13" t="s">
        <v>31</v>
      </c>
      <c r="AX637" s="13" t="s">
        <v>75</v>
      </c>
      <c r="AY637" s="216" t="s">
        <v>123</v>
      </c>
    </row>
    <row r="638" spans="1:65" s="14" customFormat="1" ht="11.25">
      <c r="B638" s="217"/>
      <c r="C638" s="218"/>
      <c r="D638" s="191" t="s">
        <v>133</v>
      </c>
      <c r="E638" s="219" t="s">
        <v>1</v>
      </c>
      <c r="F638" s="220" t="s">
        <v>136</v>
      </c>
      <c r="G638" s="218"/>
      <c r="H638" s="221">
        <v>81</v>
      </c>
      <c r="I638" s="222"/>
      <c r="J638" s="218"/>
      <c r="K638" s="218"/>
      <c r="L638" s="223"/>
      <c r="M638" s="224"/>
      <c r="N638" s="225"/>
      <c r="O638" s="225"/>
      <c r="P638" s="225"/>
      <c r="Q638" s="225"/>
      <c r="R638" s="225"/>
      <c r="S638" s="225"/>
      <c r="T638" s="226"/>
      <c r="AT638" s="227" t="s">
        <v>133</v>
      </c>
      <c r="AU638" s="227" t="s">
        <v>83</v>
      </c>
      <c r="AV638" s="14" t="s">
        <v>130</v>
      </c>
      <c r="AW638" s="14" t="s">
        <v>31</v>
      </c>
      <c r="AX638" s="14" t="s">
        <v>83</v>
      </c>
      <c r="AY638" s="227" t="s">
        <v>123</v>
      </c>
    </row>
    <row r="639" spans="1:65" s="2" customFormat="1" ht="16.5" customHeight="1">
      <c r="A639" s="33"/>
      <c r="B639" s="34"/>
      <c r="C639" s="228" t="s">
        <v>598</v>
      </c>
      <c r="D639" s="228" t="s">
        <v>369</v>
      </c>
      <c r="E639" s="229" t="s">
        <v>599</v>
      </c>
      <c r="F639" s="230" t="s">
        <v>600</v>
      </c>
      <c r="G639" s="231" t="s">
        <v>500</v>
      </c>
      <c r="H639" s="232">
        <v>94</v>
      </c>
      <c r="I639" s="233"/>
      <c r="J639" s="234">
        <f>ROUND(I639*H639,2)</f>
        <v>0</v>
      </c>
      <c r="K639" s="230" t="s">
        <v>128</v>
      </c>
      <c r="L639" s="38"/>
      <c r="M639" s="235" t="s">
        <v>1</v>
      </c>
      <c r="N639" s="236" t="s">
        <v>40</v>
      </c>
      <c r="O639" s="70"/>
      <c r="P639" s="187">
        <f>O639*H639</f>
        <v>0</v>
      </c>
      <c r="Q639" s="187">
        <v>0</v>
      </c>
      <c r="R639" s="187">
        <f>Q639*H639</f>
        <v>0</v>
      </c>
      <c r="S639" s="187">
        <v>0</v>
      </c>
      <c r="T639" s="188">
        <f>S639*H639</f>
        <v>0</v>
      </c>
      <c r="U639" s="33"/>
      <c r="V639" s="33"/>
      <c r="W639" s="33"/>
      <c r="X639" s="33"/>
      <c r="Y639" s="33"/>
      <c r="Z639" s="33"/>
      <c r="AA639" s="33"/>
      <c r="AB639" s="33"/>
      <c r="AC639" s="33"/>
      <c r="AD639" s="33"/>
      <c r="AE639" s="33"/>
      <c r="AR639" s="189" t="s">
        <v>130</v>
      </c>
      <c r="AT639" s="189" t="s">
        <v>369</v>
      </c>
      <c r="AU639" s="189" t="s">
        <v>83</v>
      </c>
      <c r="AY639" s="16" t="s">
        <v>123</v>
      </c>
      <c r="BE639" s="190">
        <f>IF(N639="základní",J639,0)</f>
        <v>0</v>
      </c>
      <c r="BF639" s="190">
        <f>IF(N639="snížená",J639,0)</f>
        <v>0</v>
      </c>
      <c r="BG639" s="190">
        <f>IF(N639="zákl. přenesená",J639,0)</f>
        <v>0</v>
      </c>
      <c r="BH639" s="190">
        <f>IF(N639="sníž. přenesená",J639,0)</f>
        <v>0</v>
      </c>
      <c r="BI639" s="190">
        <f>IF(N639="nulová",J639,0)</f>
        <v>0</v>
      </c>
      <c r="BJ639" s="16" t="s">
        <v>83</v>
      </c>
      <c r="BK639" s="190">
        <f>ROUND(I639*H639,2)</f>
        <v>0</v>
      </c>
      <c r="BL639" s="16" t="s">
        <v>130</v>
      </c>
      <c r="BM639" s="189" t="s">
        <v>601</v>
      </c>
    </row>
    <row r="640" spans="1:65" s="2" customFormat="1" ht="39">
      <c r="A640" s="33"/>
      <c r="B640" s="34"/>
      <c r="C640" s="35"/>
      <c r="D640" s="191" t="s">
        <v>132</v>
      </c>
      <c r="E640" s="35"/>
      <c r="F640" s="192" t="s">
        <v>602</v>
      </c>
      <c r="G640" s="35"/>
      <c r="H640" s="35"/>
      <c r="I640" s="193"/>
      <c r="J640" s="35"/>
      <c r="K640" s="35"/>
      <c r="L640" s="38"/>
      <c r="M640" s="194"/>
      <c r="N640" s="195"/>
      <c r="O640" s="70"/>
      <c r="P640" s="70"/>
      <c r="Q640" s="70"/>
      <c r="R640" s="70"/>
      <c r="S640" s="70"/>
      <c r="T640" s="71"/>
      <c r="U640" s="33"/>
      <c r="V640" s="33"/>
      <c r="W640" s="33"/>
      <c r="X640" s="33"/>
      <c r="Y640" s="33"/>
      <c r="Z640" s="33"/>
      <c r="AA640" s="33"/>
      <c r="AB640" s="33"/>
      <c r="AC640" s="33"/>
      <c r="AD640" s="33"/>
      <c r="AE640" s="33"/>
      <c r="AT640" s="16" t="s">
        <v>132</v>
      </c>
      <c r="AU640" s="16" t="s">
        <v>83</v>
      </c>
    </row>
    <row r="641" spans="1:65" s="12" customFormat="1" ht="11.25">
      <c r="B641" s="196"/>
      <c r="C641" s="197"/>
      <c r="D641" s="191" t="s">
        <v>133</v>
      </c>
      <c r="E641" s="198" t="s">
        <v>1</v>
      </c>
      <c r="F641" s="199" t="s">
        <v>586</v>
      </c>
      <c r="G641" s="197"/>
      <c r="H641" s="198" t="s">
        <v>1</v>
      </c>
      <c r="I641" s="200"/>
      <c r="J641" s="197"/>
      <c r="K641" s="197"/>
      <c r="L641" s="201"/>
      <c r="M641" s="202"/>
      <c r="N641" s="203"/>
      <c r="O641" s="203"/>
      <c r="P641" s="203"/>
      <c r="Q641" s="203"/>
      <c r="R641" s="203"/>
      <c r="S641" s="203"/>
      <c r="T641" s="204"/>
      <c r="AT641" s="205" t="s">
        <v>133</v>
      </c>
      <c r="AU641" s="205" t="s">
        <v>83</v>
      </c>
      <c r="AV641" s="12" t="s">
        <v>83</v>
      </c>
      <c r="AW641" s="12" t="s">
        <v>31</v>
      </c>
      <c r="AX641" s="12" t="s">
        <v>75</v>
      </c>
      <c r="AY641" s="205" t="s">
        <v>123</v>
      </c>
    </row>
    <row r="642" spans="1:65" s="13" customFormat="1" ht="11.25">
      <c r="B642" s="206"/>
      <c r="C642" s="207"/>
      <c r="D642" s="191" t="s">
        <v>133</v>
      </c>
      <c r="E642" s="208" t="s">
        <v>1</v>
      </c>
      <c r="F642" s="209" t="s">
        <v>587</v>
      </c>
      <c r="G642" s="207"/>
      <c r="H642" s="210">
        <v>94</v>
      </c>
      <c r="I642" s="211"/>
      <c r="J642" s="207"/>
      <c r="K642" s="207"/>
      <c r="L642" s="212"/>
      <c r="M642" s="213"/>
      <c r="N642" s="214"/>
      <c r="O642" s="214"/>
      <c r="P642" s="214"/>
      <c r="Q642" s="214"/>
      <c r="R642" s="214"/>
      <c r="S642" s="214"/>
      <c r="T642" s="215"/>
      <c r="AT642" s="216" t="s">
        <v>133</v>
      </c>
      <c r="AU642" s="216" t="s">
        <v>83</v>
      </c>
      <c r="AV642" s="13" t="s">
        <v>85</v>
      </c>
      <c r="AW642" s="13" t="s">
        <v>31</v>
      </c>
      <c r="AX642" s="13" t="s">
        <v>75</v>
      </c>
      <c r="AY642" s="216" t="s">
        <v>123</v>
      </c>
    </row>
    <row r="643" spans="1:65" s="14" customFormat="1" ht="11.25">
      <c r="B643" s="217"/>
      <c r="C643" s="218"/>
      <c r="D643" s="191" t="s">
        <v>133</v>
      </c>
      <c r="E643" s="219" t="s">
        <v>1</v>
      </c>
      <c r="F643" s="220" t="s">
        <v>136</v>
      </c>
      <c r="G643" s="218"/>
      <c r="H643" s="221">
        <v>94</v>
      </c>
      <c r="I643" s="222"/>
      <c r="J643" s="218"/>
      <c r="K643" s="218"/>
      <c r="L643" s="223"/>
      <c r="M643" s="224"/>
      <c r="N643" s="225"/>
      <c r="O643" s="225"/>
      <c r="P643" s="225"/>
      <c r="Q643" s="225"/>
      <c r="R643" s="225"/>
      <c r="S643" s="225"/>
      <c r="T643" s="226"/>
      <c r="AT643" s="227" t="s">
        <v>133</v>
      </c>
      <c r="AU643" s="227" t="s">
        <v>83</v>
      </c>
      <c r="AV643" s="14" t="s">
        <v>130</v>
      </c>
      <c r="AW643" s="14" t="s">
        <v>31</v>
      </c>
      <c r="AX643" s="14" t="s">
        <v>83</v>
      </c>
      <c r="AY643" s="227" t="s">
        <v>123</v>
      </c>
    </row>
    <row r="644" spans="1:65" s="2" customFormat="1" ht="16.5" customHeight="1">
      <c r="A644" s="33"/>
      <c r="B644" s="34"/>
      <c r="C644" s="228" t="s">
        <v>603</v>
      </c>
      <c r="D644" s="228" t="s">
        <v>369</v>
      </c>
      <c r="E644" s="229" t="s">
        <v>604</v>
      </c>
      <c r="F644" s="230" t="s">
        <v>605</v>
      </c>
      <c r="G644" s="231" t="s">
        <v>127</v>
      </c>
      <c r="H644" s="232">
        <v>4</v>
      </c>
      <c r="I644" s="233"/>
      <c r="J644" s="234">
        <f>ROUND(I644*H644,2)</f>
        <v>0</v>
      </c>
      <c r="K644" s="230" t="s">
        <v>128</v>
      </c>
      <c r="L644" s="38"/>
      <c r="M644" s="235" t="s">
        <v>1</v>
      </c>
      <c r="N644" s="236" t="s">
        <v>40</v>
      </c>
      <c r="O644" s="70"/>
      <c r="P644" s="187">
        <f>O644*H644</f>
        <v>0</v>
      </c>
      <c r="Q644" s="187">
        <v>0</v>
      </c>
      <c r="R644" s="187">
        <f>Q644*H644</f>
        <v>0</v>
      </c>
      <c r="S644" s="187">
        <v>0</v>
      </c>
      <c r="T644" s="188">
        <f>S644*H644</f>
        <v>0</v>
      </c>
      <c r="U644" s="33"/>
      <c r="V644" s="33"/>
      <c r="W644" s="33"/>
      <c r="X644" s="33"/>
      <c r="Y644" s="33"/>
      <c r="Z644" s="33"/>
      <c r="AA644" s="33"/>
      <c r="AB644" s="33"/>
      <c r="AC644" s="33"/>
      <c r="AD644" s="33"/>
      <c r="AE644" s="33"/>
      <c r="AR644" s="189" t="s">
        <v>130</v>
      </c>
      <c r="AT644" s="189" t="s">
        <v>369</v>
      </c>
      <c r="AU644" s="189" t="s">
        <v>83</v>
      </c>
      <c r="AY644" s="16" t="s">
        <v>123</v>
      </c>
      <c r="BE644" s="190">
        <f>IF(N644="základní",J644,0)</f>
        <v>0</v>
      </c>
      <c r="BF644" s="190">
        <f>IF(N644="snížená",J644,0)</f>
        <v>0</v>
      </c>
      <c r="BG644" s="190">
        <f>IF(N644="zákl. přenesená",J644,0)</f>
        <v>0</v>
      </c>
      <c r="BH644" s="190">
        <f>IF(N644="sníž. přenesená",J644,0)</f>
        <v>0</v>
      </c>
      <c r="BI644" s="190">
        <f>IF(N644="nulová",J644,0)</f>
        <v>0</v>
      </c>
      <c r="BJ644" s="16" t="s">
        <v>83</v>
      </c>
      <c r="BK644" s="190">
        <f>ROUND(I644*H644,2)</f>
        <v>0</v>
      </c>
      <c r="BL644" s="16" t="s">
        <v>130</v>
      </c>
      <c r="BM644" s="189" t="s">
        <v>606</v>
      </c>
    </row>
    <row r="645" spans="1:65" s="2" customFormat="1" ht="39">
      <c r="A645" s="33"/>
      <c r="B645" s="34"/>
      <c r="C645" s="35"/>
      <c r="D645" s="191" t="s">
        <v>132</v>
      </c>
      <c r="E645" s="35"/>
      <c r="F645" s="192" t="s">
        <v>607</v>
      </c>
      <c r="G645" s="35"/>
      <c r="H645" s="35"/>
      <c r="I645" s="193"/>
      <c r="J645" s="35"/>
      <c r="K645" s="35"/>
      <c r="L645" s="38"/>
      <c r="M645" s="194"/>
      <c r="N645" s="195"/>
      <c r="O645" s="70"/>
      <c r="P645" s="70"/>
      <c r="Q645" s="70"/>
      <c r="R645" s="70"/>
      <c r="S645" s="70"/>
      <c r="T645" s="71"/>
      <c r="U645" s="33"/>
      <c r="V645" s="33"/>
      <c r="W645" s="33"/>
      <c r="X645" s="33"/>
      <c r="Y645" s="33"/>
      <c r="Z645" s="33"/>
      <c r="AA645" s="33"/>
      <c r="AB645" s="33"/>
      <c r="AC645" s="33"/>
      <c r="AD645" s="33"/>
      <c r="AE645" s="33"/>
      <c r="AT645" s="16" t="s">
        <v>132</v>
      </c>
      <c r="AU645" s="16" t="s">
        <v>83</v>
      </c>
    </row>
    <row r="646" spans="1:65" s="12" customFormat="1" ht="11.25">
      <c r="B646" s="196"/>
      <c r="C646" s="197"/>
      <c r="D646" s="191" t="s">
        <v>133</v>
      </c>
      <c r="E646" s="198" t="s">
        <v>1</v>
      </c>
      <c r="F646" s="199" t="s">
        <v>256</v>
      </c>
      <c r="G646" s="197"/>
      <c r="H646" s="198" t="s">
        <v>1</v>
      </c>
      <c r="I646" s="200"/>
      <c r="J646" s="197"/>
      <c r="K646" s="197"/>
      <c r="L646" s="201"/>
      <c r="M646" s="202"/>
      <c r="N646" s="203"/>
      <c r="O646" s="203"/>
      <c r="P646" s="203"/>
      <c r="Q646" s="203"/>
      <c r="R646" s="203"/>
      <c r="S646" s="203"/>
      <c r="T646" s="204"/>
      <c r="AT646" s="205" t="s">
        <v>133</v>
      </c>
      <c r="AU646" s="205" t="s">
        <v>83</v>
      </c>
      <c r="AV646" s="12" t="s">
        <v>83</v>
      </c>
      <c r="AW646" s="12" t="s">
        <v>31</v>
      </c>
      <c r="AX646" s="12" t="s">
        <v>75</v>
      </c>
      <c r="AY646" s="205" t="s">
        <v>123</v>
      </c>
    </row>
    <row r="647" spans="1:65" s="13" customFormat="1" ht="11.25">
      <c r="B647" s="206"/>
      <c r="C647" s="207"/>
      <c r="D647" s="191" t="s">
        <v>133</v>
      </c>
      <c r="E647" s="208" t="s">
        <v>1</v>
      </c>
      <c r="F647" s="209" t="s">
        <v>257</v>
      </c>
      <c r="G647" s="207"/>
      <c r="H647" s="210">
        <v>4</v>
      </c>
      <c r="I647" s="211"/>
      <c r="J647" s="207"/>
      <c r="K647" s="207"/>
      <c r="L647" s="212"/>
      <c r="M647" s="213"/>
      <c r="N647" s="214"/>
      <c r="O647" s="214"/>
      <c r="P647" s="214"/>
      <c r="Q647" s="214"/>
      <c r="R647" s="214"/>
      <c r="S647" s="214"/>
      <c r="T647" s="215"/>
      <c r="AT647" s="216" t="s">
        <v>133</v>
      </c>
      <c r="AU647" s="216" t="s">
        <v>83</v>
      </c>
      <c r="AV647" s="13" t="s">
        <v>85</v>
      </c>
      <c r="AW647" s="13" t="s">
        <v>31</v>
      </c>
      <c r="AX647" s="13" t="s">
        <v>75</v>
      </c>
      <c r="AY647" s="216" t="s">
        <v>123</v>
      </c>
    </row>
    <row r="648" spans="1:65" s="14" customFormat="1" ht="11.25">
      <c r="B648" s="217"/>
      <c r="C648" s="218"/>
      <c r="D648" s="191" t="s">
        <v>133</v>
      </c>
      <c r="E648" s="219" t="s">
        <v>1</v>
      </c>
      <c r="F648" s="220" t="s">
        <v>136</v>
      </c>
      <c r="G648" s="218"/>
      <c r="H648" s="221">
        <v>4</v>
      </c>
      <c r="I648" s="222"/>
      <c r="J648" s="218"/>
      <c r="K648" s="218"/>
      <c r="L648" s="223"/>
      <c r="M648" s="224"/>
      <c r="N648" s="225"/>
      <c r="O648" s="225"/>
      <c r="P648" s="225"/>
      <c r="Q648" s="225"/>
      <c r="R648" s="225"/>
      <c r="S648" s="225"/>
      <c r="T648" s="226"/>
      <c r="AT648" s="227" t="s">
        <v>133</v>
      </c>
      <c r="AU648" s="227" t="s">
        <v>83</v>
      </c>
      <c r="AV648" s="14" t="s">
        <v>130</v>
      </c>
      <c r="AW648" s="14" t="s">
        <v>31</v>
      </c>
      <c r="AX648" s="14" t="s">
        <v>83</v>
      </c>
      <c r="AY648" s="227" t="s">
        <v>123</v>
      </c>
    </row>
    <row r="649" spans="1:65" s="2" customFormat="1" ht="16.5" customHeight="1">
      <c r="A649" s="33"/>
      <c r="B649" s="34"/>
      <c r="C649" s="228" t="s">
        <v>608</v>
      </c>
      <c r="D649" s="228" t="s">
        <v>369</v>
      </c>
      <c r="E649" s="229" t="s">
        <v>609</v>
      </c>
      <c r="F649" s="230" t="s">
        <v>610</v>
      </c>
      <c r="G649" s="231" t="s">
        <v>127</v>
      </c>
      <c r="H649" s="232">
        <v>43</v>
      </c>
      <c r="I649" s="233"/>
      <c r="J649" s="234">
        <f>ROUND(I649*H649,2)</f>
        <v>0</v>
      </c>
      <c r="K649" s="230" t="s">
        <v>128</v>
      </c>
      <c r="L649" s="38"/>
      <c r="M649" s="235" t="s">
        <v>1</v>
      </c>
      <c r="N649" s="236" t="s">
        <v>40</v>
      </c>
      <c r="O649" s="70"/>
      <c r="P649" s="187">
        <f>O649*H649</f>
        <v>0</v>
      </c>
      <c r="Q649" s="187">
        <v>0</v>
      </c>
      <c r="R649" s="187">
        <f>Q649*H649</f>
        <v>0</v>
      </c>
      <c r="S649" s="187">
        <v>0</v>
      </c>
      <c r="T649" s="188">
        <f>S649*H649</f>
        <v>0</v>
      </c>
      <c r="U649" s="33"/>
      <c r="V649" s="33"/>
      <c r="W649" s="33"/>
      <c r="X649" s="33"/>
      <c r="Y649" s="33"/>
      <c r="Z649" s="33"/>
      <c r="AA649" s="33"/>
      <c r="AB649" s="33"/>
      <c r="AC649" s="33"/>
      <c r="AD649" s="33"/>
      <c r="AE649" s="33"/>
      <c r="AR649" s="189" t="s">
        <v>130</v>
      </c>
      <c r="AT649" s="189" t="s">
        <v>369</v>
      </c>
      <c r="AU649" s="189" t="s">
        <v>83</v>
      </c>
      <c r="AY649" s="16" t="s">
        <v>123</v>
      </c>
      <c r="BE649" s="190">
        <f>IF(N649="základní",J649,0)</f>
        <v>0</v>
      </c>
      <c r="BF649" s="190">
        <f>IF(N649="snížená",J649,0)</f>
        <v>0</v>
      </c>
      <c r="BG649" s="190">
        <f>IF(N649="zákl. přenesená",J649,0)</f>
        <v>0</v>
      </c>
      <c r="BH649" s="190">
        <f>IF(N649="sníž. přenesená",J649,0)</f>
        <v>0</v>
      </c>
      <c r="BI649" s="190">
        <f>IF(N649="nulová",J649,0)</f>
        <v>0</v>
      </c>
      <c r="BJ649" s="16" t="s">
        <v>83</v>
      </c>
      <c r="BK649" s="190">
        <f>ROUND(I649*H649,2)</f>
        <v>0</v>
      </c>
      <c r="BL649" s="16" t="s">
        <v>130</v>
      </c>
      <c r="BM649" s="189" t="s">
        <v>611</v>
      </c>
    </row>
    <row r="650" spans="1:65" s="2" customFormat="1" ht="39">
      <c r="A650" s="33"/>
      <c r="B650" s="34"/>
      <c r="C650" s="35"/>
      <c r="D650" s="191" t="s">
        <v>132</v>
      </c>
      <c r="E650" s="35"/>
      <c r="F650" s="192" t="s">
        <v>612</v>
      </c>
      <c r="G650" s="35"/>
      <c r="H650" s="35"/>
      <c r="I650" s="193"/>
      <c r="J650" s="35"/>
      <c r="K650" s="35"/>
      <c r="L650" s="38"/>
      <c r="M650" s="194"/>
      <c r="N650" s="195"/>
      <c r="O650" s="70"/>
      <c r="P650" s="70"/>
      <c r="Q650" s="70"/>
      <c r="R650" s="70"/>
      <c r="S650" s="70"/>
      <c r="T650" s="71"/>
      <c r="U650" s="33"/>
      <c r="V650" s="33"/>
      <c r="W650" s="33"/>
      <c r="X650" s="33"/>
      <c r="Y650" s="33"/>
      <c r="Z650" s="33"/>
      <c r="AA650" s="33"/>
      <c r="AB650" s="33"/>
      <c r="AC650" s="33"/>
      <c r="AD650" s="33"/>
      <c r="AE650" s="33"/>
      <c r="AT650" s="16" t="s">
        <v>132</v>
      </c>
      <c r="AU650" s="16" t="s">
        <v>83</v>
      </c>
    </row>
    <row r="651" spans="1:65" s="12" customFormat="1" ht="11.25">
      <c r="B651" s="196"/>
      <c r="C651" s="197"/>
      <c r="D651" s="191" t="s">
        <v>133</v>
      </c>
      <c r="E651" s="198" t="s">
        <v>1</v>
      </c>
      <c r="F651" s="199" t="s">
        <v>250</v>
      </c>
      <c r="G651" s="197"/>
      <c r="H651" s="198" t="s">
        <v>1</v>
      </c>
      <c r="I651" s="200"/>
      <c r="J651" s="197"/>
      <c r="K651" s="197"/>
      <c r="L651" s="201"/>
      <c r="M651" s="202"/>
      <c r="N651" s="203"/>
      <c r="O651" s="203"/>
      <c r="P651" s="203"/>
      <c r="Q651" s="203"/>
      <c r="R651" s="203"/>
      <c r="S651" s="203"/>
      <c r="T651" s="204"/>
      <c r="AT651" s="205" t="s">
        <v>133</v>
      </c>
      <c r="AU651" s="205" t="s">
        <v>83</v>
      </c>
      <c r="AV651" s="12" t="s">
        <v>83</v>
      </c>
      <c r="AW651" s="12" t="s">
        <v>31</v>
      </c>
      <c r="AX651" s="12" t="s">
        <v>75</v>
      </c>
      <c r="AY651" s="205" t="s">
        <v>123</v>
      </c>
    </row>
    <row r="652" spans="1:65" s="13" customFormat="1" ht="11.25">
      <c r="B652" s="206"/>
      <c r="C652" s="207"/>
      <c r="D652" s="191" t="s">
        <v>133</v>
      </c>
      <c r="E652" s="208" t="s">
        <v>1</v>
      </c>
      <c r="F652" s="209" t="s">
        <v>251</v>
      </c>
      <c r="G652" s="207"/>
      <c r="H652" s="210">
        <v>43</v>
      </c>
      <c r="I652" s="211"/>
      <c r="J652" s="207"/>
      <c r="K652" s="207"/>
      <c r="L652" s="212"/>
      <c r="M652" s="213"/>
      <c r="N652" s="214"/>
      <c r="O652" s="214"/>
      <c r="P652" s="214"/>
      <c r="Q652" s="214"/>
      <c r="R652" s="214"/>
      <c r="S652" s="214"/>
      <c r="T652" s="215"/>
      <c r="AT652" s="216" t="s">
        <v>133</v>
      </c>
      <c r="AU652" s="216" t="s">
        <v>83</v>
      </c>
      <c r="AV652" s="13" t="s">
        <v>85</v>
      </c>
      <c r="AW652" s="13" t="s">
        <v>31</v>
      </c>
      <c r="AX652" s="13" t="s">
        <v>75</v>
      </c>
      <c r="AY652" s="216" t="s">
        <v>123</v>
      </c>
    </row>
    <row r="653" spans="1:65" s="14" customFormat="1" ht="11.25">
      <c r="B653" s="217"/>
      <c r="C653" s="218"/>
      <c r="D653" s="191" t="s">
        <v>133</v>
      </c>
      <c r="E653" s="219" t="s">
        <v>1</v>
      </c>
      <c r="F653" s="220" t="s">
        <v>136</v>
      </c>
      <c r="G653" s="218"/>
      <c r="H653" s="221">
        <v>43</v>
      </c>
      <c r="I653" s="222"/>
      <c r="J653" s="218"/>
      <c r="K653" s="218"/>
      <c r="L653" s="223"/>
      <c r="M653" s="224"/>
      <c r="N653" s="225"/>
      <c r="O653" s="225"/>
      <c r="P653" s="225"/>
      <c r="Q653" s="225"/>
      <c r="R653" s="225"/>
      <c r="S653" s="225"/>
      <c r="T653" s="226"/>
      <c r="AT653" s="227" t="s">
        <v>133</v>
      </c>
      <c r="AU653" s="227" t="s">
        <v>83</v>
      </c>
      <c r="AV653" s="14" t="s">
        <v>130</v>
      </c>
      <c r="AW653" s="14" t="s">
        <v>31</v>
      </c>
      <c r="AX653" s="14" t="s">
        <v>83</v>
      </c>
      <c r="AY653" s="227" t="s">
        <v>123</v>
      </c>
    </row>
    <row r="654" spans="1:65" s="2" customFormat="1" ht="24">
      <c r="A654" s="33"/>
      <c r="B654" s="34"/>
      <c r="C654" s="228" t="s">
        <v>613</v>
      </c>
      <c r="D654" s="228" t="s">
        <v>369</v>
      </c>
      <c r="E654" s="229" t="s">
        <v>614</v>
      </c>
      <c r="F654" s="230" t="s">
        <v>615</v>
      </c>
      <c r="G654" s="231" t="s">
        <v>344</v>
      </c>
      <c r="H654" s="232">
        <v>55.1</v>
      </c>
      <c r="I654" s="233"/>
      <c r="J654" s="234">
        <f>ROUND(I654*H654,2)</f>
        <v>0</v>
      </c>
      <c r="K654" s="230" t="s">
        <v>128</v>
      </c>
      <c r="L654" s="38"/>
      <c r="M654" s="235" t="s">
        <v>1</v>
      </c>
      <c r="N654" s="236" t="s">
        <v>40</v>
      </c>
      <c r="O654" s="70"/>
      <c r="P654" s="187">
        <f>O654*H654</f>
        <v>0</v>
      </c>
      <c r="Q654" s="187">
        <v>0</v>
      </c>
      <c r="R654" s="187">
        <f>Q654*H654</f>
        <v>0</v>
      </c>
      <c r="S654" s="187">
        <v>0</v>
      </c>
      <c r="T654" s="188">
        <f>S654*H654</f>
        <v>0</v>
      </c>
      <c r="U654" s="33"/>
      <c r="V654" s="33"/>
      <c r="W654" s="33"/>
      <c r="X654" s="33"/>
      <c r="Y654" s="33"/>
      <c r="Z654" s="33"/>
      <c r="AA654" s="33"/>
      <c r="AB654" s="33"/>
      <c r="AC654" s="33"/>
      <c r="AD654" s="33"/>
      <c r="AE654" s="33"/>
      <c r="AR654" s="189" t="s">
        <v>130</v>
      </c>
      <c r="AT654" s="189" t="s">
        <v>369</v>
      </c>
      <c r="AU654" s="189" t="s">
        <v>83</v>
      </c>
      <c r="AY654" s="16" t="s">
        <v>123</v>
      </c>
      <c r="BE654" s="190">
        <f>IF(N654="základní",J654,0)</f>
        <v>0</v>
      </c>
      <c r="BF654" s="190">
        <f>IF(N654="snížená",J654,0)</f>
        <v>0</v>
      </c>
      <c r="BG654" s="190">
        <f>IF(N654="zákl. přenesená",J654,0)</f>
        <v>0</v>
      </c>
      <c r="BH654" s="190">
        <f>IF(N654="sníž. přenesená",J654,0)</f>
        <v>0</v>
      </c>
      <c r="BI654" s="190">
        <f>IF(N654="nulová",J654,0)</f>
        <v>0</v>
      </c>
      <c r="BJ654" s="16" t="s">
        <v>83</v>
      </c>
      <c r="BK654" s="190">
        <f>ROUND(I654*H654,2)</f>
        <v>0</v>
      </c>
      <c r="BL654" s="16" t="s">
        <v>130</v>
      </c>
      <c r="BM654" s="189" t="s">
        <v>616</v>
      </c>
    </row>
    <row r="655" spans="1:65" s="2" customFormat="1" ht="39">
      <c r="A655" s="33"/>
      <c r="B655" s="34"/>
      <c r="C655" s="35"/>
      <c r="D655" s="191" t="s">
        <v>132</v>
      </c>
      <c r="E655" s="35"/>
      <c r="F655" s="192" t="s">
        <v>617</v>
      </c>
      <c r="G655" s="35"/>
      <c r="H655" s="35"/>
      <c r="I655" s="193"/>
      <c r="J655" s="35"/>
      <c r="K655" s="35"/>
      <c r="L655" s="38"/>
      <c r="M655" s="194"/>
      <c r="N655" s="195"/>
      <c r="O655" s="70"/>
      <c r="P655" s="70"/>
      <c r="Q655" s="70"/>
      <c r="R655" s="70"/>
      <c r="S655" s="70"/>
      <c r="T655" s="71"/>
      <c r="U655" s="33"/>
      <c r="V655" s="33"/>
      <c r="W655" s="33"/>
      <c r="X655" s="33"/>
      <c r="Y655" s="33"/>
      <c r="Z655" s="33"/>
      <c r="AA655" s="33"/>
      <c r="AB655" s="33"/>
      <c r="AC655" s="33"/>
      <c r="AD655" s="33"/>
      <c r="AE655" s="33"/>
      <c r="AT655" s="16" t="s">
        <v>132</v>
      </c>
      <c r="AU655" s="16" t="s">
        <v>83</v>
      </c>
    </row>
    <row r="656" spans="1:65" s="12" customFormat="1" ht="11.25">
      <c r="B656" s="196"/>
      <c r="C656" s="197"/>
      <c r="D656" s="191" t="s">
        <v>133</v>
      </c>
      <c r="E656" s="198" t="s">
        <v>1</v>
      </c>
      <c r="F656" s="199" t="s">
        <v>618</v>
      </c>
      <c r="G656" s="197"/>
      <c r="H656" s="198" t="s">
        <v>1</v>
      </c>
      <c r="I656" s="200"/>
      <c r="J656" s="197"/>
      <c r="K656" s="197"/>
      <c r="L656" s="201"/>
      <c r="M656" s="202"/>
      <c r="N656" s="203"/>
      <c r="O656" s="203"/>
      <c r="P656" s="203"/>
      <c r="Q656" s="203"/>
      <c r="R656" s="203"/>
      <c r="S656" s="203"/>
      <c r="T656" s="204"/>
      <c r="AT656" s="205" t="s">
        <v>133</v>
      </c>
      <c r="AU656" s="205" t="s">
        <v>83</v>
      </c>
      <c r="AV656" s="12" t="s">
        <v>83</v>
      </c>
      <c r="AW656" s="12" t="s">
        <v>31</v>
      </c>
      <c r="AX656" s="12" t="s">
        <v>75</v>
      </c>
      <c r="AY656" s="205" t="s">
        <v>123</v>
      </c>
    </row>
    <row r="657" spans="1:65" s="13" customFormat="1" ht="11.25">
      <c r="B657" s="206"/>
      <c r="C657" s="207"/>
      <c r="D657" s="191" t="s">
        <v>133</v>
      </c>
      <c r="E657" s="208" t="s">
        <v>1</v>
      </c>
      <c r="F657" s="209" t="s">
        <v>619</v>
      </c>
      <c r="G657" s="207"/>
      <c r="H657" s="210">
        <v>3.6</v>
      </c>
      <c r="I657" s="211"/>
      <c r="J657" s="207"/>
      <c r="K657" s="207"/>
      <c r="L657" s="212"/>
      <c r="M657" s="213"/>
      <c r="N657" s="214"/>
      <c r="O657" s="214"/>
      <c r="P657" s="214"/>
      <c r="Q657" s="214"/>
      <c r="R657" s="214"/>
      <c r="S657" s="214"/>
      <c r="T657" s="215"/>
      <c r="AT657" s="216" t="s">
        <v>133</v>
      </c>
      <c r="AU657" s="216" t="s">
        <v>83</v>
      </c>
      <c r="AV657" s="13" t="s">
        <v>85</v>
      </c>
      <c r="AW657" s="13" t="s">
        <v>31</v>
      </c>
      <c r="AX657" s="13" t="s">
        <v>75</v>
      </c>
      <c r="AY657" s="216" t="s">
        <v>123</v>
      </c>
    </row>
    <row r="658" spans="1:65" s="12" customFormat="1" ht="11.25">
      <c r="B658" s="196"/>
      <c r="C658" s="197"/>
      <c r="D658" s="191" t="s">
        <v>133</v>
      </c>
      <c r="E658" s="198" t="s">
        <v>1</v>
      </c>
      <c r="F658" s="199" t="s">
        <v>279</v>
      </c>
      <c r="G658" s="197"/>
      <c r="H658" s="198" t="s">
        <v>1</v>
      </c>
      <c r="I658" s="200"/>
      <c r="J658" s="197"/>
      <c r="K658" s="197"/>
      <c r="L658" s="201"/>
      <c r="M658" s="202"/>
      <c r="N658" s="203"/>
      <c r="O658" s="203"/>
      <c r="P658" s="203"/>
      <c r="Q658" s="203"/>
      <c r="R658" s="203"/>
      <c r="S658" s="203"/>
      <c r="T658" s="204"/>
      <c r="AT658" s="205" t="s">
        <v>133</v>
      </c>
      <c r="AU658" s="205" t="s">
        <v>83</v>
      </c>
      <c r="AV658" s="12" t="s">
        <v>83</v>
      </c>
      <c r="AW658" s="12" t="s">
        <v>31</v>
      </c>
      <c r="AX658" s="12" t="s">
        <v>75</v>
      </c>
      <c r="AY658" s="205" t="s">
        <v>123</v>
      </c>
    </row>
    <row r="659" spans="1:65" s="13" customFormat="1" ht="11.25">
      <c r="B659" s="206"/>
      <c r="C659" s="207"/>
      <c r="D659" s="191" t="s">
        <v>133</v>
      </c>
      <c r="E659" s="208" t="s">
        <v>1</v>
      </c>
      <c r="F659" s="209" t="s">
        <v>562</v>
      </c>
      <c r="G659" s="207"/>
      <c r="H659" s="210">
        <v>3.5</v>
      </c>
      <c r="I659" s="211"/>
      <c r="J659" s="207"/>
      <c r="K659" s="207"/>
      <c r="L659" s="212"/>
      <c r="M659" s="213"/>
      <c r="N659" s="214"/>
      <c r="O659" s="214"/>
      <c r="P659" s="214"/>
      <c r="Q659" s="214"/>
      <c r="R659" s="214"/>
      <c r="S659" s="214"/>
      <c r="T659" s="215"/>
      <c r="AT659" s="216" t="s">
        <v>133</v>
      </c>
      <c r="AU659" s="216" t="s">
        <v>83</v>
      </c>
      <c r="AV659" s="13" t="s">
        <v>85</v>
      </c>
      <c r="AW659" s="13" t="s">
        <v>31</v>
      </c>
      <c r="AX659" s="13" t="s">
        <v>75</v>
      </c>
      <c r="AY659" s="216" t="s">
        <v>123</v>
      </c>
    </row>
    <row r="660" spans="1:65" s="12" customFormat="1" ht="11.25">
      <c r="B660" s="196"/>
      <c r="C660" s="197"/>
      <c r="D660" s="191" t="s">
        <v>133</v>
      </c>
      <c r="E660" s="198" t="s">
        <v>1</v>
      </c>
      <c r="F660" s="199" t="s">
        <v>295</v>
      </c>
      <c r="G660" s="197"/>
      <c r="H660" s="198" t="s">
        <v>1</v>
      </c>
      <c r="I660" s="200"/>
      <c r="J660" s="197"/>
      <c r="K660" s="197"/>
      <c r="L660" s="201"/>
      <c r="M660" s="202"/>
      <c r="N660" s="203"/>
      <c r="O660" s="203"/>
      <c r="P660" s="203"/>
      <c r="Q660" s="203"/>
      <c r="R660" s="203"/>
      <c r="S660" s="203"/>
      <c r="T660" s="204"/>
      <c r="AT660" s="205" t="s">
        <v>133</v>
      </c>
      <c r="AU660" s="205" t="s">
        <v>83</v>
      </c>
      <c r="AV660" s="12" t="s">
        <v>83</v>
      </c>
      <c r="AW660" s="12" t="s">
        <v>31</v>
      </c>
      <c r="AX660" s="12" t="s">
        <v>75</v>
      </c>
      <c r="AY660" s="205" t="s">
        <v>123</v>
      </c>
    </row>
    <row r="661" spans="1:65" s="12" customFormat="1" ht="11.25">
      <c r="B661" s="196"/>
      <c r="C661" s="197"/>
      <c r="D661" s="191" t="s">
        <v>133</v>
      </c>
      <c r="E661" s="198" t="s">
        <v>1</v>
      </c>
      <c r="F661" s="199" t="s">
        <v>231</v>
      </c>
      <c r="G661" s="197"/>
      <c r="H661" s="198" t="s">
        <v>1</v>
      </c>
      <c r="I661" s="200"/>
      <c r="J661" s="197"/>
      <c r="K661" s="197"/>
      <c r="L661" s="201"/>
      <c r="M661" s="202"/>
      <c r="N661" s="203"/>
      <c r="O661" s="203"/>
      <c r="P661" s="203"/>
      <c r="Q661" s="203"/>
      <c r="R661" s="203"/>
      <c r="S661" s="203"/>
      <c r="T661" s="204"/>
      <c r="AT661" s="205" t="s">
        <v>133</v>
      </c>
      <c r="AU661" s="205" t="s">
        <v>83</v>
      </c>
      <c r="AV661" s="12" t="s">
        <v>83</v>
      </c>
      <c r="AW661" s="12" t="s">
        <v>31</v>
      </c>
      <c r="AX661" s="12" t="s">
        <v>75</v>
      </c>
      <c r="AY661" s="205" t="s">
        <v>123</v>
      </c>
    </row>
    <row r="662" spans="1:65" s="13" customFormat="1" ht="11.25">
      <c r="B662" s="206"/>
      <c r="C662" s="207"/>
      <c r="D662" s="191" t="s">
        <v>133</v>
      </c>
      <c r="E662" s="208" t="s">
        <v>1</v>
      </c>
      <c r="F662" s="209" t="s">
        <v>437</v>
      </c>
      <c r="G662" s="207"/>
      <c r="H662" s="210">
        <v>9.6</v>
      </c>
      <c r="I662" s="211"/>
      <c r="J662" s="207"/>
      <c r="K662" s="207"/>
      <c r="L662" s="212"/>
      <c r="M662" s="213"/>
      <c r="N662" s="214"/>
      <c r="O662" s="214"/>
      <c r="P662" s="214"/>
      <c r="Q662" s="214"/>
      <c r="R662" s="214"/>
      <c r="S662" s="214"/>
      <c r="T662" s="215"/>
      <c r="AT662" s="216" t="s">
        <v>133</v>
      </c>
      <c r="AU662" s="216" t="s">
        <v>83</v>
      </c>
      <c r="AV662" s="13" t="s">
        <v>85</v>
      </c>
      <c r="AW662" s="13" t="s">
        <v>31</v>
      </c>
      <c r="AX662" s="13" t="s">
        <v>75</v>
      </c>
      <c r="AY662" s="216" t="s">
        <v>123</v>
      </c>
    </row>
    <row r="663" spans="1:65" s="12" customFormat="1" ht="11.25">
      <c r="B663" s="196"/>
      <c r="C663" s="197"/>
      <c r="D663" s="191" t="s">
        <v>133</v>
      </c>
      <c r="E663" s="198" t="s">
        <v>1</v>
      </c>
      <c r="F663" s="199" t="s">
        <v>183</v>
      </c>
      <c r="G663" s="197"/>
      <c r="H663" s="198" t="s">
        <v>1</v>
      </c>
      <c r="I663" s="200"/>
      <c r="J663" s="197"/>
      <c r="K663" s="197"/>
      <c r="L663" s="201"/>
      <c r="M663" s="202"/>
      <c r="N663" s="203"/>
      <c r="O663" s="203"/>
      <c r="P663" s="203"/>
      <c r="Q663" s="203"/>
      <c r="R663" s="203"/>
      <c r="S663" s="203"/>
      <c r="T663" s="204"/>
      <c r="AT663" s="205" t="s">
        <v>133</v>
      </c>
      <c r="AU663" s="205" t="s">
        <v>83</v>
      </c>
      <c r="AV663" s="12" t="s">
        <v>83</v>
      </c>
      <c r="AW663" s="12" t="s">
        <v>31</v>
      </c>
      <c r="AX663" s="12" t="s">
        <v>75</v>
      </c>
      <c r="AY663" s="205" t="s">
        <v>123</v>
      </c>
    </row>
    <row r="664" spans="1:65" s="13" customFormat="1" ht="11.25">
      <c r="B664" s="206"/>
      <c r="C664" s="207"/>
      <c r="D664" s="191" t="s">
        <v>133</v>
      </c>
      <c r="E664" s="208" t="s">
        <v>1</v>
      </c>
      <c r="F664" s="209" t="s">
        <v>437</v>
      </c>
      <c r="G664" s="207"/>
      <c r="H664" s="210">
        <v>9.6</v>
      </c>
      <c r="I664" s="211"/>
      <c r="J664" s="207"/>
      <c r="K664" s="207"/>
      <c r="L664" s="212"/>
      <c r="M664" s="213"/>
      <c r="N664" s="214"/>
      <c r="O664" s="214"/>
      <c r="P664" s="214"/>
      <c r="Q664" s="214"/>
      <c r="R664" s="214"/>
      <c r="S664" s="214"/>
      <c r="T664" s="215"/>
      <c r="AT664" s="216" t="s">
        <v>133</v>
      </c>
      <c r="AU664" s="216" t="s">
        <v>83</v>
      </c>
      <c r="AV664" s="13" t="s">
        <v>85</v>
      </c>
      <c r="AW664" s="13" t="s">
        <v>31</v>
      </c>
      <c r="AX664" s="13" t="s">
        <v>75</v>
      </c>
      <c r="AY664" s="216" t="s">
        <v>123</v>
      </c>
    </row>
    <row r="665" spans="1:65" s="12" customFormat="1" ht="11.25">
      <c r="B665" s="196"/>
      <c r="C665" s="197"/>
      <c r="D665" s="191" t="s">
        <v>133</v>
      </c>
      <c r="E665" s="198" t="s">
        <v>1</v>
      </c>
      <c r="F665" s="199" t="s">
        <v>184</v>
      </c>
      <c r="G665" s="197"/>
      <c r="H665" s="198" t="s">
        <v>1</v>
      </c>
      <c r="I665" s="200"/>
      <c r="J665" s="197"/>
      <c r="K665" s="197"/>
      <c r="L665" s="201"/>
      <c r="M665" s="202"/>
      <c r="N665" s="203"/>
      <c r="O665" s="203"/>
      <c r="P665" s="203"/>
      <c r="Q665" s="203"/>
      <c r="R665" s="203"/>
      <c r="S665" s="203"/>
      <c r="T665" s="204"/>
      <c r="AT665" s="205" t="s">
        <v>133</v>
      </c>
      <c r="AU665" s="205" t="s">
        <v>83</v>
      </c>
      <c r="AV665" s="12" t="s">
        <v>83</v>
      </c>
      <c r="AW665" s="12" t="s">
        <v>31</v>
      </c>
      <c r="AX665" s="12" t="s">
        <v>75</v>
      </c>
      <c r="AY665" s="205" t="s">
        <v>123</v>
      </c>
    </row>
    <row r="666" spans="1:65" s="13" customFormat="1" ht="11.25">
      <c r="B666" s="206"/>
      <c r="C666" s="207"/>
      <c r="D666" s="191" t="s">
        <v>133</v>
      </c>
      <c r="E666" s="208" t="s">
        <v>1</v>
      </c>
      <c r="F666" s="209" t="s">
        <v>437</v>
      </c>
      <c r="G666" s="207"/>
      <c r="H666" s="210">
        <v>9.6</v>
      </c>
      <c r="I666" s="211"/>
      <c r="J666" s="207"/>
      <c r="K666" s="207"/>
      <c r="L666" s="212"/>
      <c r="M666" s="213"/>
      <c r="N666" s="214"/>
      <c r="O666" s="214"/>
      <c r="P666" s="214"/>
      <c r="Q666" s="214"/>
      <c r="R666" s="214"/>
      <c r="S666" s="214"/>
      <c r="T666" s="215"/>
      <c r="AT666" s="216" t="s">
        <v>133</v>
      </c>
      <c r="AU666" s="216" t="s">
        <v>83</v>
      </c>
      <c r="AV666" s="13" t="s">
        <v>85</v>
      </c>
      <c r="AW666" s="13" t="s">
        <v>31</v>
      </c>
      <c r="AX666" s="13" t="s">
        <v>75</v>
      </c>
      <c r="AY666" s="216" t="s">
        <v>123</v>
      </c>
    </row>
    <row r="667" spans="1:65" s="12" customFormat="1" ht="11.25">
      <c r="B667" s="196"/>
      <c r="C667" s="197"/>
      <c r="D667" s="191" t="s">
        <v>133</v>
      </c>
      <c r="E667" s="198" t="s">
        <v>1</v>
      </c>
      <c r="F667" s="199" t="s">
        <v>232</v>
      </c>
      <c r="G667" s="197"/>
      <c r="H667" s="198" t="s">
        <v>1</v>
      </c>
      <c r="I667" s="200"/>
      <c r="J667" s="197"/>
      <c r="K667" s="197"/>
      <c r="L667" s="201"/>
      <c r="M667" s="202"/>
      <c r="N667" s="203"/>
      <c r="O667" s="203"/>
      <c r="P667" s="203"/>
      <c r="Q667" s="203"/>
      <c r="R667" s="203"/>
      <c r="S667" s="203"/>
      <c r="T667" s="204"/>
      <c r="AT667" s="205" t="s">
        <v>133</v>
      </c>
      <c r="AU667" s="205" t="s">
        <v>83</v>
      </c>
      <c r="AV667" s="12" t="s">
        <v>83</v>
      </c>
      <c r="AW667" s="12" t="s">
        <v>31</v>
      </c>
      <c r="AX667" s="12" t="s">
        <v>75</v>
      </c>
      <c r="AY667" s="205" t="s">
        <v>123</v>
      </c>
    </row>
    <row r="668" spans="1:65" s="13" customFormat="1" ht="11.25">
      <c r="B668" s="206"/>
      <c r="C668" s="207"/>
      <c r="D668" s="191" t="s">
        <v>133</v>
      </c>
      <c r="E668" s="208" t="s">
        <v>1</v>
      </c>
      <c r="F668" s="209" t="s">
        <v>437</v>
      </c>
      <c r="G668" s="207"/>
      <c r="H668" s="210">
        <v>9.6</v>
      </c>
      <c r="I668" s="211"/>
      <c r="J668" s="207"/>
      <c r="K668" s="207"/>
      <c r="L668" s="212"/>
      <c r="M668" s="213"/>
      <c r="N668" s="214"/>
      <c r="O668" s="214"/>
      <c r="P668" s="214"/>
      <c r="Q668" s="214"/>
      <c r="R668" s="214"/>
      <c r="S668" s="214"/>
      <c r="T668" s="215"/>
      <c r="AT668" s="216" t="s">
        <v>133</v>
      </c>
      <c r="AU668" s="216" t="s">
        <v>83</v>
      </c>
      <c r="AV668" s="13" t="s">
        <v>85</v>
      </c>
      <c r="AW668" s="13" t="s">
        <v>31</v>
      </c>
      <c r="AX668" s="13" t="s">
        <v>75</v>
      </c>
      <c r="AY668" s="216" t="s">
        <v>123</v>
      </c>
    </row>
    <row r="669" spans="1:65" s="12" customFormat="1" ht="11.25">
      <c r="B669" s="196"/>
      <c r="C669" s="197"/>
      <c r="D669" s="191" t="s">
        <v>133</v>
      </c>
      <c r="E669" s="198" t="s">
        <v>1</v>
      </c>
      <c r="F669" s="199" t="s">
        <v>185</v>
      </c>
      <c r="G669" s="197"/>
      <c r="H669" s="198" t="s">
        <v>1</v>
      </c>
      <c r="I669" s="200"/>
      <c r="J669" s="197"/>
      <c r="K669" s="197"/>
      <c r="L669" s="201"/>
      <c r="M669" s="202"/>
      <c r="N669" s="203"/>
      <c r="O669" s="203"/>
      <c r="P669" s="203"/>
      <c r="Q669" s="203"/>
      <c r="R669" s="203"/>
      <c r="S669" s="203"/>
      <c r="T669" s="204"/>
      <c r="AT669" s="205" t="s">
        <v>133</v>
      </c>
      <c r="AU669" s="205" t="s">
        <v>83</v>
      </c>
      <c r="AV669" s="12" t="s">
        <v>83</v>
      </c>
      <c r="AW669" s="12" t="s">
        <v>31</v>
      </c>
      <c r="AX669" s="12" t="s">
        <v>75</v>
      </c>
      <c r="AY669" s="205" t="s">
        <v>123</v>
      </c>
    </row>
    <row r="670" spans="1:65" s="13" customFormat="1" ht="11.25">
      <c r="B670" s="206"/>
      <c r="C670" s="207"/>
      <c r="D670" s="191" t="s">
        <v>133</v>
      </c>
      <c r="E670" s="208" t="s">
        <v>1</v>
      </c>
      <c r="F670" s="209" t="s">
        <v>437</v>
      </c>
      <c r="G670" s="207"/>
      <c r="H670" s="210">
        <v>9.6</v>
      </c>
      <c r="I670" s="211"/>
      <c r="J670" s="207"/>
      <c r="K670" s="207"/>
      <c r="L670" s="212"/>
      <c r="M670" s="213"/>
      <c r="N670" s="214"/>
      <c r="O670" s="214"/>
      <c r="P670" s="214"/>
      <c r="Q670" s="214"/>
      <c r="R670" s="214"/>
      <c r="S670" s="214"/>
      <c r="T670" s="215"/>
      <c r="AT670" s="216" t="s">
        <v>133</v>
      </c>
      <c r="AU670" s="216" t="s">
        <v>83</v>
      </c>
      <c r="AV670" s="13" t="s">
        <v>85</v>
      </c>
      <c r="AW670" s="13" t="s">
        <v>31</v>
      </c>
      <c r="AX670" s="13" t="s">
        <v>75</v>
      </c>
      <c r="AY670" s="216" t="s">
        <v>123</v>
      </c>
    </row>
    <row r="671" spans="1:65" s="14" customFormat="1" ht="11.25">
      <c r="B671" s="217"/>
      <c r="C671" s="218"/>
      <c r="D671" s="191" t="s">
        <v>133</v>
      </c>
      <c r="E671" s="219" t="s">
        <v>1</v>
      </c>
      <c r="F671" s="220" t="s">
        <v>136</v>
      </c>
      <c r="G671" s="218"/>
      <c r="H671" s="221">
        <v>55.1</v>
      </c>
      <c r="I671" s="222"/>
      <c r="J671" s="218"/>
      <c r="K671" s="218"/>
      <c r="L671" s="223"/>
      <c r="M671" s="224"/>
      <c r="N671" s="225"/>
      <c r="O671" s="225"/>
      <c r="P671" s="225"/>
      <c r="Q671" s="225"/>
      <c r="R671" s="225"/>
      <c r="S671" s="225"/>
      <c r="T671" s="226"/>
      <c r="AT671" s="227" t="s">
        <v>133</v>
      </c>
      <c r="AU671" s="227" t="s">
        <v>83</v>
      </c>
      <c r="AV671" s="14" t="s">
        <v>130</v>
      </c>
      <c r="AW671" s="14" t="s">
        <v>31</v>
      </c>
      <c r="AX671" s="14" t="s">
        <v>83</v>
      </c>
      <c r="AY671" s="227" t="s">
        <v>123</v>
      </c>
    </row>
    <row r="672" spans="1:65" s="2" customFormat="1" ht="24">
      <c r="A672" s="33"/>
      <c r="B672" s="34"/>
      <c r="C672" s="228" t="s">
        <v>620</v>
      </c>
      <c r="D672" s="228" t="s">
        <v>369</v>
      </c>
      <c r="E672" s="229" t="s">
        <v>621</v>
      </c>
      <c r="F672" s="230" t="s">
        <v>622</v>
      </c>
      <c r="G672" s="231" t="s">
        <v>362</v>
      </c>
      <c r="H672" s="232">
        <v>126</v>
      </c>
      <c r="I672" s="233"/>
      <c r="J672" s="234">
        <f>ROUND(I672*H672,2)</f>
        <v>0</v>
      </c>
      <c r="K672" s="230" t="s">
        <v>1</v>
      </c>
      <c r="L672" s="38"/>
      <c r="M672" s="235" t="s">
        <v>1</v>
      </c>
      <c r="N672" s="236" t="s">
        <v>40</v>
      </c>
      <c r="O672" s="70"/>
      <c r="P672" s="187">
        <f>O672*H672</f>
        <v>0</v>
      </c>
      <c r="Q672" s="187">
        <v>0</v>
      </c>
      <c r="R672" s="187">
        <f>Q672*H672</f>
        <v>0</v>
      </c>
      <c r="S672" s="187">
        <v>0</v>
      </c>
      <c r="T672" s="188">
        <f>S672*H672</f>
        <v>0</v>
      </c>
      <c r="U672" s="33"/>
      <c r="V672" s="33"/>
      <c r="W672" s="33"/>
      <c r="X672" s="33"/>
      <c r="Y672" s="33"/>
      <c r="Z672" s="33"/>
      <c r="AA672" s="33"/>
      <c r="AB672" s="33"/>
      <c r="AC672" s="33"/>
      <c r="AD672" s="33"/>
      <c r="AE672" s="33"/>
      <c r="AR672" s="189" t="s">
        <v>130</v>
      </c>
      <c r="AT672" s="189" t="s">
        <v>369</v>
      </c>
      <c r="AU672" s="189" t="s">
        <v>83</v>
      </c>
      <c r="AY672" s="16" t="s">
        <v>123</v>
      </c>
      <c r="BE672" s="190">
        <f>IF(N672="základní",J672,0)</f>
        <v>0</v>
      </c>
      <c r="BF672" s="190">
        <f>IF(N672="snížená",J672,0)</f>
        <v>0</v>
      </c>
      <c r="BG672" s="190">
        <f>IF(N672="zákl. přenesená",J672,0)</f>
        <v>0</v>
      </c>
      <c r="BH672" s="190">
        <f>IF(N672="sníž. přenesená",J672,0)</f>
        <v>0</v>
      </c>
      <c r="BI672" s="190">
        <f>IF(N672="nulová",J672,0)</f>
        <v>0</v>
      </c>
      <c r="BJ672" s="16" t="s">
        <v>83</v>
      </c>
      <c r="BK672" s="190">
        <f>ROUND(I672*H672,2)</f>
        <v>0</v>
      </c>
      <c r="BL672" s="16" t="s">
        <v>130</v>
      </c>
      <c r="BM672" s="189" t="s">
        <v>623</v>
      </c>
    </row>
    <row r="673" spans="1:65" s="2" customFormat="1" ht="29.25">
      <c r="A673" s="33"/>
      <c r="B673" s="34"/>
      <c r="C673" s="35"/>
      <c r="D673" s="191" t="s">
        <v>132</v>
      </c>
      <c r="E673" s="35"/>
      <c r="F673" s="192" t="s">
        <v>624</v>
      </c>
      <c r="G673" s="35"/>
      <c r="H673" s="35"/>
      <c r="I673" s="193"/>
      <c r="J673" s="35"/>
      <c r="K673" s="35"/>
      <c r="L673" s="38"/>
      <c r="M673" s="194"/>
      <c r="N673" s="195"/>
      <c r="O673" s="70"/>
      <c r="P673" s="70"/>
      <c r="Q673" s="70"/>
      <c r="R673" s="70"/>
      <c r="S673" s="70"/>
      <c r="T673" s="71"/>
      <c r="U673" s="33"/>
      <c r="V673" s="33"/>
      <c r="W673" s="33"/>
      <c r="X673" s="33"/>
      <c r="Y673" s="33"/>
      <c r="Z673" s="33"/>
      <c r="AA673" s="33"/>
      <c r="AB673" s="33"/>
      <c r="AC673" s="33"/>
      <c r="AD673" s="33"/>
      <c r="AE673" s="33"/>
      <c r="AT673" s="16" t="s">
        <v>132</v>
      </c>
      <c r="AU673" s="16" t="s">
        <v>83</v>
      </c>
    </row>
    <row r="674" spans="1:65" s="12" customFormat="1" ht="22.5">
      <c r="B674" s="196"/>
      <c r="C674" s="197"/>
      <c r="D674" s="191" t="s">
        <v>133</v>
      </c>
      <c r="E674" s="198" t="s">
        <v>1</v>
      </c>
      <c r="F674" s="199" t="s">
        <v>364</v>
      </c>
      <c r="G674" s="197"/>
      <c r="H674" s="198" t="s">
        <v>1</v>
      </c>
      <c r="I674" s="200"/>
      <c r="J674" s="197"/>
      <c r="K674" s="197"/>
      <c r="L674" s="201"/>
      <c r="M674" s="202"/>
      <c r="N674" s="203"/>
      <c r="O674" s="203"/>
      <c r="P674" s="203"/>
      <c r="Q674" s="203"/>
      <c r="R674" s="203"/>
      <c r="S674" s="203"/>
      <c r="T674" s="204"/>
      <c r="AT674" s="205" t="s">
        <v>133</v>
      </c>
      <c r="AU674" s="205" t="s">
        <v>83</v>
      </c>
      <c r="AV674" s="12" t="s">
        <v>83</v>
      </c>
      <c r="AW674" s="12" t="s">
        <v>31</v>
      </c>
      <c r="AX674" s="12" t="s">
        <v>75</v>
      </c>
      <c r="AY674" s="205" t="s">
        <v>123</v>
      </c>
    </row>
    <row r="675" spans="1:65" s="13" customFormat="1" ht="11.25">
      <c r="B675" s="206"/>
      <c r="C675" s="207"/>
      <c r="D675" s="191" t="s">
        <v>133</v>
      </c>
      <c r="E675" s="208" t="s">
        <v>1</v>
      </c>
      <c r="F675" s="209" t="s">
        <v>365</v>
      </c>
      <c r="G675" s="207"/>
      <c r="H675" s="210">
        <v>126</v>
      </c>
      <c r="I675" s="211"/>
      <c r="J675" s="207"/>
      <c r="K675" s="207"/>
      <c r="L675" s="212"/>
      <c r="M675" s="213"/>
      <c r="N675" s="214"/>
      <c r="O675" s="214"/>
      <c r="P675" s="214"/>
      <c r="Q675" s="214"/>
      <c r="R675" s="214"/>
      <c r="S675" s="214"/>
      <c r="T675" s="215"/>
      <c r="AT675" s="216" t="s">
        <v>133</v>
      </c>
      <c r="AU675" s="216" t="s">
        <v>83</v>
      </c>
      <c r="AV675" s="13" t="s">
        <v>85</v>
      </c>
      <c r="AW675" s="13" t="s">
        <v>31</v>
      </c>
      <c r="AX675" s="13" t="s">
        <v>75</v>
      </c>
      <c r="AY675" s="216" t="s">
        <v>123</v>
      </c>
    </row>
    <row r="676" spans="1:65" s="14" customFormat="1" ht="11.25">
      <c r="B676" s="217"/>
      <c r="C676" s="218"/>
      <c r="D676" s="191" t="s">
        <v>133</v>
      </c>
      <c r="E676" s="219" t="s">
        <v>1</v>
      </c>
      <c r="F676" s="220" t="s">
        <v>136</v>
      </c>
      <c r="G676" s="218"/>
      <c r="H676" s="221">
        <v>126</v>
      </c>
      <c r="I676" s="222"/>
      <c r="J676" s="218"/>
      <c r="K676" s="218"/>
      <c r="L676" s="223"/>
      <c r="M676" s="224"/>
      <c r="N676" s="225"/>
      <c r="O676" s="225"/>
      <c r="P676" s="225"/>
      <c r="Q676" s="225"/>
      <c r="R676" s="225"/>
      <c r="S676" s="225"/>
      <c r="T676" s="226"/>
      <c r="AT676" s="227" t="s">
        <v>133</v>
      </c>
      <c r="AU676" s="227" t="s">
        <v>83</v>
      </c>
      <c r="AV676" s="14" t="s">
        <v>130</v>
      </c>
      <c r="AW676" s="14" t="s">
        <v>31</v>
      </c>
      <c r="AX676" s="14" t="s">
        <v>83</v>
      </c>
      <c r="AY676" s="227" t="s">
        <v>123</v>
      </c>
    </row>
    <row r="677" spans="1:65" s="2" customFormat="1" ht="24">
      <c r="A677" s="33"/>
      <c r="B677" s="34"/>
      <c r="C677" s="228" t="s">
        <v>625</v>
      </c>
      <c r="D677" s="228" t="s">
        <v>369</v>
      </c>
      <c r="E677" s="229" t="s">
        <v>626</v>
      </c>
      <c r="F677" s="230" t="s">
        <v>627</v>
      </c>
      <c r="G677" s="231" t="s">
        <v>270</v>
      </c>
      <c r="H677" s="232">
        <v>1044.6369999999999</v>
      </c>
      <c r="I677" s="233"/>
      <c r="J677" s="234">
        <f>ROUND(I677*H677,2)</f>
        <v>0</v>
      </c>
      <c r="K677" s="230" t="s">
        <v>128</v>
      </c>
      <c r="L677" s="38"/>
      <c r="M677" s="235" t="s">
        <v>1</v>
      </c>
      <c r="N677" s="236" t="s">
        <v>40</v>
      </c>
      <c r="O677" s="70"/>
      <c r="P677" s="187">
        <f>O677*H677</f>
        <v>0</v>
      </c>
      <c r="Q677" s="187">
        <v>0</v>
      </c>
      <c r="R677" s="187">
        <f>Q677*H677</f>
        <v>0</v>
      </c>
      <c r="S677" s="187">
        <v>0</v>
      </c>
      <c r="T677" s="188">
        <f>S677*H677</f>
        <v>0</v>
      </c>
      <c r="U677" s="33"/>
      <c r="V677" s="33"/>
      <c r="W677" s="33"/>
      <c r="X677" s="33"/>
      <c r="Y677" s="33"/>
      <c r="Z677" s="33"/>
      <c r="AA677" s="33"/>
      <c r="AB677" s="33"/>
      <c r="AC677" s="33"/>
      <c r="AD677" s="33"/>
      <c r="AE677" s="33"/>
      <c r="AR677" s="189" t="s">
        <v>130</v>
      </c>
      <c r="AT677" s="189" t="s">
        <v>369</v>
      </c>
      <c r="AU677" s="189" t="s">
        <v>83</v>
      </c>
      <c r="AY677" s="16" t="s">
        <v>123</v>
      </c>
      <c r="BE677" s="190">
        <f>IF(N677="základní",J677,0)</f>
        <v>0</v>
      </c>
      <c r="BF677" s="190">
        <f>IF(N677="snížená",J677,0)</f>
        <v>0</v>
      </c>
      <c r="BG677" s="190">
        <f>IF(N677="zákl. přenesená",J677,0)</f>
        <v>0</v>
      </c>
      <c r="BH677" s="190">
        <f>IF(N677="sníž. přenesená",J677,0)</f>
        <v>0</v>
      </c>
      <c r="BI677" s="190">
        <f>IF(N677="nulová",J677,0)</f>
        <v>0</v>
      </c>
      <c r="BJ677" s="16" t="s">
        <v>83</v>
      </c>
      <c r="BK677" s="190">
        <f>ROUND(I677*H677,2)</f>
        <v>0</v>
      </c>
      <c r="BL677" s="16" t="s">
        <v>130</v>
      </c>
      <c r="BM677" s="189" t="s">
        <v>628</v>
      </c>
    </row>
    <row r="678" spans="1:65" s="2" customFormat="1" ht="48.75">
      <c r="A678" s="33"/>
      <c r="B678" s="34"/>
      <c r="C678" s="35"/>
      <c r="D678" s="191" t="s">
        <v>132</v>
      </c>
      <c r="E678" s="35"/>
      <c r="F678" s="192" t="s">
        <v>629</v>
      </c>
      <c r="G678" s="35"/>
      <c r="H678" s="35"/>
      <c r="I678" s="193"/>
      <c r="J678" s="35"/>
      <c r="K678" s="35"/>
      <c r="L678" s="38"/>
      <c r="M678" s="194"/>
      <c r="N678" s="195"/>
      <c r="O678" s="70"/>
      <c r="P678" s="70"/>
      <c r="Q678" s="70"/>
      <c r="R678" s="70"/>
      <c r="S678" s="70"/>
      <c r="T678" s="71"/>
      <c r="U678" s="33"/>
      <c r="V678" s="33"/>
      <c r="W678" s="33"/>
      <c r="X678" s="33"/>
      <c r="Y678" s="33"/>
      <c r="Z678" s="33"/>
      <c r="AA678" s="33"/>
      <c r="AB678" s="33"/>
      <c r="AC678" s="33"/>
      <c r="AD678" s="33"/>
      <c r="AE678" s="33"/>
      <c r="AT678" s="16" t="s">
        <v>132</v>
      </c>
      <c r="AU678" s="16" t="s">
        <v>83</v>
      </c>
    </row>
    <row r="679" spans="1:65" s="13" customFormat="1" ht="11.25">
      <c r="B679" s="206"/>
      <c r="C679" s="207"/>
      <c r="D679" s="191" t="s">
        <v>133</v>
      </c>
      <c r="E679" s="208" t="s">
        <v>1</v>
      </c>
      <c r="F679" s="209" t="s">
        <v>630</v>
      </c>
      <c r="G679" s="207"/>
      <c r="H679" s="210">
        <v>1044.6369999999999</v>
      </c>
      <c r="I679" s="211"/>
      <c r="J679" s="207"/>
      <c r="K679" s="207"/>
      <c r="L679" s="212"/>
      <c r="M679" s="213"/>
      <c r="N679" s="214"/>
      <c r="O679" s="214"/>
      <c r="P679" s="214"/>
      <c r="Q679" s="214"/>
      <c r="R679" s="214"/>
      <c r="S679" s="214"/>
      <c r="T679" s="215"/>
      <c r="AT679" s="216" t="s">
        <v>133</v>
      </c>
      <c r="AU679" s="216" t="s">
        <v>83</v>
      </c>
      <c r="AV679" s="13" t="s">
        <v>85</v>
      </c>
      <c r="AW679" s="13" t="s">
        <v>31</v>
      </c>
      <c r="AX679" s="13" t="s">
        <v>75</v>
      </c>
      <c r="AY679" s="216" t="s">
        <v>123</v>
      </c>
    </row>
    <row r="680" spans="1:65" s="14" customFormat="1" ht="11.25">
      <c r="B680" s="217"/>
      <c r="C680" s="218"/>
      <c r="D680" s="191" t="s">
        <v>133</v>
      </c>
      <c r="E680" s="219" t="s">
        <v>1</v>
      </c>
      <c r="F680" s="220" t="s">
        <v>136</v>
      </c>
      <c r="G680" s="218"/>
      <c r="H680" s="221">
        <v>1044.6369999999999</v>
      </c>
      <c r="I680" s="222"/>
      <c r="J680" s="218"/>
      <c r="K680" s="218"/>
      <c r="L680" s="223"/>
      <c r="M680" s="224"/>
      <c r="N680" s="225"/>
      <c r="O680" s="225"/>
      <c r="P680" s="225"/>
      <c r="Q680" s="225"/>
      <c r="R680" s="225"/>
      <c r="S680" s="225"/>
      <c r="T680" s="226"/>
      <c r="AT680" s="227" t="s">
        <v>133</v>
      </c>
      <c r="AU680" s="227" t="s">
        <v>83</v>
      </c>
      <c r="AV680" s="14" t="s">
        <v>130</v>
      </c>
      <c r="AW680" s="14" t="s">
        <v>31</v>
      </c>
      <c r="AX680" s="14" t="s">
        <v>83</v>
      </c>
      <c r="AY680" s="227" t="s">
        <v>123</v>
      </c>
    </row>
    <row r="681" spans="1:65" s="2" customFormat="1" ht="16.5" customHeight="1">
      <c r="A681" s="33"/>
      <c r="B681" s="34"/>
      <c r="C681" s="228" t="s">
        <v>631</v>
      </c>
      <c r="D681" s="228" t="s">
        <v>369</v>
      </c>
      <c r="E681" s="229" t="s">
        <v>632</v>
      </c>
      <c r="F681" s="230" t="s">
        <v>633</v>
      </c>
      <c r="G681" s="231" t="s">
        <v>127</v>
      </c>
      <c r="H681" s="232">
        <v>68</v>
      </c>
      <c r="I681" s="233"/>
      <c r="J681" s="234">
        <f>ROUND(I681*H681,2)</f>
        <v>0</v>
      </c>
      <c r="K681" s="230" t="s">
        <v>128</v>
      </c>
      <c r="L681" s="38"/>
      <c r="M681" s="235" t="s">
        <v>1</v>
      </c>
      <c r="N681" s="236" t="s">
        <v>40</v>
      </c>
      <c r="O681" s="70"/>
      <c r="P681" s="187">
        <f>O681*H681</f>
        <v>0</v>
      </c>
      <c r="Q681" s="187">
        <v>0</v>
      </c>
      <c r="R681" s="187">
        <f>Q681*H681</f>
        <v>0</v>
      </c>
      <c r="S681" s="187">
        <v>0</v>
      </c>
      <c r="T681" s="188">
        <f>S681*H681</f>
        <v>0</v>
      </c>
      <c r="U681" s="33"/>
      <c r="V681" s="33"/>
      <c r="W681" s="33"/>
      <c r="X681" s="33"/>
      <c r="Y681" s="33"/>
      <c r="Z681" s="33"/>
      <c r="AA681" s="33"/>
      <c r="AB681" s="33"/>
      <c r="AC681" s="33"/>
      <c r="AD681" s="33"/>
      <c r="AE681" s="33"/>
      <c r="AR681" s="189" t="s">
        <v>130</v>
      </c>
      <c r="AT681" s="189" t="s">
        <v>369</v>
      </c>
      <c r="AU681" s="189" t="s">
        <v>83</v>
      </c>
      <c r="AY681" s="16" t="s">
        <v>123</v>
      </c>
      <c r="BE681" s="190">
        <f>IF(N681="základní",J681,0)</f>
        <v>0</v>
      </c>
      <c r="BF681" s="190">
        <f>IF(N681="snížená",J681,0)</f>
        <v>0</v>
      </c>
      <c r="BG681" s="190">
        <f>IF(N681="zákl. přenesená",J681,0)</f>
        <v>0</v>
      </c>
      <c r="BH681" s="190">
        <f>IF(N681="sníž. přenesená",J681,0)</f>
        <v>0</v>
      </c>
      <c r="BI681" s="190">
        <f>IF(N681="nulová",J681,0)</f>
        <v>0</v>
      </c>
      <c r="BJ681" s="16" t="s">
        <v>83</v>
      </c>
      <c r="BK681" s="190">
        <f>ROUND(I681*H681,2)</f>
        <v>0</v>
      </c>
      <c r="BL681" s="16" t="s">
        <v>130</v>
      </c>
      <c r="BM681" s="189" t="s">
        <v>634</v>
      </c>
    </row>
    <row r="682" spans="1:65" s="2" customFormat="1" ht="29.25">
      <c r="A682" s="33"/>
      <c r="B682" s="34"/>
      <c r="C682" s="35"/>
      <c r="D682" s="191" t="s">
        <v>132</v>
      </c>
      <c r="E682" s="35"/>
      <c r="F682" s="192" t="s">
        <v>635</v>
      </c>
      <c r="G682" s="35"/>
      <c r="H682" s="35"/>
      <c r="I682" s="193"/>
      <c r="J682" s="35"/>
      <c r="K682" s="35"/>
      <c r="L682" s="38"/>
      <c r="M682" s="194"/>
      <c r="N682" s="195"/>
      <c r="O682" s="70"/>
      <c r="P682" s="70"/>
      <c r="Q682" s="70"/>
      <c r="R682" s="70"/>
      <c r="S682" s="70"/>
      <c r="T682" s="71"/>
      <c r="U682" s="33"/>
      <c r="V682" s="33"/>
      <c r="W682" s="33"/>
      <c r="X682" s="33"/>
      <c r="Y682" s="33"/>
      <c r="Z682" s="33"/>
      <c r="AA682" s="33"/>
      <c r="AB682" s="33"/>
      <c r="AC682" s="33"/>
      <c r="AD682" s="33"/>
      <c r="AE682" s="33"/>
      <c r="AT682" s="16" t="s">
        <v>132</v>
      </c>
      <c r="AU682" s="16" t="s">
        <v>83</v>
      </c>
    </row>
    <row r="683" spans="1:65" s="13" customFormat="1" ht="11.25">
      <c r="B683" s="206"/>
      <c r="C683" s="207"/>
      <c r="D683" s="191" t="s">
        <v>133</v>
      </c>
      <c r="E683" s="208" t="s">
        <v>1</v>
      </c>
      <c r="F683" s="209" t="s">
        <v>568</v>
      </c>
      <c r="G683" s="207"/>
      <c r="H683" s="210">
        <v>68</v>
      </c>
      <c r="I683" s="211"/>
      <c r="J683" s="207"/>
      <c r="K683" s="207"/>
      <c r="L683" s="212"/>
      <c r="M683" s="213"/>
      <c r="N683" s="214"/>
      <c r="O683" s="214"/>
      <c r="P683" s="214"/>
      <c r="Q683" s="214"/>
      <c r="R683" s="214"/>
      <c r="S683" s="214"/>
      <c r="T683" s="215"/>
      <c r="AT683" s="216" t="s">
        <v>133</v>
      </c>
      <c r="AU683" s="216" t="s">
        <v>83</v>
      </c>
      <c r="AV683" s="13" t="s">
        <v>85</v>
      </c>
      <c r="AW683" s="13" t="s">
        <v>31</v>
      </c>
      <c r="AX683" s="13" t="s">
        <v>75</v>
      </c>
      <c r="AY683" s="216" t="s">
        <v>123</v>
      </c>
    </row>
    <row r="684" spans="1:65" s="14" customFormat="1" ht="11.25">
      <c r="B684" s="217"/>
      <c r="C684" s="218"/>
      <c r="D684" s="191" t="s">
        <v>133</v>
      </c>
      <c r="E684" s="219" t="s">
        <v>1</v>
      </c>
      <c r="F684" s="220" t="s">
        <v>136</v>
      </c>
      <c r="G684" s="218"/>
      <c r="H684" s="221">
        <v>68</v>
      </c>
      <c r="I684" s="222"/>
      <c r="J684" s="218"/>
      <c r="K684" s="218"/>
      <c r="L684" s="223"/>
      <c r="M684" s="224"/>
      <c r="N684" s="225"/>
      <c r="O684" s="225"/>
      <c r="P684" s="225"/>
      <c r="Q684" s="225"/>
      <c r="R684" s="225"/>
      <c r="S684" s="225"/>
      <c r="T684" s="226"/>
      <c r="AT684" s="227" t="s">
        <v>133</v>
      </c>
      <c r="AU684" s="227" t="s">
        <v>83</v>
      </c>
      <c r="AV684" s="14" t="s">
        <v>130</v>
      </c>
      <c r="AW684" s="14" t="s">
        <v>31</v>
      </c>
      <c r="AX684" s="14" t="s">
        <v>83</v>
      </c>
      <c r="AY684" s="227" t="s">
        <v>123</v>
      </c>
    </row>
    <row r="685" spans="1:65" s="11" customFormat="1" ht="25.9" customHeight="1">
      <c r="B685" s="163"/>
      <c r="C685" s="164"/>
      <c r="D685" s="165" t="s">
        <v>74</v>
      </c>
      <c r="E685" s="166" t="s">
        <v>636</v>
      </c>
      <c r="F685" s="166" t="s">
        <v>637</v>
      </c>
      <c r="G685" s="164"/>
      <c r="H685" s="164"/>
      <c r="I685" s="167"/>
      <c r="J685" s="168">
        <f>BK685</f>
        <v>0</v>
      </c>
      <c r="K685" s="164"/>
      <c r="L685" s="169"/>
      <c r="M685" s="170"/>
      <c r="N685" s="171"/>
      <c r="O685" s="171"/>
      <c r="P685" s="172">
        <f>SUM(P686:P701)</f>
        <v>0</v>
      </c>
      <c r="Q685" s="171"/>
      <c r="R685" s="172">
        <f>SUM(R686:R701)</f>
        <v>0</v>
      </c>
      <c r="S685" s="171"/>
      <c r="T685" s="173">
        <f>SUM(T686:T701)</f>
        <v>0</v>
      </c>
      <c r="AR685" s="174" t="s">
        <v>130</v>
      </c>
      <c r="AT685" s="175" t="s">
        <v>74</v>
      </c>
      <c r="AU685" s="175" t="s">
        <v>75</v>
      </c>
      <c r="AY685" s="174" t="s">
        <v>123</v>
      </c>
      <c r="BK685" s="176">
        <f>SUM(BK686:BK701)</f>
        <v>0</v>
      </c>
    </row>
    <row r="686" spans="1:65" s="2" customFormat="1" ht="24">
      <c r="A686" s="33"/>
      <c r="B686" s="34"/>
      <c r="C686" s="228" t="s">
        <v>638</v>
      </c>
      <c r="D686" s="228" t="s">
        <v>369</v>
      </c>
      <c r="E686" s="229" t="s">
        <v>639</v>
      </c>
      <c r="F686" s="230" t="s">
        <v>640</v>
      </c>
      <c r="G686" s="231" t="s">
        <v>127</v>
      </c>
      <c r="H686" s="232">
        <v>6</v>
      </c>
      <c r="I686" s="233"/>
      <c r="J686" s="234">
        <f>ROUND(I686*H686,2)</f>
        <v>0</v>
      </c>
      <c r="K686" s="230" t="s">
        <v>128</v>
      </c>
      <c r="L686" s="38"/>
      <c r="M686" s="235" t="s">
        <v>1</v>
      </c>
      <c r="N686" s="236" t="s">
        <v>40</v>
      </c>
      <c r="O686" s="70"/>
      <c r="P686" s="187">
        <f>O686*H686</f>
        <v>0</v>
      </c>
      <c r="Q686" s="187">
        <v>0</v>
      </c>
      <c r="R686" s="187">
        <f>Q686*H686</f>
        <v>0</v>
      </c>
      <c r="S686" s="187">
        <v>0</v>
      </c>
      <c r="T686" s="188">
        <f>S686*H686</f>
        <v>0</v>
      </c>
      <c r="U686" s="33"/>
      <c r="V686" s="33"/>
      <c r="W686" s="33"/>
      <c r="X686" s="33"/>
      <c r="Y686" s="33"/>
      <c r="Z686" s="33"/>
      <c r="AA686" s="33"/>
      <c r="AB686" s="33"/>
      <c r="AC686" s="33"/>
      <c r="AD686" s="33"/>
      <c r="AE686" s="33"/>
      <c r="AR686" s="189" t="s">
        <v>641</v>
      </c>
      <c r="AT686" s="189" t="s">
        <v>369</v>
      </c>
      <c r="AU686" s="189" t="s">
        <v>83</v>
      </c>
      <c r="AY686" s="16" t="s">
        <v>123</v>
      </c>
      <c r="BE686" s="190">
        <f>IF(N686="základní",J686,0)</f>
        <v>0</v>
      </c>
      <c r="BF686" s="190">
        <f>IF(N686="snížená",J686,0)</f>
        <v>0</v>
      </c>
      <c r="BG686" s="190">
        <f>IF(N686="zákl. přenesená",J686,0)</f>
        <v>0</v>
      </c>
      <c r="BH686" s="190">
        <f>IF(N686="sníž. přenesená",J686,0)</f>
        <v>0</v>
      </c>
      <c r="BI686" s="190">
        <f>IF(N686="nulová",J686,0)</f>
        <v>0</v>
      </c>
      <c r="BJ686" s="16" t="s">
        <v>83</v>
      </c>
      <c r="BK686" s="190">
        <f>ROUND(I686*H686,2)</f>
        <v>0</v>
      </c>
      <c r="BL686" s="16" t="s">
        <v>641</v>
      </c>
      <c r="BM686" s="189" t="s">
        <v>642</v>
      </c>
    </row>
    <row r="687" spans="1:65" s="2" customFormat="1" ht="19.5">
      <c r="A687" s="33"/>
      <c r="B687" s="34"/>
      <c r="C687" s="35"/>
      <c r="D687" s="191" t="s">
        <v>132</v>
      </c>
      <c r="E687" s="35"/>
      <c r="F687" s="192" t="s">
        <v>640</v>
      </c>
      <c r="G687" s="35"/>
      <c r="H687" s="35"/>
      <c r="I687" s="193"/>
      <c r="J687" s="35"/>
      <c r="K687" s="35"/>
      <c r="L687" s="38"/>
      <c r="M687" s="194"/>
      <c r="N687" s="195"/>
      <c r="O687" s="70"/>
      <c r="P687" s="70"/>
      <c r="Q687" s="70"/>
      <c r="R687" s="70"/>
      <c r="S687" s="70"/>
      <c r="T687" s="71"/>
      <c r="U687" s="33"/>
      <c r="V687" s="33"/>
      <c r="W687" s="33"/>
      <c r="X687" s="33"/>
      <c r="Y687" s="33"/>
      <c r="Z687" s="33"/>
      <c r="AA687" s="33"/>
      <c r="AB687" s="33"/>
      <c r="AC687" s="33"/>
      <c r="AD687" s="33"/>
      <c r="AE687" s="33"/>
      <c r="AT687" s="16" t="s">
        <v>132</v>
      </c>
      <c r="AU687" s="16" t="s">
        <v>83</v>
      </c>
    </row>
    <row r="688" spans="1:65" s="13" customFormat="1" ht="11.25">
      <c r="B688" s="206"/>
      <c r="C688" s="207"/>
      <c r="D688" s="191" t="s">
        <v>133</v>
      </c>
      <c r="E688" s="208" t="s">
        <v>1</v>
      </c>
      <c r="F688" s="209" t="s">
        <v>135</v>
      </c>
      <c r="G688" s="207"/>
      <c r="H688" s="210">
        <v>6</v>
      </c>
      <c r="I688" s="211"/>
      <c r="J688" s="207"/>
      <c r="K688" s="207"/>
      <c r="L688" s="212"/>
      <c r="M688" s="213"/>
      <c r="N688" s="214"/>
      <c r="O688" s="214"/>
      <c r="P688" s="214"/>
      <c r="Q688" s="214"/>
      <c r="R688" s="214"/>
      <c r="S688" s="214"/>
      <c r="T688" s="215"/>
      <c r="AT688" s="216" t="s">
        <v>133</v>
      </c>
      <c r="AU688" s="216" t="s">
        <v>83</v>
      </c>
      <c r="AV688" s="13" t="s">
        <v>85</v>
      </c>
      <c r="AW688" s="13" t="s">
        <v>31</v>
      </c>
      <c r="AX688" s="13" t="s">
        <v>75</v>
      </c>
      <c r="AY688" s="216" t="s">
        <v>123</v>
      </c>
    </row>
    <row r="689" spans="1:65" s="14" customFormat="1" ht="11.25">
      <c r="B689" s="217"/>
      <c r="C689" s="218"/>
      <c r="D689" s="191" t="s">
        <v>133</v>
      </c>
      <c r="E689" s="219" t="s">
        <v>1</v>
      </c>
      <c r="F689" s="220" t="s">
        <v>136</v>
      </c>
      <c r="G689" s="218"/>
      <c r="H689" s="221">
        <v>6</v>
      </c>
      <c r="I689" s="222"/>
      <c r="J689" s="218"/>
      <c r="K689" s="218"/>
      <c r="L689" s="223"/>
      <c r="M689" s="224"/>
      <c r="N689" s="225"/>
      <c r="O689" s="225"/>
      <c r="P689" s="225"/>
      <c r="Q689" s="225"/>
      <c r="R689" s="225"/>
      <c r="S689" s="225"/>
      <c r="T689" s="226"/>
      <c r="AT689" s="227" t="s">
        <v>133</v>
      </c>
      <c r="AU689" s="227" t="s">
        <v>83</v>
      </c>
      <c r="AV689" s="14" t="s">
        <v>130</v>
      </c>
      <c r="AW689" s="14" t="s">
        <v>31</v>
      </c>
      <c r="AX689" s="14" t="s">
        <v>83</v>
      </c>
      <c r="AY689" s="227" t="s">
        <v>123</v>
      </c>
    </row>
    <row r="690" spans="1:65" s="2" customFormat="1" ht="36">
      <c r="A690" s="33"/>
      <c r="B690" s="34"/>
      <c r="C690" s="228" t="s">
        <v>580</v>
      </c>
      <c r="D690" s="228" t="s">
        <v>369</v>
      </c>
      <c r="E690" s="229" t="s">
        <v>643</v>
      </c>
      <c r="F690" s="230" t="s">
        <v>644</v>
      </c>
      <c r="G690" s="231" t="s">
        <v>127</v>
      </c>
      <c r="H690" s="232">
        <v>6</v>
      </c>
      <c r="I690" s="233"/>
      <c r="J690" s="234">
        <f>ROUND(I690*H690,2)</f>
        <v>0</v>
      </c>
      <c r="K690" s="230" t="s">
        <v>128</v>
      </c>
      <c r="L690" s="38"/>
      <c r="M690" s="235" t="s">
        <v>1</v>
      </c>
      <c r="N690" s="236" t="s">
        <v>40</v>
      </c>
      <c r="O690" s="70"/>
      <c r="P690" s="187">
        <f>O690*H690</f>
        <v>0</v>
      </c>
      <c r="Q690" s="187">
        <v>0</v>
      </c>
      <c r="R690" s="187">
        <f>Q690*H690</f>
        <v>0</v>
      </c>
      <c r="S690" s="187">
        <v>0</v>
      </c>
      <c r="T690" s="188">
        <f>S690*H690</f>
        <v>0</v>
      </c>
      <c r="U690" s="33"/>
      <c r="V690" s="33"/>
      <c r="W690" s="33"/>
      <c r="X690" s="33"/>
      <c r="Y690" s="33"/>
      <c r="Z690" s="33"/>
      <c r="AA690" s="33"/>
      <c r="AB690" s="33"/>
      <c r="AC690" s="33"/>
      <c r="AD690" s="33"/>
      <c r="AE690" s="33"/>
      <c r="AR690" s="189" t="s">
        <v>641</v>
      </c>
      <c r="AT690" s="189" t="s">
        <v>369</v>
      </c>
      <c r="AU690" s="189" t="s">
        <v>83</v>
      </c>
      <c r="AY690" s="16" t="s">
        <v>123</v>
      </c>
      <c r="BE690" s="190">
        <f>IF(N690="základní",J690,0)</f>
        <v>0</v>
      </c>
      <c r="BF690" s="190">
        <f>IF(N690="snížená",J690,0)</f>
        <v>0</v>
      </c>
      <c r="BG690" s="190">
        <f>IF(N690="zákl. přenesená",J690,0)</f>
        <v>0</v>
      </c>
      <c r="BH690" s="190">
        <f>IF(N690="sníž. přenesená",J690,0)</f>
        <v>0</v>
      </c>
      <c r="BI690" s="190">
        <f>IF(N690="nulová",J690,0)</f>
        <v>0</v>
      </c>
      <c r="BJ690" s="16" t="s">
        <v>83</v>
      </c>
      <c r="BK690" s="190">
        <f>ROUND(I690*H690,2)</f>
        <v>0</v>
      </c>
      <c r="BL690" s="16" t="s">
        <v>641</v>
      </c>
      <c r="BM690" s="189" t="s">
        <v>645</v>
      </c>
    </row>
    <row r="691" spans="1:65" s="2" customFormat="1" ht="39">
      <c r="A691" s="33"/>
      <c r="B691" s="34"/>
      <c r="C691" s="35"/>
      <c r="D691" s="191" t="s">
        <v>132</v>
      </c>
      <c r="E691" s="35"/>
      <c r="F691" s="192" t="s">
        <v>646</v>
      </c>
      <c r="G691" s="35"/>
      <c r="H691" s="35"/>
      <c r="I691" s="193"/>
      <c r="J691" s="35"/>
      <c r="K691" s="35"/>
      <c r="L691" s="38"/>
      <c r="M691" s="194"/>
      <c r="N691" s="195"/>
      <c r="O691" s="70"/>
      <c r="P691" s="70"/>
      <c r="Q691" s="70"/>
      <c r="R691" s="70"/>
      <c r="S691" s="70"/>
      <c r="T691" s="71"/>
      <c r="U691" s="33"/>
      <c r="V691" s="33"/>
      <c r="W691" s="33"/>
      <c r="X691" s="33"/>
      <c r="Y691" s="33"/>
      <c r="Z691" s="33"/>
      <c r="AA691" s="33"/>
      <c r="AB691" s="33"/>
      <c r="AC691" s="33"/>
      <c r="AD691" s="33"/>
      <c r="AE691" s="33"/>
      <c r="AT691" s="16" t="s">
        <v>132</v>
      </c>
      <c r="AU691" s="16" t="s">
        <v>83</v>
      </c>
    </row>
    <row r="692" spans="1:65" s="13" customFormat="1" ht="11.25">
      <c r="B692" s="206"/>
      <c r="C692" s="207"/>
      <c r="D692" s="191" t="s">
        <v>133</v>
      </c>
      <c r="E692" s="208" t="s">
        <v>1</v>
      </c>
      <c r="F692" s="209" t="s">
        <v>135</v>
      </c>
      <c r="G692" s="207"/>
      <c r="H692" s="210">
        <v>6</v>
      </c>
      <c r="I692" s="211"/>
      <c r="J692" s="207"/>
      <c r="K692" s="207"/>
      <c r="L692" s="212"/>
      <c r="M692" s="213"/>
      <c r="N692" s="214"/>
      <c r="O692" s="214"/>
      <c r="P692" s="214"/>
      <c r="Q692" s="214"/>
      <c r="R692" s="214"/>
      <c r="S692" s="214"/>
      <c r="T692" s="215"/>
      <c r="AT692" s="216" t="s">
        <v>133</v>
      </c>
      <c r="AU692" s="216" t="s">
        <v>83</v>
      </c>
      <c r="AV692" s="13" t="s">
        <v>85</v>
      </c>
      <c r="AW692" s="13" t="s">
        <v>31</v>
      </c>
      <c r="AX692" s="13" t="s">
        <v>75</v>
      </c>
      <c r="AY692" s="216" t="s">
        <v>123</v>
      </c>
    </row>
    <row r="693" spans="1:65" s="14" customFormat="1" ht="11.25">
      <c r="B693" s="217"/>
      <c r="C693" s="218"/>
      <c r="D693" s="191" t="s">
        <v>133</v>
      </c>
      <c r="E693" s="219" t="s">
        <v>1</v>
      </c>
      <c r="F693" s="220" t="s">
        <v>136</v>
      </c>
      <c r="G693" s="218"/>
      <c r="H693" s="221">
        <v>6</v>
      </c>
      <c r="I693" s="222"/>
      <c r="J693" s="218"/>
      <c r="K693" s="218"/>
      <c r="L693" s="223"/>
      <c r="M693" s="224"/>
      <c r="N693" s="225"/>
      <c r="O693" s="225"/>
      <c r="P693" s="225"/>
      <c r="Q693" s="225"/>
      <c r="R693" s="225"/>
      <c r="S693" s="225"/>
      <c r="T693" s="226"/>
      <c r="AT693" s="227" t="s">
        <v>133</v>
      </c>
      <c r="AU693" s="227" t="s">
        <v>83</v>
      </c>
      <c r="AV693" s="14" t="s">
        <v>130</v>
      </c>
      <c r="AW693" s="14" t="s">
        <v>31</v>
      </c>
      <c r="AX693" s="14" t="s">
        <v>83</v>
      </c>
      <c r="AY693" s="227" t="s">
        <v>123</v>
      </c>
    </row>
    <row r="694" spans="1:65" s="2" customFormat="1" ht="16.5" customHeight="1">
      <c r="A694" s="33"/>
      <c r="B694" s="34"/>
      <c r="C694" s="228" t="s">
        <v>647</v>
      </c>
      <c r="D694" s="228" t="s">
        <v>369</v>
      </c>
      <c r="E694" s="229" t="s">
        <v>648</v>
      </c>
      <c r="F694" s="230" t="s">
        <v>649</v>
      </c>
      <c r="G694" s="231" t="s">
        <v>127</v>
      </c>
      <c r="H694" s="232">
        <v>3</v>
      </c>
      <c r="I694" s="233"/>
      <c r="J694" s="234">
        <f>ROUND(I694*H694,2)</f>
        <v>0</v>
      </c>
      <c r="K694" s="230" t="s">
        <v>128</v>
      </c>
      <c r="L694" s="38"/>
      <c r="M694" s="235" t="s">
        <v>1</v>
      </c>
      <c r="N694" s="236" t="s">
        <v>40</v>
      </c>
      <c r="O694" s="70"/>
      <c r="P694" s="187">
        <f>O694*H694</f>
        <v>0</v>
      </c>
      <c r="Q694" s="187">
        <v>0</v>
      </c>
      <c r="R694" s="187">
        <f>Q694*H694</f>
        <v>0</v>
      </c>
      <c r="S694" s="187">
        <v>0</v>
      </c>
      <c r="T694" s="188">
        <f>S694*H694</f>
        <v>0</v>
      </c>
      <c r="U694" s="33"/>
      <c r="V694" s="33"/>
      <c r="W694" s="33"/>
      <c r="X694" s="33"/>
      <c r="Y694" s="33"/>
      <c r="Z694" s="33"/>
      <c r="AA694" s="33"/>
      <c r="AB694" s="33"/>
      <c r="AC694" s="33"/>
      <c r="AD694" s="33"/>
      <c r="AE694" s="33"/>
      <c r="AR694" s="189" t="s">
        <v>641</v>
      </c>
      <c r="AT694" s="189" t="s">
        <v>369</v>
      </c>
      <c r="AU694" s="189" t="s">
        <v>83</v>
      </c>
      <c r="AY694" s="16" t="s">
        <v>123</v>
      </c>
      <c r="BE694" s="190">
        <f>IF(N694="základní",J694,0)</f>
        <v>0</v>
      </c>
      <c r="BF694" s="190">
        <f>IF(N694="snížená",J694,0)</f>
        <v>0</v>
      </c>
      <c r="BG694" s="190">
        <f>IF(N694="zákl. přenesená",J694,0)</f>
        <v>0</v>
      </c>
      <c r="BH694" s="190">
        <f>IF(N694="sníž. přenesená",J694,0)</f>
        <v>0</v>
      </c>
      <c r="BI694" s="190">
        <f>IF(N694="nulová",J694,0)</f>
        <v>0</v>
      </c>
      <c r="BJ694" s="16" t="s">
        <v>83</v>
      </c>
      <c r="BK694" s="190">
        <f>ROUND(I694*H694,2)</f>
        <v>0</v>
      </c>
      <c r="BL694" s="16" t="s">
        <v>641</v>
      </c>
      <c r="BM694" s="189" t="s">
        <v>650</v>
      </c>
    </row>
    <row r="695" spans="1:65" s="2" customFormat="1" ht="19.5">
      <c r="A695" s="33"/>
      <c r="B695" s="34"/>
      <c r="C695" s="35"/>
      <c r="D695" s="191" t="s">
        <v>132</v>
      </c>
      <c r="E695" s="35"/>
      <c r="F695" s="192" t="s">
        <v>651</v>
      </c>
      <c r="G695" s="35"/>
      <c r="H695" s="35"/>
      <c r="I695" s="193"/>
      <c r="J695" s="35"/>
      <c r="K695" s="35"/>
      <c r="L695" s="38"/>
      <c r="M695" s="194"/>
      <c r="N695" s="195"/>
      <c r="O695" s="70"/>
      <c r="P695" s="70"/>
      <c r="Q695" s="70"/>
      <c r="R695" s="70"/>
      <c r="S695" s="70"/>
      <c r="T695" s="71"/>
      <c r="U695" s="33"/>
      <c r="V695" s="33"/>
      <c r="W695" s="33"/>
      <c r="X695" s="33"/>
      <c r="Y695" s="33"/>
      <c r="Z695" s="33"/>
      <c r="AA695" s="33"/>
      <c r="AB695" s="33"/>
      <c r="AC695" s="33"/>
      <c r="AD695" s="33"/>
      <c r="AE695" s="33"/>
      <c r="AT695" s="16" t="s">
        <v>132</v>
      </c>
      <c r="AU695" s="16" t="s">
        <v>83</v>
      </c>
    </row>
    <row r="696" spans="1:65" s="13" customFormat="1" ht="11.25">
      <c r="B696" s="206"/>
      <c r="C696" s="207"/>
      <c r="D696" s="191" t="s">
        <v>133</v>
      </c>
      <c r="E696" s="208" t="s">
        <v>1</v>
      </c>
      <c r="F696" s="209" t="s">
        <v>143</v>
      </c>
      <c r="G696" s="207"/>
      <c r="H696" s="210">
        <v>3</v>
      </c>
      <c r="I696" s="211"/>
      <c r="J696" s="207"/>
      <c r="K696" s="207"/>
      <c r="L696" s="212"/>
      <c r="M696" s="213"/>
      <c r="N696" s="214"/>
      <c r="O696" s="214"/>
      <c r="P696" s="214"/>
      <c r="Q696" s="214"/>
      <c r="R696" s="214"/>
      <c r="S696" s="214"/>
      <c r="T696" s="215"/>
      <c r="AT696" s="216" t="s">
        <v>133</v>
      </c>
      <c r="AU696" s="216" t="s">
        <v>83</v>
      </c>
      <c r="AV696" s="13" t="s">
        <v>85</v>
      </c>
      <c r="AW696" s="13" t="s">
        <v>31</v>
      </c>
      <c r="AX696" s="13" t="s">
        <v>75</v>
      </c>
      <c r="AY696" s="216" t="s">
        <v>123</v>
      </c>
    </row>
    <row r="697" spans="1:65" s="14" customFormat="1" ht="11.25">
      <c r="B697" s="217"/>
      <c r="C697" s="218"/>
      <c r="D697" s="191" t="s">
        <v>133</v>
      </c>
      <c r="E697" s="219" t="s">
        <v>1</v>
      </c>
      <c r="F697" s="220" t="s">
        <v>136</v>
      </c>
      <c r="G697" s="218"/>
      <c r="H697" s="221">
        <v>3</v>
      </c>
      <c r="I697" s="222"/>
      <c r="J697" s="218"/>
      <c r="K697" s="218"/>
      <c r="L697" s="223"/>
      <c r="M697" s="224"/>
      <c r="N697" s="225"/>
      <c r="O697" s="225"/>
      <c r="P697" s="225"/>
      <c r="Q697" s="225"/>
      <c r="R697" s="225"/>
      <c r="S697" s="225"/>
      <c r="T697" s="226"/>
      <c r="AT697" s="227" t="s">
        <v>133</v>
      </c>
      <c r="AU697" s="227" t="s">
        <v>83</v>
      </c>
      <c r="AV697" s="14" t="s">
        <v>130</v>
      </c>
      <c r="AW697" s="14" t="s">
        <v>31</v>
      </c>
      <c r="AX697" s="14" t="s">
        <v>83</v>
      </c>
      <c r="AY697" s="227" t="s">
        <v>123</v>
      </c>
    </row>
    <row r="698" spans="1:65" s="2" customFormat="1" ht="21.75" customHeight="1">
      <c r="A698" s="33"/>
      <c r="B698" s="34"/>
      <c r="C698" s="228" t="s">
        <v>652</v>
      </c>
      <c r="D698" s="228" t="s">
        <v>369</v>
      </c>
      <c r="E698" s="229" t="s">
        <v>653</v>
      </c>
      <c r="F698" s="230" t="s">
        <v>654</v>
      </c>
      <c r="G698" s="231" t="s">
        <v>127</v>
      </c>
      <c r="H698" s="232">
        <v>3</v>
      </c>
      <c r="I698" s="233"/>
      <c r="J698" s="234">
        <f>ROUND(I698*H698,2)</f>
        <v>0</v>
      </c>
      <c r="K698" s="230" t="s">
        <v>128</v>
      </c>
      <c r="L698" s="38"/>
      <c r="M698" s="235" t="s">
        <v>1</v>
      </c>
      <c r="N698" s="236" t="s">
        <v>40</v>
      </c>
      <c r="O698" s="70"/>
      <c r="P698" s="187">
        <f>O698*H698</f>
        <v>0</v>
      </c>
      <c r="Q698" s="187">
        <v>0</v>
      </c>
      <c r="R698" s="187">
        <f>Q698*H698</f>
        <v>0</v>
      </c>
      <c r="S698" s="187">
        <v>0</v>
      </c>
      <c r="T698" s="188">
        <f>S698*H698</f>
        <v>0</v>
      </c>
      <c r="U698" s="33"/>
      <c r="V698" s="33"/>
      <c r="W698" s="33"/>
      <c r="X698" s="33"/>
      <c r="Y698" s="33"/>
      <c r="Z698" s="33"/>
      <c r="AA698" s="33"/>
      <c r="AB698" s="33"/>
      <c r="AC698" s="33"/>
      <c r="AD698" s="33"/>
      <c r="AE698" s="33"/>
      <c r="AR698" s="189" t="s">
        <v>641</v>
      </c>
      <c r="AT698" s="189" t="s">
        <v>369</v>
      </c>
      <c r="AU698" s="189" t="s">
        <v>83</v>
      </c>
      <c r="AY698" s="16" t="s">
        <v>123</v>
      </c>
      <c r="BE698" s="190">
        <f>IF(N698="základní",J698,0)</f>
        <v>0</v>
      </c>
      <c r="BF698" s="190">
        <f>IF(N698="snížená",J698,0)</f>
        <v>0</v>
      </c>
      <c r="BG698" s="190">
        <f>IF(N698="zákl. přenesená",J698,0)</f>
        <v>0</v>
      </c>
      <c r="BH698" s="190">
        <f>IF(N698="sníž. přenesená",J698,0)</f>
        <v>0</v>
      </c>
      <c r="BI698" s="190">
        <f>IF(N698="nulová",J698,0)</f>
        <v>0</v>
      </c>
      <c r="BJ698" s="16" t="s">
        <v>83</v>
      </c>
      <c r="BK698" s="190">
        <f>ROUND(I698*H698,2)</f>
        <v>0</v>
      </c>
      <c r="BL698" s="16" t="s">
        <v>641</v>
      </c>
      <c r="BM698" s="189" t="s">
        <v>655</v>
      </c>
    </row>
    <row r="699" spans="1:65" s="2" customFormat="1" ht="11.25">
      <c r="A699" s="33"/>
      <c r="B699" s="34"/>
      <c r="C699" s="35"/>
      <c r="D699" s="191" t="s">
        <v>132</v>
      </c>
      <c r="E699" s="35"/>
      <c r="F699" s="192" t="s">
        <v>654</v>
      </c>
      <c r="G699" s="35"/>
      <c r="H699" s="35"/>
      <c r="I699" s="193"/>
      <c r="J699" s="35"/>
      <c r="K699" s="35"/>
      <c r="L699" s="38"/>
      <c r="M699" s="194"/>
      <c r="N699" s="195"/>
      <c r="O699" s="70"/>
      <c r="P699" s="70"/>
      <c r="Q699" s="70"/>
      <c r="R699" s="70"/>
      <c r="S699" s="70"/>
      <c r="T699" s="71"/>
      <c r="U699" s="33"/>
      <c r="V699" s="33"/>
      <c r="W699" s="33"/>
      <c r="X699" s="33"/>
      <c r="Y699" s="33"/>
      <c r="Z699" s="33"/>
      <c r="AA699" s="33"/>
      <c r="AB699" s="33"/>
      <c r="AC699" s="33"/>
      <c r="AD699" s="33"/>
      <c r="AE699" s="33"/>
      <c r="AT699" s="16" t="s">
        <v>132</v>
      </c>
      <c r="AU699" s="16" t="s">
        <v>83</v>
      </c>
    </row>
    <row r="700" spans="1:65" s="13" customFormat="1" ht="11.25">
      <c r="B700" s="206"/>
      <c r="C700" s="207"/>
      <c r="D700" s="191" t="s">
        <v>133</v>
      </c>
      <c r="E700" s="208" t="s">
        <v>1</v>
      </c>
      <c r="F700" s="209" t="s">
        <v>143</v>
      </c>
      <c r="G700" s="207"/>
      <c r="H700" s="210">
        <v>3</v>
      </c>
      <c r="I700" s="211"/>
      <c r="J700" s="207"/>
      <c r="K700" s="207"/>
      <c r="L700" s="212"/>
      <c r="M700" s="213"/>
      <c r="N700" s="214"/>
      <c r="O700" s="214"/>
      <c r="P700" s="214"/>
      <c r="Q700" s="214"/>
      <c r="R700" s="214"/>
      <c r="S700" s="214"/>
      <c r="T700" s="215"/>
      <c r="AT700" s="216" t="s">
        <v>133</v>
      </c>
      <c r="AU700" s="216" t="s">
        <v>83</v>
      </c>
      <c r="AV700" s="13" t="s">
        <v>85</v>
      </c>
      <c r="AW700" s="13" t="s">
        <v>31</v>
      </c>
      <c r="AX700" s="13" t="s">
        <v>75</v>
      </c>
      <c r="AY700" s="216" t="s">
        <v>123</v>
      </c>
    </row>
    <row r="701" spans="1:65" s="14" customFormat="1" ht="11.25">
      <c r="B701" s="217"/>
      <c r="C701" s="218"/>
      <c r="D701" s="191" t="s">
        <v>133</v>
      </c>
      <c r="E701" s="219" t="s">
        <v>1</v>
      </c>
      <c r="F701" s="220" t="s">
        <v>136</v>
      </c>
      <c r="G701" s="218"/>
      <c r="H701" s="221">
        <v>3</v>
      </c>
      <c r="I701" s="222"/>
      <c r="J701" s="218"/>
      <c r="K701" s="218"/>
      <c r="L701" s="223"/>
      <c r="M701" s="224"/>
      <c r="N701" s="225"/>
      <c r="O701" s="225"/>
      <c r="P701" s="225"/>
      <c r="Q701" s="225"/>
      <c r="R701" s="225"/>
      <c r="S701" s="225"/>
      <c r="T701" s="226"/>
      <c r="AT701" s="227" t="s">
        <v>133</v>
      </c>
      <c r="AU701" s="227" t="s">
        <v>83</v>
      </c>
      <c r="AV701" s="14" t="s">
        <v>130</v>
      </c>
      <c r="AW701" s="14" t="s">
        <v>31</v>
      </c>
      <c r="AX701" s="14" t="s">
        <v>83</v>
      </c>
      <c r="AY701" s="227" t="s">
        <v>123</v>
      </c>
    </row>
    <row r="702" spans="1:65" s="11" customFormat="1" ht="25.9" customHeight="1">
      <c r="B702" s="163"/>
      <c r="C702" s="164"/>
      <c r="D702" s="165" t="s">
        <v>74</v>
      </c>
      <c r="E702" s="166" t="s">
        <v>656</v>
      </c>
      <c r="F702" s="166" t="s">
        <v>657</v>
      </c>
      <c r="G702" s="164"/>
      <c r="H702" s="164"/>
      <c r="I702" s="167"/>
      <c r="J702" s="168">
        <f>BK702</f>
        <v>0</v>
      </c>
      <c r="K702" s="164"/>
      <c r="L702" s="169"/>
      <c r="M702" s="170"/>
      <c r="N702" s="171"/>
      <c r="O702" s="171"/>
      <c r="P702" s="172">
        <f>SUM(P703:P777)</f>
        <v>0</v>
      </c>
      <c r="Q702" s="171"/>
      <c r="R702" s="172">
        <f>SUM(R703:R777)</f>
        <v>0</v>
      </c>
      <c r="S702" s="171"/>
      <c r="T702" s="173">
        <f>SUM(T703:T777)</f>
        <v>0</v>
      </c>
      <c r="AR702" s="174" t="s">
        <v>170</v>
      </c>
      <c r="AT702" s="175" t="s">
        <v>74</v>
      </c>
      <c r="AU702" s="175" t="s">
        <v>75</v>
      </c>
      <c r="AY702" s="174" t="s">
        <v>123</v>
      </c>
      <c r="BK702" s="176">
        <f>SUM(BK703:BK777)</f>
        <v>0</v>
      </c>
    </row>
    <row r="703" spans="1:65" s="2" customFormat="1" ht="55.5" customHeight="1">
      <c r="A703" s="33"/>
      <c r="B703" s="34"/>
      <c r="C703" s="228" t="s">
        <v>658</v>
      </c>
      <c r="D703" s="228" t="s">
        <v>369</v>
      </c>
      <c r="E703" s="229" t="s">
        <v>659</v>
      </c>
      <c r="F703" s="230" t="s">
        <v>660</v>
      </c>
      <c r="G703" s="231" t="s">
        <v>270</v>
      </c>
      <c r="H703" s="232">
        <v>837.21299999999997</v>
      </c>
      <c r="I703" s="233"/>
      <c r="J703" s="234">
        <f>ROUND(I703*H703,2)</f>
        <v>0</v>
      </c>
      <c r="K703" s="230" t="s">
        <v>128</v>
      </c>
      <c r="L703" s="38"/>
      <c r="M703" s="235" t="s">
        <v>1</v>
      </c>
      <c r="N703" s="236" t="s">
        <v>40</v>
      </c>
      <c r="O703" s="70"/>
      <c r="P703" s="187">
        <f>O703*H703</f>
        <v>0</v>
      </c>
      <c r="Q703" s="187">
        <v>0</v>
      </c>
      <c r="R703" s="187">
        <f>Q703*H703</f>
        <v>0</v>
      </c>
      <c r="S703" s="187">
        <v>0</v>
      </c>
      <c r="T703" s="188">
        <f>S703*H703</f>
        <v>0</v>
      </c>
      <c r="U703" s="33"/>
      <c r="V703" s="33"/>
      <c r="W703" s="33"/>
      <c r="X703" s="33"/>
      <c r="Y703" s="33"/>
      <c r="Z703" s="33"/>
      <c r="AA703" s="33"/>
      <c r="AB703" s="33"/>
      <c r="AC703" s="33"/>
      <c r="AD703" s="33"/>
      <c r="AE703" s="33"/>
      <c r="AR703" s="189" t="s">
        <v>641</v>
      </c>
      <c r="AT703" s="189" t="s">
        <v>369</v>
      </c>
      <c r="AU703" s="189" t="s">
        <v>83</v>
      </c>
      <c r="AY703" s="16" t="s">
        <v>123</v>
      </c>
      <c r="BE703" s="190">
        <f>IF(N703="základní",J703,0)</f>
        <v>0</v>
      </c>
      <c r="BF703" s="190">
        <f>IF(N703="snížená",J703,0)</f>
        <v>0</v>
      </c>
      <c r="BG703" s="190">
        <f>IF(N703="zákl. přenesená",J703,0)</f>
        <v>0</v>
      </c>
      <c r="BH703" s="190">
        <f>IF(N703="sníž. přenesená",J703,0)</f>
        <v>0</v>
      </c>
      <c r="BI703" s="190">
        <f>IF(N703="nulová",J703,0)</f>
        <v>0</v>
      </c>
      <c r="BJ703" s="16" t="s">
        <v>83</v>
      </c>
      <c r="BK703" s="190">
        <f>ROUND(I703*H703,2)</f>
        <v>0</v>
      </c>
      <c r="BL703" s="16" t="s">
        <v>641</v>
      </c>
      <c r="BM703" s="189" t="s">
        <v>661</v>
      </c>
    </row>
    <row r="704" spans="1:65" s="2" customFormat="1" ht="78">
      <c r="A704" s="33"/>
      <c r="B704" s="34"/>
      <c r="C704" s="35"/>
      <c r="D704" s="191" t="s">
        <v>132</v>
      </c>
      <c r="E704" s="35"/>
      <c r="F704" s="192" t="s">
        <v>662</v>
      </c>
      <c r="G704" s="35"/>
      <c r="H704" s="35"/>
      <c r="I704" s="193"/>
      <c r="J704" s="35"/>
      <c r="K704" s="35"/>
      <c r="L704" s="38"/>
      <c r="M704" s="194"/>
      <c r="N704" s="195"/>
      <c r="O704" s="70"/>
      <c r="P704" s="70"/>
      <c r="Q704" s="70"/>
      <c r="R704" s="70"/>
      <c r="S704" s="70"/>
      <c r="T704" s="71"/>
      <c r="U704" s="33"/>
      <c r="V704" s="33"/>
      <c r="W704" s="33"/>
      <c r="X704" s="33"/>
      <c r="Y704" s="33"/>
      <c r="Z704" s="33"/>
      <c r="AA704" s="33"/>
      <c r="AB704" s="33"/>
      <c r="AC704" s="33"/>
      <c r="AD704" s="33"/>
      <c r="AE704" s="33"/>
      <c r="AT704" s="16" t="s">
        <v>132</v>
      </c>
      <c r="AU704" s="16" t="s">
        <v>83</v>
      </c>
    </row>
    <row r="705" spans="1:65" s="12" customFormat="1" ht="11.25">
      <c r="B705" s="196"/>
      <c r="C705" s="197"/>
      <c r="D705" s="191" t="s">
        <v>133</v>
      </c>
      <c r="E705" s="198" t="s">
        <v>1</v>
      </c>
      <c r="F705" s="199" t="s">
        <v>663</v>
      </c>
      <c r="G705" s="197"/>
      <c r="H705" s="198" t="s">
        <v>1</v>
      </c>
      <c r="I705" s="200"/>
      <c r="J705" s="197"/>
      <c r="K705" s="197"/>
      <c r="L705" s="201"/>
      <c r="M705" s="202"/>
      <c r="N705" s="203"/>
      <c r="O705" s="203"/>
      <c r="P705" s="203"/>
      <c r="Q705" s="203"/>
      <c r="R705" s="203"/>
      <c r="S705" s="203"/>
      <c r="T705" s="204"/>
      <c r="AT705" s="205" t="s">
        <v>133</v>
      </c>
      <c r="AU705" s="205" t="s">
        <v>83</v>
      </c>
      <c r="AV705" s="12" t="s">
        <v>83</v>
      </c>
      <c r="AW705" s="12" t="s">
        <v>31</v>
      </c>
      <c r="AX705" s="12" t="s">
        <v>75</v>
      </c>
      <c r="AY705" s="205" t="s">
        <v>123</v>
      </c>
    </row>
    <row r="706" spans="1:65" s="13" customFormat="1" ht="11.25">
      <c r="B706" s="206"/>
      <c r="C706" s="207"/>
      <c r="D706" s="191" t="s">
        <v>133</v>
      </c>
      <c r="E706" s="208" t="s">
        <v>1</v>
      </c>
      <c r="F706" s="209" t="s">
        <v>664</v>
      </c>
      <c r="G706" s="207"/>
      <c r="H706" s="210">
        <v>684.2</v>
      </c>
      <c r="I706" s="211"/>
      <c r="J706" s="207"/>
      <c r="K706" s="207"/>
      <c r="L706" s="212"/>
      <c r="M706" s="213"/>
      <c r="N706" s="214"/>
      <c r="O706" s="214"/>
      <c r="P706" s="214"/>
      <c r="Q706" s="214"/>
      <c r="R706" s="214"/>
      <c r="S706" s="214"/>
      <c r="T706" s="215"/>
      <c r="AT706" s="216" t="s">
        <v>133</v>
      </c>
      <c r="AU706" s="216" t="s">
        <v>83</v>
      </c>
      <c r="AV706" s="13" t="s">
        <v>85</v>
      </c>
      <c r="AW706" s="13" t="s">
        <v>31</v>
      </c>
      <c r="AX706" s="13" t="s">
        <v>75</v>
      </c>
      <c r="AY706" s="216" t="s">
        <v>123</v>
      </c>
    </row>
    <row r="707" spans="1:65" s="12" customFormat="1" ht="11.25">
      <c r="B707" s="196"/>
      <c r="C707" s="197"/>
      <c r="D707" s="191" t="s">
        <v>133</v>
      </c>
      <c r="E707" s="198" t="s">
        <v>1</v>
      </c>
      <c r="F707" s="199" t="s">
        <v>665</v>
      </c>
      <c r="G707" s="197"/>
      <c r="H707" s="198" t="s">
        <v>1</v>
      </c>
      <c r="I707" s="200"/>
      <c r="J707" s="197"/>
      <c r="K707" s="197"/>
      <c r="L707" s="201"/>
      <c r="M707" s="202"/>
      <c r="N707" s="203"/>
      <c r="O707" s="203"/>
      <c r="P707" s="203"/>
      <c r="Q707" s="203"/>
      <c r="R707" s="203"/>
      <c r="S707" s="203"/>
      <c r="T707" s="204"/>
      <c r="AT707" s="205" t="s">
        <v>133</v>
      </c>
      <c r="AU707" s="205" t="s">
        <v>83</v>
      </c>
      <c r="AV707" s="12" t="s">
        <v>83</v>
      </c>
      <c r="AW707" s="12" t="s">
        <v>31</v>
      </c>
      <c r="AX707" s="12" t="s">
        <v>75</v>
      </c>
      <c r="AY707" s="205" t="s">
        <v>123</v>
      </c>
    </row>
    <row r="708" spans="1:65" s="13" customFormat="1" ht="11.25">
      <c r="B708" s="206"/>
      <c r="C708" s="207"/>
      <c r="D708" s="191" t="s">
        <v>133</v>
      </c>
      <c r="E708" s="208" t="s">
        <v>1</v>
      </c>
      <c r="F708" s="209" t="s">
        <v>666</v>
      </c>
      <c r="G708" s="207"/>
      <c r="H708" s="210">
        <v>57</v>
      </c>
      <c r="I708" s="211"/>
      <c r="J708" s="207"/>
      <c r="K708" s="207"/>
      <c r="L708" s="212"/>
      <c r="M708" s="213"/>
      <c r="N708" s="214"/>
      <c r="O708" s="214"/>
      <c r="P708" s="214"/>
      <c r="Q708" s="214"/>
      <c r="R708" s="214"/>
      <c r="S708" s="214"/>
      <c r="T708" s="215"/>
      <c r="AT708" s="216" t="s">
        <v>133</v>
      </c>
      <c r="AU708" s="216" t="s">
        <v>83</v>
      </c>
      <c r="AV708" s="13" t="s">
        <v>85</v>
      </c>
      <c r="AW708" s="13" t="s">
        <v>31</v>
      </c>
      <c r="AX708" s="13" t="s">
        <v>75</v>
      </c>
      <c r="AY708" s="216" t="s">
        <v>123</v>
      </c>
    </row>
    <row r="709" spans="1:65" s="12" customFormat="1" ht="11.25">
      <c r="B709" s="196"/>
      <c r="C709" s="197"/>
      <c r="D709" s="191" t="s">
        <v>133</v>
      </c>
      <c r="E709" s="198" t="s">
        <v>1</v>
      </c>
      <c r="F709" s="199" t="s">
        <v>667</v>
      </c>
      <c r="G709" s="197"/>
      <c r="H709" s="198" t="s">
        <v>1</v>
      </c>
      <c r="I709" s="200"/>
      <c r="J709" s="197"/>
      <c r="K709" s="197"/>
      <c r="L709" s="201"/>
      <c r="M709" s="202"/>
      <c r="N709" s="203"/>
      <c r="O709" s="203"/>
      <c r="P709" s="203"/>
      <c r="Q709" s="203"/>
      <c r="R709" s="203"/>
      <c r="S709" s="203"/>
      <c r="T709" s="204"/>
      <c r="AT709" s="205" t="s">
        <v>133</v>
      </c>
      <c r="AU709" s="205" t="s">
        <v>83</v>
      </c>
      <c r="AV709" s="12" t="s">
        <v>83</v>
      </c>
      <c r="AW709" s="12" t="s">
        <v>31</v>
      </c>
      <c r="AX709" s="12" t="s">
        <v>75</v>
      </c>
      <c r="AY709" s="205" t="s">
        <v>123</v>
      </c>
    </row>
    <row r="710" spans="1:65" s="13" customFormat="1" ht="11.25">
      <c r="B710" s="206"/>
      <c r="C710" s="207"/>
      <c r="D710" s="191" t="s">
        <v>133</v>
      </c>
      <c r="E710" s="208" t="s">
        <v>1</v>
      </c>
      <c r="F710" s="209" t="s">
        <v>668</v>
      </c>
      <c r="G710" s="207"/>
      <c r="H710" s="210">
        <v>1.2999999999999999E-2</v>
      </c>
      <c r="I710" s="211"/>
      <c r="J710" s="207"/>
      <c r="K710" s="207"/>
      <c r="L710" s="212"/>
      <c r="M710" s="213"/>
      <c r="N710" s="214"/>
      <c r="O710" s="214"/>
      <c r="P710" s="214"/>
      <c r="Q710" s="214"/>
      <c r="R710" s="214"/>
      <c r="S710" s="214"/>
      <c r="T710" s="215"/>
      <c r="AT710" s="216" t="s">
        <v>133</v>
      </c>
      <c r="AU710" s="216" t="s">
        <v>83</v>
      </c>
      <c r="AV710" s="13" t="s">
        <v>85</v>
      </c>
      <c r="AW710" s="13" t="s">
        <v>31</v>
      </c>
      <c r="AX710" s="13" t="s">
        <v>75</v>
      </c>
      <c r="AY710" s="216" t="s">
        <v>123</v>
      </c>
    </row>
    <row r="711" spans="1:65" s="12" customFormat="1" ht="11.25">
      <c r="B711" s="196"/>
      <c r="C711" s="197"/>
      <c r="D711" s="191" t="s">
        <v>133</v>
      </c>
      <c r="E711" s="198" t="s">
        <v>1</v>
      </c>
      <c r="F711" s="199" t="s">
        <v>669</v>
      </c>
      <c r="G711" s="197"/>
      <c r="H711" s="198" t="s">
        <v>1</v>
      </c>
      <c r="I711" s="200"/>
      <c r="J711" s="197"/>
      <c r="K711" s="197"/>
      <c r="L711" s="201"/>
      <c r="M711" s="202"/>
      <c r="N711" s="203"/>
      <c r="O711" s="203"/>
      <c r="P711" s="203"/>
      <c r="Q711" s="203"/>
      <c r="R711" s="203"/>
      <c r="S711" s="203"/>
      <c r="T711" s="204"/>
      <c r="AT711" s="205" t="s">
        <v>133</v>
      </c>
      <c r="AU711" s="205" t="s">
        <v>83</v>
      </c>
      <c r="AV711" s="12" t="s">
        <v>83</v>
      </c>
      <c r="AW711" s="12" t="s">
        <v>31</v>
      </c>
      <c r="AX711" s="12" t="s">
        <v>75</v>
      </c>
      <c r="AY711" s="205" t="s">
        <v>123</v>
      </c>
    </row>
    <row r="712" spans="1:65" s="13" customFormat="1" ht="11.25">
      <c r="B712" s="206"/>
      <c r="C712" s="207"/>
      <c r="D712" s="191" t="s">
        <v>133</v>
      </c>
      <c r="E712" s="208" t="s">
        <v>1</v>
      </c>
      <c r="F712" s="209" t="s">
        <v>670</v>
      </c>
      <c r="G712" s="207"/>
      <c r="H712" s="210">
        <v>96</v>
      </c>
      <c r="I712" s="211"/>
      <c r="J712" s="207"/>
      <c r="K712" s="207"/>
      <c r="L712" s="212"/>
      <c r="M712" s="213"/>
      <c r="N712" s="214"/>
      <c r="O712" s="214"/>
      <c r="P712" s="214"/>
      <c r="Q712" s="214"/>
      <c r="R712" s="214"/>
      <c r="S712" s="214"/>
      <c r="T712" s="215"/>
      <c r="AT712" s="216" t="s">
        <v>133</v>
      </c>
      <c r="AU712" s="216" t="s">
        <v>83</v>
      </c>
      <c r="AV712" s="13" t="s">
        <v>85</v>
      </c>
      <c r="AW712" s="13" t="s">
        <v>31</v>
      </c>
      <c r="AX712" s="13" t="s">
        <v>75</v>
      </c>
      <c r="AY712" s="216" t="s">
        <v>123</v>
      </c>
    </row>
    <row r="713" spans="1:65" s="14" customFormat="1" ht="11.25">
      <c r="B713" s="217"/>
      <c r="C713" s="218"/>
      <c r="D713" s="191" t="s">
        <v>133</v>
      </c>
      <c r="E713" s="219" t="s">
        <v>1</v>
      </c>
      <c r="F713" s="220" t="s">
        <v>136</v>
      </c>
      <c r="G713" s="218"/>
      <c r="H713" s="221">
        <v>837.21300000000008</v>
      </c>
      <c r="I713" s="222"/>
      <c r="J713" s="218"/>
      <c r="K713" s="218"/>
      <c r="L713" s="223"/>
      <c r="M713" s="224"/>
      <c r="N713" s="225"/>
      <c r="O713" s="225"/>
      <c r="P713" s="225"/>
      <c r="Q713" s="225"/>
      <c r="R713" s="225"/>
      <c r="S713" s="225"/>
      <c r="T713" s="226"/>
      <c r="AT713" s="227" t="s">
        <v>133</v>
      </c>
      <c r="AU713" s="227" t="s">
        <v>83</v>
      </c>
      <c r="AV713" s="14" t="s">
        <v>130</v>
      </c>
      <c r="AW713" s="14" t="s">
        <v>31</v>
      </c>
      <c r="AX713" s="14" t="s">
        <v>83</v>
      </c>
      <c r="AY713" s="227" t="s">
        <v>123</v>
      </c>
    </row>
    <row r="714" spans="1:65" s="2" customFormat="1" ht="55.5" customHeight="1">
      <c r="A714" s="33"/>
      <c r="B714" s="34"/>
      <c r="C714" s="228" t="s">
        <v>671</v>
      </c>
      <c r="D714" s="228" t="s">
        <v>369</v>
      </c>
      <c r="E714" s="229" t="s">
        <v>672</v>
      </c>
      <c r="F714" s="230" t="s">
        <v>673</v>
      </c>
      <c r="G714" s="231" t="s">
        <v>270</v>
      </c>
      <c r="H714" s="232">
        <v>12987.179</v>
      </c>
      <c r="I714" s="233"/>
      <c r="J714" s="234">
        <f>ROUND(I714*H714,2)</f>
        <v>0</v>
      </c>
      <c r="K714" s="230" t="s">
        <v>128</v>
      </c>
      <c r="L714" s="38"/>
      <c r="M714" s="235" t="s">
        <v>1</v>
      </c>
      <c r="N714" s="236" t="s">
        <v>40</v>
      </c>
      <c r="O714" s="70"/>
      <c r="P714" s="187">
        <f>O714*H714</f>
        <v>0</v>
      </c>
      <c r="Q714" s="187">
        <v>0</v>
      </c>
      <c r="R714" s="187">
        <f>Q714*H714</f>
        <v>0</v>
      </c>
      <c r="S714" s="187">
        <v>0</v>
      </c>
      <c r="T714" s="188">
        <f>S714*H714</f>
        <v>0</v>
      </c>
      <c r="U714" s="33"/>
      <c r="V714" s="33"/>
      <c r="W714" s="33"/>
      <c r="X714" s="33"/>
      <c r="Y714" s="33"/>
      <c r="Z714" s="33"/>
      <c r="AA714" s="33"/>
      <c r="AB714" s="33"/>
      <c r="AC714" s="33"/>
      <c r="AD714" s="33"/>
      <c r="AE714" s="33"/>
      <c r="AR714" s="189" t="s">
        <v>641</v>
      </c>
      <c r="AT714" s="189" t="s">
        <v>369</v>
      </c>
      <c r="AU714" s="189" t="s">
        <v>83</v>
      </c>
      <c r="AY714" s="16" t="s">
        <v>123</v>
      </c>
      <c r="BE714" s="190">
        <f>IF(N714="základní",J714,0)</f>
        <v>0</v>
      </c>
      <c r="BF714" s="190">
        <f>IF(N714="snížená",J714,0)</f>
        <v>0</v>
      </c>
      <c r="BG714" s="190">
        <f>IF(N714="zákl. přenesená",J714,0)</f>
        <v>0</v>
      </c>
      <c r="BH714" s="190">
        <f>IF(N714="sníž. přenesená",J714,0)</f>
        <v>0</v>
      </c>
      <c r="BI714" s="190">
        <f>IF(N714="nulová",J714,0)</f>
        <v>0</v>
      </c>
      <c r="BJ714" s="16" t="s">
        <v>83</v>
      </c>
      <c r="BK714" s="190">
        <f>ROUND(I714*H714,2)</f>
        <v>0</v>
      </c>
      <c r="BL714" s="16" t="s">
        <v>641</v>
      </c>
      <c r="BM714" s="189" t="s">
        <v>674</v>
      </c>
    </row>
    <row r="715" spans="1:65" s="2" customFormat="1" ht="78">
      <c r="A715" s="33"/>
      <c r="B715" s="34"/>
      <c r="C715" s="35"/>
      <c r="D715" s="191" t="s">
        <v>132</v>
      </c>
      <c r="E715" s="35"/>
      <c r="F715" s="192" t="s">
        <v>675</v>
      </c>
      <c r="G715" s="35"/>
      <c r="H715" s="35"/>
      <c r="I715" s="193"/>
      <c r="J715" s="35"/>
      <c r="K715" s="35"/>
      <c r="L715" s="38"/>
      <c r="M715" s="194"/>
      <c r="N715" s="195"/>
      <c r="O715" s="70"/>
      <c r="P715" s="70"/>
      <c r="Q715" s="70"/>
      <c r="R715" s="70"/>
      <c r="S715" s="70"/>
      <c r="T715" s="71"/>
      <c r="U715" s="33"/>
      <c r="V715" s="33"/>
      <c r="W715" s="33"/>
      <c r="X715" s="33"/>
      <c r="Y715" s="33"/>
      <c r="Z715" s="33"/>
      <c r="AA715" s="33"/>
      <c r="AB715" s="33"/>
      <c r="AC715" s="33"/>
      <c r="AD715" s="33"/>
      <c r="AE715" s="33"/>
      <c r="AT715" s="16" t="s">
        <v>132</v>
      </c>
      <c r="AU715" s="16" t="s">
        <v>83</v>
      </c>
    </row>
    <row r="716" spans="1:65" s="12" customFormat="1" ht="11.25">
      <c r="B716" s="196"/>
      <c r="C716" s="197"/>
      <c r="D716" s="191" t="s">
        <v>133</v>
      </c>
      <c r="E716" s="198" t="s">
        <v>1</v>
      </c>
      <c r="F716" s="199" t="s">
        <v>676</v>
      </c>
      <c r="G716" s="197"/>
      <c r="H716" s="198" t="s">
        <v>1</v>
      </c>
      <c r="I716" s="200"/>
      <c r="J716" s="197"/>
      <c r="K716" s="197"/>
      <c r="L716" s="201"/>
      <c r="M716" s="202"/>
      <c r="N716" s="203"/>
      <c r="O716" s="203"/>
      <c r="P716" s="203"/>
      <c r="Q716" s="203"/>
      <c r="R716" s="203"/>
      <c r="S716" s="203"/>
      <c r="T716" s="204"/>
      <c r="AT716" s="205" t="s">
        <v>133</v>
      </c>
      <c r="AU716" s="205" t="s">
        <v>83</v>
      </c>
      <c r="AV716" s="12" t="s">
        <v>83</v>
      </c>
      <c r="AW716" s="12" t="s">
        <v>31</v>
      </c>
      <c r="AX716" s="12" t="s">
        <v>75</v>
      </c>
      <c r="AY716" s="205" t="s">
        <v>123</v>
      </c>
    </row>
    <row r="717" spans="1:65" s="13" customFormat="1" ht="11.25">
      <c r="B717" s="206"/>
      <c r="C717" s="207"/>
      <c r="D717" s="191" t="s">
        <v>133</v>
      </c>
      <c r="E717" s="208" t="s">
        <v>1</v>
      </c>
      <c r="F717" s="209" t="s">
        <v>677</v>
      </c>
      <c r="G717" s="207"/>
      <c r="H717" s="210">
        <v>12849.9</v>
      </c>
      <c r="I717" s="211"/>
      <c r="J717" s="207"/>
      <c r="K717" s="207"/>
      <c r="L717" s="212"/>
      <c r="M717" s="213"/>
      <c r="N717" s="214"/>
      <c r="O717" s="214"/>
      <c r="P717" s="214"/>
      <c r="Q717" s="214"/>
      <c r="R717" s="214"/>
      <c r="S717" s="214"/>
      <c r="T717" s="215"/>
      <c r="AT717" s="216" t="s">
        <v>133</v>
      </c>
      <c r="AU717" s="216" t="s">
        <v>83</v>
      </c>
      <c r="AV717" s="13" t="s">
        <v>85</v>
      </c>
      <c r="AW717" s="13" t="s">
        <v>31</v>
      </c>
      <c r="AX717" s="13" t="s">
        <v>75</v>
      </c>
      <c r="AY717" s="216" t="s">
        <v>123</v>
      </c>
    </row>
    <row r="718" spans="1:65" s="12" customFormat="1" ht="11.25">
      <c r="B718" s="196"/>
      <c r="C718" s="197"/>
      <c r="D718" s="191" t="s">
        <v>133</v>
      </c>
      <c r="E718" s="198" t="s">
        <v>1</v>
      </c>
      <c r="F718" s="199" t="s">
        <v>678</v>
      </c>
      <c r="G718" s="197"/>
      <c r="H718" s="198" t="s">
        <v>1</v>
      </c>
      <c r="I718" s="200"/>
      <c r="J718" s="197"/>
      <c r="K718" s="197"/>
      <c r="L718" s="201"/>
      <c r="M718" s="202"/>
      <c r="N718" s="203"/>
      <c r="O718" s="203"/>
      <c r="P718" s="203"/>
      <c r="Q718" s="203"/>
      <c r="R718" s="203"/>
      <c r="S718" s="203"/>
      <c r="T718" s="204"/>
      <c r="AT718" s="205" t="s">
        <v>133</v>
      </c>
      <c r="AU718" s="205" t="s">
        <v>83</v>
      </c>
      <c r="AV718" s="12" t="s">
        <v>83</v>
      </c>
      <c r="AW718" s="12" t="s">
        <v>31</v>
      </c>
      <c r="AX718" s="12" t="s">
        <v>75</v>
      </c>
      <c r="AY718" s="205" t="s">
        <v>123</v>
      </c>
    </row>
    <row r="719" spans="1:65" s="13" customFormat="1" ht="11.25">
      <c r="B719" s="206"/>
      <c r="C719" s="207"/>
      <c r="D719" s="191" t="s">
        <v>133</v>
      </c>
      <c r="E719" s="208" t="s">
        <v>1</v>
      </c>
      <c r="F719" s="209" t="s">
        <v>143</v>
      </c>
      <c r="G719" s="207"/>
      <c r="H719" s="210">
        <v>3</v>
      </c>
      <c r="I719" s="211"/>
      <c r="J719" s="207"/>
      <c r="K719" s="207"/>
      <c r="L719" s="212"/>
      <c r="M719" s="213"/>
      <c r="N719" s="214"/>
      <c r="O719" s="214"/>
      <c r="P719" s="214"/>
      <c r="Q719" s="214"/>
      <c r="R719" s="214"/>
      <c r="S719" s="214"/>
      <c r="T719" s="215"/>
      <c r="AT719" s="216" t="s">
        <v>133</v>
      </c>
      <c r="AU719" s="216" t="s">
        <v>83</v>
      </c>
      <c r="AV719" s="13" t="s">
        <v>85</v>
      </c>
      <c r="AW719" s="13" t="s">
        <v>31</v>
      </c>
      <c r="AX719" s="13" t="s">
        <v>75</v>
      </c>
      <c r="AY719" s="216" t="s">
        <v>123</v>
      </c>
    </row>
    <row r="720" spans="1:65" s="12" customFormat="1" ht="11.25">
      <c r="B720" s="196"/>
      <c r="C720" s="197"/>
      <c r="D720" s="191" t="s">
        <v>133</v>
      </c>
      <c r="E720" s="198" t="s">
        <v>1</v>
      </c>
      <c r="F720" s="199" t="s">
        <v>679</v>
      </c>
      <c r="G720" s="197"/>
      <c r="H720" s="198" t="s">
        <v>1</v>
      </c>
      <c r="I720" s="200"/>
      <c r="J720" s="197"/>
      <c r="K720" s="197"/>
      <c r="L720" s="201"/>
      <c r="M720" s="202"/>
      <c r="N720" s="203"/>
      <c r="O720" s="203"/>
      <c r="P720" s="203"/>
      <c r="Q720" s="203"/>
      <c r="R720" s="203"/>
      <c r="S720" s="203"/>
      <c r="T720" s="204"/>
      <c r="AT720" s="205" t="s">
        <v>133</v>
      </c>
      <c r="AU720" s="205" t="s">
        <v>83</v>
      </c>
      <c r="AV720" s="12" t="s">
        <v>83</v>
      </c>
      <c r="AW720" s="12" t="s">
        <v>31</v>
      </c>
      <c r="AX720" s="12" t="s">
        <v>75</v>
      </c>
      <c r="AY720" s="205" t="s">
        <v>123</v>
      </c>
    </row>
    <row r="721" spans="1:65" s="13" customFormat="1" ht="11.25">
      <c r="B721" s="206"/>
      <c r="C721" s="207"/>
      <c r="D721" s="191" t="s">
        <v>133</v>
      </c>
      <c r="E721" s="208" t="s">
        <v>1</v>
      </c>
      <c r="F721" s="209" t="s">
        <v>680</v>
      </c>
      <c r="G721" s="207"/>
      <c r="H721" s="210">
        <v>94.796000000000006</v>
      </c>
      <c r="I721" s="211"/>
      <c r="J721" s="207"/>
      <c r="K721" s="207"/>
      <c r="L721" s="212"/>
      <c r="M721" s="213"/>
      <c r="N721" s="214"/>
      <c r="O721" s="214"/>
      <c r="P721" s="214"/>
      <c r="Q721" s="214"/>
      <c r="R721" s="214"/>
      <c r="S721" s="214"/>
      <c r="T721" s="215"/>
      <c r="AT721" s="216" t="s">
        <v>133</v>
      </c>
      <c r="AU721" s="216" t="s">
        <v>83</v>
      </c>
      <c r="AV721" s="13" t="s">
        <v>85</v>
      </c>
      <c r="AW721" s="13" t="s">
        <v>31</v>
      </c>
      <c r="AX721" s="13" t="s">
        <v>75</v>
      </c>
      <c r="AY721" s="216" t="s">
        <v>123</v>
      </c>
    </row>
    <row r="722" spans="1:65" s="12" customFormat="1" ht="11.25">
      <c r="B722" s="196"/>
      <c r="C722" s="197"/>
      <c r="D722" s="191" t="s">
        <v>133</v>
      </c>
      <c r="E722" s="198" t="s">
        <v>1</v>
      </c>
      <c r="F722" s="199" t="s">
        <v>681</v>
      </c>
      <c r="G722" s="197"/>
      <c r="H722" s="198" t="s">
        <v>1</v>
      </c>
      <c r="I722" s="200"/>
      <c r="J722" s="197"/>
      <c r="K722" s="197"/>
      <c r="L722" s="201"/>
      <c r="M722" s="202"/>
      <c r="N722" s="203"/>
      <c r="O722" s="203"/>
      <c r="P722" s="203"/>
      <c r="Q722" s="203"/>
      <c r="R722" s="203"/>
      <c r="S722" s="203"/>
      <c r="T722" s="204"/>
      <c r="AT722" s="205" t="s">
        <v>133</v>
      </c>
      <c r="AU722" s="205" t="s">
        <v>83</v>
      </c>
      <c r="AV722" s="12" t="s">
        <v>83</v>
      </c>
      <c r="AW722" s="12" t="s">
        <v>31</v>
      </c>
      <c r="AX722" s="12" t="s">
        <v>75</v>
      </c>
      <c r="AY722" s="205" t="s">
        <v>123</v>
      </c>
    </row>
    <row r="723" spans="1:65" s="13" customFormat="1" ht="11.25">
      <c r="B723" s="206"/>
      <c r="C723" s="207"/>
      <c r="D723" s="191" t="s">
        <v>133</v>
      </c>
      <c r="E723" s="208" t="s">
        <v>1</v>
      </c>
      <c r="F723" s="209" t="s">
        <v>682</v>
      </c>
      <c r="G723" s="207"/>
      <c r="H723" s="210">
        <v>39.482999999999997</v>
      </c>
      <c r="I723" s="211"/>
      <c r="J723" s="207"/>
      <c r="K723" s="207"/>
      <c r="L723" s="212"/>
      <c r="M723" s="213"/>
      <c r="N723" s="214"/>
      <c r="O723" s="214"/>
      <c r="P723" s="214"/>
      <c r="Q723" s="214"/>
      <c r="R723" s="214"/>
      <c r="S723" s="214"/>
      <c r="T723" s="215"/>
      <c r="AT723" s="216" t="s">
        <v>133</v>
      </c>
      <c r="AU723" s="216" t="s">
        <v>83</v>
      </c>
      <c r="AV723" s="13" t="s">
        <v>85</v>
      </c>
      <c r="AW723" s="13" t="s">
        <v>31</v>
      </c>
      <c r="AX723" s="13" t="s">
        <v>75</v>
      </c>
      <c r="AY723" s="216" t="s">
        <v>123</v>
      </c>
    </row>
    <row r="724" spans="1:65" s="14" customFormat="1" ht="11.25">
      <c r="B724" s="217"/>
      <c r="C724" s="218"/>
      <c r="D724" s="191" t="s">
        <v>133</v>
      </c>
      <c r="E724" s="219" t="s">
        <v>1</v>
      </c>
      <c r="F724" s="220" t="s">
        <v>136</v>
      </c>
      <c r="G724" s="218"/>
      <c r="H724" s="221">
        <v>12987.179</v>
      </c>
      <c r="I724" s="222"/>
      <c r="J724" s="218"/>
      <c r="K724" s="218"/>
      <c r="L724" s="223"/>
      <c r="M724" s="224"/>
      <c r="N724" s="225"/>
      <c r="O724" s="225"/>
      <c r="P724" s="225"/>
      <c r="Q724" s="225"/>
      <c r="R724" s="225"/>
      <c r="S724" s="225"/>
      <c r="T724" s="226"/>
      <c r="AT724" s="227" t="s">
        <v>133</v>
      </c>
      <c r="AU724" s="227" t="s">
        <v>83</v>
      </c>
      <c r="AV724" s="14" t="s">
        <v>130</v>
      </c>
      <c r="AW724" s="14" t="s">
        <v>31</v>
      </c>
      <c r="AX724" s="14" t="s">
        <v>83</v>
      </c>
      <c r="AY724" s="227" t="s">
        <v>123</v>
      </c>
    </row>
    <row r="725" spans="1:65" s="2" customFormat="1" ht="60">
      <c r="A725" s="33"/>
      <c r="B725" s="34"/>
      <c r="C725" s="228" t="s">
        <v>683</v>
      </c>
      <c r="D725" s="228" t="s">
        <v>369</v>
      </c>
      <c r="E725" s="229" t="s">
        <v>684</v>
      </c>
      <c r="F725" s="230" t="s">
        <v>685</v>
      </c>
      <c r="G725" s="231" t="s">
        <v>270</v>
      </c>
      <c r="H725" s="232">
        <v>1.998</v>
      </c>
      <c r="I725" s="233"/>
      <c r="J725" s="234">
        <f>ROUND(I725*H725,2)</f>
        <v>0</v>
      </c>
      <c r="K725" s="230" t="s">
        <v>128</v>
      </c>
      <c r="L725" s="38"/>
      <c r="M725" s="235" t="s">
        <v>1</v>
      </c>
      <c r="N725" s="236" t="s">
        <v>40</v>
      </c>
      <c r="O725" s="70"/>
      <c r="P725" s="187">
        <f>O725*H725</f>
        <v>0</v>
      </c>
      <c r="Q725" s="187">
        <v>0</v>
      </c>
      <c r="R725" s="187">
        <f>Q725*H725</f>
        <v>0</v>
      </c>
      <c r="S725" s="187">
        <v>0</v>
      </c>
      <c r="T725" s="188">
        <f>S725*H725</f>
        <v>0</v>
      </c>
      <c r="U725" s="33"/>
      <c r="V725" s="33"/>
      <c r="W725" s="33"/>
      <c r="X725" s="33"/>
      <c r="Y725" s="33"/>
      <c r="Z725" s="33"/>
      <c r="AA725" s="33"/>
      <c r="AB725" s="33"/>
      <c r="AC725" s="33"/>
      <c r="AD725" s="33"/>
      <c r="AE725" s="33"/>
      <c r="AR725" s="189" t="s">
        <v>641</v>
      </c>
      <c r="AT725" s="189" t="s">
        <v>369</v>
      </c>
      <c r="AU725" s="189" t="s">
        <v>83</v>
      </c>
      <c r="AY725" s="16" t="s">
        <v>123</v>
      </c>
      <c r="BE725" s="190">
        <f>IF(N725="základní",J725,0)</f>
        <v>0</v>
      </c>
      <c r="BF725" s="190">
        <f>IF(N725="snížená",J725,0)</f>
        <v>0</v>
      </c>
      <c r="BG725" s="190">
        <f>IF(N725="zákl. přenesená",J725,0)</f>
        <v>0</v>
      </c>
      <c r="BH725" s="190">
        <f>IF(N725="sníž. přenesená",J725,0)</f>
        <v>0</v>
      </c>
      <c r="BI725" s="190">
        <f>IF(N725="nulová",J725,0)</f>
        <v>0</v>
      </c>
      <c r="BJ725" s="16" t="s">
        <v>83</v>
      </c>
      <c r="BK725" s="190">
        <f>ROUND(I725*H725,2)</f>
        <v>0</v>
      </c>
      <c r="BL725" s="16" t="s">
        <v>641</v>
      </c>
      <c r="BM725" s="189" t="s">
        <v>686</v>
      </c>
    </row>
    <row r="726" spans="1:65" s="2" customFormat="1" ht="78">
      <c r="A726" s="33"/>
      <c r="B726" s="34"/>
      <c r="C726" s="35"/>
      <c r="D726" s="191" t="s">
        <v>132</v>
      </c>
      <c r="E726" s="35"/>
      <c r="F726" s="192" t="s">
        <v>687</v>
      </c>
      <c r="G726" s="35"/>
      <c r="H726" s="35"/>
      <c r="I726" s="193"/>
      <c r="J726" s="35"/>
      <c r="K726" s="35"/>
      <c r="L726" s="38"/>
      <c r="M726" s="194"/>
      <c r="N726" s="195"/>
      <c r="O726" s="70"/>
      <c r="P726" s="70"/>
      <c r="Q726" s="70"/>
      <c r="R726" s="70"/>
      <c r="S726" s="70"/>
      <c r="T726" s="71"/>
      <c r="U726" s="33"/>
      <c r="V726" s="33"/>
      <c r="W726" s="33"/>
      <c r="X726" s="33"/>
      <c r="Y726" s="33"/>
      <c r="Z726" s="33"/>
      <c r="AA726" s="33"/>
      <c r="AB726" s="33"/>
      <c r="AC726" s="33"/>
      <c r="AD726" s="33"/>
      <c r="AE726" s="33"/>
      <c r="AT726" s="16" t="s">
        <v>132</v>
      </c>
      <c r="AU726" s="16" t="s">
        <v>83</v>
      </c>
    </row>
    <row r="727" spans="1:65" s="12" customFormat="1" ht="11.25">
      <c r="B727" s="196"/>
      <c r="C727" s="197"/>
      <c r="D727" s="191" t="s">
        <v>133</v>
      </c>
      <c r="E727" s="198" t="s">
        <v>1</v>
      </c>
      <c r="F727" s="199" t="s">
        <v>688</v>
      </c>
      <c r="G727" s="197"/>
      <c r="H727" s="198" t="s">
        <v>1</v>
      </c>
      <c r="I727" s="200"/>
      <c r="J727" s="197"/>
      <c r="K727" s="197"/>
      <c r="L727" s="201"/>
      <c r="M727" s="202"/>
      <c r="N727" s="203"/>
      <c r="O727" s="203"/>
      <c r="P727" s="203"/>
      <c r="Q727" s="203"/>
      <c r="R727" s="203"/>
      <c r="S727" s="203"/>
      <c r="T727" s="204"/>
      <c r="AT727" s="205" t="s">
        <v>133</v>
      </c>
      <c r="AU727" s="205" t="s">
        <v>83</v>
      </c>
      <c r="AV727" s="12" t="s">
        <v>83</v>
      </c>
      <c r="AW727" s="12" t="s">
        <v>31</v>
      </c>
      <c r="AX727" s="12" t="s">
        <v>75</v>
      </c>
      <c r="AY727" s="205" t="s">
        <v>123</v>
      </c>
    </row>
    <row r="728" spans="1:65" s="13" customFormat="1" ht="11.25">
      <c r="B728" s="206"/>
      <c r="C728" s="207"/>
      <c r="D728" s="191" t="s">
        <v>133</v>
      </c>
      <c r="E728" s="208" t="s">
        <v>1</v>
      </c>
      <c r="F728" s="209" t="s">
        <v>689</v>
      </c>
      <c r="G728" s="207"/>
      <c r="H728" s="210">
        <v>1.998</v>
      </c>
      <c r="I728" s="211"/>
      <c r="J728" s="207"/>
      <c r="K728" s="207"/>
      <c r="L728" s="212"/>
      <c r="M728" s="213"/>
      <c r="N728" s="214"/>
      <c r="O728" s="214"/>
      <c r="P728" s="214"/>
      <c r="Q728" s="214"/>
      <c r="R728" s="214"/>
      <c r="S728" s="214"/>
      <c r="T728" s="215"/>
      <c r="AT728" s="216" t="s">
        <v>133</v>
      </c>
      <c r="AU728" s="216" t="s">
        <v>83</v>
      </c>
      <c r="AV728" s="13" t="s">
        <v>85</v>
      </c>
      <c r="AW728" s="13" t="s">
        <v>31</v>
      </c>
      <c r="AX728" s="13" t="s">
        <v>75</v>
      </c>
      <c r="AY728" s="216" t="s">
        <v>123</v>
      </c>
    </row>
    <row r="729" spans="1:65" s="14" customFormat="1" ht="11.25">
      <c r="B729" s="217"/>
      <c r="C729" s="218"/>
      <c r="D729" s="191" t="s">
        <v>133</v>
      </c>
      <c r="E729" s="219" t="s">
        <v>1</v>
      </c>
      <c r="F729" s="220" t="s">
        <v>136</v>
      </c>
      <c r="G729" s="218"/>
      <c r="H729" s="221">
        <v>1.998</v>
      </c>
      <c r="I729" s="222"/>
      <c r="J729" s="218"/>
      <c r="K729" s="218"/>
      <c r="L729" s="223"/>
      <c r="M729" s="224"/>
      <c r="N729" s="225"/>
      <c r="O729" s="225"/>
      <c r="P729" s="225"/>
      <c r="Q729" s="225"/>
      <c r="R729" s="225"/>
      <c r="S729" s="225"/>
      <c r="T729" s="226"/>
      <c r="AT729" s="227" t="s">
        <v>133</v>
      </c>
      <c r="AU729" s="227" t="s">
        <v>83</v>
      </c>
      <c r="AV729" s="14" t="s">
        <v>130</v>
      </c>
      <c r="AW729" s="14" t="s">
        <v>31</v>
      </c>
      <c r="AX729" s="14" t="s">
        <v>83</v>
      </c>
      <c r="AY729" s="227" t="s">
        <v>123</v>
      </c>
    </row>
    <row r="730" spans="1:65" s="2" customFormat="1" ht="60">
      <c r="A730" s="33"/>
      <c r="B730" s="34"/>
      <c r="C730" s="228" t="s">
        <v>690</v>
      </c>
      <c r="D730" s="228" t="s">
        <v>369</v>
      </c>
      <c r="E730" s="229" t="s">
        <v>691</v>
      </c>
      <c r="F730" s="230" t="s">
        <v>692</v>
      </c>
      <c r="G730" s="231" t="s">
        <v>270</v>
      </c>
      <c r="H730" s="232">
        <v>31.056000000000001</v>
      </c>
      <c r="I730" s="233"/>
      <c r="J730" s="234">
        <f>ROUND(I730*H730,2)</f>
        <v>0</v>
      </c>
      <c r="K730" s="230" t="s">
        <v>128</v>
      </c>
      <c r="L730" s="38"/>
      <c r="M730" s="235" t="s">
        <v>1</v>
      </c>
      <c r="N730" s="236" t="s">
        <v>40</v>
      </c>
      <c r="O730" s="70"/>
      <c r="P730" s="187">
        <f>O730*H730</f>
        <v>0</v>
      </c>
      <c r="Q730" s="187">
        <v>0</v>
      </c>
      <c r="R730" s="187">
        <f>Q730*H730</f>
        <v>0</v>
      </c>
      <c r="S730" s="187">
        <v>0</v>
      </c>
      <c r="T730" s="188">
        <f>S730*H730</f>
        <v>0</v>
      </c>
      <c r="U730" s="33"/>
      <c r="V730" s="33"/>
      <c r="W730" s="33"/>
      <c r="X730" s="33"/>
      <c r="Y730" s="33"/>
      <c r="Z730" s="33"/>
      <c r="AA730" s="33"/>
      <c r="AB730" s="33"/>
      <c r="AC730" s="33"/>
      <c r="AD730" s="33"/>
      <c r="AE730" s="33"/>
      <c r="AR730" s="189" t="s">
        <v>641</v>
      </c>
      <c r="AT730" s="189" t="s">
        <v>369</v>
      </c>
      <c r="AU730" s="189" t="s">
        <v>83</v>
      </c>
      <c r="AY730" s="16" t="s">
        <v>123</v>
      </c>
      <c r="BE730" s="190">
        <f>IF(N730="základní",J730,0)</f>
        <v>0</v>
      </c>
      <c r="BF730" s="190">
        <f>IF(N730="snížená",J730,0)</f>
        <v>0</v>
      </c>
      <c r="BG730" s="190">
        <f>IF(N730="zákl. přenesená",J730,0)</f>
        <v>0</v>
      </c>
      <c r="BH730" s="190">
        <f>IF(N730="sníž. přenesená",J730,0)</f>
        <v>0</v>
      </c>
      <c r="BI730" s="190">
        <f>IF(N730="nulová",J730,0)</f>
        <v>0</v>
      </c>
      <c r="BJ730" s="16" t="s">
        <v>83</v>
      </c>
      <c r="BK730" s="190">
        <f>ROUND(I730*H730,2)</f>
        <v>0</v>
      </c>
      <c r="BL730" s="16" t="s">
        <v>641</v>
      </c>
      <c r="BM730" s="189" t="s">
        <v>693</v>
      </c>
    </row>
    <row r="731" spans="1:65" s="2" customFormat="1" ht="78">
      <c r="A731" s="33"/>
      <c r="B731" s="34"/>
      <c r="C731" s="35"/>
      <c r="D731" s="191" t="s">
        <v>132</v>
      </c>
      <c r="E731" s="35"/>
      <c r="F731" s="192" t="s">
        <v>694</v>
      </c>
      <c r="G731" s="35"/>
      <c r="H731" s="35"/>
      <c r="I731" s="193"/>
      <c r="J731" s="35"/>
      <c r="K731" s="35"/>
      <c r="L731" s="38"/>
      <c r="M731" s="194"/>
      <c r="N731" s="195"/>
      <c r="O731" s="70"/>
      <c r="P731" s="70"/>
      <c r="Q731" s="70"/>
      <c r="R731" s="70"/>
      <c r="S731" s="70"/>
      <c r="T731" s="71"/>
      <c r="U731" s="33"/>
      <c r="V731" s="33"/>
      <c r="W731" s="33"/>
      <c r="X731" s="33"/>
      <c r="Y731" s="33"/>
      <c r="Z731" s="33"/>
      <c r="AA731" s="33"/>
      <c r="AB731" s="33"/>
      <c r="AC731" s="33"/>
      <c r="AD731" s="33"/>
      <c r="AE731" s="33"/>
      <c r="AT731" s="16" t="s">
        <v>132</v>
      </c>
      <c r="AU731" s="16" t="s">
        <v>83</v>
      </c>
    </row>
    <row r="732" spans="1:65" s="12" customFormat="1" ht="11.25">
      <c r="B732" s="196"/>
      <c r="C732" s="197"/>
      <c r="D732" s="191" t="s">
        <v>133</v>
      </c>
      <c r="E732" s="198" t="s">
        <v>1</v>
      </c>
      <c r="F732" s="199" t="s">
        <v>695</v>
      </c>
      <c r="G732" s="197"/>
      <c r="H732" s="198" t="s">
        <v>1</v>
      </c>
      <c r="I732" s="200"/>
      <c r="J732" s="197"/>
      <c r="K732" s="197"/>
      <c r="L732" s="201"/>
      <c r="M732" s="202"/>
      <c r="N732" s="203"/>
      <c r="O732" s="203"/>
      <c r="P732" s="203"/>
      <c r="Q732" s="203"/>
      <c r="R732" s="203"/>
      <c r="S732" s="203"/>
      <c r="T732" s="204"/>
      <c r="AT732" s="205" t="s">
        <v>133</v>
      </c>
      <c r="AU732" s="205" t="s">
        <v>83</v>
      </c>
      <c r="AV732" s="12" t="s">
        <v>83</v>
      </c>
      <c r="AW732" s="12" t="s">
        <v>31</v>
      </c>
      <c r="AX732" s="12" t="s">
        <v>75</v>
      </c>
      <c r="AY732" s="205" t="s">
        <v>123</v>
      </c>
    </row>
    <row r="733" spans="1:65" s="13" customFormat="1" ht="11.25">
      <c r="B733" s="206"/>
      <c r="C733" s="207"/>
      <c r="D733" s="191" t="s">
        <v>133</v>
      </c>
      <c r="E733" s="208" t="s">
        <v>1</v>
      </c>
      <c r="F733" s="209" t="s">
        <v>696</v>
      </c>
      <c r="G733" s="207"/>
      <c r="H733" s="210">
        <v>22.716999999999999</v>
      </c>
      <c r="I733" s="211"/>
      <c r="J733" s="207"/>
      <c r="K733" s="207"/>
      <c r="L733" s="212"/>
      <c r="M733" s="213"/>
      <c r="N733" s="214"/>
      <c r="O733" s="214"/>
      <c r="P733" s="214"/>
      <c r="Q733" s="214"/>
      <c r="R733" s="214"/>
      <c r="S733" s="214"/>
      <c r="T733" s="215"/>
      <c r="AT733" s="216" t="s">
        <v>133</v>
      </c>
      <c r="AU733" s="216" t="s">
        <v>83</v>
      </c>
      <c r="AV733" s="13" t="s">
        <v>85</v>
      </c>
      <c r="AW733" s="13" t="s">
        <v>31</v>
      </c>
      <c r="AX733" s="13" t="s">
        <v>75</v>
      </c>
      <c r="AY733" s="216" t="s">
        <v>123</v>
      </c>
    </row>
    <row r="734" spans="1:65" s="12" customFormat="1" ht="11.25">
      <c r="B734" s="196"/>
      <c r="C734" s="197"/>
      <c r="D734" s="191" t="s">
        <v>133</v>
      </c>
      <c r="E734" s="198" t="s">
        <v>1</v>
      </c>
      <c r="F734" s="199" t="s">
        <v>697</v>
      </c>
      <c r="G734" s="197"/>
      <c r="H734" s="198" t="s">
        <v>1</v>
      </c>
      <c r="I734" s="200"/>
      <c r="J734" s="197"/>
      <c r="K734" s="197"/>
      <c r="L734" s="201"/>
      <c r="M734" s="202"/>
      <c r="N734" s="203"/>
      <c r="O734" s="203"/>
      <c r="P734" s="203"/>
      <c r="Q734" s="203"/>
      <c r="R734" s="203"/>
      <c r="S734" s="203"/>
      <c r="T734" s="204"/>
      <c r="AT734" s="205" t="s">
        <v>133</v>
      </c>
      <c r="AU734" s="205" t="s">
        <v>83</v>
      </c>
      <c r="AV734" s="12" t="s">
        <v>83</v>
      </c>
      <c r="AW734" s="12" t="s">
        <v>31</v>
      </c>
      <c r="AX734" s="12" t="s">
        <v>75</v>
      </c>
      <c r="AY734" s="205" t="s">
        <v>123</v>
      </c>
    </row>
    <row r="735" spans="1:65" s="13" customFormat="1" ht="11.25">
      <c r="B735" s="206"/>
      <c r="C735" s="207"/>
      <c r="D735" s="191" t="s">
        <v>133</v>
      </c>
      <c r="E735" s="208" t="s">
        <v>1</v>
      </c>
      <c r="F735" s="209" t="s">
        <v>698</v>
      </c>
      <c r="G735" s="207"/>
      <c r="H735" s="210">
        <v>8.3390000000000004</v>
      </c>
      <c r="I735" s="211"/>
      <c r="J735" s="207"/>
      <c r="K735" s="207"/>
      <c r="L735" s="212"/>
      <c r="M735" s="213"/>
      <c r="N735" s="214"/>
      <c r="O735" s="214"/>
      <c r="P735" s="214"/>
      <c r="Q735" s="214"/>
      <c r="R735" s="214"/>
      <c r="S735" s="214"/>
      <c r="T735" s="215"/>
      <c r="AT735" s="216" t="s">
        <v>133</v>
      </c>
      <c r="AU735" s="216" t="s">
        <v>83</v>
      </c>
      <c r="AV735" s="13" t="s">
        <v>85</v>
      </c>
      <c r="AW735" s="13" t="s">
        <v>31</v>
      </c>
      <c r="AX735" s="13" t="s">
        <v>75</v>
      </c>
      <c r="AY735" s="216" t="s">
        <v>123</v>
      </c>
    </row>
    <row r="736" spans="1:65" s="14" customFormat="1" ht="11.25">
      <c r="B736" s="217"/>
      <c r="C736" s="218"/>
      <c r="D736" s="191" t="s">
        <v>133</v>
      </c>
      <c r="E736" s="219" t="s">
        <v>1</v>
      </c>
      <c r="F736" s="220" t="s">
        <v>136</v>
      </c>
      <c r="G736" s="218"/>
      <c r="H736" s="221">
        <v>31.055999999999997</v>
      </c>
      <c r="I736" s="222"/>
      <c r="J736" s="218"/>
      <c r="K736" s="218"/>
      <c r="L736" s="223"/>
      <c r="M736" s="224"/>
      <c r="N736" s="225"/>
      <c r="O736" s="225"/>
      <c r="P736" s="225"/>
      <c r="Q736" s="225"/>
      <c r="R736" s="225"/>
      <c r="S736" s="225"/>
      <c r="T736" s="226"/>
      <c r="AT736" s="227" t="s">
        <v>133</v>
      </c>
      <c r="AU736" s="227" t="s">
        <v>83</v>
      </c>
      <c r="AV736" s="14" t="s">
        <v>130</v>
      </c>
      <c r="AW736" s="14" t="s">
        <v>31</v>
      </c>
      <c r="AX736" s="14" t="s">
        <v>83</v>
      </c>
      <c r="AY736" s="227" t="s">
        <v>123</v>
      </c>
    </row>
    <row r="737" spans="1:65" s="2" customFormat="1" ht="60">
      <c r="A737" s="33"/>
      <c r="B737" s="34"/>
      <c r="C737" s="228" t="s">
        <v>699</v>
      </c>
      <c r="D737" s="228" t="s">
        <v>369</v>
      </c>
      <c r="E737" s="229" t="s">
        <v>700</v>
      </c>
      <c r="F737" s="230" t="s">
        <v>701</v>
      </c>
      <c r="G737" s="231" t="s">
        <v>270</v>
      </c>
      <c r="H737" s="232">
        <v>18.684000000000001</v>
      </c>
      <c r="I737" s="233"/>
      <c r="J737" s="234">
        <f>ROUND(I737*H737,2)</f>
        <v>0</v>
      </c>
      <c r="K737" s="230" t="s">
        <v>128</v>
      </c>
      <c r="L737" s="38"/>
      <c r="M737" s="235" t="s">
        <v>1</v>
      </c>
      <c r="N737" s="236" t="s">
        <v>40</v>
      </c>
      <c r="O737" s="70"/>
      <c r="P737" s="187">
        <f>O737*H737</f>
        <v>0</v>
      </c>
      <c r="Q737" s="187">
        <v>0</v>
      </c>
      <c r="R737" s="187">
        <f>Q737*H737</f>
        <v>0</v>
      </c>
      <c r="S737" s="187">
        <v>0</v>
      </c>
      <c r="T737" s="188">
        <f>S737*H737</f>
        <v>0</v>
      </c>
      <c r="U737" s="33"/>
      <c r="V737" s="33"/>
      <c r="W737" s="33"/>
      <c r="X737" s="33"/>
      <c r="Y737" s="33"/>
      <c r="Z737" s="33"/>
      <c r="AA737" s="33"/>
      <c r="AB737" s="33"/>
      <c r="AC737" s="33"/>
      <c r="AD737" s="33"/>
      <c r="AE737" s="33"/>
      <c r="AR737" s="189" t="s">
        <v>641</v>
      </c>
      <c r="AT737" s="189" t="s">
        <v>369</v>
      </c>
      <c r="AU737" s="189" t="s">
        <v>83</v>
      </c>
      <c r="AY737" s="16" t="s">
        <v>123</v>
      </c>
      <c r="BE737" s="190">
        <f>IF(N737="základní",J737,0)</f>
        <v>0</v>
      </c>
      <c r="BF737" s="190">
        <f>IF(N737="snížená",J737,0)</f>
        <v>0</v>
      </c>
      <c r="BG737" s="190">
        <f>IF(N737="zákl. přenesená",J737,0)</f>
        <v>0</v>
      </c>
      <c r="BH737" s="190">
        <f>IF(N737="sníž. přenesená",J737,0)</f>
        <v>0</v>
      </c>
      <c r="BI737" s="190">
        <f>IF(N737="nulová",J737,0)</f>
        <v>0</v>
      </c>
      <c r="BJ737" s="16" t="s">
        <v>83</v>
      </c>
      <c r="BK737" s="190">
        <f>ROUND(I737*H737,2)</f>
        <v>0</v>
      </c>
      <c r="BL737" s="16" t="s">
        <v>641</v>
      </c>
      <c r="BM737" s="189" t="s">
        <v>702</v>
      </c>
    </row>
    <row r="738" spans="1:65" s="2" customFormat="1" ht="78">
      <c r="A738" s="33"/>
      <c r="B738" s="34"/>
      <c r="C738" s="35"/>
      <c r="D738" s="191" t="s">
        <v>132</v>
      </c>
      <c r="E738" s="35"/>
      <c r="F738" s="192" t="s">
        <v>703</v>
      </c>
      <c r="G738" s="35"/>
      <c r="H738" s="35"/>
      <c r="I738" s="193"/>
      <c r="J738" s="35"/>
      <c r="K738" s="35"/>
      <c r="L738" s="38"/>
      <c r="M738" s="194"/>
      <c r="N738" s="195"/>
      <c r="O738" s="70"/>
      <c r="P738" s="70"/>
      <c r="Q738" s="70"/>
      <c r="R738" s="70"/>
      <c r="S738" s="70"/>
      <c r="T738" s="71"/>
      <c r="U738" s="33"/>
      <c r="V738" s="33"/>
      <c r="W738" s="33"/>
      <c r="X738" s="33"/>
      <c r="Y738" s="33"/>
      <c r="Z738" s="33"/>
      <c r="AA738" s="33"/>
      <c r="AB738" s="33"/>
      <c r="AC738" s="33"/>
      <c r="AD738" s="33"/>
      <c r="AE738" s="33"/>
      <c r="AT738" s="16" t="s">
        <v>132</v>
      </c>
      <c r="AU738" s="16" t="s">
        <v>83</v>
      </c>
    </row>
    <row r="739" spans="1:65" s="12" customFormat="1" ht="11.25">
      <c r="B739" s="196"/>
      <c r="C739" s="197"/>
      <c r="D739" s="191" t="s">
        <v>133</v>
      </c>
      <c r="E739" s="198" t="s">
        <v>1</v>
      </c>
      <c r="F739" s="199" t="s">
        <v>704</v>
      </c>
      <c r="G739" s="197"/>
      <c r="H739" s="198" t="s">
        <v>1</v>
      </c>
      <c r="I739" s="200"/>
      <c r="J739" s="197"/>
      <c r="K739" s="197"/>
      <c r="L739" s="201"/>
      <c r="M739" s="202"/>
      <c r="N739" s="203"/>
      <c r="O739" s="203"/>
      <c r="P739" s="203"/>
      <c r="Q739" s="203"/>
      <c r="R739" s="203"/>
      <c r="S739" s="203"/>
      <c r="T739" s="204"/>
      <c r="AT739" s="205" t="s">
        <v>133</v>
      </c>
      <c r="AU739" s="205" t="s">
        <v>83</v>
      </c>
      <c r="AV739" s="12" t="s">
        <v>83</v>
      </c>
      <c r="AW739" s="12" t="s">
        <v>31</v>
      </c>
      <c r="AX739" s="12" t="s">
        <v>75</v>
      </c>
      <c r="AY739" s="205" t="s">
        <v>123</v>
      </c>
    </row>
    <row r="740" spans="1:65" s="13" customFormat="1" ht="11.25">
      <c r="B740" s="206"/>
      <c r="C740" s="207"/>
      <c r="D740" s="191" t="s">
        <v>133</v>
      </c>
      <c r="E740" s="208" t="s">
        <v>1</v>
      </c>
      <c r="F740" s="209" t="s">
        <v>705</v>
      </c>
      <c r="G740" s="207"/>
      <c r="H740" s="210">
        <v>18.684000000000001</v>
      </c>
      <c r="I740" s="211"/>
      <c r="J740" s="207"/>
      <c r="K740" s="207"/>
      <c r="L740" s="212"/>
      <c r="M740" s="213"/>
      <c r="N740" s="214"/>
      <c r="O740" s="214"/>
      <c r="P740" s="214"/>
      <c r="Q740" s="214"/>
      <c r="R740" s="214"/>
      <c r="S740" s="214"/>
      <c r="T740" s="215"/>
      <c r="AT740" s="216" t="s">
        <v>133</v>
      </c>
      <c r="AU740" s="216" t="s">
        <v>83</v>
      </c>
      <c r="AV740" s="13" t="s">
        <v>85</v>
      </c>
      <c r="AW740" s="13" t="s">
        <v>31</v>
      </c>
      <c r="AX740" s="13" t="s">
        <v>75</v>
      </c>
      <c r="AY740" s="216" t="s">
        <v>123</v>
      </c>
    </row>
    <row r="741" spans="1:65" s="14" customFormat="1" ht="11.25">
      <c r="B741" s="217"/>
      <c r="C741" s="218"/>
      <c r="D741" s="191" t="s">
        <v>133</v>
      </c>
      <c r="E741" s="219" t="s">
        <v>1</v>
      </c>
      <c r="F741" s="220" t="s">
        <v>136</v>
      </c>
      <c r="G741" s="218"/>
      <c r="H741" s="221">
        <v>18.684000000000001</v>
      </c>
      <c r="I741" s="222"/>
      <c r="J741" s="218"/>
      <c r="K741" s="218"/>
      <c r="L741" s="223"/>
      <c r="M741" s="224"/>
      <c r="N741" s="225"/>
      <c r="O741" s="225"/>
      <c r="P741" s="225"/>
      <c r="Q741" s="225"/>
      <c r="R741" s="225"/>
      <c r="S741" s="225"/>
      <c r="T741" s="226"/>
      <c r="AT741" s="227" t="s">
        <v>133</v>
      </c>
      <c r="AU741" s="227" t="s">
        <v>83</v>
      </c>
      <c r="AV741" s="14" t="s">
        <v>130</v>
      </c>
      <c r="AW741" s="14" t="s">
        <v>31</v>
      </c>
      <c r="AX741" s="14" t="s">
        <v>83</v>
      </c>
      <c r="AY741" s="227" t="s">
        <v>123</v>
      </c>
    </row>
    <row r="742" spans="1:65" s="2" customFormat="1" ht="60">
      <c r="A742" s="33"/>
      <c r="B742" s="34"/>
      <c r="C742" s="228" t="s">
        <v>706</v>
      </c>
      <c r="D742" s="228" t="s">
        <v>369</v>
      </c>
      <c r="E742" s="229" t="s">
        <v>707</v>
      </c>
      <c r="F742" s="230" t="s">
        <v>708</v>
      </c>
      <c r="G742" s="231" t="s">
        <v>270</v>
      </c>
      <c r="H742" s="232">
        <v>4.2</v>
      </c>
      <c r="I742" s="233"/>
      <c r="J742" s="234">
        <f>ROUND(I742*H742,2)</f>
        <v>0</v>
      </c>
      <c r="K742" s="230" t="s">
        <v>128</v>
      </c>
      <c r="L742" s="38"/>
      <c r="M742" s="235" t="s">
        <v>1</v>
      </c>
      <c r="N742" s="236" t="s">
        <v>40</v>
      </c>
      <c r="O742" s="70"/>
      <c r="P742" s="187">
        <f>O742*H742</f>
        <v>0</v>
      </c>
      <c r="Q742" s="187">
        <v>0</v>
      </c>
      <c r="R742" s="187">
        <f>Q742*H742</f>
        <v>0</v>
      </c>
      <c r="S742" s="187">
        <v>0</v>
      </c>
      <c r="T742" s="188">
        <f>S742*H742</f>
        <v>0</v>
      </c>
      <c r="U742" s="33"/>
      <c r="V742" s="33"/>
      <c r="W742" s="33"/>
      <c r="X742" s="33"/>
      <c r="Y742" s="33"/>
      <c r="Z742" s="33"/>
      <c r="AA742" s="33"/>
      <c r="AB742" s="33"/>
      <c r="AC742" s="33"/>
      <c r="AD742" s="33"/>
      <c r="AE742" s="33"/>
      <c r="AR742" s="189" t="s">
        <v>641</v>
      </c>
      <c r="AT742" s="189" t="s">
        <v>369</v>
      </c>
      <c r="AU742" s="189" t="s">
        <v>83</v>
      </c>
      <c r="AY742" s="16" t="s">
        <v>123</v>
      </c>
      <c r="BE742" s="190">
        <f>IF(N742="základní",J742,0)</f>
        <v>0</v>
      </c>
      <c r="BF742" s="190">
        <f>IF(N742="snížená",J742,0)</f>
        <v>0</v>
      </c>
      <c r="BG742" s="190">
        <f>IF(N742="zákl. přenesená",J742,0)</f>
        <v>0</v>
      </c>
      <c r="BH742" s="190">
        <f>IF(N742="sníž. přenesená",J742,0)</f>
        <v>0</v>
      </c>
      <c r="BI742" s="190">
        <f>IF(N742="nulová",J742,0)</f>
        <v>0</v>
      </c>
      <c r="BJ742" s="16" t="s">
        <v>83</v>
      </c>
      <c r="BK742" s="190">
        <f>ROUND(I742*H742,2)</f>
        <v>0</v>
      </c>
      <c r="BL742" s="16" t="s">
        <v>641</v>
      </c>
      <c r="BM742" s="189" t="s">
        <v>709</v>
      </c>
    </row>
    <row r="743" spans="1:65" s="2" customFormat="1" ht="78">
      <c r="A743" s="33"/>
      <c r="B743" s="34"/>
      <c r="C743" s="35"/>
      <c r="D743" s="191" t="s">
        <v>132</v>
      </c>
      <c r="E743" s="35"/>
      <c r="F743" s="192" t="s">
        <v>710</v>
      </c>
      <c r="G743" s="35"/>
      <c r="H743" s="35"/>
      <c r="I743" s="193"/>
      <c r="J743" s="35"/>
      <c r="K743" s="35"/>
      <c r="L743" s="38"/>
      <c r="M743" s="194"/>
      <c r="N743" s="195"/>
      <c r="O743" s="70"/>
      <c r="P743" s="70"/>
      <c r="Q743" s="70"/>
      <c r="R743" s="70"/>
      <c r="S743" s="70"/>
      <c r="T743" s="71"/>
      <c r="U743" s="33"/>
      <c r="V743" s="33"/>
      <c r="W743" s="33"/>
      <c r="X743" s="33"/>
      <c r="Y743" s="33"/>
      <c r="Z743" s="33"/>
      <c r="AA743" s="33"/>
      <c r="AB743" s="33"/>
      <c r="AC743" s="33"/>
      <c r="AD743" s="33"/>
      <c r="AE743" s="33"/>
      <c r="AT743" s="16" t="s">
        <v>132</v>
      </c>
      <c r="AU743" s="16" t="s">
        <v>83</v>
      </c>
    </row>
    <row r="744" spans="1:65" s="12" customFormat="1" ht="11.25">
      <c r="B744" s="196"/>
      <c r="C744" s="197"/>
      <c r="D744" s="191" t="s">
        <v>133</v>
      </c>
      <c r="E744" s="198" t="s">
        <v>1</v>
      </c>
      <c r="F744" s="199" t="s">
        <v>711</v>
      </c>
      <c r="G744" s="197"/>
      <c r="H744" s="198" t="s">
        <v>1</v>
      </c>
      <c r="I744" s="200"/>
      <c r="J744" s="197"/>
      <c r="K744" s="197"/>
      <c r="L744" s="201"/>
      <c r="M744" s="202"/>
      <c r="N744" s="203"/>
      <c r="O744" s="203"/>
      <c r="P744" s="203"/>
      <c r="Q744" s="203"/>
      <c r="R744" s="203"/>
      <c r="S744" s="203"/>
      <c r="T744" s="204"/>
      <c r="AT744" s="205" t="s">
        <v>133</v>
      </c>
      <c r="AU744" s="205" t="s">
        <v>83</v>
      </c>
      <c r="AV744" s="12" t="s">
        <v>83</v>
      </c>
      <c r="AW744" s="12" t="s">
        <v>31</v>
      </c>
      <c r="AX744" s="12" t="s">
        <v>75</v>
      </c>
      <c r="AY744" s="205" t="s">
        <v>123</v>
      </c>
    </row>
    <row r="745" spans="1:65" s="13" customFormat="1" ht="11.25">
      <c r="B745" s="206"/>
      <c r="C745" s="207"/>
      <c r="D745" s="191" t="s">
        <v>133</v>
      </c>
      <c r="E745" s="208" t="s">
        <v>1</v>
      </c>
      <c r="F745" s="209" t="s">
        <v>712</v>
      </c>
      <c r="G745" s="207"/>
      <c r="H745" s="210">
        <v>4.2</v>
      </c>
      <c r="I745" s="211"/>
      <c r="J745" s="207"/>
      <c r="K745" s="207"/>
      <c r="L745" s="212"/>
      <c r="M745" s="213"/>
      <c r="N745" s="214"/>
      <c r="O745" s="214"/>
      <c r="P745" s="214"/>
      <c r="Q745" s="214"/>
      <c r="R745" s="214"/>
      <c r="S745" s="214"/>
      <c r="T745" s="215"/>
      <c r="AT745" s="216" t="s">
        <v>133</v>
      </c>
      <c r="AU745" s="216" t="s">
        <v>83</v>
      </c>
      <c r="AV745" s="13" t="s">
        <v>85</v>
      </c>
      <c r="AW745" s="13" t="s">
        <v>31</v>
      </c>
      <c r="AX745" s="13" t="s">
        <v>75</v>
      </c>
      <c r="AY745" s="216" t="s">
        <v>123</v>
      </c>
    </row>
    <row r="746" spans="1:65" s="14" customFormat="1" ht="11.25">
      <c r="B746" s="217"/>
      <c r="C746" s="218"/>
      <c r="D746" s="191" t="s">
        <v>133</v>
      </c>
      <c r="E746" s="219" t="s">
        <v>1</v>
      </c>
      <c r="F746" s="220" t="s">
        <v>136</v>
      </c>
      <c r="G746" s="218"/>
      <c r="H746" s="221">
        <v>4.2</v>
      </c>
      <c r="I746" s="222"/>
      <c r="J746" s="218"/>
      <c r="K746" s="218"/>
      <c r="L746" s="223"/>
      <c r="M746" s="224"/>
      <c r="N746" s="225"/>
      <c r="O746" s="225"/>
      <c r="P746" s="225"/>
      <c r="Q746" s="225"/>
      <c r="R746" s="225"/>
      <c r="S746" s="225"/>
      <c r="T746" s="226"/>
      <c r="AT746" s="227" t="s">
        <v>133</v>
      </c>
      <c r="AU746" s="227" t="s">
        <v>83</v>
      </c>
      <c r="AV746" s="14" t="s">
        <v>130</v>
      </c>
      <c r="AW746" s="14" t="s">
        <v>31</v>
      </c>
      <c r="AX746" s="14" t="s">
        <v>83</v>
      </c>
      <c r="AY746" s="227" t="s">
        <v>123</v>
      </c>
    </row>
    <row r="747" spans="1:65" s="2" customFormat="1" ht="60">
      <c r="A747" s="33"/>
      <c r="B747" s="34"/>
      <c r="C747" s="228" t="s">
        <v>14</v>
      </c>
      <c r="D747" s="228" t="s">
        <v>369</v>
      </c>
      <c r="E747" s="229" t="s">
        <v>713</v>
      </c>
      <c r="F747" s="230" t="s">
        <v>714</v>
      </c>
      <c r="G747" s="231" t="s">
        <v>270</v>
      </c>
      <c r="H747" s="232">
        <v>3.456</v>
      </c>
      <c r="I747" s="233"/>
      <c r="J747" s="234">
        <f>ROUND(I747*H747,2)</f>
        <v>0</v>
      </c>
      <c r="K747" s="230" t="s">
        <v>128</v>
      </c>
      <c r="L747" s="38"/>
      <c r="M747" s="235" t="s">
        <v>1</v>
      </c>
      <c r="N747" s="236" t="s">
        <v>40</v>
      </c>
      <c r="O747" s="70"/>
      <c r="P747" s="187">
        <f>O747*H747</f>
        <v>0</v>
      </c>
      <c r="Q747" s="187">
        <v>0</v>
      </c>
      <c r="R747" s="187">
        <f>Q747*H747</f>
        <v>0</v>
      </c>
      <c r="S747" s="187">
        <v>0</v>
      </c>
      <c r="T747" s="188">
        <f>S747*H747</f>
        <v>0</v>
      </c>
      <c r="U747" s="33"/>
      <c r="V747" s="33"/>
      <c r="W747" s="33"/>
      <c r="X747" s="33"/>
      <c r="Y747" s="33"/>
      <c r="Z747" s="33"/>
      <c r="AA747" s="33"/>
      <c r="AB747" s="33"/>
      <c r="AC747" s="33"/>
      <c r="AD747" s="33"/>
      <c r="AE747" s="33"/>
      <c r="AR747" s="189" t="s">
        <v>641</v>
      </c>
      <c r="AT747" s="189" t="s">
        <v>369</v>
      </c>
      <c r="AU747" s="189" t="s">
        <v>83</v>
      </c>
      <c r="AY747" s="16" t="s">
        <v>123</v>
      </c>
      <c r="BE747" s="190">
        <f>IF(N747="základní",J747,0)</f>
        <v>0</v>
      </c>
      <c r="BF747" s="190">
        <f>IF(N747="snížená",J747,0)</f>
        <v>0</v>
      </c>
      <c r="BG747" s="190">
        <f>IF(N747="zákl. přenesená",J747,0)</f>
        <v>0</v>
      </c>
      <c r="BH747" s="190">
        <f>IF(N747="sníž. přenesená",J747,0)</f>
        <v>0</v>
      </c>
      <c r="BI747" s="190">
        <f>IF(N747="nulová",J747,0)</f>
        <v>0</v>
      </c>
      <c r="BJ747" s="16" t="s">
        <v>83</v>
      </c>
      <c r="BK747" s="190">
        <f>ROUND(I747*H747,2)</f>
        <v>0</v>
      </c>
      <c r="BL747" s="16" t="s">
        <v>641</v>
      </c>
      <c r="BM747" s="189" t="s">
        <v>715</v>
      </c>
    </row>
    <row r="748" spans="1:65" s="2" customFormat="1" ht="78">
      <c r="A748" s="33"/>
      <c r="B748" s="34"/>
      <c r="C748" s="35"/>
      <c r="D748" s="191" t="s">
        <v>132</v>
      </c>
      <c r="E748" s="35"/>
      <c r="F748" s="192" t="s">
        <v>716</v>
      </c>
      <c r="G748" s="35"/>
      <c r="H748" s="35"/>
      <c r="I748" s="193"/>
      <c r="J748" s="35"/>
      <c r="K748" s="35"/>
      <c r="L748" s="38"/>
      <c r="M748" s="194"/>
      <c r="N748" s="195"/>
      <c r="O748" s="70"/>
      <c r="P748" s="70"/>
      <c r="Q748" s="70"/>
      <c r="R748" s="70"/>
      <c r="S748" s="70"/>
      <c r="T748" s="71"/>
      <c r="U748" s="33"/>
      <c r="V748" s="33"/>
      <c r="W748" s="33"/>
      <c r="X748" s="33"/>
      <c r="Y748" s="33"/>
      <c r="Z748" s="33"/>
      <c r="AA748" s="33"/>
      <c r="AB748" s="33"/>
      <c r="AC748" s="33"/>
      <c r="AD748" s="33"/>
      <c r="AE748" s="33"/>
      <c r="AT748" s="16" t="s">
        <v>132</v>
      </c>
      <c r="AU748" s="16" t="s">
        <v>83</v>
      </c>
    </row>
    <row r="749" spans="1:65" s="12" customFormat="1" ht="11.25">
      <c r="B749" s="196"/>
      <c r="C749" s="197"/>
      <c r="D749" s="191" t="s">
        <v>133</v>
      </c>
      <c r="E749" s="198" t="s">
        <v>1</v>
      </c>
      <c r="F749" s="199" t="s">
        <v>717</v>
      </c>
      <c r="G749" s="197"/>
      <c r="H749" s="198" t="s">
        <v>1</v>
      </c>
      <c r="I749" s="200"/>
      <c r="J749" s="197"/>
      <c r="K749" s="197"/>
      <c r="L749" s="201"/>
      <c r="M749" s="202"/>
      <c r="N749" s="203"/>
      <c r="O749" s="203"/>
      <c r="P749" s="203"/>
      <c r="Q749" s="203"/>
      <c r="R749" s="203"/>
      <c r="S749" s="203"/>
      <c r="T749" s="204"/>
      <c r="AT749" s="205" t="s">
        <v>133</v>
      </c>
      <c r="AU749" s="205" t="s">
        <v>83</v>
      </c>
      <c r="AV749" s="12" t="s">
        <v>83</v>
      </c>
      <c r="AW749" s="12" t="s">
        <v>31</v>
      </c>
      <c r="AX749" s="12" t="s">
        <v>75</v>
      </c>
      <c r="AY749" s="205" t="s">
        <v>123</v>
      </c>
    </row>
    <row r="750" spans="1:65" s="13" customFormat="1" ht="11.25">
      <c r="B750" s="206"/>
      <c r="C750" s="207"/>
      <c r="D750" s="191" t="s">
        <v>133</v>
      </c>
      <c r="E750" s="208" t="s">
        <v>1</v>
      </c>
      <c r="F750" s="209" t="s">
        <v>718</v>
      </c>
      <c r="G750" s="207"/>
      <c r="H750" s="210">
        <v>3.456</v>
      </c>
      <c r="I750" s="211"/>
      <c r="J750" s="207"/>
      <c r="K750" s="207"/>
      <c r="L750" s="212"/>
      <c r="M750" s="213"/>
      <c r="N750" s="214"/>
      <c r="O750" s="214"/>
      <c r="P750" s="214"/>
      <c r="Q750" s="214"/>
      <c r="R750" s="214"/>
      <c r="S750" s="214"/>
      <c r="T750" s="215"/>
      <c r="AT750" s="216" t="s">
        <v>133</v>
      </c>
      <c r="AU750" s="216" t="s">
        <v>83</v>
      </c>
      <c r="AV750" s="13" t="s">
        <v>85</v>
      </c>
      <c r="AW750" s="13" t="s">
        <v>31</v>
      </c>
      <c r="AX750" s="13" t="s">
        <v>75</v>
      </c>
      <c r="AY750" s="216" t="s">
        <v>123</v>
      </c>
    </row>
    <row r="751" spans="1:65" s="14" customFormat="1" ht="11.25">
      <c r="B751" s="217"/>
      <c r="C751" s="218"/>
      <c r="D751" s="191" t="s">
        <v>133</v>
      </c>
      <c r="E751" s="219" t="s">
        <v>1</v>
      </c>
      <c r="F751" s="220" t="s">
        <v>136</v>
      </c>
      <c r="G751" s="218"/>
      <c r="H751" s="221">
        <v>3.456</v>
      </c>
      <c r="I751" s="222"/>
      <c r="J751" s="218"/>
      <c r="K751" s="218"/>
      <c r="L751" s="223"/>
      <c r="M751" s="224"/>
      <c r="N751" s="225"/>
      <c r="O751" s="225"/>
      <c r="P751" s="225"/>
      <c r="Q751" s="225"/>
      <c r="R751" s="225"/>
      <c r="S751" s="225"/>
      <c r="T751" s="226"/>
      <c r="AT751" s="227" t="s">
        <v>133</v>
      </c>
      <c r="AU751" s="227" t="s">
        <v>83</v>
      </c>
      <c r="AV751" s="14" t="s">
        <v>130</v>
      </c>
      <c r="AW751" s="14" t="s">
        <v>31</v>
      </c>
      <c r="AX751" s="14" t="s">
        <v>83</v>
      </c>
      <c r="AY751" s="227" t="s">
        <v>123</v>
      </c>
    </row>
    <row r="752" spans="1:65" s="2" customFormat="1" ht="72">
      <c r="A752" s="33"/>
      <c r="B752" s="34"/>
      <c r="C752" s="228" t="s">
        <v>263</v>
      </c>
      <c r="D752" s="228" t="s">
        <v>369</v>
      </c>
      <c r="E752" s="229" t="s">
        <v>719</v>
      </c>
      <c r="F752" s="230" t="s">
        <v>720</v>
      </c>
      <c r="G752" s="231" t="s">
        <v>270</v>
      </c>
      <c r="H752" s="232">
        <v>172.8</v>
      </c>
      <c r="I752" s="233"/>
      <c r="J752" s="234">
        <f>ROUND(I752*H752,2)</f>
        <v>0</v>
      </c>
      <c r="K752" s="230" t="s">
        <v>128</v>
      </c>
      <c r="L752" s="38"/>
      <c r="M752" s="235" t="s">
        <v>1</v>
      </c>
      <c r="N752" s="236" t="s">
        <v>40</v>
      </c>
      <c r="O752" s="70"/>
      <c r="P752" s="187">
        <f>O752*H752</f>
        <v>0</v>
      </c>
      <c r="Q752" s="187">
        <v>0</v>
      </c>
      <c r="R752" s="187">
        <f>Q752*H752</f>
        <v>0</v>
      </c>
      <c r="S752" s="187">
        <v>0</v>
      </c>
      <c r="T752" s="188">
        <f>S752*H752</f>
        <v>0</v>
      </c>
      <c r="U752" s="33"/>
      <c r="V752" s="33"/>
      <c r="W752" s="33"/>
      <c r="X752" s="33"/>
      <c r="Y752" s="33"/>
      <c r="Z752" s="33"/>
      <c r="AA752" s="33"/>
      <c r="AB752" s="33"/>
      <c r="AC752" s="33"/>
      <c r="AD752" s="33"/>
      <c r="AE752" s="33"/>
      <c r="AR752" s="189" t="s">
        <v>641</v>
      </c>
      <c r="AT752" s="189" t="s">
        <v>369</v>
      </c>
      <c r="AU752" s="189" t="s">
        <v>83</v>
      </c>
      <c r="AY752" s="16" t="s">
        <v>123</v>
      </c>
      <c r="BE752" s="190">
        <f>IF(N752="základní",J752,0)</f>
        <v>0</v>
      </c>
      <c r="BF752" s="190">
        <f>IF(N752="snížená",J752,0)</f>
        <v>0</v>
      </c>
      <c r="BG752" s="190">
        <f>IF(N752="zákl. přenesená",J752,0)</f>
        <v>0</v>
      </c>
      <c r="BH752" s="190">
        <f>IF(N752="sníž. přenesená",J752,0)</f>
        <v>0</v>
      </c>
      <c r="BI752" s="190">
        <f>IF(N752="nulová",J752,0)</f>
        <v>0</v>
      </c>
      <c r="BJ752" s="16" t="s">
        <v>83</v>
      </c>
      <c r="BK752" s="190">
        <f>ROUND(I752*H752,2)</f>
        <v>0</v>
      </c>
      <c r="BL752" s="16" t="s">
        <v>641</v>
      </c>
      <c r="BM752" s="189" t="s">
        <v>721</v>
      </c>
    </row>
    <row r="753" spans="1:65" s="2" customFormat="1" ht="87.75">
      <c r="A753" s="33"/>
      <c r="B753" s="34"/>
      <c r="C753" s="35"/>
      <c r="D753" s="191" t="s">
        <v>132</v>
      </c>
      <c r="E753" s="35"/>
      <c r="F753" s="192" t="s">
        <v>722</v>
      </c>
      <c r="G753" s="35"/>
      <c r="H753" s="35"/>
      <c r="I753" s="193"/>
      <c r="J753" s="35"/>
      <c r="K753" s="35"/>
      <c r="L753" s="38"/>
      <c r="M753" s="194"/>
      <c r="N753" s="195"/>
      <c r="O753" s="70"/>
      <c r="P753" s="70"/>
      <c r="Q753" s="70"/>
      <c r="R753" s="70"/>
      <c r="S753" s="70"/>
      <c r="T753" s="71"/>
      <c r="U753" s="33"/>
      <c r="V753" s="33"/>
      <c r="W753" s="33"/>
      <c r="X753" s="33"/>
      <c r="Y753" s="33"/>
      <c r="Z753" s="33"/>
      <c r="AA753" s="33"/>
      <c r="AB753" s="33"/>
      <c r="AC753" s="33"/>
      <c r="AD753" s="33"/>
      <c r="AE753" s="33"/>
      <c r="AT753" s="16" t="s">
        <v>132</v>
      </c>
      <c r="AU753" s="16" t="s">
        <v>83</v>
      </c>
    </row>
    <row r="754" spans="1:65" s="12" customFormat="1" ht="11.25">
      <c r="B754" s="196"/>
      <c r="C754" s="197"/>
      <c r="D754" s="191" t="s">
        <v>133</v>
      </c>
      <c r="E754" s="198" t="s">
        <v>1</v>
      </c>
      <c r="F754" s="199" t="s">
        <v>717</v>
      </c>
      <c r="G754" s="197"/>
      <c r="H754" s="198" t="s">
        <v>1</v>
      </c>
      <c r="I754" s="200"/>
      <c r="J754" s="197"/>
      <c r="K754" s="197"/>
      <c r="L754" s="201"/>
      <c r="M754" s="202"/>
      <c r="N754" s="203"/>
      <c r="O754" s="203"/>
      <c r="P754" s="203"/>
      <c r="Q754" s="203"/>
      <c r="R754" s="203"/>
      <c r="S754" s="203"/>
      <c r="T754" s="204"/>
      <c r="AT754" s="205" t="s">
        <v>133</v>
      </c>
      <c r="AU754" s="205" t="s">
        <v>83</v>
      </c>
      <c r="AV754" s="12" t="s">
        <v>83</v>
      </c>
      <c r="AW754" s="12" t="s">
        <v>31</v>
      </c>
      <c r="AX754" s="12" t="s">
        <v>75</v>
      </c>
      <c r="AY754" s="205" t="s">
        <v>123</v>
      </c>
    </row>
    <row r="755" spans="1:65" s="13" customFormat="1" ht="11.25">
      <c r="B755" s="206"/>
      <c r="C755" s="207"/>
      <c r="D755" s="191" t="s">
        <v>133</v>
      </c>
      <c r="E755" s="208" t="s">
        <v>1</v>
      </c>
      <c r="F755" s="209" t="s">
        <v>723</v>
      </c>
      <c r="G755" s="207"/>
      <c r="H755" s="210">
        <v>172.8</v>
      </c>
      <c r="I755" s="211"/>
      <c r="J755" s="207"/>
      <c r="K755" s="207"/>
      <c r="L755" s="212"/>
      <c r="M755" s="213"/>
      <c r="N755" s="214"/>
      <c r="O755" s="214"/>
      <c r="P755" s="214"/>
      <c r="Q755" s="214"/>
      <c r="R755" s="214"/>
      <c r="S755" s="214"/>
      <c r="T755" s="215"/>
      <c r="AT755" s="216" t="s">
        <v>133</v>
      </c>
      <c r="AU755" s="216" t="s">
        <v>83</v>
      </c>
      <c r="AV755" s="13" t="s">
        <v>85</v>
      </c>
      <c r="AW755" s="13" t="s">
        <v>31</v>
      </c>
      <c r="AX755" s="13" t="s">
        <v>75</v>
      </c>
      <c r="AY755" s="216" t="s">
        <v>123</v>
      </c>
    </row>
    <row r="756" spans="1:65" s="14" customFormat="1" ht="11.25">
      <c r="B756" s="217"/>
      <c r="C756" s="218"/>
      <c r="D756" s="191" t="s">
        <v>133</v>
      </c>
      <c r="E756" s="219" t="s">
        <v>1</v>
      </c>
      <c r="F756" s="220" t="s">
        <v>136</v>
      </c>
      <c r="G756" s="218"/>
      <c r="H756" s="221">
        <v>172.8</v>
      </c>
      <c r="I756" s="222"/>
      <c r="J756" s="218"/>
      <c r="K756" s="218"/>
      <c r="L756" s="223"/>
      <c r="M756" s="224"/>
      <c r="N756" s="225"/>
      <c r="O756" s="225"/>
      <c r="P756" s="225"/>
      <c r="Q756" s="225"/>
      <c r="R756" s="225"/>
      <c r="S756" s="225"/>
      <c r="T756" s="226"/>
      <c r="AT756" s="227" t="s">
        <v>133</v>
      </c>
      <c r="AU756" s="227" t="s">
        <v>83</v>
      </c>
      <c r="AV756" s="14" t="s">
        <v>130</v>
      </c>
      <c r="AW756" s="14" t="s">
        <v>31</v>
      </c>
      <c r="AX756" s="14" t="s">
        <v>83</v>
      </c>
      <c r="AY756" s="227" t="s">
        <v>123</v>
      </c>
    </row>
    <row r="757" spans="1:65" s="2" customFormat="1" ht="24">
      <c r="A757" s="33"/>
      <c r="B757" s="34"/>
      <c r="C757" s="228" t="s">
        <v>267</v>
      </c>
      <c r="D757" s="228" t="s">
        <v>369</v>
      </c>
      <c r="E757" s="229" t="s">
        <v>724</v>
      </c>
      <c r="F757" s="230" t="s">
        <v>725</v>
      </c>
      <c r="G757" s="231" t="s">
        <v>270</v>
      </c>
      <c r="H757" s="232">
        <v>1.998</v>
      </c>
      <c r="I757" s="233"/>
      <c r="J757" s="234">
        <f>ROUND(I757*H757,2)</f>
        <v>0</v>
      </c>
      <c r="K757" s="230" t="s">
        <v>128</v>
      </c>
      <c r="L757" s="38"/>
      <c r="M757" s="235" t="s">
        <v>1</v>
      </c>
      <c r="N757" s="236" t="s">
        <v>40</v>
      </c>
      <c r="O757" s="70"/>
      <c r="P757" s="187">
        <f>O757*H757</f>
        <v>0</v>
      </c>
      <c r="Q757" s="187">
        <v>0</v>
      </c>
      <c r="R757" s="187">
        <f>Q757*H757</f>
        <v>0</v>
      </c>
      <c r="S757" s="187">
        <v>0</v>
      </c>
      <c r="T757" s="188">
        <f>S757*H757</f>
        <v>0</v>
      </c>
      <c r="U757" s="33"/>
      <c r="V757" s="33"/>
      <c r="W757" s="33"/>
      <c r="X757" s="33"/>
      <c r="Y757" s="33"/>
      <c r="Z757" s="33"/>
      <c r="AA757" s="33"/>
      <c r="AB757" s="33"/>
      <c r="AC757" s="33"/>
      <c r="AD757" s="33"/>
      <c r="AE757" s="33"/>
      <c r="AR757" s="189" t="s">
        <v>641</v>
      </c>
      <c r="AT757" s="189" t="s">
        <v>369</v>
      </c>
      <c r="AU757" s="189" t="s">
        <v>83</v>
      </c>
      <c r="AY757" s="16" t="s">
        <v>123</v>
      </c>
      <c r="BE757" s="190">
        <f>IF(N757="základní",J757,0)</f>
        <v>0</v>
      </c>
      <c r="BF757" s="190">
        <f>IF(N757="snížená",J757,0)</f>
        <v>0</v>
      </c>
      <c r="BG757" s="190">
        <f>IF(N757="zákl. přenesená",J757,0)</f>
        <v>0</v>
      </c>
      <c r="BH757" s="190">
        <f>IF(N757="sníž. přenesená",J757,0)</f>
        <v>0</v>
      </c>
      <c r="BI757" s="190">
        <f>IF(N757="nulová",J757,0)</f>
        <v>0</v>
      </c>
      <c r="BJ757" s="16" t="s">
        <v>83</v>
      </c>
      <c r="BK757" s="190">
        <f>ROUND(I757*H757,2)</f>
        <v>0</v>
      </c>
      <c r="BL757" s="16" t="s">
        <v>641</v>
      </c>
      <c r="BM757" s="189" t="s">
        <v>726</v>
      </c>
    </row>
    <row r="758" spans="1:65" s="2" customFormat="1" ht="48.75">
      <c r="A758" s="33"/>
      <c r="B758" s="34"/>
      <c r="C758" s="35"/>
      <c r="D758" s="191" t="s">
        <v>132</v>
      </c>
      <c r="E758" s="35"/>
      <c r="F758" s="192" t="s">
        <v>727</v>
      </c>
      <c r="G758" s="35"/>
      <c r="H758" s="35"/>
      <c r="I758" s="193"/>
      <c r="J758" s="35"/>
      <c r="K758" s="35"/>
      <c r="L758" s="38"/>
      <c r="M758" s="194"/>
      <c r="N758" s="195"/>
      <c r="O758" s="70"/>
      <c r="P758" s="70"/>
      <c r="Q758" s="70"/>
      <c r="R758" s="70"/>
      <c r="S758" s="70"/>
      <c r="T758" s="71"/>
      <c r="U758" s="33"/>
      <c r="V758" s="33"/>
      <c r="W758" s="33"/>
      <c r="X758" s="33"/>
      <c r="Y758" s="33"/>
      <c r="Z758" s="33"/>
      <c r="AA758" s="33"/>
      <c r="AB758" s="33"/>
      <c r="AC758" s="33"/>
      <c r="AD758" s="33"/>
      <c r="AE758" s="33"/>
      <c r="AT758" s="16" t="s">
        <v>132</v>
      </c>
      <c r="AU758" s="16" t="s">
        <v>83</v>
      </c>
    </row>
    <row r="759" spans="1:65" s="12" customFormat="1" ht="11.25">
      <c r="B759" s="196"/>
      <c r="C759" s="197"/>
      <c r="D759" s="191" t="s">
        <v>133</v>
      </c>
      <c r="E759" s="198" t="s">
        <v>1</v>
      </c>
      <c r="F759" s="199" t="s">
        <v>688</v>
      </c>
      <c r="G759" s="197"/>
      <c r="H759" s="198" t="s">
        <v>1</v>
      </c>
      <c r="I759" s="200"/>
      <c r="J759" s="197"/>
      <c r="K759" s="197"/>
      <c r="L759" s="201"/>
      <c r="M759" s="202"/>
      <c r="N759" s="203"/>
      <c r="O759" s="203"/>
      <c r="P759" s="203"/>
      <c r="Q759" s="203"/>
      <c r="R759" s="203"/>
      <c r="S759" s="203"/>
      <c r="T759" s="204"/>
      <c r="AT759" s="205" t="s">
        <v>133</v>
      </c>
      <c r="AU759" s="205" t="s">
        <v>83</v>
      </c>
      <c r="AV759" s="12" t="s">
        <v>83</v>
      </c>
      <c r="AW759" s="12" t="s">
        <v>31</v>
      </c>
      <c r="AX759" s="12" t="s">
        <v>75</v>
      </c>
      <c r="AY759" s="205" t="s">
        <v>123</v>
      </c>
    </row>
    <row r="760" spans="1:65" s="13" customFormat="1" ht="11.25">
      <c r="B760" s="206"/>
      <c r="C760" s="207"/>
      <c r="D760" s="191" t="s">
        <v>133</v>
      </c>
      <c r="E760" s="208" t="s">
        <v>1</v>
      </c>
      <c r="F760" s="209" t="s">
        <v>689</v>
      </c>
      <c r="G760" s="207"/>
      <c r="H760" s="210">
        <v>1.998</v>
      </c>
      <c r="I760" s="211"/>
      <c r="J760" s="207"/>
      <c r="K760" s="207"/>
      <c r="L760" s="212"/>
      <c r="M760" s="213"/>
      <c r="N760" s="214"/>
      <c r="O760" s="214"/>
      <c r="P760" s="214"/>
      <c r="Q760" s="214"/>
      <c r="R760" s="214"/>
      <c r="S760" s="214"/>
      <c r="T760" s="215"/>
      <c r="AT760" s="216" t="s">
        <v>133</v>
      </c>
      <c r="AU760" s="216" t="s">
        <v>83</v>
      </c>
      <c r="AV760" s="13" t="s">
        <v>85</v>
      </c>
      <c r="AW760" s="13" t="s">
        <v>31</v>
      </c>
      <c r="AX760" s="13" t="s">
        <v>75</v>
      </c>
      <c r="AY760" s="216" t="s">
        <v>123</v>
      </c>
    </row>
    <row r="761" spans="1:65" s="14" customFormat="1" ht="11.25">
      <c r="B761" s="217"/>
      <c r="C761" s="218"/>
      <c r="D761" s="191" t="s">
        <v>133</v>
      </c>
      <c r="E761" s="219" t="s">
        <v>1</v>
      </c>
      <c r="F761" s="220" t="s">
        <v>136</v>
      </c>
      <c r="G761" s="218"/>
      <c r="H761" s="221">
        <v>1.998</v>
      </c>
      <c r="I761" s="222"/>
      <c r="J761" s="218"/>
      <c r="K761" s="218"/>
      <c r="L761" s="223"/>
      <c r="M761" s="224"/>
      <c r="N761" s="225"/>
      <c r="O761" s="225"/>
      <c r="P761" s="225"/>
      <c r="Q761" s="225"/>
      <c r="R761" s="225"/>
      <c r="S761" s="225"/>
      <c r="T761" s="226"/>
      <c r="AT761" s="227" t="s">
        <v>133</v>
      </c>
      <c r="AU761" s="227" t="s">
        <v>83</v>
      </c>
      <c r="AV761" s="14" t="s">
        <v>130</v>
      </c>
      <c r="AW761" s="14" t="s">
        <v>31</v>
      </c>
      <c r="AX761" s="14" t="s">
        <v>83</v>
      </c>
      <c r="AY761" s="227" t="s">
        <v>123</v>
      </c>
    </row>
    <row r="762" spans="1:65" s="2" customFormat="1" ht="21.75" customHeight="1">
      <c r="A762" s="33"/>
      <c r="B762" s="34"/>
      <c r="C762" s="228" t="s">
        <v>728</v>
      </c>
      <c r="D762" s="228" t="s">
        <v>369</v>
      </c>
      <c r="E762" s="229" t="s">
        <v>729</v>
      </c>
      <c r="F762" s="230" t="s">
        <v>730</v>
      </c>
      <c r="G762" s="231" t="s">
        <v>270</v>
      </c>
      <c r="H762" s="232">
        <v>684.2</v>
      </c>
      <c r="I762" s="233"/>
      <c r="J762" s="234">
        <f>ROUND(I762*H762,2)</f>
        <v>0</v>
      </c>
      <c r="K762" s="230" t="s">
        <v>128</v>
      </c>
      <c r="L762" s="38"/>
      <c r="M762" s="235" t="s">
        <v>1</v>
      </c>
      <c r="N762" s="236" t="s">
        <v>40</v>
      </c>
      <c r="O762" s="70"/>
      <c r="P762" s="187">
        <f>O762*H762</f>
        <v>0</v>
      </c>
      <c r="Q762" s="187">
        <v>0</v>
      </c>
      <c r="R762" s="187">
        <f>Q762*H762</f>
        <v>0</v>
      </c>
      <c r="S762" s="187">
        <v>0</v>
      </c>
      <c r="T762" s="188">
        <f>S762*H762</f>
        <v>0</v>
      </c>
      <c r="U762" s="33"/>
      <c r="V762" s="33"/>
      <c r="W762" s="33"/>
      <c r="X762" s="33"/>
      <c r="Y762" s="33"/>
      <c r="Z762" s="33"/>
      <c r="AA762" s="33"/>
      <c r="AB762" s="33"/>
      <c r="AC762" s="33"/>
      <c r="AD762" s="33"/>
      <c r="AE762" s="33"/>
      <c r="AR762" s="189" t="s">
        <v>641</v>
      </c>
      <c r="AT762" s="189" t="s">
        <v>369</v>
      </c>
      <c r="AU762" s="189" t="s">
        <v>83</v>
      </c>
      <c r="AY762" s="16" t="s">
        <v>123</v>
      </c>
      <c r="BE762" s="190">
        <f>IF(N762="základní",J762,0)</f>
        <v>0</v>
      </c>
      <c r="BF762" s="190">
        <f>IF(N762="snížená",J762,0)</f>
        <v>0</v>
      </c>
      <c r="BG762" s="190">
        <f>IF(N762="zákl. přenesená",J762,0)</f>
        <v>0</v>
      </c>
      <c r="BH762" s="190">
        <f>IF(N762="sníž. přenesená",J762,0)</f>
        <v>0</v>
      </c>
      <c r="BI762" s="190">
        <f>IF(N762="nulová",J762,0)</f>
        <v>0</v>
      </c>
      <c r="BJ762" s="16" t="s">
        <v>83</v>
      </c>
      <c r="BK762" s="190">
        <f>ROUND(I762*H762,2)</f>
        <v>0</v>
      </c>
      <c r="BL762" s="16" t="s">
        <v>641</v>
      </c>
      <c r="BM762" s="189" t="s">
        <v>731</v>
      </c>
    </row>
    <row r="763" spans="1:65" s="2" customFormat="1" ht="58.5">
      <c r="A763" s="33"/>
      <c r="B763" s="34"/>
      <c r="C763" s="35"/>
      <c r="D763" s="191" t="s">
        <v>132</v>
      </c>
      <c r="E763" s="35"/>
      <c r="F763" s="192" t="s">
        <v>732</v>
      </c>
      <c r="G763" s="35"/>
      <c r="H763" s="35"/>
      <c r="I763" s="193"/>
      <c r="J763" s="35"/>
      <c r="K763" s="35"/>
      <c r="L763" s="38"/>
      <c r="M763" s="194"/>
      <c r="N763" s="195"/>
      <c r="O763" s="70"/>
      <c r="P763" s="70"/>
      <c r="Q763" s="70"/>
      <c r="R763" s="70"/>
      <c r="S763" s="70"/>
      <c r="T763" s="71"/>
      <c r="U763" s="33"/>
      <c r="V763" s="33"/>
      <c r="W763" s="33"/>
      <c r="X763" s="33"/>
      <c r="Y763" s="33"/>
      <c r="Z763" s="33"/>
      <c r="AA763" s="33"/>
      <c r="AB763" s="33"/>
      <c r="AC763" s="33"/>
      <c r="AD763" s="33"/>
      <c r="AE763" s="33"/>
      <c r="AT763" s="16" t="s">
        <v>132</v>
      </c>
      <c r="AU763" s="16" t="s">
        <v>83</v>
      </c>
    </row>
    <row r="764" spans="1:65" s="12" customFormat="1" ht="11.25">
      <c r="B764" s="196"/>
      <c r="C764" s="197"/>
      <c r="D764" s="191" t="s">
        <v>133</v>
      </c>
      <c r="E764" s="198" t="s">
        <v>1</v>
      </c>
      <c r="F764" s="199" t="s">
        <v>733</v>
      </c>
      <c r="G764" s="197"/>
      <c r="H764" s="198" t="s">
        <v>1</v>
      </c>
      <c r="I764" s="200"/>
      <c r="J764" s="197"/>
      <c r="K764" s="197"/>
      <c r="L764" s="201"/>
      <c r="M764" s="202"/>
      <c r="N764" s="203"/>
      <c r="O764" s="203"/>
      <c r="P764" s="203"/>
      <c r="Q764" s="203"/>
      <c r="R764" s="203"/>
      <c r="S764" s="203"/>
      <c r="T764" s="204"/>
      <c r="AT764" s="205" t="s">
        <v>133</v>
      </c>
      <c r="AU764" s="205" t="s">
        <v>83</v>
      </c>
      <c r="AV764" s="12" t="s">
        <v>83</v>
      </c>
      <c r="AW764" s="12" t="s">
        <v>31</v>
      </c>
      <c r="AX764" s="12" t="s">
        <v>75</v>
      </c>
      <c r="AY764" s="205" t="s">
        <v>123</v>
      </c>
    </row>
    <row r="765" spans="1:65" s="13" customFormat="1" ht="11.25">
      <c r="B765" s="206"/>
      <c r="C765" s="207"/>
      <c r="D765" s="191" t="s">
        <v>133</v>
      </c>
      <c r="E765" s="208" t="s">
        <v>1</v>
      </c>
      <c r="F765" s="209" t="s">
        <v>734</v>
      </c>
      <c r="G765" s="207"/>
      <c r="H765" s="210">
        <v>574</v>
      </c>
      <c r="I765" s="211"/>
      <c r="J765" s="207"/>
      <c r="K765" s="207"/>
      <c r="L765" s="212"/>
      <c r="M765" s="213"/>
      <c r="N765" s="214"/>
      <c r="O765" s="214"/>
      <c r="P765" s="214"/>
      <c r="Q765" s="214"/>
      <c r="R765" s="214"/>
      <c r="S765" s="214"/>
      <c r="T765" s="215"/>
      <c r="AT765" s="216" t="s">
        <v>133</v>
      </c>
      <c r="AU765" s="216" t="s">
        <v>83</v>
      </c>
      <c r="AV765" s="13" t="s">
        <v>85</v>
      </c>
      <c r="AW765" s="13" t="s">
        <v>31</v>
      </c>
      <c r="AX765" s="13" t="s">
        <v>75</v>
      </c>
      <c r="AY765" s="216" t="s">
        <v>123</v>
      </c>
    </row>
    <row r="766" spans="1:65" s="12" customFormat="1" ht="11.25">
      <c r="B766" s="196"/>
      <c r="C766" s="197"/>
      <c r="D766" s="191" t="s">
        <v>133</v>
      </c>
      <c r="E766" s="198" t="s">
        <v>1</v>
      </c>
      <c r="F766" s="199" t="s">
        <v>735</v>
      </c>
      <c r="G766" s="197"/>
      <c r="H766" s="198" t="s">
        <v>1</v>
      </c>
      <c r="I766" s="200"/>
      <c r="J766" s="197"/>
      <c r="K766" s="197"/>
      <c r="L766" s="201"/>
      <c r="M766" s="202"/>
      <c r="N766" s="203"/>
      <c r="O766" s="203"/>
      <c r="P766" s="203"/>
      <c r="Q766" s="203"/>
      <c r="R766" s="203"/>
      <c r="S766" s="203"/>
      <c r="T766" s="204"/>
      <c r="AT766" s="205" t="s">
        <v>133</v>
      </c>
      <c r="AU766" s="205" t="s">
        <v>83</v>
      </c>
      <c r="AV766" s="12" t="s">
        <v>83</v>
      </c>
      <c r="AW766" s="12" t="s">
        <v>31</v>
      </c>
      <c r="AX766" s="12" t="s">
        <v>75</v>
      </c>
      <c r="AY766" s="205" t="s">
        <v>123</v>
      </c>
    </row>
    <row r="767" spans="1:65" s="13" customFormat="1" ht="11.25">
      <c r="B767" s="206"/>
      <c r="C767" s="207"/>
      <c r="D767" s="191" t="s">
        <v>133</v>
      </c>
      <c r="E767" s="208" t="s">
        <v>1</v>
      </c>
      <c r="F767" s="209" t="s">
        <v>736</v>
      </c>
      <c r="G767" s="207"/>
      <c r="H767" s="210">
        <v>110.2</v>
      </c>
      <c r="I767" s="211"/>
      <c r="J767" s="207"/>
      <c r="K767" s="207"/>
      <c r="L767" s="212"/>
      <c r="M767" s="213"/>
      <c r="N767" s="214"/>
      <c r="O767" s="214"/>
      <c r="P767" s="214"/>
      <c r="Q767" s="214"/>
      <c r="R767" s="214"/>
      <c r="S767" s="214"/>
      <c r="T767" s="215"/>
      <c r="AT767" s="216" t="s">
        <v>133</v>
      </c>
      <c r="AU767" s="216" t="s">
        <v>83</v>
      </c>
      <c r="AV767" s="13" t="s">
        <v>85</v>
      </c>
      <c r="AW767" s="13" t="s">
        <v>31</v>
      </c>
      <c r="AX767" s="13" t="s">
        <v>75</v>
      </c>
      <c r="AY767" s="216" t="s">
        <v>123</v>
      </c>
    </row>
    <row r="768" spans="1:65" s="14" customFormat="1" ht="11.25">
      <c r="B768" s="217"/>
      <c r="C768" s="218"/>
      <c r="D768" s="191" t="s">
        <v>133</v>
      </c>
      <c r="E768" s="219" t="s">
        <v>1</v>
      </c>
      <c r="F768" s="220" t="s">
        <v>136</v>
      </c>
      <c r="G768" s="218"/>
      <c r="H768" s="221">
        <v>684.2</v>
      </c>
      <c r="I768" s="222"/>
      <c r="J768" s="218"/>
      <c r="K768" s="218"/>
      <c r="L768" s="223"/>
      <c r="M768" s="224"/>
      <c r="N768" s="225"/>
      <c r="O768" s="225"/>
      <c r="P768" s="225"/>
      <c r="Q768" s="225"/>
      <c r="R768" s="225"/>
      <c r="S768" s="225"/>
      <c r="T768" s="226"/>
      <c r="AT768" s="227" t="s">
        <v>133</v>
      </c>
      <c r="AU768" s="227" t="s">
        <v>83</v>
      </c>
      <c r="AV768" s="14" t="s">
        <v>130</v>
      </c>
      <c r="AW768" s="14" t="s">
        <v>31</v>
      </c>
      <c r="AX768" s="14" t="s">
        <v>83</v>
      </c>
      <c r="AY768" s="227" t="s">
        <v>123</v>
      </c>
    </row>
    <row r="769" spans="1:65" s="2" customFormat="1" ht="16.5" customHeight="1">
      <c r="A769" s="33"/>
      <c r="B769" s="34"/>
      <c r="C769" s="228" t="s">
        <v>587</v>
      </c>
      <c r="D769" s="228" t="s">
        <v>369</v>
      </c>
      <c r="E769" s="229" t="s">
        <v>737</v>
      </c>
      <c r="F769" s="230" t="s">
        <v>738</v>
      </c>
      <c r="G769" s="231" t="s">
        <v>270</v>
      </c>
      <c r="H769" s="232">
        <v>3</v>
      </c>
      <c r="I769" s="233"/>
      <c r="J769" s="234">
        <f>ROUND(I769*H769,2)</f>
        <v>0</v>
      </c>
      <c r="K769" s="230" t="s">
        <v>128</v>
      </c>
      <c r="L769" s="38"/>
      <c r="M769" s="235" t="s">
        <v>1</v>
      </c>
      <c r="N769" s="236" t="s">
        <v>40</v>
      </c>
      <c r="O769" s="70"/>
      <c r="P769" s="187">
        <f>O769*H769</f>
        <v>0</v>
      </c>
      <c r="Q769" s="187">
        <v>0</v>
      </c>
      <c r="R769" s="187">
        <f>Q769*H769</f>
        <v>0</v>
      </c>
      <c r="S769" s="187">
        <v>0</v>
      </c>
      <c r="T769" s="188">
        <f>S769*H769</f>
        <v>0</v>
      </c>
      <c r="U769" s="33"/>
      <c r="V769" s="33"/>
      <c r="W769" s="33"/>
      <c r="X769" s="33"/>
      <c r="Y769" s="33"/>
      <c r="Z769" s="33"/>
      <c r="AA769" s="33"/>
      <c r="AB769" s="33"/>
      <c r="AC769" s="33"/>
      <c r="AD769" s="33"/>
      <c r="AE769" s="33"/>
      <c r="AR769" s="189" t="s">
        <v>130</v>
      </c>
      <c r="AT769" s="189" t="s">
        <v>369</v>
      </c>
      <c r="AU769" s="189" t="s">
        <v>83</v>
      </c>
      <c r="AY769" s="16" t="s">
        <v>123</v>
      </c>
      <c r="BE769" s="190">
        <f>IF(N769="základní",J769,0)</f>
        <v>0</v>
      </c>
      <c r="BF769" s="190">
        <f>IF(N769="snížená",J769,0)</f>
        <v>0</v>
      </c>
      <c r="BG769" s="190">
        <f>IF(N769="zákl. přenesená",J769,0)</f>
        <v>0</v>
      </c>
      <c r="BH769" s="190">
        <f>IF(N769="sníž. přenesená",J769,0)</f>
        <v>0</v>
      </c>
      <c r="BI769" s="190">
        <f>IF(N769="nulová",J769,0)</f>
        <v>0</v>
      </c>
      <c r="BJ769" s="16" t="s">
        <v>83</v>
      </c>
      <c r="BK769" s="190">
        <f>ROUND(I769*H769,2)</f>
        <v>0</v>
      </c>
      <c r="BL769" s="16" t="s">
        <v>130</v>
      </c>
      <c r="BM769" s="189" t="s">
        <v>739</v>
      </c>
    </row>
    <row r="770" spans="1:65" s="2" customFormat="1" ht="48.75">
      <c r="A770" s="33"/>
      <c r="B770" s="34"/>
      <c r="C770" s="35"/>
      <c r="D770" s="191" t="s">
        <v>132</v>
      </c>
      <c r="E770" s="35"/>
      <c r="F770" s="192" t="s">
        <v>740</v>
      </c>
      <c r="G770" s="35"/>
      <c r="H770" s="35"/>
      <c r="I770" s="193"/>
      <c r="J770" s="35"/>
      <c r="K770" s="35"/>
      <c r="L770" s="38"/>
      <c r="M770" s="194"/>
      <c r="N770" s="195"/>
      <c r="O770" s="70"/>
      <c r="P770" s="70"/>
      <c r="Q770" s="70"/>
      <c r="R770" s="70"/>
      <c r="S770" s="70"/>
      <c r="T770" s="71"/>
      <c r="U770" s="33"/>
      <c r="V770" s="33"/>
      <c r="W770" s="33"/>
      <c r="X770" s="33"/>
      <c r="Y770" s="33"/>
      <c r="Z770" s="33"/>
      <c r="AA770" s="33"/>
      <c r="AB770" s="33"/>
      <c r="AC770" s="33"/>
      <c r="AD770" s="33"/>
      <c r="AE770" s="33"/>
      <c r="AT770" s="16" t="s">
        <v>132</v>
      </c>
      <c r="AU770" s="16" t="s">
        <v>83</v>
      </c>
    </row>
    <row r="771" spans="1:65" s="13" customFormat="1" ht="11.25">
      <c r="B771" s="206"/>
      <c r="C771" s="207"/>
      <c r="D771" s="191" t="s">
        <v>133</v>
      </c>
      <c r="E771" s="208" t="s">
        <v>1</v>
      </c>
      <c r="F771" s="209" t="s">
        <v>143</v>
      </c>
      <c r="G771" s="207"/>
      <c r="H771" s="210">
        <v>3</v>
      </c>
      <c r="I771" s="211"/>
      <c r="J771" s="207"/>
      <c r="K771" s="207"/>
      <c r="L771" s="212"/>
      <c r="M771" s="213"/>
      <c r="N771" s="214"/>
      <c r="O771" s="214"/>
      <c r="P771" s="214"/>
      <c r="Q771" s="214"/>
      <c r="R771" s="214"/>
      <c r="S771" s="214"/>
      <c r="T771" s="215"/>
      <c r="AT771" s="216" t="s">
        <v>133</v>
      </c>
      <c r="AU771" s="216" t="s">
        <v>83</v>
      </c>
      <c r="AV771" s="13" t="s">
        <v>85</v>
      </c>
      <c r="AW771" s="13" t="s">
        <v>31</v>
      </c>
      <c r="AX771" s="13" t="s">
        <v>75</v>
      </c>
      <c r="AY771" s="216" t="s">
        <v>123</v>
      </c>
    </row>
    <row r="772" spans="1:65" s="14" customFormat="1" ht="11.25">
      <c r="B772" s="217"/>
      <c r="C772" s="218"/>
      <c r="D772" s="191" t="s">
        <v>133</v>
      </c>
      <c r="E772" s="219" t="s">
        <v>1</v>
      </c>
      <c r="F772" s="220" t="s">
        <v>136</v>
      </c>
      <c r="G772" s="218"/>
      <c r="H772" s="221">
        <v>3</v>
      </c>
      <c r="I772" s="222"/>
      <c r="J772" s="218"/>
      <c r="K772" s="218"/>
      <c r="L772" s="223"/>
      <c r="M772" s="224"/>
      <c r="N772" s="225"/>
      <c r="O772" s="225"/>
      <c r="P772" s="225"/>
      <c r="Q772" s="225"/>
      <c r="R772" s="225"/>
      <c r="S772" s="225"/>
      <c r="T772" s="226"/>
      <c r="AT772" s="227" t="s">
        <v>133</v>
      </c>
      <c r="AU772" s="227" t="s">
        <v>83</v>
      </c>
      <c r="AV772" s="14" t="s">
        <v>130</v>
      </c>
      <c r="AW772" s="14" t="s">
        <v>31</v>
      </c>
      <c r="AX772" s="14" t="s">
        <v>83</v>
      </c>
      <c r="AY772" s="227" t="s">
        <v>123</v>
      </c>
    </row>
    <row r="773" spans="1:65" s="2" customFormat="1" ht="24">
      <c r="A773" s="33"/>
      <c r="B773" s="34"/>
      <c r="C773" s="228" t="s">
        <v>741</v>
      </c>
      <c r="D773" s="228" t="s">
        <v>369</v>
      </c>
      <c r="E773" s="229" t="s">
        <v>742</v>
      </c>
      <c r="F773" s="230" t="s">
        <v>743</v>
      </c>
      <c r="G773" s="231" t="s">
        <v>270</v>
      </c>
      <c r="H773" s="232">
        <v>57</v>
      </c>
      <c r="I773" s="233"/>
      <c r="J773" s="234">
        <f>ROUND(I773*H773,2)</f>
        <v>0</v>
      </c>
      <c r="K773" s="230" t="s">
        <v>128</v>
      </c>
      <c r="L773" s="38"/>
      <c r="M773" s="235" t="s">
        <v>1</v>
      </c>
      <c r="N773" s="236" t="s">
        <v>40</v>
      </c>
      <c r="O773" s="70"/>
      <c r="P773" s="187">
        <f>O773*H773</f>
        <v>0</v>
      </c>
      <c r="Q773" s="187">
        <v>0</v>
      </c>
      <c r="R773" s="187">
        <f>Q773*H773</f>
        <v>0</v>
      </c>
      <c r="S773" s="187">
        <v>0</v>
      </c>
      <c r="T773" s="188">
        <f>S773*H773</f>
        <v>0</v>
      </c>
      <c r="U773" s="33"/>
      <c r="V773" s="33"/>
      <c r="W773" s="33"/>
      <c r="X773" s="33"/>
      <c r="Y773" s="33"/>
      <c r="Z773" s="33"/>
      <c r="AA773" s="33"/>
      <c r="AB773" s="33"/>
      <c r="AC773" s="33"/>
      <c r="AD773" s="33"/>
      <c r="AE773" s="33"/>
      <c r="AR773" s="189" t="s">
        <v>641</v>
      </c>
      <c r="AT773" s="189" t="s">
        <v>369</v>
      </c>
      <c r="AU773" s="189" t="s">
        <v>83</v>
      </c>
      <c r="AY773" s="16" t="s">
        <v>123</v>
      </c>
      <c r="BE773" s="190">
        <f>IF(N773="základní",J773,0)</f>
        <v>0</v>
      </c>
      <c r="BF773" s="190">
        <f>IF(N773="snížená",J773,0)</f>
        <v>0</v>
      </c>
      <c r="BG773" s="190">
        <f>IF(N773="zákl. přenesená",J773,0)</f>
        <v>0</v>
      </c>
      <c r="BH773" s="190">
        <f>IF(N773="sníž. přenesená",J773,0)</f>
        <v>0</v>
      </c>
      <c r="BI773" s="190">
        <f>IF(N773="nulová",J773,0)</f>
        <v>0</v>
      </c>
      <c r="BJ773" s="16" t="s">
        <v>83</v>
      </c>
      <c r="BK773" s="190">
        <f>ROUND(I773*H773,2)</f>
        <v>0</v>
      </c>
      <c r="BL773" s="16" t="s">
        <v>641</v>
      </c>
      <c r="BM773" s="189" t="s">
        <v>744</v>
      </c>
    </row>
    <row r="774" spans="1:65" s="2" customFormat="1" ht="58.5">
      <c r="A774" s="33"/>
      <c r="B774" s="34"/>
      <c r="C774" s="35"/>
      <c r="D774" s="191" t="s">
        <v>132</v>
      </c>
      <c r="E774" s="35"/>
      <c r="F774" s="192" t="s">
        <v>745</v>
      </c>
      <c r="G774" s="35"/>
      <c r="H774" s="35"/>
      <c r="I774" s="193"/>
      <c r="J774" s="35"/>
      <c r="K774" s="35"/>
      <c r="L774" s="38"/>
      <c r="M774" s="194"/>
      <c r="N774" s="195"/>
      <c r="O774" s="70"/>
      <c r="P774" s="70"/>
      <c r="Q774" s="70"/>
      <c r="R774" s="70"/>
      <c r="S774" s="70"/>
      <c r="T774" s="71"/>
      <c r="U774" s="33"/>
      <c r="V774" s="33"/>
      <c r="W774" s="33"/>
      <c r="X774" s="33"/>
      <c r="Y774" s="33"/>
      <c r="Z774" s="33"/>
      <c r="AA774" s="33"/>
      <c r="AB774" s="33"/>
      <c r="AC774" s="33"/>
      <c r="AD774" s="33"/>
      <c r="AE774" s="33"/>
      <c r="AT774" s="16" t="s">
        <v>132</v>
      </c>
      <c r="AU774" s="16" t="s">
        <v>83</v>
      </c>
    </row>
    <row r="775" spans="1:65" s="12" customFormat="1" ht="11.25">
      <c r="B775" s="196"/>
      <c r="C775" s="197"/>
      <c r="D775" s="191" t="s">
        <v>133</v>
      </c>
      <c r="E775" s="198" t="s">
        <v>1</v>
      </c>
      <c r="F775" s="199" t="s">
        <v>746</v>
      </c>
      <c r="G775" s="197"/>
      <c r="H775" s="198" t="s">
        <v>1</v>
      </c>
      <c r="I775" s="200"/>
      <c r="J775" s="197"/>
      <c r="K775" s="197"/>
      <c r="L775" s="201"/>
      <c r="M775" s="202"/>
      <c r="N775" s="203"/>
      <c r="O775" s="203"/>
      <c r="P775" s="203"/>
      <c r="Q775" s="203"/>
      <c r="R775" s="203"/>
      <c r="S775" s="203"/>
      <c r="T775" s="204"/>
      <c r="AT775" s="205" t="s">
        <v>133</v>
      </c>
      <c r="AU775" s="205" t="s">
        <v>83</v>
      </c>
      <c r="AV775" s="12" t="s">
        <v>83</v>
      </c>
      <c r="AW775" s="12" t="s">
        <v>31</v>
      </c>
      <c r="AX775" s="12" t="s">
        <v>75</v>
      </c>
      <c r="AY775" s="205" t="s">
        <v>123</v>
      </c>
    </row>
    <row r="776" spans="1:65" s="13" customFormat="1" ht="11.25">
      <c r="B776" s="206"/>
      <c r="C776" s="207"/>
      <c r="D776" s="191" t="s">
        <v>133</v>
      </c>
      <c r="E776" s="208" t="s">
        <v>1</v>
      </c>
      <c r="F776" s="209" t="s">
        <v>747</v>
      </c>
      <c r="G776" s="207"/>
      <c r="H776" s="210">
        <v>57</v>
      </c>
      <c r="I776" s="211"/>
      <c r="J776" s="207"/>
      <c r="K776" s="207"/>
      <c r="L776" s="212"/>
      <c r="M776" s="213"/>
      <c r="N776" s="214"/>
      <c r="O776" s="214"/>
      <c r="P776" s="214"/>
      <c r="Q776" s="214"/>
      <c r="R776" s="214"/>
      <c r="S776" s="214"/>
      <c r="T776" s="215"/>
      <c r="AT776" s="216" t="s">
        <v>133</v>
      </c>
      <c r="AU776" s="216" t="s">
        <v>83</v>
      </c>
      <c r="AV776" s="13" t="s">
        <v>85</v>
      </c>
      <c r="AW776" s="13" t="s">
        <v>31</v>
      </c>
      <c r="AX776" s="13" t="s">
        <v>75</v>
      </c>
      <c r="AY776" s="216" t="s">
        <v>123</v>
      </c>
    </row>
    <row r="777" spans="1:65" s="14" customFormat="1" ht="11.25">
      <c r="B777" s="217"/>
      <c r="C777" s="218"/>
      <c r="D777" s="191" t="s">
        <v>133</v>
      </c>
      <c r="E777" s="219" t="s">
        <v>1</v>
      </c>
      <c r="F777" s="220" t="s">
        <v>136</v>
      </c>
      <c r="G777" s="218"/>
      <c r="H777" s="221">
        <v>57</v>
      </c>
      <c r="I777" s="222"/>
      <c r="J777" s="218"/>
      <c r="K777" s="218"/>
      <c r="L777" s="223"/>
      <c r="M777" s="237"/>
      <c r="N777" s="238"/>
      <c r="O777" s="238"/>
      <c r="P777" s="238"/>
      <c r="Q777" s="238"/>
      <c r="R777" s="238"/>
      <c r="S777" s="238"/>
      <c r="T777" s="239"/>
      <c r="AT777" s="227" t="s">
        <v>133</v>
      </c>
      <c r="AU777" s="227" t="s">
        <v>83</v>
      </c>
      <c r="AV777" s="14" t="s">
        <v>130</v>
      </c>
      <c r="AW777" s="14" t="s">
        <v>31</v>
      </c>
      <c r="AX777" s="14" t="s">
        <v>83</v>
      </c>
      <c r="AY777" s="227" t="s">
        <v>123</v>
      </c>
    </row>
    <row r="778" spans="1:65" s="2" customFormat="1" ht="6.95" customHeight="1">
      <c r="A778" s="33"/>
      <c r="B778" s="53"/>
      <c r="C778" s="54"/>
      <c r="D778" s="54"/>
      <c r="E778" s="54"/>
      <c r="F778" s="54"/>
      <c r="G778" s="54"/>
      <c r="H778" s="54"/>
      <c r="I778" s="54"/>
      <c r="J778" s="54"/>
      <c r="K778" s="54"/>
      <c r="L778" s="38"/>
      <c r="M778" s="33"/>
      <c r="O778" s="33"/>
      <c r="P778" s="33"/>
      <c r="Q778" s="33"/>
      <c r="R778" s="33"/>
      <c r="S778" s="33"/>
      <c r="T778" s="33"/>
      <c r="U778" s="33"/>
      <c r="V778" s="33"/>
      <c r="W778" s="33"/>
      <c r="X778" s="33"/>
      <c r="Y778" s="33"/>
      <c r="Z778" s="33"/>
      <c r="AA778" s="33"/>
      <c r="AB778" s="33"/>
      <c r="AC778" s="33"/>
      <c r="AD778" s="33"/>
      <c r="AE778" s="33"/>
    </row>
  </sheetData>
  <sheetProtection algorithmName="SHA-512" hashValue="h6SWHDP7qx7S2gzSirjky1wwl04gkG1mSDouf6bS2DIn/wl+lDoXb/LZyhGY+GcrYy7vnWywxa2f87I+bIuDCQ==" saltValue="cf/lExrvByZ0rcdgCqRL1g==" spinCount="100000" sheet="1" objects="1" scenarios="1" formatColumns="0" formatRows="0" autoFilter="0"/>
  <autoFilter ref="C120:K777"/>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32"/>
  <sheetViews>
    <sheetView showGridLines="0" tabSelected="1" topLeftCell="A126" workbookViewId="0">
      <selection activeCell="I153" sqref="I153"/>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88</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95</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26.25" hidden="1" customHeight="1">
      <c r="B7" s="19"/>
      <c r="E7" s="281" t="str">
        <f>'Rekapitulace stavby'!K6</f>
        <v>Oprava trati v úseku Poličany - Malešov (mimo) - Červené Janovice</v>
      </c>
      <c r="F7" s="282"/>
      <c r="G7" s="282"/>
      <c r="H7" s="282"/>
      <c r="L7" s="19"/>
    </row>
    <row r="8" spans="1:46" s="2" customFormat="1" ht="12" hidden="1" customHeight="1">
      <c r="A8" s="33"/>
      <c r="B8" s="38"/>
      <c r="C8" s="33"/>
      <c r="D8" s="111" t="s">
        <v>96</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748</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25. 1. 2021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tr">
        <f>IF('Rekapitulace stavby'!AN10="","",'Rekapitulace stavby'!AN10)</f>
        <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tr">
        <f>IF('Rekapitulace stavby'!E11="","",'Rekapitulace stavby'!E11)</f>
        <v>Ing.Toláš Josef</v>
      </c>
      <c r="F15" s="33"/>
      <c r="G15" s="33"/>
      <c r="H15" s="33"/>
      <c r="I15" s="111" t="s">
        <v>27</v>
      </c>
      <c r="J15" s="112" t="str">
        <f>IF('Rekapitulace stavby'!AN11="","",'Rekapitulace stavby'!AN11)</f>
        <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tr">
        <f>IF('Rekapitulace stavby'!E20="","",'Rekapitulace stavby'!E20)</f>
        <v>Šubr Pavel</v>
      </c>
      <c r="F24" s="33"/>
      <c r="G24" s="33"/>
      <c r="H24" s="33"/>
      <c r="I24" s="111" t="s">
        <v>27</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ROUND(J121,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ROUND((SUM(BE121:BE531)),  2)</f>
        <v>0</v>
      </c>
      <c r="G33" s="33"/>
      <c r="H33" s="33"/>
      <c r="I33" s="123">
        <v>0.21</v>
      </c>
      <c r="J33" s="122">
        <f>ROUND(((SUM(BE121:BE531))*I33),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ROUND((SUM(BF121:BF531)),  2)</f>
        <v>0</v>
      </c>
      <c r="G34" s="33"/>
      <c r="H34" s="33"/>
      <c r="I34" s="123">
        <v>0.15</v>
      </c>
      <c r="J34" s="122">
        <f>ROUND(((SUM(BF121:BF531))*I34),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ROUND((SUM(BG121:BG531)),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ROUND((SUM(BH121:BH531)),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ROUND((SUM(BI121:BI531)),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98</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customHeight="1">
      <c r="A85" s="33"/>
      <c r="B85" s="34"/>
      <c r="C85" s="35"/>
      <c r="D85" s="35"/>
      <c r="E85" s="288" t="str">
        <f>E7</f>
        <v>Oprava trati v úseku Poličany - Malešov (mimo) - Červené Janovice</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96</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SO2 - Oprava trati v úseku Poličany - Malešov</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25. 1. 2021</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Ing.Toláš Josef</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Šubr Pavel</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99</v>
      </c>
      <c r="D94" s="143"/>
      <c r="E94" s="143"/>
      <c r="F94" s="143"/>
      <c r="G94" s="143"/>
      <c r="H94" s="143"/>
      <c r="I94" s="143"/>
      <c r="J94" s="144" t="s">
        <v>100</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101</v>
      </c>
      <c r="D96" s="35"/>
      <c r="E96" s="35"/>
      <c r="F96" s="35"/>
      <c r="G96" s="35"/>
      <c r="H96" s="35"/>
      <c r="I96" s="35"/>
      <c r="J96" s="83">
        <f>J121</f>
        <v>0</v>
      </c>
      <c r="K96" s="35"/>
      <c r="L96" s="50"/>
      <c r="S96" s="33"/>
      <c r="T96" s="33"/>
      <c r="U96" s="33"/>
      <c r="V96" s="33"/>
      <c r="W96" s="33"/>
      <c r="X96" s="33"/>
      <c r="Y96" s="33"/>
      <c r="Z96" s="33"/>
      <c r="AA96" s="33"/>
      <c r="AB96" s="33"/>
      <c r="AC96" s="33"/>
      <c r="AD96" s="33"/>
      <c r="AE96" s="33"/>
      <c r="AU96" s="16" t="s">
        <v>102</v>
      </c>
    </row>
    <row r="97" spans="1:31" s="9" customFormat="1" ht="24.95" customHeight="1">
      <c r="B97" s="146"/>
      <c r="C97" s="147"/>
      <c r="D97" s="148" t="s">
        <v>103</v>
      </c>
      <c r="E97" s="149"/>
      <c r="F97" s="149"/>
      <c r="G97" s="149"/>
      <c r="H97" s="149"/>
      <c r="I97" s="149"/>
      <c r="J97" s="150">
        <f>J122</f>
        <v>0</v>
      </c>
      <c r="K97" s="147"/>
      <c r="L97" s="151"/>
    </row>
    <row r="98" spans="1:31" s="9" customFormat="1" ht="24.95" customHeight="1">
      <c r="B98" s="146"/>
      <c r="C98" s="147"/>
      <c r="D98" s="148" t="s">
        <v>104</v>
      </c>
      <c r="E98" s="149"/>
      <c r="F98" s="149"/>
      <c r="G98" s="149"/>
      <c r="H98" s="149"/>
      <c r="I98" s="149"/>
      <c r="J98" s="150">
        <f>J158</f>
        <v>0</v>
      </c>
      <c r="K98" s="147"/>
      <c r="L98" s="151"/>
    </row>
    <row r="99" spans="1:31" s="9" customFormat="1" ht="24.95" customHeight="1">
      <c r="B99" s="146"/>
      <c r="C99" s="147"/>
      <c r="D99" s="148" t="s">
        <v>105</v>
      </c>
      <c r="E99" s="149"/>
      <c r="F99" s="149"/>
      <c r="G99" s="149"/>
      <c r="H99" s="149"/>
      <c r="I99" s="149"/>
      <c r="J99" s="150">
        <f>J241</f>
        <v>0</v>
      </c>
      <c r="K99" s="147"/>
      <c r="L99" s="151"/>
    </row>
    <row r="100" spans="1:31" s="9" customFormat="1" ht="24.95" customHeight="1">
      <c r="B100" s="146"/>
      <c r="C100" s="147"/>
      <c r="D100" s="148" t="s">
        <v>106</v>
      </c>
      <c r="E100" s="149"/>
      <c r="F100" s="149"/>
      <c r="G100" s="149"/>
      <c r="H100" s="149"/>
      <c r="I100" s="149"/>
      <c r="J100" s="150">
        <f>J448</f>
        <v>0</v>
      </c>
      <c r="K100" s="147"/>
      <c r="L100" s="151"/>
    </row>
    <row r="101" spans="1:31" s="9" customFormat="1" ht="24.95" customHeight="1">
      <c r="B101" s="146"/>
      <c r="C101" s="147"/>
      <c r="D101" s="148" t="s">
        <v>107</v>
      </c>
      <c r="E101" s="149"/>
      <c r="F101" s="149"/>
      <c r="G101" s="149"/>
      <c r="H101" s="149"/>
      <c r="I101" s="149"/>
      <c r="J101" s="150">
        <f>J467</f>
        <v>0</v>
      </c>
      <c r="K101" s="147"/>
      <c r="L101" s="151"/>
    </row>
    <row r="102" spans="1:31"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31" s="2" customFormat="1" ht="6.95"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31" s="2" customFormat="1" ht="6.95"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31" s="2" customFormat="1" ht="24.95" customHeight="1">
      <c r="A108" s="33"/>
      <c r="B108" s="34"/>
      <c r="C108" s="22" t="s">
        <v>108</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26.25" customHeight="1">
      <c r="A111" s="33"/>
      <c r="B111" s="34"/>
      <c r="C111" s="35"/>
      <c r="D111" s="35"/>
      <c r="E111" s="288" t="str">
        <f>E7</f>
        <v>Oprava trati v úseku Poličany - Malešov (mimo) - Červené Janovice</v>
      </c>
      <c r="F111" s="289"/>
      <c r="G111" s="289"/>
      <c r="H111" s="289"/>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96</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40" t="str">
        <f>E9</f>
        <v>SO2 - Oprava trati v úseku Poličany - Malešov</v>
      </c>
      <c r="F113" s="290"/>
      <c r="G113" s="290"/>
      <c r="H113" s="290"/>
      <c r="I113" s="35"/>
      <c r="J113" s="35"/>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F12</f>
        <v xml:space="preserve"> </v>
      </c>
      <c r="G115" s="35"/>
      <c r="H115" s="35"/>
      <c r="I115" s="28" t="s">
        <v>22</v>
      </c>
      <c r="J115" s="65" t="str">
        <f>IF(J12="","",J12)</f>
        <v>25. 1. 2021</v>
      </c>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24</v>
      </c>
      <c r="D117" s="35"/>
      <c r="E117" s="35"/>
      <c r="F117" s="26" t="str">
        <f>E15</f>
        <v>Ing.Toláš Josef</v>
      </c>
      <c r="G117" s="35"/>
      <c r="H117" s="35"/>
      <c r="I117" s="28" t="s">
        <v>30</v>
      </c>
      <c r="J117" s="31" t="str">
        <f>E21</f>
        <v xml:space="preserve"> </v>
      </c>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28</v>
      </c>
      <c r="D118" s="35"/>
      <c r="E118" s="35"/>
      <c r="F118" s="26" t="str">
        <f>IF(E18="","",E18)</f>
        <v>Vyplň údaj</v>
      </c>
      <c r="G118" s="35"/>
      <c r="H118" s="35"/>
      <c r="I118" s="28" t="s">
        <v>32</v>
      </c>
      <c r="J118" s="31" t="str">
        <f>E24</f>
        <v>Šubr Pavel</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10" customFormat="1" ht="29.25" customHeight="1">
      <c r="A120" s="152"/>
      <c r="B120" s="153"/>
      <c r="C120" s="154" t="s">
        <v>109</v>
      </c>
      <c r="D120" s="155" t="s">
        <v>60</v>
      </c>
      <c r="E120" s="155" t="s">
        <v>56</v>
      </c>
      <c r="F120" s="155" t="s">
        <v>57</v>
      </c>
      <c r="G120" s="155" t="s">
        <v>110</v>
      </c>
      <c r="H120" s="155" t="s">
        <v>111</v>
      </c>
      <c r="I120" s="155" t="s">
        <v>112</v>
      </c>
      <c r="J120" s="155" t="s">
        <v>100</v>
      </c>
      <c r="K120" s="156" t="s">
        <v>113</v>
      </c>
      <c r="L120" s="157"/>
      <c r="M120" s="74" t="s">
        <v>1</v>
      </c>
      <c r="N120" s="75" t="s">
        <v>39</v>
      </c>
      <c r="O120" s="75" t="s">
        <v>114</v>
      </c>
      <c r="P120" s="75" t="s">
        <v>115</v>
      </c>
      <c r="Q120" s="75" t="s">
        <v>116</v>
      </c>
      <c r="R120" s="75" t="s">
        <v>117</v>
      </c>
      <c r="S120" s="75" t="s">
        <v>118</v>
      </c>
      <c r="T120" s="76" t="s">
        <v>119</v>
      </c>
      <c r="U120" s="152"/>
      <c r="V120" s="152"/>
      <c r="W120" s="152"/>
      <c r="X120" s="152"/>
      <c r="Y120" s="152"/>
      <c r="Z120" s="152"/>
      <c r="AA120" s="152"/>
      <c r="AB120" s="152"/>
      <c r="AC120" s="152"/>
      <c r="AD120" s="152"/>
      <c r="AE120" s="152"/>
    </row>
    <row r="121" spans="1:65" s="2" customFormat="1" ht="22.9" customHeight="1">
      <c r="A121" s="33"/>
      <c r="B121" s="34"/>
      <c r="C121" s="81" t="s">
        <v>120</v>
      </c>
      <c r="D121" s="35"/>
      <c r="E121" s="35"/>
      <c r="F121" s="35"/>
      <c r="G121" s="35"/>
      <c r="H121" s="35"/>
      <c r="I121" s="35"/>
      <c r="J121" s="158">
        <f>BK121</f>
        <v>0</v>
      </c>
      <c r="K121" s="35"/>
      <c r="L121" s="38"/>
      <c r="M121" s="77"/>
      <c r="N121" s="159"/>
      <c r="O121" s="78"/>
      <c r="P121" s="160">
        <f>P122+P158+P241+P448+P467</f>
        <v>0</v>
      </c>
      <c r="Q121" s="78"/>
      <c r="R121" s="160">
        <f>R122+R158+R241+R448+R467</f>
        <v>7037.6442349999998</v>
      </c>
      <c r="S121" s="78"/>
      <c r="T121" s="161">
        <f>T122+T158+T241+T448+T467</f>
        <v>0</v>
      </c>
      <c r="U121" s="33"/>
      <c r="V121" s="33"/>
      <c r="W121" s="33"/>
      <c r="X121" s="33"/>
      <c r="Y121" s="33"/>
      <c r="Z121" s="33"/>
      <c r="AA121" s="33"/>
      <c r="AB121" s="33"/>
      <c r="AC121" s="33"/>
      <c r="AD121" s="33"/>
      <c r="AE121" s="33"/>
      <c r="AT121" s="16" t="s">
        <v>74</v>
      </c>
      <c r="AU121" s="16" t="s">
        <v>102</v>
      </c>
      <c r="BK121" s="162">
        <f>BK122+BK158+BK241+BK448+BK467</f>
        <v>0</v>
      </c>
    </row>
    <row r="122" spans="1:65" s="11" customFormat="1" ht="25.9" customHeight="1">
      <c r="B122" s="163"/>
      <c r="C122" s="164"/>
      <c r="D122" s="165" t="s">
        <v>74</v>
      </c>
      <c r="E122" s="166" t="s">
        <v>121</v>
      </c>
      <c r="F122" s="166" t="s">
        <v>122</v>
      </c>
      <c r="G122" s="164"/>
      <c r="H122" s="164"/>
      <c r="I122" s="167"/>
      <c r="J122" s="168">
        <f>BK122</f>
        <v>0</v>
      </c>
      <c r="K122" s="164"/>
      <c r="L122" s="169"/>
      <c r="M122" s="170"/>
      <c r="N122" s="171"/>
      <c r="O122" s="171"/>
      <c r="P122" s="172">
        <f>SUM(P123:P157)</f>
        <v>0</v>
      </c>
      <c r="Q122" s="171"/>
      <c r="R122" s="172">
        <f>SUM(R123:R157)</f>
        <v>1101.3834600000002</v>
      </c>
      <c r="S122" s="171"/>
      <c r="T122" s="173">
        <f>SUM(T123:T157)</f>
        <v>0</v>
      </c>
      <c r="AR122" s="174" t="s">
        <v>83</v>
      </c>
      <c r="AT122" s="175" t="s">
        <v>74</v>
      </c>
      <c r="AU122" s="175" t="s">
        <v>75</v>
      </c>
      <c r="AY122" s="174" t="s">
        <v>123</v>
      </c>
      <c r="BK122" s="176">
        <f>SUM(BK123:BK157)</f>
        <v>0</v>
      </c>
    </row>
    <row r="123" spans="1:65" s="2" customFormat="1" ht="21.75" customHeight="1">
      <c r="A123" s="33"/>
      <c r="B123" s="34"/>
      <c r="C123" s="177" t="s">
        <v>83</v>
      </c>
      <c r="D123" s="177" t="s">
        <v>124</v>
      </c>
      <c r="E123" s="178" t="s">
        <v>138</v>
      </c>
      <c r="F123" s="179" t="s">
        <v>139</v>
      </c>
      <c r="G123" s="180" t="s">
        <v>127</v>
      </c>
      <c r="H123" s="181">
        <v>58</v>
      </c>
      <c r="I123" s="291"/>
      <c r="J123" s="183">
        <f>ROUND(I123*H123,2)</f>
        <v>0</v>
      </c>
      <c r="K123" s="179" t="s">
        <v>128</v>
      </c>
      <c r="L123" s="184"/>
      <c r="M123" s="185" t="s">
        <v>1</v>
      </c>
      <c r="N123" s="186" t="s">
        <v>40</v>
      </c>
      <c r="O123" s="70"/>
      <c r="P123" s="187">
        <f>O123*H123</f>
        <v>0</v>
      </c>
      <c r="Q123" s="187">
        <v>3.70425</v>
      </c>
      <c r="R123" s="187">
        <f>Q123*H123</f>
        <v>214.84649999999999</v>
      </c>
      <c r="S123" s="187">
        <v>0</v>
      </c>
      <c r="T123" s="188">
        <f>S123*H123</f>
        <v>0</v>
      </c>
      <c r="U123" s="33"/>
      <c r="V123" s="33"/>
      <c r="W123" s="33"/>
      <c r="X123" s="33"/>
      <c r="Y123" s="33"/>
      <c r="Z123" s="33"/>
      <c r="AA123" s="33"/>
      <c r="AB123" s="33"/>
      <c r="AC123" s="33"/>
      <c r="AD123" s="33"/>
      <c r="AE123" s="33"/>
      <c r="AR123" s="189" t="s">
        <v>129</v>
      </c>
      <c r="AT123" s="189" t="s">
        <v>124</v>
      </c>
      <c r="AU123" s="189" t="s">
        <v>83</v>
      </c>
      <c r="AY123" s="16" t="s">
        <v>123</v>
      </c>
      <c r="BE123" s="190">
        <f>IF(N123="základní",J123,0)</f>
        <v>0</v>
      </c>
      <c r="BF123" s="190">
        <f>IF(N123="snížená",J123,0)</f>
        <v>0</v>
      </c>
      <c r="BG123" s="190">
        <f>IF(N123="zákl. přenesená",J123,0)</f>
        <v>0</v>
      </c>
      <c r="BH123" s="190">
        <f>IF(N123="sníž. přenesená",J123,0)</f>
        <v>0</v>
      </c>
      <c r="BI123" s="190">
        <f>IF(N123="nulová",J123,0)</f>
        <v>0</v>
      </c>
      <c r="BJ123" s="16" t="s">
        <v>83</v>
      </c>
      <c r="BK123" s="190">
        <f>ROUND(I123*H123,2)</f>
        <v>0</v>
      </c>
      <c r="BL123" s="16" t="s">
        <v>130</v>
      </c>
      <c r="BM123" s="189" t="s">
        <v>749</v>
      </c>
    </row>
    <row r="124" spans="1:65" s="2" customFormat="1" ht="11.25">
      <c r="A124" s="33"/>
      <c r="B124" s="34"/>
      <c r="C124" s="35"/>
      <c r="D124" s="191" t="s">
        <v>132</v>
      </c>
      <c r="E124" s="35"/>
      <c r="F124" s="192" t="s">
        <v>139</v>
      </c>
      <c r="G124" s="35"/>
      <c r="H124" s="35"/>
      <c r="I124" s="193"/>
      <c r="J124" s="35"/>
      <c r="K124" s="35"/>
      <c r="L124" s="38"/>
      <c r="M124" s="194"/>
      <c r="N124" s="195"/>
      <c r="O124" s="70"/>
      <c r="P124" s="70"/>
      <c r="Q124" s="70"/>
      <c r="R124" s="70"/>
      <c r="S124" s="70"/>
      <c r="T124" s="71"/>
      <c r="U124" s="33"/>
      <c r="V124" s="33"/>
      <c r="W124" s="33"/>
      <c r="X124" s="33"/>
      <c r="Y124" s="33"/>
      <c r="Z124" s="33"/>
      <c r="AA124" s="33"/>
      <c r="AB124" s="33"/>
      <c r="AC124" s="33"/>
      <c r="AD124" s="33"/>
      <c r="AE124" s="33"/>
      <c r="AT124" s="16" t="s">
        <v>132</v>
      </c>
      <c r="AU124" s="16" t="s">
        <v>83</v>
      </c>
    </row>
    <row r="125" spans="1:65" s="13" customFormat="1" ht="11.25">
      <c r="B125" s="206"/>
      <c r="C125" s="207"/>
      <c r="D125" s="191" t="s">
        <v>133</v>
      </c>
      <c r="E125" s="208" t="s">
        <v>1</v>
      </c>
      <c r="F125" s="209" t="s">
        <v>750</v>
      </c>
      <c r="G125" s="207"/>
      <c r="H125" s="210">
        <v>58</v>
      </c>
      <c r="I125" s="211"/>
      <c r="J125" s="207"/>
      <c r="K125" s="207"/>
      <c r="L125" s="212"/>
      <c r="M125" s="213"/>
      <c r="N125" s="214"/>
      <c r="O125" s="214"/>
      <c r="P125" s="214"/>
      <c r="Q125" s="214"/>
      <c r="R125" s="214"/>
      <c r="S125" s="214"/>
      <c r="T125" s="215"/>
      <c r="AT125" s="216" t="s">
        <v>133</v>
      </c>
      <c r="AU125" s="216" t="s">
        <v>83</v>
      </c>
      <c r="AV125" s="13" t="s">
        <v>85</v>
      </c>
      <c r="AW125" s="13" t="s">
        <v>31</v>
      </c>
      <c r="AX125" s="13" t="s">
        <v>75</v>
      </c>
      <c r="AY125" s="216" t="s">
        <v>123</v>
      </c>
    </row>
    <row r="126" spans="1:65" s="14" customFormat="1" ht="11.25">
      <c r="B126" s="217"/>
      <c r="C126" s="218"/>
      <c r="D126" s="191" t="s">
        <v>133</v>
      </c>
      <c r="E126" s="219" t="s">
        <v>1</v>
      </c>
      <c r="F126" s="220" t="s">
        <v>136</v>
      </c>
      <c r="G126" s="218"/>
      <c r="H126" s="221">
        <v>58</v>
      </c>
      <c r="I126" s="222"/>
      <c r="J126" s="218"/>
      <c r="K126" s="218"/>
      <c r="L126" s="223"/>
      <c r="M126" s="224"/>
      <c r="N126" s="225"/>
      <c r="O126" s="225"/>
      <c r="P126" s="225"/>
      <c r="Q126" s="225"/>
      <c r="R126" s="225"/>
      <c r="S126" s="225"/>
      <c r="T126" s="226"/>
      <c r="AT126" s="227" t="s">
        <v>133</v>
      </c>
      <c r="AU126" s="227" t="s">
        <v>83</v>
      </c>
      <c r="AV126" s="14" t="s">
        <v>130</v>
      </c>
      <c r="AW126" s="14" t="s">
        <v>31</v>
      </c>
      <c r="AX126" s="14" t="s">
        <v>83</v>
      </c>
      <c r="AY126" s="227" t="s">
        <v>123</v>
      </c>
    </row>
    <row r="127" spans="1:65" s="12" customFormat="1" ht="11.25">
      <c r="B127" s="196"/>
      <c r="C127" s="197"/>
      <c r="D127" s="191" t="s">
        <v>133</v>
      </c>
      <c r="E127" s="198" t="s">
        <v>1</v>
      </c>
      <c r="F127" s="199" t="s">
        <v>137</v>
      </c>
      <c r="G127" s="197"/>
      <c r="H127" s="198" t="s">
        <v>1</v>
      </c>
      <c r="I127" s="200"/>
      <c r="J127" s="197"/>
      <c r="K127" s="197"/>
      <c r="L127" s="201"/>
      <c r="M127" s="202"/>
      <c r="N127" s="203"/>
      <c r="O127" s="203"/>
      <c r="P127" s="203"/>
      <c r="Q127" s="203"/>
      <c r="R127" s="203"/>
      <c r="S127" s="203"/>
      <c r="T127" s="204"/>
      <c r="AT127" s="205" t="s">
        <v>133</v>
      </c>
      <c r="AU127" s="205" t="s">
        <v>83</v>
      </c>
      <c r="AV127" s="12" t="s">
        <v>83</v>
      </c>
      <c r="AW127" s="12" t="s">
        <v>31</v>
      </c>
      <c r="AX127" s="12" t="s">
        <v>75</v>
      </c>
      <c r="AY127" s="205" t="s">
        <v>123</v>
      </c>
    </row>
    <row r="128" spans="1:65" s="2" customFormat="1" ht="16.5" customHeight="1">
      <c r="A128" s="33"/>
      <c r="B128" s="34"/>
      <c r="C128" s="177" t="s">
        <v>85</v>
      </c>
      <c r="D128" s="177" t="s">
        <v>124</v>
      </c>
      <c r="E128" s="178" t="s">
        <v>751</v>
      </c>
      <c r="F128" s="179" t="s">
        <v>752</v>
      </c>
      <c r="G128" s="180" t="s">
        <v>127</v>
      </c>
      <c r="H128" s="181">
        <v>3306</v>
      </c>
      <c r="I128" s="291"/>
      <c r="J128" s="183">
        <f>ROUND(I128*H128,2)</f>
        <v>0</v>
      </c>
      <c r="K128" s="179" t="s">
        <v>128</v>
      </c>
      <c r="L128" s="184"/>
      <c r="M128" s="185" t="s">
        <v>1</v>
      </c>
      <c r="N128" s="186" t="s">
        <v>40</v>
      </c>
      <c r="O128" s="70"/>
      <c r="P128" s="187">
        <f>O128*H128</f>
        <v>0</v>
      </c>
      <c r="Q128" s="187">
        <v>0.26500000000000001</v>
      </c>
      <c r="R128" s="187">
        <f>Q128*H128</f>
        <v>876.09</v>
      </c>
      <c r="S128" s="187">
        <v>0</v>
      </c>
      <c r="T128" s="188">
        <f>S128*H128</f>
        <v>0</v>
      </c>
      <c r="U128" s="33"/>
      <c r="V128" s="33"/>
      <c r="W128" s="33"/>
      <c r="X128" s="33"/>
      <c r="Y128" s="33"/>
      <c r="Z128" s="33"/>
      <c r="AA128" s="33"/>
      <c r="AB128" s="33"/>
      <c r="AC128" s="33"/>
      <c r="AD128" s="33"/>
      <c r="AE128" s="33"/>
      <c r="AR128" s="189" t="s">
        <v>129</v>
      </c>
      <c r="AT128" s="189" t="s">
        <v>124</v>
      </c>
      <c r="AU128" s="189" t="s">
        <v>83</v>
      </c>
      <c r="AY128" s="16" t="s">
        <v>123</v>
      </c>
      <c r="BE128" s="190">
        <f>IF(N128="základní",J128,0)</f>
        <v>0</v>
      </c>
      <c r="BF128" s="190">
        <f>IF(N128="snížená",J128,0)</f>
        <v>0</v>
      </c>
      <c r="BG128" s="190">
        <f>IF(N128="zákl. přenesená",J128,0)</f>
        <v>0</v>
      </c>
      <c r="BH128" s="190">
        <f>IF(N128="sníž. přenesená",J128,0)</f>
        <v>0</v>
      </c>
      <c r="BI128" s="190">
        <f>IF(N128="nulová",J128,0)</f>
        <v>0</v>
      </c>
      <c r="BJ128" s="16" t="s">
        <v>83</v>
      </c>
      <c r="BK128" s="190">
        <f>ROUND(I128*H128,2)</f>
        <v>0</v>
      </c>
      <c r="BL128" s="16" t="s">
        <v>130</v>
      </c>
      <c r="BM128" s="189" t="s">
        <v>753</v>
      </c>
    </row>
    <row r="129" spans="1:65" s="2" customFormat="1" ht="11.25">
      <c r="A129" s="33"/>
      <c r="B129" s="34"/>
      <c r="C129" s="35"/>
      <c r="D129" s="191" t="s">
        <v>132</v>
      </c>
      <c r="E129" s="35"/>
      <c r="F129" s="192" t="s">
        <v>752</v>
      </c>
      <c r="G129" s="35"/>
      <c r="H129" s="35"/>
      <c r="I129" s="193"/>
      <c r="J129" s="35"/>
      <c r="K129" s="35"/>
      <c r="L129" s="38"/>
      <c r="M129" s="194"/>
      <c r="N129" s="195"/>
      <c r="O129" s="70"/>
      <c r="P129" s="70"/>
      <c r="Q129" s="70"/>
      <c r="R129" s="70"/>
      <c r="S129" s="70"/>
      <c r="T129" s="71"/>
      <c r="U129" s="33"/>
      <c r="V129" s="33"/>
      <c r="W129" s="33"/>
      <c r="X129" s="33"/>
      <c r="Y129" s="33"/>
      <c r="Z129" s="33"/>
      <c r="AA129" s="33"/>
      <c r="AB129" s="33"/>
      <c r="AC129" s="33"/>
      <c r="AD129" s="33"/>
      <c r="AE129" s="33"/>
      <c r="AT129" s="16" t="s">
        <v>132</v>
      </c>
      <c r="AU129" s="16" t="s">
        <v>83</v>
      </c>
    </row>
    <row r="130" spans="1:65" s="13" customFormat="1" ht="11.25">
      <c r="B130" s="206"/>
      <c r="C130" s="207"/>
      <c r="D130" s="191" t="s">
        <v>133</v>
      </c>
      <c r="E130" s="208" t="s">
        <v>1</v>
      </c>
      <c r="F130" s="209" t="s">
        <v>754</v>
      </c>
      <c r="G130" s="207"/>
      <c r="H130" s="210">
        <v>3306</v>
      </c>
      <c r="I130" s="211"/>
      <c r="J130" s="207"/>
      <c r="K130" s="207"/>
      <c r="L130" s="212"/>
      <c r="M130" s="213"/>
      <c r="N130" s="214"/>
      <c r="O130" s="214"/>
      <c r="P130" s="214"/>
      <c r="Q130" s="214"/>
      <c r="R130" s="214"/>
      <c r="S130" s="214"/>
      <c r="T130" s="215"/>
      <c r="AT130" s="216" t="s">
        <v>133</v>
      </c>
      <c r="AU130" s="216" t="s">
        <v>83</v>
      </c>
      <c r="AV130" s="13" t="s">
        <v>85</v>
      </c>
      <c r="AW130" s="13" t="s">
        <v>31</v>
      </c>
      <c r="AX130" s="13" t="s">
        <v>75</v>
      </c>
      <c r="AY130" s="216" t="s">
        <v>123</v>
      </c>
    </row>
    <row r="131" spans="1:65" s="14" customFormat="1" ht="11.25">
      <c r="B131" s="217"/>
      <c r="C131" s="218"/>
      <c r="D131" s="191" t="s">
        <v>133</v>
      </c>
      <c r="E131" s="219" t="s">
        <v>1</v>
      </c>
      <c r="F131" s="220" t="s">
        <v>136</v>
      </c>
      <c r="G131" s="218"/>
      <c r="H131" s="221">
        <v>3306</v>
      </c>
      <c r="I131" s="222"/>
      <c r="J131" s="218"/>
      <c r="K131" s="218"/>
      <c r="L131" s="223"/>
      <c r="M131" s="224"/>
      <c r="N131" s="225"/>
      <c r="O131" s="225"/>
      <c r="P131" s="225"/>
      <c r="Q131" s="225"/>
      <c r="R131" s="225"/>
      <c r="S131" s="225"/>
      <c r="T131" s="226"/>
      <c r="AT131" s="227" t="s">
        <v>133</v>
      </c>
      <c r="AU131" s="227" t="s">
        <v>83</v>
      </c>
      <c r="AV131" s="14" t="s">
        <v>130</v>
      </c>
      <c r="AW131" s="14" t="s">
        <v>31</v>
      </c>
      <c r="AX131" s="14" t="s">
        <v>83</v>
      </c>
      <c r="AY131" s="227" t="s">
        <v>123</v>
      </c>
    </row>
    <row r="132" spans="1:65" s="12" customFormat="1" ht="11.25">
      <c r="B132" s="196"/>
      <c r="C132" s="197"/>
      <c r="D132" s="191" t="s">
        <v>133</v>
      </c>
      <c r="E132" s="198" t="s">
        <v>1</v>
      </c>
      <c r="F132" s="199" t="s">
        <v>137</v>
      </c>
      <c r="G132" s="197"/>
      <c r="H132" s="198" t="s">
        <v>1</v>
      </c>
      <c r="I132" s="200"/>
      <c r="J132" s="197"/>
      <c r="K132" s="197"/>
      <c r="L132" s="201"/>
      <c r="M132" s="202"/>
      <c r="N132" s="203"/>
      <c r="O132" s="203"/>
      <c r="P132" s="203"/>
      <c r="Q132" s="203"/>
      <c r="R132" s="203"/>
      <c r="S132" s="203"/>
      <c r="T132" s="204"/>
      <c r="AT132" s="205" t="s">
        <v>133</v>
      </c>
      <c r="AU132" s="205" t="s">
        <v>83</v>
      </c>
      <c r="AV132" s="12" t="s">
        <v>83</v>
      </c>
      <c r="AW132" s="12" t="s">
        <v>31</v>
      </c>
      <c r="AX132" s="12" t="s">
        <v>75</v>
      </c>
      <c r="AY132" s="205" t="s">
        <v>123</v>
      </c>
    </row>
    <row r="133" spans="1:65" s="2" customFormat="1" ht="16.5" customHeight="1">
      <c r="A133" s="33"/>
      <c r="B133" s="34"/>
      <c r="C133" s="177" t="s">
        <v>143</v>
      </c>
      <c r="D133" s="177" t="s">
        <v>124</v>
      </c>
      <c r="E133" s="178" t="s">
        <v>204</v>
      </c>
      <c r="F133" s="179" t="s">
        <v>205</v>
      </c>
      <c r="G133" s="180" t="s">
        <v>127</v>
      </c>
      <c r="H133" s="181">
        <v>13224</v>
      </c>
      <c r="I133" s="291"/>
      <c r="J133" s="183">
        <f>ROUND(I133*H133,2)</f>
        <v>0</v>
      </c>
      <c r="K133" s="179" t="s">
        <v>128</v>
      </c>
      <c r="L133" s="184"/>
      <c r="M133" s="185" t="s">
        <v>1</v>
      </c>
      <c r="N133" s="186" t="s">
        <v>40</v>
      </c>
      <c r="O133" s="70"/>
      <c r="P133" s="187">
        <f>O133*H133</f>
        <v>0</v>
      </c>
      <c r="Q133" s="187">
        <v>4.0999999999999999E-4</v>
      </c>
      <c r="R133" s="187">
        <f>Q133*H133</f>
        <v>5.4218399999999995</v>
      </c>
      <c r="S133" s="187">
        <v>0</v>
      </c>
      <c r="T133" s="188">
        <f>S133*H133</f>
        <v>0</v>
      </c>
      <c r="U133" s="33"/>
      <c r="V133" s="33"/>
      <c r="W133" s="33"/>
      <c r="X133" s="33"/>
      <c r="Y133" s="33"/>
      <c r="Z133" s="33"/>
      <c r="AA133" s="33"/>
      <c r="AB133" s="33"/>
      <c r="AC133" s="33"/>
      <c r="AD133" s="33"/>
      <c r="AE133" s="33"/>
      <c r="AR133" s="189" t="s">
        <v>129</v>
      </c>
      <c r="AT133" s="189" t="s">
        <v>124</v>
      </c>
      <c r="AU133" s="189" t="s">
        <v>83</v>
      </c>
      <c r="AY133" s="16" t="s">
        <v>123</v>
      </c>
      <c r="BE133" s="190">
        <f>IF(N133="základní",J133,0)</f>
        <v>0</v>
      </c>
      <c r="BF133" s="190">
        <f>IF(N133="snížená",J133,0)</f>
        <v>0</v>
      </c>
      <c r="BG133" s="190">
        <f>IF(N133="zákl. přenesená",J133,0)</f>
        <v>0</v>
      </c>
      <c r="BH133" s="190">
        <f>IF(N133="sníž. přenesená",J133,0)</f>
        <v>0</v>
      </c>
      <c r="BI133" s="190">
        <f>IF(N133="nulová",J133,0)</f>
        <v>0</v>
      </c>
      <c r="BJ133" s="16" t="s">
        <v>83</v>
      </c>
      <c r="BK133" s="190">
        <f>ROUND(I133*H133,2)</f>
        <v>0</v>
      </c>
      <c r="BL133" s="16" t="s">
        <v>130</v>
      </c>
      <c r="BM133" s="189" t="s">
        <v>755</v>
      </c>
    </row>
    <row r="134" spans="1:65" s="2" customFormat="1" ht="11.25">
      <c r="A134" s="33"/>
      <c r="B134" s="34"/>
      <c r="C134" s="35"/>
      <c r="D134" s="191" t="s">
        <v>132</v>
      </c>
      <c r="E134" s="35"/>
      <c r="F134" s="192" t="s">
        <v>205</v>
      </c>
      <c r="G134" s="35"/>
      <c r="H134" s="35"/>
      <c r="I134" s="193"/>
      <c r="J134" s="35"/>
      <c r="K134" s="35"/>
      <c r="L134" s="38"/>
      <c r="M134" s="194"/>
      <c r="N134" s="195"/>
      <c r="O134" s="70"/>
      <c r="P134" s="70"/>
      <c r="Q134" s="70"/>
      <c r="R134" s="70"/>
      <c r="S134" s="70"/>
      <c r="T134" s="71"/>
      <c r="U134" s="33"/>
      <c r="V134" s="33"/>
      <c r="W134" s="33"/>
      <c r="X134" s="33"/>
      <c r="Y134" s="33"/>
      <c r="Z134" s="33"/>
      <c r="AA134" s="33"/>
      <c r="AB134" s="33"/>
      <c r="AC134" s="33"/>
      <c r="AD134" s="33"/>
      <c r="AE134" s="33"/>
      <c r="AT134" s="16" t="s">
        <v>132</v>
      </c>
      <c r="AU134" s="16" t="s">
        <v>83</v>
      </c>
    </row>
    <row r="135" spans="1:65" s="13" customFormat="1" ht="11.25">
      <c r="B135" s="206"/>
      <c r="C135" s="207"/>
      <c r="D135" s="191" t="s">
        <v>133</v>
      </c>
      <c r="E135" s="208" t="s">
        <v>1</v>
      </c>
      <c r="F135" s="209" t="s">
        <v>756</v>
      </c>
      <c r="G135" s="207"/>
      <c r="H135" s="210">
        <v>13224</v>
      </c>
      <c r="I135" s="211"/>
      <c r="J135" s="207"/>
      <c r="K135" s="207"/>
      <c r="L135" s="212"/>
      <c r="M135" s="213"/>
      <c r="N135" s="214"/>
      <c r="O135" s="214"/>
      <c r="P135" s="214"/>
      <c r="Q135" s="214"/>
      <c r="R135" s="214"/>
      <c r="S135" s="214"/>
      <c r="T135" s="215"/>
      <c r="AT135" s="216" t="s">
        <v>133</v>
      </c>
      <c r="AU135" s="216" t="s">
        <v>83</v>
      </c>
      <c r="AV135" s="13" t="s">
        <v>85</v>
      </c>
      <c r="AW135" s="13" t="s">
        <v>31</v>
      </c>
      <c r="AX135" s="13" t="s">
        <v>75</v>
      </c>
      <c r="AY135" s="216" t="s">
        <v>123</v>
      </c>
    </row>
    <row r="136" spans="1:65" s="14" customFormat="1" ht="11.25">
      <c r="B136" s="217"/>
      <c r="C136" s="218"/>
      <c r="D136" s="191" t="s">
        <v>133</v>
      </c>
      <c r="E136" s="219" t="s">
        <v>1</v>
      </c>
      <c r="F136" s="220" t="s">
        <v>136</v>
      </c>
      <c r="G136" s="218"/>
      <c r="H136" s="221">
        <v>13224</v>
      </c>
      <c r="I136" s="222"/>
      <c r="J136" s="218"/>
      <c r="K136" s="218"/>
      <c r="L136" s="223"/>
      <c r="M136" s="224"/>
      <c r="N136" s="225"/>
      <c r="O136" s="225"/>
      <c r="P136" s="225"/>
      <c r="Q136" s="225"/>
      <c r="R136" s="225"/>
      <c r="S136" s="225"/>
      <c r="T136" s="226"/>
      <c r="AT136" s="227" t="s">
        <v>133</v>
      </c>
      <c r="AU136" s="227" t="s">
        <v>83</v>
      </c>
      <c r="AV136" s="14" t="s">
        <v>130</v>
      </c>
      <c r="AW136" s="14" t="s">
        <v>31</v>
      </c>
      <c r="AX136" s="14" t="s">
        <v>83</v>
      </c>
      <c r="AY136" s="227" t="s">
        <v>123</v>
      </c>
    </row>
    <row r="137" spans="1:65" s="12" customFormat="1" ht="11.25">
      <c r="B137" s="196"/>
      <c r="C137" s="197"/>
      <c r="D137" s="191" t="s">
        <v>133</v>
      </c>
      <c r="E137" s="198" t="s">
        <v>1</v>
      </c>
      <c r="F137" s="199" t="s">
        <v>137</v>
      </c>
      <c r="G137" s="197"/>
      <c r="H137" s="198" t="s">
        <v>1</v>
      </c>
      <c r="I137" s="200"/>
      <c r="J137" s="197"/>
      <c r="K137" s="197"/>
      <c r="L137" s="201"/>
      <c r="M137" s="202"/>
      <c r="N137" s="203"/>
      <c r="O137" s="203"/>
      <c r="P137" s="203"/>
      <c r="Q137" s="203"/>
      <c r="R137" s="203"/>
      <c r="S137" s="203"/>
      <c r="T137" s="204"/>
      <c r="AT137" s="205" t="s">
        <v>133</v>
      </c>
      <c r="AU137" s="205" t="s">
        <v>83</v>
      </c>
      <c r="AV137" s="12" t="s">
        <v>83</v>
      </c>
      <c r="AW137" s="12" t="s">
        <v>31</v>
      </c>
      <c r="AX137" s="12" t="s">
        <v>75</v>
      </c>
      <c r="AY137" s="205" t="s">
        <v>123</v>
      </c>
    </row>
    <row r="138" spans="1:65" s="2" customFormat="1" ht="16.5" customHeight="1">
      <c r="A138" s="33"/>
      <c r="B138" s="34"/>
      <c r="C138" s="177" t="s">
        <v>130</v>
      </c>
      <c r="D138" s="177" t="s">
        <v>124</v>
      </c>
      <c r="E138" s="178" t="s">
        <v>210</v>
      </c>
      <c r="F138" s="179" t="s">
        <v>211</v>
      </c>
      <c r="G138" s="180" t="s">
        <v>127</v>
      </c>
      <c r="H138" s="181">
        <v>13224</v>
      </c>
      <c r="I138" s="291"/>
      <c r="J138" s="183">
        <f>ROUND(I138*H138,2)</f>
        <v>0</v>
      </c>
      <c r="K138" s="179" t="s">
        <v>128</v>
      </c>
      <c r="L138" s="184"/>
      <c r="M138" s="185" t="s">
        <v>1</v>
      </c>
      <c r="N138" s="186" t="s">
        <v>40</v>
      </c>
      <c r="O138" s="70"/>
      <c r="P138" s="187">
        <f>O138*H138</f>
        <v>0</v>
      </c>
      <c r="Q138" s="187">
        <v>5.0000000000000002E-5</v>
      </c>
      <c r="R138" s="187">
        <f>Q138*H138</f>
        <v>0.66120000000000001</v>
      </c>
      <c r="S138" s="187">
        <v>0</v>
      </c>
      <c r="T138" s="188">
        <f>S138*H138</f>
        <v>0</v>
      </c>
      <c r="U138" s="33"/>
      <c r="V138" s="33"/>
      <c r="W138" s="33"/>
      <c r="X138" s="33"/>
      <c r="Y138" s="33"/>
      <c r="Z138" s="33"/>
      <c r="AA138" s="33"/>
      <c r="AB138" s="33"/>
      <c r="AC138" s="33"/>
      <c r="AD138" s="33"/>
      <c r="AE138" s="33"/>
      <c r="AR138" s="189" t="s">
        <v>129</v>
      </c>
      <c r="AT138" s="189" t="s">
        <v>124</v>
      </c>
      <c r="AU138" s="189" t="s">
        <v>83</v>
      </c>
      <c r="AY138" s="16" t="s">
        <v>123</v>
      </c>
      <c r="BE138" s="190">
        <f>IF(N138="základní",J138,0)</f>
        <v>0</v>
      </c>
      <c r="BF138" s="190">
        <f>IF(N138="snížená",J138,0)</f>
        <v>0</v>
      </c>
      <c r="BG138" s="190">
        <f>IF(N138="zákl. přenesená",J138,0)</f>
        <v>0</v>
      </c>
      <c r="BH138" s="190">
        <f>IF(N138="sníž. přenesená",J138,0)</f>
        <v>0</v>
      </c>
      <c r="BI138" s="190">
        <f>IF(N138="nulová",J138,0)</f>
        <v>0</v>
      </c>
      <c r="BJ138" s="16" t="s">
        <v>83</v>
      </c>
      <c r="BK138" s="190">
        <f>ROUND(I138*H138,2)</f>
        <v>0</v>
      </c>
      <c r="BL138" s="16" t="s">
        <v>130</v>
      </c>
      <c r="BM138" s="189" t="s">
        <v>757</v>
      </c>
    </row>
    <row r="139" spans="1:65" s="2" customFormat="1" ht="11.25">
      <c r="A139" s="33"/>
      <c r="B139" s="34"/>
      <c r="C139" s="35"/>
      <c r="D139" s="191" t="s">
        <v>132</v>
      </c>
      <c r="E139" s="35"/>
      <c r="F139" s="192" t="s">
        <v>211</v>
      </c>
      <c r="G139" s="35"/>
      <c r="H139" s="35"/>
      <c r="I139" s="193"/>
      <c r="J139" s="35"/>
      <c r="K139" s="35"/>
      <c r="L139" s="38"/>
      <c r="M139" s="194"/>
      <c r="N139" s="195"/>
      <c r="O139" s="70"/>
      <c r="P139" s="70"/>
      <c r="Q139" s="70"/>
      <c r="R139" s="70"/>
      <c r="S139" s="70"/>
      <c r="T139" s="71"/>
      <c r="U139" s="33"/>
      <c r="V139" s="33"/>
      <c r="W139" s="33"/>
      <c r="X139" s="33"/>
      <c r="Y139" s="33"/>
      <c r="Z139" s="33"/>
      <c r="AA139" s="33"/>
      <c r="AB139" s="33"/>
      <c r="AC139" s="33"/>
      <c r="AD139" s="33"/>
      <c r="AE139" s="33"/>
      <c r="AT139" s="16" t="s">
        <v>132</v>
      </c>
      <c r="AU139" s="16" t="s">
        <v>83</v>
      </c>
    </row>
    <row r="140" spans="1:65" s="13" customFormat="1" ht="11.25">
      <c r="B140" s="206"/>
      <c r="C140" s="207"/>
      <c r="D140" s="191" t="s">
        <v>133</v>
      </c>
      <c r="E140" s="208" t="s">
        <v>1</v>
      </c>
      <c r="F140" s="209" t="s">
        <v>756</v>
      </c>
      <c r="G140" s="207"/>
      <c r="H140" s="210">
        <v>13224</v>
      </c>
      <c r="I140" s="211"/>
      <c r="J140" s="207"/>
      <c r="K140" s="207"/>
      <c r="L140" s="212"/>
      <c r="M140" s="213"/>
      <c r="N140" s="214"/>
      <c r="O140" s="214"/>
      <c r="P140" s="214"/>
      <c r="Q140" s="214"/>
      <c r="R140" s="214"/>
      <c r="S140" s="214"/>
      <c r="T140" s="215"/>
      <c r="AT140" s="216" t="s">
        <v>133</v>
      </c>
      <c r="AU140" s="216" t="s">
        <v>83</v>
      </c>
      <c r="AV140" s="13" t="s">
        <v>85</v>
      </c>
      <c r="AW140" s="13" t="s">
        <v>31</v>
      </c>
      <c r="AX140" s="13" t="s">
        <v>75</v>
      </c>
      <c r="AY140" s="216" t="s">
        <v>123</v>
      </c>
    </row>
    <row r="141" spans="1:65" s="14" customFormat="1" ht="11.25">
      <c r="B141" s="217"/>
      <c r="C141" s="218"/>
      <c r="D141" s="191" t="s">
        <v>133</v>
      </c>
      <c r="E141" s="219" t="s">
        <v>1</v>
      </c>
      <c r="F141" s="220" t="s">
        <v>136</v>
      </c>
      <c r="G141" s="218"/>
      <c r="H141" s="221">
        <v>13224</v>
      </c>
      <c r="I141" s="222"/>
      <c r="J141" s="218"/>
      <c r="K141" s="218"/>
      <c r="L141" s="223"/>
      <c r="M141" s="224"/>
      <c r="N141" s="225"/>
      <c r="O141" s="225"/>
      <c r="P141" s="225"/>
      <c r="Q141" s="225"/>
      <c r="R141" s="225"/>
      <c r="S141" s="225"/>
      <c r="T141" s="226"/>
      <c r="AT141" s="227" t="s">
        <v>133</v>
      </c>
      <c r="AU141" s="227" t="s">
        <v>83</v>
      </c>
      <c r="AV141" s="14" t="s">
        <v>130</v>
      </c>
      <c r="AW141" s="14" t="s">
        <v>31</v>
      </c>
      <c r="AX141" s="14" t="s">
        <v>83</v>
      </c>
      <c r="AY141" s="227" t="s">
        <v>123</v>
      </c>
    </row>
    <row r="142" spans="1:65" s="12" customFormat="1" ht="11.25">
      <c r="B142" s="196"/>
      <c r="C142" s="197"/>
      <c r="D142" s="191" t="s">
        <v>133</v>
      </c>
      <c r="E142" s="198" t="s">
        <v>1</v>
      </c>
      <c r="F142" s="199" t="s">
        <v>137</v>
      </c>
      <c r="G142" s="197"/>
      <c r="H142" s="198" t="s">
        <v>1</v>
      </c>
      <c r="I142" s="200"/>
      <c r="J142" s="197"/>
      <c r="K142" s="197"/>
      <c r="L142" s="201"/>
      <c r="M142" s="202"/>
      <c r="N142" s="203"/>
      <c r="O142" s="203"/>
      <c r="P142" s="203"/>
      <c r="Q142" s="203"/>
      <c r="R142" s="203"/>
      <c r="S142" s="203"/>
      <c r="T142" s="204"/>
      <c r="AT142" s="205" t="s">
        <v>133</v>
      </c>
      <c r="AU142" s="205" t="s">
        <v>83</v>
      </c>
      <c r="AV142" s="12" t="s">
        <v>83</v>
      </c>
      <c r="AW142" s="12" t="s">
        <v>31</v>
      </c>
      <c r="AX142" s="12" t="s">
        <v>75</v>
      </c>
      <c r="AY142" s="205" t="s">
        <v>123</v>
      </c>
    </row>
    <row r="143" spans="1:65" s="2" customFormat="1" ht="16.5" customHeight="1">
      <c r="A143" s="33"/>
      <c r="B143" s="34"/>
      <c r="C143" s="177" t="s">
        <v>170</v>
      </c>
      <c r="D143" s="177" t="s">
        <v>124</v>
      </c>
      <c r="E143" s="178" t="s">
        <v>213</v>
      </c>
      <c r="F143" s="179" t="s">
        <v>214</v>
      </c>
      <c r="G143" s="180" t="s">
        <v>127</v>
      </c>
      <c r="H143" s="181">
        <v>13224</v>
      </c>
      <c r="I143" s="291"/>
      <c r="J143" s="183">
        <f>ROUND(I143*H143,2)</f>
        <v>0</v>
      </c>
      <c r="K143" s="179" t="s">
        <v>128</v>
      </c>
      <c r="L143" s="184"/>
      <c r="M143" s="185" t="s">
        <v>1</v>
      </c>
      <c r="N143" s="186" t="s">
        <v>40</v>
      </c>
      <c r="O143" s="70"/>
      <c r="P143" s="187">
        <f>O143*H143</f>
        <v>0</v>
      </c>
      <c r="Q143" s="187">
        <v>1.4999999999999999E-4</v>
      </c>
      <c r="R143" s="187">
        <f>Q143*H143</f>
        <v>1.9835999999999998</v>
      </c>
      <c r="S143" s="187">
        <v>0</v>
      </c>
      <c r="T143" s="188">
        <f>S143*H143</f>
        <v>0</v>
      </c>
      <c r="U143" s="33"/>
      <c r="V143" s="33"/>
      <c r="W143" s="33"/>
      <c r="X143" s="33"/>
      <c r="Y143" s="33"/>
      <c r="Z143" s="33"/>
      <c r="AA143" s="33"/>
      <c r="AB143" s="33"/>
      <c r="AC143" s="33"/>
      <c r="AD143" s="33"/>
      <c r="AE143" s="33"/>
      <c r="AR143" s="189" t="s">
        <v>129</v>
      </c>
      <c r="AT143" s="189" t="s">
        <v>124</v>
      </c>
      <c r="AU143" s="189" t="s">
        <v>83</v>
      </c>
      <c r="AY143" s="16" t="s">
        <v>123</v>
      </c>
      <c r="BE143" s="190">
        <f>IF(N143="základní",J143,0)</f>
        <v>0</v>
      </c>
      <c r="BF143" s="190">
        <f>IF(N143="snížená",J143,0)</f>
        <v>0</v>
      </c>
      <c r="BG143" s="190">
        <f>IF(N143="zákl. přenesená",J143,0)</f>
        <v>0</v>
      </c>
      <c r="BH143" s="190">
        <f>IF(N143="sníž. přenesená",J143,0)</f>
        <v>0</v>
      </c>
      <c r="BI143" s="190">
        <f>IF(N143="nulová",J143,0)</f>
        <v>0</v>
      </c>
      <c r="BJ143" s="16" t="s">
        <v>83</v>
      </c>
      <c r="BK143" s="190">
        <f>ROUND(I143*H143,2)</f>
        <v>0</v>
      </c>
      <c r="BL143" s="16" t="s">
        <v>130</v>
      </c>
      <c r="BM143" s="189" t="s">
        <v>758</v>
      </c>
    </row>
    <row r="144" spans="1:65" s="2" customFormat="1" ht="11.25">
      <c r="A144" s="33"/>
      <c r="B144" s="34"/>
      <c r="C144" s="35"/>
      <c r="D144" s="191" t="s">
        <v>132</v>
      </c>
      <c r="E144" s="35"/>
      <c r="F144" s="192" t="s">
        <v>214</v>
      </c>
      <c r="G144" s="35"/>
      <c r="H144" s="35"/>
      <c r="I144" s="193"/>
      <c r="J144" s="35"/>
      <c r="K144" s="35"/>
      <c r="L144" s="38"/>
      <c r="M144" s="194"/>
      <c r="N144" s="195"/>
      <c r="O144" s="70"/>
      <c r="P144" s="70"/>
      <c r="Q144" s="70"/>
      <c r="R144" s="70"/>
      <c r="S144" s="70"/>
      <c r="T144" s="71"/>
      <c r="U144" s="33"/>
      <c r="V144" s="33"/>
      <c r="W144" s="33"/>
      <c r="X144" s="33"/>
      <c r="Y144" s="33"/>
      <c r="Z144" s="33"/>
      <c r="AA144" s="33"/>
      <c r="AB144" s="33"/>
      <c r="AC144" s="33"/>
      <c r="AD144" s="33"/>
      <c r="AE144" s="33"/>
      <c r="AT144" s="16" t="s">
        <v>132</v>
      </c>
      <c r="AU144" s="16" t="s">
        <v>83</v>
      </c>
    </row>
    <row r="145" spans="1:65" s="13" customFormat="1" ht="11.25">
      <c r="B145" s="206"/>
      <c r="C145" s="207"/>
      <c r="D145" s="191" t="s">
        <v>133</v>
      </c>
      <c r="E145" s="208" t="s">
        <v>1</v>
      </c>
      <c r="F145" s="209" t="s">
        <v>756</v>
      </c>
      <c r="G145" s="207"/>
      <c r="H145" s="210">
        <v>13224</v>
      </c>
      <c r="I145" s="211"/>
      <c r="J145" s="207"/>
      <c r="K145" s="207"/>
      <c r="L145" s="212"/>
      <c r="M145" s="213"/>
      <c r="N145" s="214"/>
      <c r="O145" s="214"/>
      <c r="P145" s="214"/>
      <c r="Q145" s="214"/>
      <c r="R145" s="214"/>
      <c r="S145" s="214"/>
      <c r="T145" s="215"/>
      <c r="AT145" s="216" t="s">
        <v>133</v>
      </c>
      <c r="AU145" s="216" t="s">
        <v>83</v>
      </c>
      <c r="AV145" s="13" t="s">
        <v>85</v>
      </c>
      <c r="AW145" s="13" t="s">
        <v>31</v>
      </c>
      <c r="AX145" s="13" t="s">
        <v>75</v>
      </c>
      <c r="AY145" s="216" t="s">
        <v>123</v>
      </c>
    </row>
    <row r="146" spans="1:65" s="14" customFormat="1" ht="11.25">
      <c r="B146" s="217"/>
      <c r="C146" s="218"/>
      <c r="D146" s="191" t="s">
        <v>133</v>
      </c>
      <c r="E146" s="219" t="s">
        <v>1</v>
      </c>
      <c r="F146" s="220" t="s">
        <v>136</v>
      </c>
      <c r="G146" s="218"/>
      <c r="H146" s="221">
        <v>13224</v>
      </c>
      <c r="I146" s="222"/>
      <c r="J146" s="218"/>
      <c r="K146" s="218"/>
      <c r="L146" s="223"/>
      <c r="M146" s="224"/>
      <c r="N146" s="225"/>
      <c r="O146" s="225"/>
      <c r="P146" s="225"/>
      <c r="Q146" s="225"/>
      <c r="R146" s="225"/>
      <c r="S146" s="225"/>
      <c r="T146" s="226"/>
      <c r="AT146" s="227" t="s">
        <v>133</v>
      </c>
      <c r="AU146" s="227" t="s">
        <v>83</v>
      </c>
      <c r="AV146" s="14" t="s">
        <v>130</v>
      </c>
      <c r="AW146" s="14" t="s">
        <v>31</v>
      </c>
      <c r="AX146" s="14" t="s">
        <v>83</v>
      </c>
      <c r="AY146" s="227" t="s">
        <v>123</v>
      </c>
    </row>
    <row r="147" spans="1:65" s="12" customFormat="1" ht="11.25">
      <c r="B147" s="196"/>
      <c r="C147" s="197"/>
      <c r="D147" s="191" t="s">
        <v>133</v>
      </c>
      <c r="E147" s="198" t="s">
        <v>1</v>
      </c>
      <c r="F147" s="199" t="s">
        <v>137</v>
      </c>
      <c r="G147" s="197"/>
      <c r="H147" s="198" t="s">
        <v>1</v>
      </c>
      <c r="I147" s="200"/>
      <c r="J147" s="197"/>
      <c r="K147" s="197"/>
      <c r="L147" s="201"/>
      <c r="M147" s="202"/>
      <c r="N147" s="203"/>
      <c r="O147" s="203"/>
      <c r="P147" s="203"/>
      <c r="Q147" s="203"/>
      <c r="R147" s="203"/>
      <c r="S147" s="203"/>
      <c r="T147" s="204"/>
      <c r="AT147" s="205" t="s">
        <v>133</v>
      </c>
      <c r="AU147" s="205" t="s">
        <v>83</v>
      </c>
      <c r="AV147" s="12" t="s">
        <v>83</v>
      </c>
      <c r="AW147" s="12" t="s">
        <v>31</v>
      </c>
      <c r="AX147" s="12" t="s">
        <v>75</v>
      </c>
      <c r="AY147" s="205" t="s">
        <v>123</v>
      </c>
    </row>
    <row r="148" spans="1:65" s="2" customFormat="1" ht="16.5" customHeight="1">
      <c r="A148" s="33"/>
      <c r="B148" s="34"/>
      <c r="C148" s="177" t="s">
        <v>135</v>
      </c>
      <c r="D148" s="177" t="s">
        <v>124</v>
      </c>
      <c r="E148" s="178" t="s">
        <v>217</v>
      </c>
      <c r="F148" s="179" t="s">
        <v>218</v>
      </c>
      <c r="G148" s="180" t="s">
        <v>127</v>
      </c>
      <c r="H148" s="181">
        <v>13224</v>
      </c>
      <c r="I148" s="291"/>
      <c r="J148" s="183">
        <f>ROUND(I148*H148,2)</f>
        <v>0</v>
      </c>
      <c r="K148" s="179" t="s">
        <v>128</v>
      </c>
      <c r="L148" s="184"/>
      <c r="M148" s="185" t="s">
        <v>1</v>
      </c>
      <c r="N148" s="186" t="s">
        <v>40</v>
      </c>
      <c r="O148" s="70"/>
      <c r="P148" s="187">
        <f>O148*H148</f>
        <v>0</v>
      </c>
      <c r="Q148" s="187">
        <v>9.0000000000000006E-5</v>
      </c>
      <c r="R148" s="187">
        <f>Q148*H148</f>
        <v>1.1901600000000001</v>
      </c>
      <c r="S148" s="187">
        <v>0</v>
      </c>
      <c r="T148" s="188">
        <f>S148*H148</f>
        <v>0</v>
      </c>
      <c r="U148" s="33"/>
      <c r="V148" s="33"/>
      <c r="W148" s="33"/>
      <c r="X148" s="33"/>
      <c r="Y148" s="33"/>
      <c r="Z148" s="33"/>
      <c r="AA148" s="33"/>
      <c r="AB148" s="33"/>
      <c r="AC148" s="33"/>
      <c r="AD148" s="33"/>
      <c r="AE148" s="33"/>
      <c r="AR148" s="189" t="s">
        <v>129</v>
      </c>
      <c r="AT148" s="189" t="s">
        <v>124</v>
      </c>
      <c r="AU148" s="189" t="s">
        <v>83</v>
      </c>
      <c r="AY148" s="16" t="s">
        <v>123</v>
      </c>
      <c r="BE148" s="190">
        <f>IF(N148="základní",J148,0)</f>
        <v>0</v>
      </c>
      <c r="BF148" s="190">
        <f>IF(N148="snížená",J148,0)</f>
        <v>0</v>
      </c>
      <c r="BG148" s="190">
        <f>IF(N148="zákl. přenesená",J148,0)</f>
        <v>0</v>
      </c>
      <c r="BH148" s="190">
        <f>IF(N148="sníž. přenesená",J148,0)</f>
        <v>0</v>
      </c>
      <c r="BI148" s="190">
        <f>IF(N148="nulová",J148,0)</f>
        <v>0</v>
      </c>
      <c r="BJ148" s="16" t="s">
        <v>83</v>
      </c>
      <c r="BK148" s="190">
        <f>ROUND(I148*H148,2)</f>
        <v>0</v>
      </c>
      <c r="BL148" s="16" t="s">
        <v>130</v>
      </c>
      <c r="BM148" s="189" t="s">
        <v>759</v>
      </c>
    </row>
    <row r="149" spans="1:65" s="2" customFormat="1" ht="11.25">
      <c r="A149" s="33"/>
      <c r="B149" s="34"/>
      <c r="C149" s="35"/>
      <c r="D149" s="191" t="s">
        <v>132</v>
      </c>
      <c r="E149" s="35"/>
      <c r="F149" s="192" t="s">
        <v>218</v>
      </c>
      <c r="G149" s="35"/>
      <c r="H149" s="35"/>
      <c r="I149" s="193"/>
      <c r="J149" s="35"/>
      <c r="K149" s="35"/>
      <c r="L149" s="38"/>
      <c r="M149" s="194"/>
      <c r="N149" s="195"/>
      <c r="O149" s="70"/>
      <c r="P149" s="70"/>
      <c r="Q149" s="70"/>
      <c r="R149" s="70"/>
      <c r="S149" s="70"/>
      <c r="T149" s="71"/>
      <c r="U149" s="33"/>
      <c r="V149" s="33"/>
      <c r="W149" s="33"/>
      <c r="X149" s="33"/>
      <c r="Y149" s="33"/>
      <c r="Z149" s="33"/>
      <c r="AA149" s="33"/>
      <c r="AB149" s="33"/>
      <c r="AC149" s="33"/>
      <c r="AD149" s="33"/>
      <c r="AE149" s="33"/>
      <c r="AT149" s="16" t="s">
        <v>132</v>
      </c>
      <c r="AU149" s="16" t="s">
        <v>83</v>
      </c>
    </row>
    <row r="150" spans="1:65" s="13" customFormat="1" ht="11.25">
      <c r="B150" s="206"/>
      <c r="C150" s="207"/>
      <c r="D150" s="191" t="s">
        <v>133</v>
      </c>
      <c r="E150" s="208" t="s">
        <v>1</v>
      </c>
      <c r="F150" s="209" t="s">
        <v>756</v>
      </c>
      <c r="G150" s="207"/>
      <c r="H150" s="210">
        <v>13224</v>
      </c>
      <c r="I150" s="211"/>
      <c r="J150" s="207"/>
      <c r="K150" s="207"/>
      <c r="L150" s="212"/>
      <c r="M150" s="213"/>
      <c r="N150" s="214"/>
      <c r="O150" s="214"/>
      <c r="P150" s="214"/>
      <c r="Q150" s="214"/>
      <c r="R150" s="214"/>
      <c r="S150" s="214"/>
      <c r="T150" s="215"/>
      <c r="AT150" s="216" t="s">
        <v>133</v>
      </c>
      <c r="AU150" s="216" t="s">
        <v>83</v>
      </c>
      <c r="AV150" s="13" t="s">
        <v>85</v>
      </c>
      <c r="AW150" s="13" t="s">
        <v>31</v>
      </c>
      <c r="AX150" s="13" t="s">
        <v>75</v>
      </c>
      <c r="AY150" s="216" t="s">
        <v>123</v>
      </c>
    </row>
    <row r="151" spans="1:65" s="14" customFormat="1" ht="11.25">
      <c r="B151" s="217"/>
      <c r="C151" s="218"/>
      <c r="D151" s="191" t="s">
        <v>133</v>
      </c>
      <c r="E151" s="219" t="s">
        <v>1</v>
      </c>
      <c r="F151" s="220" t="s">
        <v>136</v>
      </c>
      <c r="G151" s="218"/>
      <c r="H151" s="221">
        <v>13224</v>
      </c>
      <c r="I151" s="222"/>
      <c r="J151" s="218"/>
      <c r="K151" s="218"/>
      <c r="L151" s="223"/>
      <c r="M151" s="224"/>
      <c r="N151" s="225"/>
      <c r="O151" s="225"/>
      <c r="P151" s="225"/>
      <c r="Q151" s="225"/>
      <c r="R151" s="225"/>
      <c r="S151" s="225"/>
      <c r="T151" s="226"/>
      <c r="AT151" s="227" t="s">
        <v>133</v>
      </c>
      <c r="AU151" s="227" t="s">
        <v>83</v>
      </c>
      <c r="AV151" s="14" t="s">
        <v>130</v>
      </c>
      <c r="AW151" s="14" t="s">
        <v>31</v>
      </c>
      <c r="AX151" s="14" t="s">
        <v>83</v>
      </c>
      <c r="AY151" s="227" t="s">
        <v>123</v>
      </c>
    </row>
    <row r="152" spans="1:65" s="12" customFormat="1" ht="11.25">
      <c r="B152" s="196"/>
      <c r="C152" s="197"/>
      <c r="D152" s="191" t="s">
        <v>133</v>
      </c>
      <c r="E152" s="198" t="s">
        <v>1</v>
      </c>
      <c r="F152" s="199" t="s">
        <v>137</v>
      </c>
      <c r="G152" s="197"/>
      <c r="H152" s="198" t="s">
        <v>1</v>
      </c>
      <c r="I152" s="200"/>
      <c r="J152" s="197"/>
      <c r="K152" s="197"/>
      <c r="L152" s="201"/>
      <c r="M152" s="202"/>
      <c r="N152" s="203"/>
      <c r="O152" s="203"/>
      <c r="P152" s="203"/>
      <c r="Q152" s="203"/>
      <c r="R152" s="203"/>
      <c r="S152" s="203"/>
      <c r="T152" s="204"/>
      <c r="AT152" s="205" t="s">
        <v>133</v>
      </c>
      <c r="AU152" s="205" t="s">
        <v>83</v>
      </c>
      <c r="AV152" s="12" t="s">
        <v>83</v>
      </c>
      <c r="AW152" s="12" t="s">
        <v>31</v>
      </c>
      <c r="AX152" s="12" t="s">
        <v>75</v>
      </c>
      <c r="AY152" s="205" t="s">
        <v>123</v>
      </c>
    </row>
    <row r="153" spans="1:65" s="2" customFormat="1" ht="21.75" customHeight="1">
      <c r="A153" s="33"/>
      <c r="B153" s="34"/>
      <c r="C153" s="177" t="s">
        <v>187</v>
      </c>
      <c r="D153" s="177" t="s">
        <v>124</v>
      </c>
      <c r="E153" s="178" t="s">
        <v>221</v>
      </c>
      <c r="F153" s="179" t="s">
        <v>222</v>
      </c>
      <c r="G153" s="180" t="s">
        <v>127</v>
      </c>
      <c r="H153" s="181">
        <v>6612</v>
      </c>
      <c r="I153" s="291"/>
      <c r="J153" s="183">
        <f>ROUND(I153*H153,2)</f>
        <v>0</v>
      </c>
      <c r="K153" s="179" t="s">
        <v>128</v>
      </c>
      <c r="L153" s="184"/>
      <c r="M153" s="185" t="s">
        <v>1</v>
      </c>
      <c r="N153" s="186" t="s">
        <v>40</v>
      </c>
      <c r="O153" s="70"/>
      <c r="P153" s="187">
        <f>O153*H153</f>
        <v>0</v>
      </c>
      <c r="Q153" s="187">
        <v>1.8000000000000001E-4</v>
      </c>
      <c r="R153" s="187">
        <f>Q153*H153</f>
        <v>1.1901600000000001</v>
      </c>
      <c r="S153" s="187">
        <v>0</v>
      </c>
      <c r="T153" s="188">
        <f>S153*H153</f>
        <v>0</v>
      </c>
      <c r="U153" s="33"/>
      <c r="V153" s="33"/>
      <c r="W153" s="33"/>
      <c r="X153" s="33"/>
      <c r="Y153" s="33"/>
      <c r="Z153" s="33"/>
      <c r="AA153" s="33"/>
      <c r="AB153" s="33"/>
      <c r="AC153" s="33"/>
      <c r="AD153" s="33"/>
      <c r="AE153" s="33"/>
      <c r="AR153" s="189" t="s">
        <v>129</v>
      </c>
      <c r="AT153" s="189" t="s">
        <v>124</v>
      </c>
      <c r="AU153" s="189" t="s">
        <v>83</v>
      </c>
      <c r="AY153" s="16" t="s">
        <v>123</v>
      </c>
      <c r="BE153" s="190">
        <f>IF(N153="základní",J153,0)</f>
        <v>0</v>
      </c>
      <c r="BF153" s="190">
        <f>IF(N153="snížená",J153,0)</f>
        <v>0</v>
      </c>
      <c r="BG153" s="190">
        <f>IF(N153="zákl. přenesená",J153,0)</f>
        <v>0</v>
      </c>
      <c r="BH153" s="190">
        <f>IF(N153="sníž. přenesená",J153,0)</f>
        <v>0</v>
      </c>
      <c r="BI153" s="190">
        <f>IF(N153="nulová",J153,0)</f>
        <v>0</v>
      </c>
      <c r="BJ153" s="16" t="s">
        <v>83</v>
      </c>
      <c r="BK153" s="190">
        <f>ROUND(I153*H153,2)</f>
        <v>0</v>
      </c>
      <c r="BL153" s="16" t="s">
        <v>130</v>
      </c>
      <c r="BM153" s="189" t="s">
        <v>760</v>
      </c>
    </row>
    <row r="154" spans="1:65" s="2" customFormat="1" ht="11.25">
      <c r="A154" s="33"/>
      <c r="B154" s="34"/>
      <c r="C154" s="35"/>
      <c r="D154" s="191" t="s">
        <v>132</v>
      </c>
      <c r="E154" s="35"/>
      <c r="F154" s="192" t="s">
        <v>222</v>
      </c>
      <c r="G154" s="35"/>
      <c r="H154" s="35"/>
      <c r="I154" s="193"/>
      <c r="J154" s="35"/>
      <c r="K154" s="35"/>
      <c r="L154" s="38"/>
      <c r="M154" s="194"/>
      <c r="N154" s="195"/>
      <c r="O154" s="70"/>
      <c r="P154" s="70"/>
      <c r="Q154" s="70"/>
      <c r="R154" s="70"/>
      <c r="S154" s="70"/>
      <c r="T154" s="71"/>
      <c r="U154" s="33"/>
      <c r="V154" s="33"/>
      <c r="W154" s="33"/>
      <c r="X154" s="33"/>
      <c r="Y154" s="33"/>
      <c r="Z154" s="33"/>
      <c r="AA154" s="33"/>
      <c r="AB154" s="33"/>
      <c r="AC154" s="33"/>
      <c r="AD154" s="33"/>
      <c r="AE154" s="33"/>
      <c r="AT154" s="16" t="s">
        <v>132</v>
      </c>
      <c r="AU154" s="16" t="s">
        <v>83</v>
      </c>
    </row>
    <row r="155" spans="1:65" s="13" customFormat="1" ht="11.25">
      <c r="B155" s="206"/>
      <c r="C155" s="207"/>
      <c r="D155" s="191" t="s">
        <v>133</v>
      </c>
      <c r="E155" s="208" t="s">
        <v>1</v>
      </c>
      <c r="F155" s="209" t="s">
        <v>761</v>
      </c>
      <c r="G155" s="207"/>
      <c r="H155" s="210">
        <v>6612</v>
      </c>
      <c r="I155" s="211"/>
      <c r="J155" s="207"/>
      <c r="K155" s="207"/>
      <c r="L155" s="212"/>
      <c r="M155" s="213"/>
      <c r="N155" s="214"/>
      <c r="O155" s="214"/>
      <c r="P155" s="214"/>
      <c r="Q155" s="214"/>
      <c r="R155" s="214"/>
      <c r="S155" s="214"/>
      <c r="T155" s="215"/>
      <c r="AT155" s="216" t="s">
        <v>133</v>
      </c>
      <c r="AU155" s="216" t="s">
        <v>83</v>
      </c>
      <c r="AV155" s="13" t="s">
        <v>85</v>
      </c>
      <c r="AW155" s="13" t="s">
        <v>31</v>
      </c>
      <c r="AX155" s="13" t="s">
        <v>75</v>
      </c>
      <c r="AY155" s="216" t="s">
        <v>123</v>
      </c>
    </row>
    <row r="156" spans="1:65" s="14" customFormat="1" ht="11.25">
      <c r="B156" s="217"/>
      <c r="C156" s="218"/>
      <c r="D156" s="191" t="s">
        <v>133</v>
      </c>
      <c r="E156" s="219" t="s">
        <v>1</v>
      </c>
      <c r="F156" s="220" t="s">
        <v>136</v>
      </c>
      <c r="G156" s="218"/>
      <c r="H156" s="221">
        <v>6612</v>
      </c>
      <c r="I156" s="222"/>
      <c r="J156" s="218"/>
      <c r="K156" s="218"/>
      <c r="L156" s="223"/>
      <c r="M156" s="224"/>
      <c r="N156" s="225"/>
      <c r="O156" s="225"/>
      <c r="P156" s="225"/>
      <c r="Q156" s="225"/>
      <c r="R156" s="225"/>
      <c r="S156" s="225"/>
      <c r="T156" s="226"/>
      <c r="AT156" s="227" t="s">
        <v>133</v>
      </c>
      <c r="AU156" s="227" t="s">
        <v>83</v>
      </c>
      <c r="AV156" s="14" t="s">
        <v>130</v>
      </c>
      <c r="AW156" s="14" t="s">
        <v>31</v>
      </c>
      <c r="AX156" s="14" t="s">
        <v>83</v>
      </c>
      <c r="AY156" s="227" t="s">
        <v>123</v>
      </c>
    </row>
    <row r="157" spans="1:65" s="12" customFormat="1" ht="11.25">
      <c r="B157" s="196"/>
      <c r="C157" s="197"/>
      <c r="D157" s="191" t="s">
        <v>133</v>
      </c>
      <c r="E157" s="198" t="s">
        <v>1</v>
      </c>
      <c r="F157" s="199" t="s">
        <v>137</v>
      </c>
      <c r="G157" s="197"/>
      <c r="H157" s="198" t="s">
        <v>1</v>
      </c>
      <c r="I157" s="200"/>
      <c r="J157" s="197"/>
      <c r="K157" s="197"/>
      <c r="L157" s="201"/>
      <c r="M157" s="202"/>
      <c r="N157" s="203"/>
      <c r="O157" s="203"/>
      <c r="P157" s="203"/>
      <c r="Q157" s="203"/>
      <c r="R157" s="203"/>
      <c r="S157" s="203"/>
      <c r="T157" s="204"/>
      <c r="AT157" s="205" t="s">
        <v>133</v>
      </c>
      <c r="AU157" s="205" t="s">
        <v>83</v>
      </c>
      <c r="AV157" s="12" t="s">
        <v>83</v>
      </c>
      <c r="AW157" s="12" t="s">
        <v>31</v>
      </c>
      <c r="AX157" s="12" t="s">
        <v>75</v>
      </c>
      <c r="AY157" s="205" t="s">
        <v>123</v>
      </c>
    </row>
    <row r="158" spans="1:65" s="11" customFormat="1" ht="25.9" customHeight="1">
      <c r="B158" s="163"/>
      <c r="C158" s="164"/>
      <c r="D158" s="165" t="s">
        <v>74</v>
      </c>
      <c r="E158" s="166" t="s">
        <v>124</v>
      </c>
      <c r="F158" s="166" t="s">
        <v>226</v>
      </c>
      <c r="G158" s="164"/>
      <c r="H158" s="164"/>
      <c r="I158" s="167"/>
      <c r="J158" s="168">
        <f>BK158</f>
        <v>0</v>
      </c>
      <c r="K158" s="164"/>
      <c r="L158" s="169"/>
      <c r="M158" s="170"/>
      <c r="N158" s="171"/>
      <c r="O158" s="171"/>
      <c r="P158" s="172">
        <f>SUM(P159:P240)</f>
        <v>0</v>
      </c>
      <c r="Q158" s="171"/>
      <c r="R158" s="172">
        <f>SUM(R159:R240)</f>
        <v>5936.2607749999997</v>
      </c>
      <c r="S158" s="171"/>
      <c r="T158" s="173">
        <f>SUM(T159:T240)</f>
        <v>0</v>
      </c>
      <c r="AR158" s="174" t="s">
        <v>143</v>
      </c>
      <c r="AT158" s="175" t="s">
        <v>74</v>
      </c>
      <c r="AU158" s="175" t="s">
        <v>75</v>
      </c>
      <c r="AY158" s="174" t="s">
        <v>123</v>
      </c>
      <c r="BK158" s="176">
        <f>SUM(BK159:BK240)</f>
        <v>0</v>
      </c>
    </row>
    <row r="159" spans="1:65" s="2" customFormat="1" ht="16.5" customHeight="1">
      <c r="A159" s="33"/>
      <c r="B159" s="34"/>
      <c r="C159" s="177" t="s">
        <v>129</v>
      </c>
      <c r="D159" s="177" t="s">
        <v>124</v>
      </c>
      <c r="E159" s="178" t="s">
        <v>227</v>
      </c>
      <c r="F159" s="179" t="s">
        <v>228</v>
      </c>
      <c r="G159" s="180" t="s">
        <v>127</v>
      </c>
      <c r="H159" s="181">
        <v>3</v>
      </c>
      <c r="I159" s="182"/>
      <c r="J159" s="183">
        <f>ROUND(I159*H159,2)</f>
        <v>0</v>
      </c>
      <c r="K159" s="179" t="s">
        <v>128</v>
      </c>
      <c r="L159" s="184"/>
      <c r="M159" s="185" t="s">
        <v>1</v>
      </c>
      <c r="N159" s="186" t="s">
        <v>40</v>
      </c>
      <c r="O159" s="70"/>
      <c r="P159" s="187">
        <f>O159*H159</f>
        <v>0</v>
      </c>
      <c r="Q159" s="187">
        <v>1.5549999999999999</v>
      </c>
      <c r="R159" s="187">
        <f>Q159*H159</f>
        <v>4.665</v>
      </c>
      <c r="S159" s="187">
        <v>0</v>
      </c>
      <c r="T159" s="188">
        <f>S159*H159</f>
        <v>0</v>
      </c>
      <c r="U159" s="33"/>
      <c r="V159" s="33"/>
      <c r="W159" s="33"/>
      <c r="X159" s="33"/>
      <c r="Y159" s="33"/>
      <c r="Z159" s="33"/>
      <c r="AA159" s="33"/>
      <c r="AB159" s="33"/>
      <c r="AC159" s="33"/>
      <c r="AD159" s="33"/>
      <c r="AE159" s="33"/>
      <c r="AR159" s="189" t="s">
        <v>129</v>
      </c>
      <c r="AT159" s="189" t="s">
        <v>124</v>
      </c>
      <c r="AU159" s="189" t="s">
        <v>83</v>
      </c>
      <c r="AY159" s="16" t="s">
        <v>123</v>
      </c>
      <c r="BE159" s="190">
        <f>IF(N159="základní",J159,0)</f>
        <v>0</v>
      </c>
      <c r="BF159" s="190">
        <f>IF(N159="snížená",J159,0)</f>
        <v>0</v>
      </c>
      <c r="BG159" s="190">
        <f>IF(N159="zákl. přenesená",J159,0)</f>
        <v>0</v>
      </c>
      <c r="BH159" s="190">
        <f>IF(N159="sníž. přenesená",J159,0)</f>
        <v>0</v>
      </c>
      <c r="BI159" s="190">
        <f>IF(N159="nulová",J159,0)</f>
        <v>0</v>
      </c>
      <c r="BJ159" s="16" t="s">
        <v>83</v>
      </c>
      <c r="BK159" s="190">
        <f>ROUND(I159*H159,2)</f>
        <v>0</v>
      </c>
      <c r="BL159" s="16" t="s">
        <v>130</v>
      </c>
      <c r="BM159" s="189" t="s">
        <v>762</v>
      </c>
    </row>
    <row r="160" spans="1:65" s="2" customFormat="1" ht="11.25">
      <c r="A160" s="33"/>
      <c r="B160" s="34"/>
      <c r="C160" s="35"/>
      <c r="D160" s="191" t="s">
        <v>132</v>
      </c>
      <c r="E160" s="35"/>
      <c r="F160" s="192" t="s">
        <v>228</v>
      </c>
      <c r="G160" s="35"/>
      <c r="H160" s="35"/>
      <c r="I160" s="193"/>
      <c r="J160" s="35"/>
      <c r="K160" s="35"/>
      <c r="L160" s="38"/>
      <c r="M160" s="194"/>
      <c r="N160" s="195"/>
      <c r="O160" s="70"/>
      <c r="P160" s="70"/>
      <c r="Q160" s="70"/>
      <c r="R160" s="70"/>
      <c r="S160" s="70"/>
      <c r="T160" s="71"/>
      <c r="U160" s="33"/>
      <c r="V160" s="33"/>
      <c r="W160" s="33"/>
      <c r="X160" s="33"/>
      <c r="Y160" s="33"/>
      <c r="Z160" s="33"/>
      <c r="AA160" s="33"/>
      <c r="AB160" s="33"/>
      <c r="AC160" s="33"/>
      <c r="AD160" s="33"/>
      <c r="AE160" s="33"/>
      <c r="AT160" s="16" t="s">
        <v>132</v>
      </c>
      <c r="AU160" s="16" t="s">
        <v>83</v>
      </c>
    </row>
    <row r="161" spans="1:65" s="12" customFormat="1" ht="11.25">
      <c r="B161" s="196"/>
      <c r="C161" s="197"/>
      <c r="D161" s="191" t="s">
        <v>133</v>
      </c>
      <c r="E161" s="198" t="s">
        <v>1</v>
      </c>
      <c r="F161" s="199" t="s">
        <v>763</v>
      </c>
      <c r="G161" s="197"/>
      <c r="H161" s="198" t="s">
        <v>1</v>
      </c>
      <c r="I161" s="200"/>
      <c r="J161" s="197"/>
      <c r="K161" s="197"/>
      <c r="L161" s="201"/>
      <c r="M161" s="202"/>
      <c r="N161" s="203"/>
      <c r="O161" s="203"/>
      <c r="P161" s="203"/>
      <c r="Q161" s="203"/>
      <c r="R161" s="203"/>
      <c r="S161" s="203"/>
      <c r="T161" s="204"/>
      <c r="AT161" s="205" t="s">
        <v>133</v>
      </c>
      <c r="AU161" s="205" t="s">
        <v>83</v>
      </c>
      <c r="AV161" s="12" t="s">
        <v>83</v>
      </c>
      <c r="AW161" s="12" t="s">
        <v>31</v>
      </c>
      <c r="AX161" s="12" t="s">
        <v>75</v>
      </c>
      <c r="AY161" s="205" t="s">
        <v>123</v>
      </c>
    </row>
    <row r="162" spans="1:65" s="13" customFormat="1" ht="11.25">
      <c r="B162" s="206"/>
      <c r="C162" s="207"/>
      <c r="D162" s="191" t="s">
        <v>133</v>
      </c>
      <c r="E162" s="208" t="s">
        <v>1</v>
      </c>
      <c r="F162" s="209" t="s">
        <v>143</v>
      </c>
      <c r="G162" s="207"/>
      <c r="H162" s="210">
        <v>3</v>
      </c>
      <c r="I162" s="211"/>
      <c r="J162" s="207"/>
      <c r="K162" s="207"/>
      <c r="L162" s="212"/>
      <c r="M162" s="213"/>
      <c r="N162" s="214"/>
      <c r="O162" s="214"/>
      <c r="P162" s="214"/>
      <c r="Q162" s="214"/>
      <c r="R162" s="214"/>
      <c r="S162" s="214"/>
      <c r="T162" s="215"/>
      <c r="AT162" s="216" t="s">
        <v>133</v>
      </c>
      <c r="AU162" s="216" t="s">
        <v>83</v>
      </c>
      <c r="AV162" s="13" t="s">
        <v>85</v>
      </c>
      <c r="AW162" s="13" t="s">
        <v>31</v>
      </c>
      <c r="AX162" s="13" t="s">
        <v>75</v>
      </c>
      <c r="AY162" s="216" t="s">
        <v>123</v>
      </c>
    </row>
    <row r="163" spans="1:65" s="14" customFormat="1" ht="11.25">
      <c r="B163" s="217"/>
      <c r="C163" s="218"/>
      <c r="D163" s="191" t="s">
        <v>133</v>
      </c>
      <c r="E163" s="219" t="s">
        <v>1</v>
      </c>
      <c r="F163" s="220" t="s">
        <v>136</v>
      </c>
      <c r="G163" s="218"/>
      <c r="H163" s="221">
        <v>3</v>
      </c>
      <c r="I163" s="222"/>
      <c r="J163" s="218"/>
      <c r="K163" s="218"/>
      <c r="L163" s="223"/>
      <c r="M163" s="224"/>
      <c r="N163" s="225"/>
      <c r="O163" s="225"/>
      <c r="P163" s="225"/>
      <c r="Q163" s="225"/>
      <c r="R163" s="225"/>
      <c r="S163" s="225"/>
      <c r="T163" s="226"/>
      <c r="AT163" s="227" t="s">
        <v>133</v>
      </c>
      <c r="AU163" s="227" t="s">
        <v>83</v>
      </c>
      <c r="AV163" s="14" t="s">
        <v>130</v>
      </c>
      <c r="AW163" s="14" t="s">
        <v>31</v>
      </c>
      <c r="AX163" s="14" t="s">
        <v>83</v>
      </c>
      <c r="AY163" s="227" t="s">
        <v>123</v>
      </c>
    </row>
    <row r="164" spans="1:65" s="2" customFormat="1" ht="21.75" customHeight="1">
      <c r="A164" s="33"/>
      <c r="B164" s="34"/>
      <c r="C164" s="177" t="s">
        <v>200</v>
      </c>
      <c r="D164" s="177" t="s">
        <v>124</v>
      </c>
      <c r="E164" s="178" t="s">
        <v>764</v>
      </c>
      <c r="F164" s="179" t="s">
        <v>765</v>
      </c>
      <c r="G164" s="180" t="s">
        <v>127</v>
      </c>
      <c r="H164" s="181">
        <v>1</v>
      </c>
      <c r="I164" s="182"/>
      <c r="J164" s="183">
        <f>ROUND(I164*H164,2)</f>
        <v>0</v>
      </c>
      <c r="K164" s="179" t="s">
        <v>128</v>
      </c>
      <c r="L164" s="184"/>
      <c r="M164" s="185" t="s">
        <v>1</v>
      </c>
      <c r="N164" s="186" t="s">
        <v>40</v>
      </c>
      <c r="O164" s="70"/>
      <c r="P164" s="187">
        <f>O164*H164</f>
        <v>0</v>
      </c>
      <c r="Q164" s="187">
        <v>0.77400000000000002</v>
      </c>
      <c r="R164" s="187">
        <f>Q164*H164</f>
        <v>0.77400000000000002</v>
      </c>
      <c r="S164" s="187">
        <v>0</v>
      </c>
      <c r="T164" s="188">
        <f>S164*H164</f>
        <v>0</v>
      </c>
      <c r="U164" s="33"/>
      <c r="V164" s="33"/>
      <c r="W164" s="33"/>
      <c r="X164" s="33"/>
      <c r="Y164" s="33"/>
      <c r="Z164" s="33"/>
      <c r="AA164" s="33"/>
      <c r="AB164" s="33"/>
      <c r="AC164" s="33"/>
      <c r="AD164" s="33"/>
      <c r="AE164" s="33"/>
      <c r="AR164" s="189" t="s">
        <v>129</v>
      </c>
      <c r="AT164" s="189" t="s">
        <v>124</v>
      </c>
      <c r="AU164" s="189" t="s">
        <v>83</v>
      </c>
      <c r="AY164" s="16" t="s">
        <v>123</v>
      </c>
      <c r="BE164" s="190">
        <f>IF(N164="základní",J164,0)</f>
        <v>0</v>
      </c>
      <c r="BF164" s="190">
        <f>IF(N164="snížená",J164,0)</f>
        <v>0</v>
      </c>
      <c r="BG164" s="190">
        <f>IF(N164="zákl. přenesená",J164,0)</f>
        <v>0</v>
      </c>
      <c r="BH164" s="190">
        <f>IF(N164="sníž. přenesená",J164,0)</f>
        <v>0</v>
      </c>
      <c r="BI164" s="190">
        <f>IF(N164="nulová",J164,0)</f>
        <v>0</v>
      </c>
      <c r="BJ164" s="16" t="s">
        <v>83</v>
      </c>
      <c r="BK164" s="190">
        <f>ROUND(I164*H164,2)</f>
        <v>0</v>
      </c>
      <c r="BL164" s="16" t="s">
        <v>130</v>
      </c>
      <c r="BM164" s="189" t="s">
        <v>766</v>
      </c>
    </row>
    <row r="165" spans="1:65" s="2" customFormat="1" ht="11.25">
      <c r="A165" s="33"/>
      <c r="B165" s="34"/>
      <c r="C165" s="35"/>
      <c r="D165" s="191" t="s">
        <v>132</v>
      </c>
      <c r="E165" s="35"/>
      <c r="F165" s="192" t="s">
        <v>765</v>
      </c>
      <c r="G165" s="35"/>
      <c r="H165" s="35"/>
      <c r="I165" s="193"/>
      <c r="J165" s="35"/>
      <c r="K165" s="35"/>
      <c r="L165" s="38"/>
      <c r="M165" s="194"/>
      <c r="N165" s="195"/>
      <c r="O165" s="70"/>
      <c r="P165" s="70"/>
      <c r="Q165" s="70"/>
      <c r="R165" s="70"/>
      <c r="S165" s="70"/>
      <c r="T165" s="71"/>
      <c r="U165" s="33"/>
      <c r="V165" s="33"/>
      <c r="W165" s="33"/>
      <c r="X165" s="33"/>
      <c r="Y165" s="33"/>
      <c r="Z165" s="33"/>
      <c r="AA165" s="33"/>
      <c r="AB165" s="33"/>
      <c r="AC165" s="33"/>
      <c r="AD165" s="33"/>
      <c r="AE165" s="33"/>
      <c r="AT165" s="16" t="s">
        <v>132</v>
      </c>
      <c r="AU165" s="16" t="s">
        <v>83</v>
      </c>
    </row>
    <row r="166" spans="1:65" s="12" customFormat="1" ht="11.25">
      <c r="B166" s="196"/>
      <c r="C166" s="197"/>
      <c r="D166" s="191" t="s">
        <v>133</v>
      </c>
      <c r="E166" s="198" t="s">
        <v>1</v>
      </c>
      <c r="F166" s="199" t="s">
        <v>767</v>
      </c>
      <c r="G166" s="197"/>
      <c r="H166" s="198" t="s">
        <v>1</v>
      </c>
      <c r="I166" s="200"/>
      <c r="J166" s="197"/>
      <c r="K166" s="197"/>
      <c r="L166" s="201"/>
      <c r="M166" s="202"/>
      <c r="N166" s="203"/>
      <c r="O166" s="203"/>
      <c r="P166" s="203"/>
      <c r="Q166" s="203"/>
      <c r="R166" s="203"/>
      <c r="S166" s="203"/>
      <c r="T166" s="204"/>
      <c r="AT166" s="205" t="s">
        <v>133</v>
      </c>
      <c r="AU166" s="205" t="s">
        <v>83</v>
      </c>
      <c r="AV166" s="12" t="s">
        <v>83</v>
      </c>
      <c r="AW166" s="12" t="s">
        <v>31</v>
      </c>
      <c r="AX166" s="12" t="s">
        <v>75</v>
      </c>
      <c r="AY166" s="205" t="s">
        <v>123</v>
      </c>
    </row>
    <row r="167" spans="1:65" s="13" customFormat="1" ht="11.25">
      <c r="B167" s="206"/>
      <c r="C167" s="207"/>
      <c r="D167" s="191" t="s">
        <v>133</v>
      </c>
      <c r="E167" s="208" t="s">
        <v>1</v>
      </c>
      <c r="F167" s="209" t="s">
        <v>83</v>
      </c>
      <c r="G167" s="207"/>
      <c r="H167" s="210">
        <v>1</v>
      </c>
      <c r="I167" s="211"/>
      <c r="J167" s="207"/>
      <c r="K167" s="207"/>
      <c r="L167" s="212"/>
      <c r="M167" s="213"/>
      <c r="N167" s="214"/>
      <c r="O167" s="214"/>
      <c r="P167" s="214"/>
      <c r="Q167" s="214"/>
      <c r="R167" s="214"/>
      <c r="S167" s="214"/>
      <c r="T167" s="215"/>
      <c r="AT167" s="216" t="s">
        <v>133</v>
      </c>
      <c r="AU167" s="216" t="s">
        <v>83</v>
      </c>
      <c r="AV167" s="13" t="s">
        <v>85</v>
      </c>
      <c r="AW167" s="13" t="s">
        <v>31</v>
      </c>
      <c r="AX167" s="13" t="s">
        <v>75</v>
      </c>
      <c r="AY167" s="216" t="s">
        <v>123</v>
      </c>
    </row>
    <row r="168" spans="1:65" s="14" customFormat="1" ht="11.25">
      <c r="B168" s="217"/>
      <c r="C168" s="218"/>
      <c r="D168" s="191" t="s">
        <v>133</v>
      </c>
      <c r="E168" s="219" t="s">
        <v>1</v>
      </c>
      <c r="F168" s="220" t="s">
        <v>136</v>
      </c>
      <c r="G168" s="218"/>
      <c r="H168" s="221">
        <v>1</v>
      </c>
      <c r="I168" s="222"/>
      <c r="J168" s="218"/>
      <c r="K168" s="218"/>
      <c r="L168" s="223"/>
      <c r="M168" s="224"/>
      <c r="N168" s="225"/>
      <c r="O168" s="225"/>
      <c r="P168" s="225"/>
      <c r="Q168" s="225"/>
      <c r="R168" s="225"/>
      <c r="S168" s="225"/>
      <c r="T168" s="226"/>
      <c r="AT168" s="227" t="s">
        <v>133</v>
      </c>
      <c r="AU168" s="227" t="s">
        <v>83</v>
      </c>
      <c r="AV168" s="14" t="s">
        <v>130</v>
      </c>
      <c r="AW168" s="14" t="s">
        <v>31</v>
      </c>
      <c r="AX168" s="14" t="s">
        <v>83</v>
      </c>
      <c r="AY168" s="227" t="s">
        <v>123</v>
      </c>
    </row>
    <row r="169" spans="1:65" s="2" customFormat="1" ht="16.5" customHeight="1">
      <c r="A169" s="33"/>
      <c r="B169" s="34"/>
      <c r="C169" s="177" t="s">
        <v>167</v>
      </c>
      <c r="D169" s="177" t="s">
        <v>124</v>
      </c>
      <c r="E169" s="178" t="s">
        <v>234</v>
      </c>
      <c r="F169" s="179" t="s">
        <v>235</v>
      </c>
      <c r="G169" s="180" t="s">
        <v>127</v>
      </c>
      <c r="H169" s="181">
        <v>4</v>
      </c>
      <c r="I169" s="182"/>
      <c r="J169" s="183">
        <f>ROUND(I169*H169,2)</f>
        <v>0</v>
      </c>
      <c r="K169" s="179" t="s">
        <v>128</v>
      </c>
      <c r="L169" s="184"/>
      <c r="M169" s="185" t="s">
        <v>1</v>
      </c>
      <c r="N169" s="186" t="s">
        <v>40</v>
      </c>
      <c r="O169" s="70"/>
      <c r="P169" s="187">
        <f>O169*H169</f>
        <v>0</v>
      </c>
      <c r="Q169" s="187">
        <v>2E-3</v>
      </c>
      <c r="R169" s="187">
        <f>Q169*H169</f>
        <v>8.0000000000000002E-3</v>
      </c>
      <c r="S169" s="187">
        <v>0</v>
      </c>
      <c r="T169" s="188">
        <f>S169*H169</f>
        <v>0</v>
      </c>
      <c r="U169" s="33"/>
      <c r="V169" s="33"/>
      <c r="W169" s="33"/>
      <c r="X169" s="33"/>
      <c r="Y169" s="33"/>
      <c r="Z169" s="33"/>
      <c r="AA169" s="33"/>
      <c r="AB169" s="33"/>
      <c r="AC169" s="33"/>
      <c r="AD169" s="33"/>
      <c r="AE169" s="33"/>
      <c r="AR169" s="189" t="s">
        <v>129</v>
      </c>
      <c r="AT169" s="189" t="s">
        <v>124</v>
      </c>
      <c r="AU169" s="189" t="s">
        <v>83</v>
      </c>
      <c r="AY169" s="16" t="s">
        <v>123</v>
      </c>
      <c r="BE169" s="190">
        <f>IF(N169="základní",J169,0)</f>
        <v>0</v>
      </c>
      <c r="BF169" s="190">
        <f>IF(N169="snížená",J169,0)</f>
        <v>0</v>
      </c>
      <c r="BG169" s="190">
        <f>IF(N169="zákl. přenesená",J169,0)</f>
        <v>0</v>
      </c>
      <c r="BH169" s="190">
        <f>IF(N169="sníž. přenesená",J169,0)</f>
        <v>0</v>
      </c>
      <c r="BI169" s="190">
        <f>IF(N169="nulová",J169,0)</f>
        <v>0</v>
      </c>
      <c r="BJ169" s="16" t="s">
        <v>83</v>
      </c>
      <c r="BK169" s="190">
        <f>ROUND(I169*H169,2)</f>
        <v>0</v>
      </c>
      <c r="BL169" s="16" t="s">
        <v>130</v>
      </c>
      <c r="BM169" s="189" t="s">
        <v>768</v>
      </c>
    </row>
    <row r="170" spans="1:65" s="2" customFormat="1" ht="11.25">
      <c r="A170" s="33"/>
      <c r="B170" s="34"/>
      <c r="C170" s="35"/>
      <c r="D170" s="191" t="s">
        <v>132</v>
      </c>
      <c r="E170" s="35"/>
      <c r="F170" s="192" t="s">
        <v>235</v>
      </c>
      <c r="G170" s="35"/>
      <c r="H170" s="35"/>
      <c r="I170" s="193"/>
      <c r="J170" s="35"/>
      <c r="K170" s="35"/>
      <c r="L170" s="38"/>
      <c r="M170" s="194"/>
      <c r="N170" s="195"/>
      <c r="O170" s="70"/>
      <c r="P170" s="70"/>
      <c r="Q170" s="70"/>
      <c r="R170" s="70"/>
      <c r="S170" s="70"/>
      <c r="T170" s="71"/>
      <c r="U170" s="33"/>
      <c r="V170" s="33"/>
      <c r="W170" s="33"/>
      <c r="X170" s="33"/>
      <c r="Y170" s="33"/>
      <c r="Z170" s="33"/>
      <c r="AA170" s="33"/>
      <c r="AB170" s="33"/>
      <c r="AC170" s="33"/>
      <c r="AD170" s="33"/>
      <c r="AE170" s="33"/>
      <c r="AT170" s="16" t="s">
        <v>132</v>
      </c>
      <c r="AU170" s="16" t="s">
        <v>83</v>
      </c>
    </row>
    <row r="171" spans="1:65" s="12" customFormat="1" ht="11.25">
      <c r="B171" s="196"/>
      <c r="C171" s="197"/>
      <c r="D171" s="191" t="s">
        <v>133</v>
      </c>
      <c r="E171" s="198" t="s">
        <v>1</v>
      </c>
      <c r="F171" s="199" t="s">
        <v>769</v>
      </c>
      <c r="G171" s="197"/>
      <c r="H171" s="198" t="s">
        <v>1</v>
      </c>
      <c r="I171" s="200"/>
      <c r="J171" s="197"/>
      <c r="K171" s="197"/>
      <c r="L171" s="201"/>
      <c r="M171" s="202"/>
      <c r="N171" s="203"/>
      <c r="O171" s="203"/>
      <c r="P171" s="203"/>
      <c r="Q171" s="203"/>
      <c r="R171" s="203"/>
      <c r="S171" s="203"/>
      <c r="T171" s="204"/>
      <c r="AT171" s="205" t="s">
        <v>133</v>
      </c>
      <c r="AU171" s="205" t="s">
        <v>83</v>
      </c>
      <c r="AV171" s="12" t="s">
        <v>83</v>
      </c>
      <c r="AW171" s="12" t="s">
        <v>31</v>
      </c>
      <c r="AX171" s="12" t="s">
        <v>75</v>
      </c>
      <c r="AY171" s="205" t="s">
        <v>123</v>
      </c>
    </row>
    <row r="172" spans="1:65" s="13" customFormat="1" ht="11.25">
      <c r="B172" s="206"/>
      <c r="C172" s="207"/>
      <c r="D172" s="191" t="s">
        <v>133</v>
      </c>
      <c r="E172" s="208" t="s">
        <v>1</v>
      </c>
      <c r="F172" s="209" t="s">
        <v>770</v>
      </c>
      <c r="G172" s="207"/>
      <c r="H172" s="210">
        <v>4</v>
      </c>
      <c r="I172" s="211"/>
      <c r="J172" s="207"/>
      <c r="K172" s="207"/>
      <c r="L172" s="212"/>
      <c r="M172" s="213"/>
      <c r="N172" s="214"/>
      <c r="O172" s="214"/>
      <c r="P172" s="214"/>
      <c r="Q172" s="214"/>
      <c r="R172" s="214"/>
      <c r="S172" s="214"/>
      <c r="T172" s="215"/>
      <c r="AT172" s="216" t="s">
        <v>133</v>
      </c>
      <c r="AU172" s="216" t="s">
        <v>83</v>
      </c>
      <c r="AV172" s="13" t="s">
        <v>85</v>
      </c>
      <c r="AW172" s="13" t="s">
        <v>31</v>
      </c>
      <c r="AX172" s="13" t="s">
        <v>75</v>
      </c>
      <c r="AY172" s="216" t="s">
        <v>123</v>
      </c>
    </row>
    <row r="173" spans="1:65" s="14" customFormat="1" ht="11.25">
      <c r="B173" s="217"/>
      <c r="C173" s="218"/>
      <c r="D173" s="191" t="s">
        <v>133</v>
      </c>
      <c r="E173" s="219" t="s">
        <v>1</v>
      </c>
      <c r="F173" s="220" t="s">
        <v>136</v>
      </c>
      <c r="G173" s="218"/>
      <c r="H173" s="221">
        <v>4</v>
      </c>
      <c r="I173" s="222"/>
      <c r="J173" s="218"/>
      <c r="K173" s="218"/>
      <c r="L173" s="223"/>
      <c r="M173" s="224"/>
      <c r="N173" s="225"/>
      <c r="O173" s="225"/>
      <c r="P173" s="225"/>
      <c r="Q173" s="225"/>
      <c r="R173" s="225"/>
      <c r="S173" s="225"/>
      <c r="T173" s="226"/>
      <c r="AT173" s="227" t="s">
        <v>133</v>
      </c>
      <c r="AU173" s="227" t="s">
        <v>83</v>
      </c>
      <c r="AV173" s="14" t="s">
        <v>130</v>
      </c>
      <c r="AW173" s="14" t="s">
        <v>31</v>
      </c>
      <c r="AX173" s="14" t="s">
        <v>83</v>
      </c>
      <c r="AY173" s="227" t="s">
        <v>123</v>
      </c>
    </row>
    <row r="174" spans="1:65" s="2" customFormat="1" ht="16.5" customHeight="1">
      <c r="A174" s="33"/>
      <c r="B174" s="34"/>
      <c r="C174" s="177" t="s">
        <v>209</v>
      </c>
      <c r="D174" s="177" t="s">
        <v>124</v>
      </c>
      <c r="E174" s="178" t="s">
        <v>259</v>
      </c>
      <c r="F174" s="179" t="s">
        <v>260</v>
      </c>
      <c r="G174" s="180" t="s">
        <v>127</v>
      </c>
      <c r="H174" s="181">
        <v>64</v>
      </c>
      <c r="I174" s="182"/>
      <c r="J174" s="183">
        <f>ROUND(I174*H174,2)</f>
        <v>0</v>
      </c>
      <c r="K174" s="179" t="s">
        <v>128</v>
      </c>
      <c r="L174" s="184"/>
      <c r="M174" s="185" t="s">
        <v>1</v>
      </c>
      <c r="N174" s="186" t="s">
        <v>40</v>
      </c>
      <c r="O174" s="70"/>
      <c r="P174" s="187">
        <f>O174*H174</f>
        <v>0</v>
      </c>
      <c r="Q174" s="187">
        <v>9.9000000000000005E-2</v>
      </c>
      <c r="R174" s="187">
        <f>Q174*H174</f>
        <v>6.3360000000000003</v>
      </c>
      <c r="S174" s="187">
        <v>0</v>
      </c>
      <c r="T174" s="188">
        <f>S174*H174</f>
        <v>0</v>
      </c>
      <c r="U174" s="33"/>
      <c r="V174" s="33"/>
      <c r="W174" s="33"/>
      <c r="X174" s="33"/>
      <c r="Y174" s="33"/>
      <c r="Z174" s="33"/>
      <c r="AA174" s="33"/>
      <c r="AB174" s="33"/>
      <c r="AC174" s="33"/>
      <c r="AD174" s="33"/>
      <c r="AE174" s="33"/>
      <c r="AR174" s="189" t="s">
        <v>129</v>
      </c>
      <c r="AT174" s="189" t="s">
        <v>124</v>
      </c>
      <c r="AU174" s="189" t="s">
        <v>83</v>
      </c>
      <c r="AY174" s="16" t="s">
        <v>123</v>
      </c>
      <c r="BE174" s="190">
        <f>IF(N174="základní",J174,0)</f>
        <v>0</v>
      </c>
      <c r="BF174" s="190">
        <f>IF(N174="snížená",J174,0)</f>
        <v>0</v>
      </c>
      <c r="BG174" s="190">
        <f>IF(N174="zákl. přenesená",J174,0)</f>
        <v>0</v>
      </c>
      <c r="BH174" s="190">
        <f>IF(N174="sníž. přenesená",J174,0)</f>
        <v>0</v>
      </c>
      <c r="BI174" s="190">
        <f>IF(N174="nulová",J174,0)</f>
        <v>0</v>
      </c>
      <c r="BJ174" s="16" t="s">
        <v>83</v>
      </c>
      <c r="BK174" s="190">
        <f>ROUND(I174*H174,2)</f>
        <v>0</v>
      </c>
      <c r="BL174" s="16" t="s">
        <v>130</v>
      </c>
      <c r="BM174" s="189" t="s">
        <v>771</v>
      </c>
    </row>
    <row r="175" spans="1:65" s="2" customFormat="1" ht="11.25">
      <c r="A175" s="33"/>
      <c r="B175" s="34"/>
      <c r="C175" s="35"/>
      <c r="D175" s="191" t="s">
        <v>132</v>
      </c>
      <c r="E175" s="35"/>
      <c r="F175" s="192" t="s">
        <v>260</v>
      </c>
      <c r="G175" s="35"/>
      <c r="H175" s="35"/>
      <c r="I175" s="193"/>
      <c r="J175" s="35"/>
      <c r="K175" s="35"/>
      <c r="L175" s="38"/>
      <c r="M175" s="194"/>
      <c r="N175" s="195"/>
      <c r="O175" s="70"/>
      <c r="P175" s="70"/>
      <c r="Q175" s="70"/>
      <c r="R175" s="70"/>
      <c r="S175" s="70"/>
      <c r="T175" s="71"/>
      <c r="U175" s="33"/>
      <c r="V175" s="33"/>
      <c r="W175" s="33"/>
      <c r="X175" s="33"/>
      <c r="Y175" s="33"/>
      <c r="Z175" s="33"/>
      <c r="AA175" s="33"/>
      <c r="AB175" s="33"/>
      <c r="AC175" s="33"/>
      <c r="AD175" s="33"/>
      <c r="AE175" s="33"/>
      <c r="AT175" s="16" t="s">
        <v>132</v>
      </c>
      <c r="AU175" s="16" t="s">
        <v>83</v>
      </c>
    </row>
    <row r="176" spans="1:65" s="12" customFormat="1" ht="11.25">
      <c r="B176" s="196"/>
      <c r="C176" s="197"/>
      <c r="D176" s="191" t="s">
        <v>133</v>
      </c>
      <c r="E176" s="198" t="s">
        <v>1</v>
      </c>
      <c r="F176" s="199" t="s">
        <v>772</v>
      </c>
      <c r="G176" s="197"/>
      <c r="H176" s="198" t="s">
        <v>1</v>
      </c>
      <c r="I176" s="200"/>
      <c r="J176" s="197"/>
      <c r="K176" s="197"/>
      <c r="L176" s="201"/>
      <c r="M176" s="202"/>
      <c r="N176" s="203"/>
      <c r="O176" s="203"/>
      <c r="P176" s="203"/>
      <c r="Q176" s="203"/>
      <c r="R176" s="203"/>
      <c r="S176" s="203"/>
      <c r="T176" s="204"/>
      <c r="AT176" s="205" t="s">
        <v>133</v>
      </c>
      <c r="AU176" s="205" t="s">
        <v>83</v>
      </c>
      <c r="AV176" s="12" t="s">
        <v>83</v>
      </c>
      <c r="AW176" s="12" t="s">
        <v>31</v>
      </c>
      <c r="AX176" s="12" t="s">
        <v>75</v>
      </c>
      <c r="AY176" s="205" t="s">
        <v>123</v>
      </c>
    </row>
    <row r="177" spans="1:65" s="13" customFormat="1" ht="11.25">
      <c r="B177" s="206"/>
      <c r="C177" s="207"/>
      <c r="D177" s="191" t="s">
        <v>133</v>
      </c>
      <c r="E177" s="208" t="s">
        <v>1</v>
      </c>
      <c r="F177" s="209" t="s">
        <v>540</v>
      </c>
      <c r="G177" s="207"/>
      <c r="H177" s="210">
        <v>64</v>
      </c>
      <c r="I177" s="211"/>
      <c r="J177" s="207"/>
      <c r="K177" s="207"/>
      <c r="L177" s="212"/>
      <c r="M177" s="213"/>
      <c r="N177" s="214"/>
      <c r="O177" s="214"/>
      <c r="P177" s="214"/>
      <c r="Q177" s="214"/>
      <c r="R177" s="214"/>
      <c r="S177" s="214"/>
      <c r="T177" s="215"/>
      <c r="AT177" s="216" t="s">
        <v>133</v>
      </c>
      <c r="AU177" s="216" t="s">
        <v>83</v>
      </c>
      <c r="AV177" s="13" t="s">
        <v>85</v>
      </c>
      <c r="AW177" s="13" t="s">
        <v>31</v>
      </c>
      <c r="AX177" s="13" t="s">
        <v>75</v>
      </c>
      <c r="AY177" s="216" t="s">
        <v>123</v>
      </c>
    </row>
    <row r="178" spans="1:65" s="14" customFormat="1" ht="11.25">
      <c r="B178" s="217"/>
      <c r="C178" s="218"/>
      <c r="D178" s="191" t="s">
        <v>133</v>
      </c>
      <c r="E178" s="219" t="s">
        <v>1</v>
      </c>
      <c r="F178" s="220" t="s">
        <v>136</v>
      </c>
      <c r="G178" s="218"/>
      <c r="H178" s="221">
        <v>64</v>
      </c>
      <c r="I178" s="222"/>
      <c r="J178" s="218"/>
      <c r="K178" s="218"/>
      <c r="L178" s="223"/>
      <c r="M178" s="224"/>
      <c r="N178" s="225"/>
      <c r="O178" s="225"/>
      <c r="P178" s="225"/>
      <c r="Q178" s="225"/>
      <c r="R178" s="225"/>
      <c r="S178" s="225"/>
      <c r="T178" s="226"/>
      <c r="AT178" s="227" t="s">
        <v>133</v>
      </c>
      <c r="AU178" s="227" t="s">
        <v>83</v>
      </c>
      <c r="AV178" s="14" t="s">
        <v>130</v>
      </c>
      <c r="AW178" s="14" t="s">
        <v>31</v>
      </c>
      <c r="AX178" s="14" t="s">
        <v>83</v>
      </c>
      <c r="AY178" s="227" t="s">
        <v>123</v>
      </c>
    </row>
    <row r="179" spans="1:65" s="2" customFormat="1" ht="21.75" customHeight="1">
      <c r="A179" s="33"/>
      <c r="B179" s="34"/>
      <c r="C179" s="177" t="s">
        <v>177</v>
      </c>
      <c r="D179" s="177" t="s">
        <v>124</v>
      </c>
      <c r="E179" s="178" t="s">
        <v>247</v>
      </c>
      <c r="F179" s="179" t="s">
        <v>248</v>
      </c>
      <c r="G179" s="180" t="s">
        <v>127</v>
      </c>
      <c r="H179" s="181">
        <v>19</v>
      </c>
      <c r="I179" s="182"/>
      <c r="J179" s="183">
        <f>ROUND(I179*H179,2)</f>
        <v>0</v>
      </c>
      <c r="K179" s="179" t="s">
        <v>128</v>
      </c>
      <c r="L179" s="184"/>
      <c r="M179" s="185" t="s">
        <v>1</v>
      </c>
      <c r="N179" s="186" t="s">
        <v>40</v>
      </c>
      <c r="O179" s="70"/>
      <c r="P179" s="187">
        <f>O179*H179</f>
        <v>0</v>
      </c>
      <c r="Q179" s="187">
        <v>0.157</v>
      </c>
      <c r="R179" s="187">
        <f>Q179*H179</f>
        <v>2.9830000000000001</v>
      </c>
      <c r="S179" s="187">
        <v>0</v>
      </c>
      <c r="T179" s="188">
        <f>S179*H179</f>
        <v>0</v>
      </c>
      <c r="U179" s="33"/>
      <c r="V179" s="33"/>
      <c r="W179" s="33"/>
      <c r="X179" s="33"/>
      <c r="Y179" s="33"/>
      <c r="Z179" s="33"/>
      <c r="AA179" s="33"/>
      <c r="AB179" s="33"/>
      <c r="AC179" s="33"/>
      <c r="AD179" s="33"/>
      <c r="AE179" s="33"/>
      <c r="AR179" s="189" t="s">
        <v>129</v>
      </c>
      <c r="AT179" s="189" t="s">
        <v>124</v>
      </c>
      <c r="AU179" s="189" t="s">
        <v>83</v>
      </c>
      <c r="AY179" s="16" t="s">
        <v>123</v>
      </c>
      <c r="BE179" s="190">
        <f>IF(N179="základní",J179,0)</f>
        <v>0</v>
      </c>
      <c r="BF179" s="190">
        <f>IF(N179="snížená",J179,0)</f>
        <v>0</v>
      </c>
      <c r="BG179" s="190">
        <f>IF(N179="zákl. přenesená",J179,0)</f>
        <v>0</v>
      </c>
      <c r="BH179" s="190">
        <f>IF(N179="sníž. přenesená",J179,0)</f>
        <v>0</v>
      </c>
      <c r="BI179" s="190">
        <f>IF(N179="nulová",J179,0)</f>
        <v>0</v>
      </c>
      <c r="BJ179" s="16" t="s">
        <v>83</v>
      </c>
      <c r="BK179" s="190">
        <f>ROUND(I179*H179,2)</f>
        <v>0</v>
      </c>
      <c r="BL179" s="16" t="s">
        <v>130</v>
      </c>
      <c r="BM179" s="189" t="s">
        <v>773</v>
      </c>
    </row>
    <row r="180" spans="1:65" s="2" customFormat="1" ht="11.25">
      <c r="A180" s="33"/>
      <c r="B180" s="34"/>
      <c r="C180" s="35"/>
      <c r="D180" s="191" t="s">
        <v>132</v>
      </c>
      <c r="E180" s="35"/>
      <c r="F180" s="192" t="s">
        <v>248</v>
      </c>
      <c r="G180" s="35"/>
      <c r="H180" s="35"/>
      <c r="I180" s="193"/>
      <c r="J180" s="35"/>
      <c r="K180" s="35"/>
      <c r="L180" s="38"/>
      <c r="M180" s="194"/>
      <c r="N180" s="195"/>
      <c r="O180" s="70"/>
      <c r="P180" s="70"/>
      <c r="Q180" s="70"/>
      <c r="R180" s="70"/>
      <c r="S180" s="70"/>
      <c r="T180" s="71"/>
      <c r="U180" s="33"/>
      <c r="V180" s="33"/>
      <c r="W180" s="33"/>
      <c r="X180" s="33"/>
      <c r="Y180" s="33"/>
      <c r="Z180" s="33"/>
      <c r="AA180" s="33"/>
      <c r="AB180" s="33"/>
      <c r="AC180" s="33"/>
      <c r="AD180" s="33"/>
      <c r="AE180" s="33"/>
      <c r="AT180" s="16" t="s">
        <v>132</v>
      </c>
      <c r="AU180" s="16" t="s">
        <v>83</v>
      </c>
    </row>
    <row r="181" spans="1:65" s="12" customFormat="1" ht="11.25">
      <c r="B181" s="196"/>
      <c r="C181" s="197"/>
      <c r="D181" s="191" t="s">
        <v>133</v>
      </c>
      <c r="E181" s="198" t="s">
        <v>1</v>
      </c>
      <c r="F181" s="199" t="s">
        <v>774</v>
      </c>
      <c r="G181" s="197"/>
      <c r="H181" s="198" t="s">
        <v>1</v>
      </c>
      <c r="I181" s="200"/>
      <c r="J181" s="197"/>
      <c r="K181" s="197"/>
      <c r="L181" s="201"/>
      <c r="M181" s="202"/>
      <c r="N181" s="203"/>
      <c r="O181" s="203"/>
      <c r="P181" s="203"/>
      <c r="Q181" s="203"/>
      <c r="R181" s="203"/>
      <c r="S181" s="203"/>
      <c r="T181" s="204"/>
      <c r="AT181" s="205" t="s">
        <v>133</v>
      </c>
      <c r="AU181" s="205" t="s">
        <v>83</v>
      </c>
      <c r="AV181" s="12" t="s">
        <v>83</v>
      </c>
      <c r="AW181" s="12" t="s">
        <v>31</v>
      </c>
      <c r="AX181" s="12" t="s">
        <v>75</v>
      </c>
      <c r="AY181" s="205" t="s">
        <v>123</v>
      </c>
    </row>
    <row r="182" spans="1:65" s="13" customFormat="1" ht="11.25">
      <c r="B182" s="206"/>
      <c r="C182" s="207"/>
      <c r="D182" s="191" t="s">
        <v>133</v>
      </c>
      <c r="E182" s="208" t="s">
        <v>1</v>
      </c>
      <c r="F182" s="209" t="s">
        <v>775</v>
      </c>
      <c r="G182" s="207"/>
      <c r="H182" s="210">
        <v>19</v>
      </c>
      <c r="I182" s="211"/>
      <c r="J182" s="207"/>
      <c r="K182" s="207"/>
      <c r="L182" s="212"/>
      <c r="M182" s="213"/>
      <c r="N182" s="214"/>
      <c r="O182" s="214"/>
      <c r="P182" s="214"/>
      <c r="Q182" s="214"/>
      <c r="R182" s="214"/>
      <c r="S182" s="214"/>
      <c r="T182" s="215"/>
      <c r="AT182" s="216" t="s">
        <v>133</v>
      </c>
      <c r="AU182" s="216" t="s">
        <v>83</v>
      </c>
      <c r="AV182" s="13" t="s">
        <v>85</v>
      </c>
      <c r="AW182" s="13" t="s">
        <v>31</v>
      </c>
      <c r="AX182" s="13" t="s">
        <v>75</v>
      </c>
      <c r="AY182" s="216" t="s">
        <v>123</v>
      </c>
    </row>
    <row r="183" spans="1:65" s="14" customFormat="1" ht="11.25">
      <c r="B183" s="217"/>
      <c r="C183" s="218"/>
      <c r="D183" s="191" t="s">
        <v>133</v>
      </c>
      <c r="E183" s="219" t="s">
        <v>1</v>
      </c>
      <c r="F183" s="220" t="s">
        <v>136</v>
      </c>
      <c r="G183" s="218"/>
      <c r="H183" s="221">
        <v>19</v>
      </c>
      <c r="I183" s="222"/>
      <c r="J183" s="218"/>
      <c r="K183" s="218"/>
      <c r="L183" s="223"/>
      <c r="M183" s="224"/>
      <c r="N183" s="225"/>
      <c r="O183" s="225"/>
      <c r="P183" s="225"/>
      <c r="Q183" s="225"/>
      <c r="R183" s="225"/>
      <c r="S183" s="225"/>
      <c r="T183" s="226"/>
      <c r="AT183" s="227" t="s">
        <v>133</v>
      </c>
      <c r="AU183" s="227" t="s">
        <v>83</v>
      </c>
      <c r="AV183" s="14" t="s">
        <v>130</v>
      </c>
      <c r="AW183" s="14" t="s">
        <v>31</v>
      </c>
      <c r="AX183" s="14" t="s">
        <v>83</v>
      </c>
      <c r="AY183" s="227" t="s">
        <v>123</v>
      </c>
    </row>
    <row r="184" spans="1:65" s="2" customFormat="1" ht="16.5" customHeight="1">
      <c r="A184" s="33"/>
      <c r="B184" s="34"/>
      <c r="C184" s="177" t="s">
        <v>216</v>
      </c>
      <c r="D184" s="177" t="s">
        <v>124</v>
      </c>
      <c r="E184" s="178" t="s">
        <v>253</v>
      </c>
      <c r="F184" s="179" t="s">
        <v>254</v>
      </c>
      <c r="G184" s="180" t="s">
        <v>127</v>
      </c>
      <c r="H184" s="181">
        <v>3</v>
      </c>
      <c r="I184" s="182"/>
      <c r="J184" s="183">
        <f>ROUND(I184*H184,2)</f>
        <v>0</v>
      </c>
      <c r="K184" s="179" t="s">
        <v>128</v>
      </c>
      <c r="L184" s="184"/>
      <c r="M184" s="185" t="s">
        <v>1</v>
      </c>
      <c r="N184" s="186" t="s">
        <v>40</v>
      </c>
      <c r="O184" s="70"/>
      <c r="P184" s="187">
        <f>O184*H184</f>
        <v>0</v>
      </c>
      <c r="Q184" s="187">
        <v>0.39700000000000002</v>
      </c>
      <c r="R184" s="187">
        <f>Q184*H184</f>
        <v>1.1910000000000001</v>
      </c>
      <c r="S184" s="187">
        <v>0</v>
      </c>
      <c r="T184" s="188">
        <f>S184*H184</f>
        <v>0</v>
      </c>
      <c r="U184" s="33"/>
      <c r="V184" s="33"/>
      <c r="W184" s="33"/>
      <c r="X184" s="33"/>
      <c r="Y184" s="33"/>
      <c r="Z184" s="33"/>
      <c r="AA184" s="33"/>
      <c r="AB184" s="33"/>
      <c r="AC184" s="33"/>
      <c r="AD184" s="33"/>
      <c r="AE184" s="33"/>
      <c r="AR184" s="189" t="s">
        <v>129</v>
      </c>
      <c r="AT184" s="189" t="s">
        <v>124</v>
      </c>
      <c r="AU184" s="189" t="s">
        <v>83</v>
      </c>
      <c r="AY184" s="16" t="s">
        <v>123</v>
      </c>
      <c r="BE184" s="190">
        <f>IF(N184="základní",J184,0)</f>
        <v>0</v>
      </c>
      <c r="BF184" s="190">
        <f>IF(N184="snížená",J184,0)</f>
        <v>0</v>
      </c>
      <c r="BG184" s="190">
        <f>IF(N184="zákl. přenesená",J184,0)</f>
        <v>0</v>
      </c>
      <c r="BH184" s="190">
        <f>IF(N184="sníž. přenesená",J184,0)</f>
        <v>0</v>
      </c>
      <c r="BI184" s="190">
        <f>IF(N184="nulová",J184,0)</f>
        <v>0</v>
      </c>
      <c r="BJ184" s="16" t="s">
        <v>83</v>
      </c>
      <c r="BK184" s="190">
        <f>ROUND(I184*H184,2)</f>
        <v>0</v>
      </c>
      <c r="BL184" s="16" t="s">
        <v>130</v>
      </c>
      <c r="BM184" s="189" t="s">
        <v>776</v>
      </c>
    </row>
    <row r="185" spans="1:65" s="2" customFormat="1" ht="11.25">
      <c r="A185" s="33"/>
      <c r="B185" s="34"/>
      <c r="C185" s="35"/>
      <c r="D185" s="191" t="s">
        <v>132</v>
      </c>
      <c r="E185" s="35"/>
      <c r="F185" s="192" t="s">
        <v>254</v>
      </c>
      <c r="G185" s="35"/>
      <c r="H185" s="35"/>
      <c r="I185" s="193"/>
      <c r="J185" s="35"/>
      <c r="K185" s="35"/>
      <c r="L185" s="38"/>
      <c r="M185" s="194"/>
      <c r="N185" s="195"/>
      <c r="O185" s="70"/>
      <c r="P185" s="70"/>
      <c r="Q185" s="70"/>
      <c r="R185" s="70"/>
      <c r="S185" s="70"/>
      <c r="T185" s="71"/>
      <c r="U185" s="33"/>
      <c r="V185" s="33"/>
      <c r="W185" s="33"/>
      <c r="X185" s="33"/>
      <c r="Y185" s="33"/>
      <c r="Z185" s="33"/>
      <c r="AA185" s="33"/>
      <c r="AB185" s="33"/>
      <c r="AC185" s="33"/>
      <c r="AD185" s="33"/>
      <c r="AE185" s="33"/>
      <c r="AT185" s="16" t="s">
        <v>132</v>
      </c>
      <c r="AU185" s="16" t="s">
        <v>83</v>
      </c>
    </row>
    <row r="186" spans="1:65" s="12" customFormat="1" ht="11.25">
      <c r="B186" s="196"/>
      <c r="C186" s="197"/>
      <c r="D186" s="191" t="s">
        <v>133</v>
      </c>
      <c r="E186" s="198" t="s">
        <v>1</v>
      </c>
      <c r="F186" s="199" t="s">
        <v>777</v>
      </c>
      <c r="G186" s="197"/>
      <c r="H186" s="198" t="s">
        <v>1</v>
      </c>
      <c r="I186" s="200"/>
      <c r="J186" s="197"/>
      <c r="K186" s="197"/>
      <c r="L186" s="201"/>
      <c r="M186" s="202"/>
      <c r="N186" s="203"/>
      <c r="O186" s="203"/>
      <c r="P186" s="203"/>
      <c r="Q186" s="203"/>
      <c r="R186" s="203"/>
      <c r="S186" s="203"/>
      <c r="T186" s="204"/>
      <c r="AT186" s="205" t="s">
        <v>133</v>
      </c>
      <c r="AU186" s="205" t="s">
        <v>83</v>
      </c>
      <c r="AV186" s="12" t="s">
        <v>83</v>
      </c>
      <c r="AW186" s="12" t="s">
        <v>31</v>
      </c>
      <c r="AX186" s="12" t="s">
        <v>75</v>
      </c>
      <c r="AY186" s="205" t="s">
        <v>123</v>
      </c>
    </row>
    <row r="187" spans="1:65" s="13" customFormat="1" ht="11.25">
      <c r="B187" s="206"/>
      <c r="C187" s="207"/>
      <c r="D187" s="191" t="s">
        <v>133</v>
      </c>
      <c r="E187" s="208" t="s">
        <v>1</v>
      </c>
      <c r="F187" s="209" t="s">
        <v>778</v>
      </c>
      <c r="G187" s="207"/>
      <c r="H187" s="210">
        <v>3</v>
      </c>
      <c r="I187" s="211"/>
      <c r="J187" s="207"/>
      <c r="K187" s="207"/>
      <c r="L187" s="212"/>
      <c r="M187" s="213"/>
      <c r="N187" s="214"/>
      <c r="O187" s="214"/>
      <c r="P187" s="214"/>
      <c r="Q187" s="214"/>
      <c r="R187" s="214"/>
      <c r="S187" s="214"/>
      <c r="T187" s="215"/>
      <c r="AT187" s="216" t="s">
        <v>133</v>
      </c>
      <c r="AU187" s="216" t="s">
        <v>83</v>
      </c>
      <c r="AV187" s="13" t="s">
        <v>85</v>
      </c>
      <c r="AW187" s="13" t="s">
        <v>31</v>
      </c>
      <c r="AX187" s="13" t="s">
        <v>75</v>
      </c>
      <c r="AY187" s="216" t="s">
        <v>123</v>
      </c>
    </row>
    <row r="188" spans="1:65" s="14" customFormat="1" ht="11.25">
      <c r="B188" s="217"/>
      <c r="C188" s="218"/>
      <c r="D188" s="191" t="s">
        <v>133</v>
      </c>
      <c r="E188" s="219" t="s">
        <v>1</v>
      </c>
      <c r="F188" s="220" t="s">
        <v>136</v>
      </c>
      <c r="G188" s="218"/>
      <c r="H188" s="221">
        <v>3</v>
      </c>
      <c r="I188" s="222"/>
      <c r="J188" s="218"/>
      <c r="K188" s="218"/>
      <c r="L188" s="223"/>
      <c r="M188" s="224"/>
      <c r="N188" s="225"/>
      <c r="O188" s="225"/>
      <c r="P188" s="225"/>
      <c r="Q188" s="225"/>
      <c r="R188" s="225"/>
      <c r="S188" s="225"/>
      <c r="T188" s="226"/>
      <c r="AT188" s="227" t="s">
        <v>133</v>
      </c>
      <c r="AU188" s="227" t="s">
        <v>83</v>
      </c>
      <c r="AV188" s="14" t="s">
        <v>130</v>
      </c>
      <c r="AW188" s="14" t="s">
        <v>31</v>
      </c>
      <c r="AX188" s="14" t="s">
        <v>83</v>
      </c>
      <c r="AY188" s="227" t="s">
        <v>123</v>
      </c>
    </row>
    <row r="189" spans="1:65" s="2" customFormat="1" ht="24">
      <c r="A189" s="33"/>
      <c r="B189" s="34"/>
      <c r="C189" s="177" t="s">
        <v>220</v>
      </c>
      <c r="D189" s="177" t="s">
        <v>124</v>
      </c>
      <c r="E189" s="178" t="s">
        <v>268</v>
      </c>
      <c r="F189" s="179" t="s">
        <v>269</v>
      </c>
      <c r="G189" s="180" t="s">
        <v>270</v>
      </c>
      <c r="H189" s="181">
        <v>16.887</v>
      </c>
      <c r="I189" s="182"/>
      <c r="J189" s="183">
        <f>ROUND(I189*H189,2)</f>
        <v>0</v>
      </c>
      <c r="K189" s="179" t="s">
        <v>128</v>
      </c>
      <c r="L189" s="184"/>
      <c r="M189" s="185" t="s">
        <v>1</v>
      </c>
      <c r="N189" s="186" t="s">
        <v>40</v>
      </c>
      <c r="O189" s="70"/>
      <c r="P189" s="187">
        <f>O189*H189</f>
        <v>0</v>
      </c>
      <c r="Q189" s="187">
        <v>1</v>
      </c>
      <c r="R189" s="187">
        <f>Q189*H189</f>
        <v>16.887</v>
      </c>
      <c r="S189" s="187">
        <v>0</v>
      </c>
      <c r="T189" s="188">
        <f>S189*H189</f>
        <v>0</v>
      </c>
      <c r="U189" s="33"/>
      <c r="V189" s="33"/>
      <c r="W189" s="33"/>
      <c r="X189" s="33"/>
      <c r="Y189" s="33"/>
      <c r="Z189" s="33"/>
      <c r="AA189" s="33"/>
      <c r="AB189" s="33"/>
      <c r="AC189" s="33"/>
      <c r="AD189" s="33"/>
      <c r="AE189" s="33"/>
      <c r="AR189" s="189" t="s">
        <v>129</v>
      </c>
      <c r="AT189" s="189" t="s">
        <v>124</v>
      </c>
      <c r="AU189" s="189" t="s">
        <v>83</v>
      </c>
      <c r="AY189" s="16" t="s">
        <v>123</v>
      </c>
      <c r="BE189" s="190">
        <f>IF(N189="základní",J189,0)</f>
        <v>0</v>
      </c>
      <c r="BF189" s="190">
        <f>IF(N189="snížená",J189,0)</f>
        <v>0</v>
      </c>
      <c r="BG189" s="190">
        <f>IF(N189="zákl. přenesená",J189,0)</f>
        <v>0</v>
      </c>
      <c r="BH189" s="190">
        <f>IF(N189="sníž. přenesená",J189,0)</f>
        <v>0</v>
      </c>
      <c r="BI189" s="190">
        <f>IF(N189="nulová",J189,0)</f>
        <v>0</v>
      </c>
      <c r="BJ189" s="16" t="s">
        <v>83</v>
      </c>
      <c r="BK189" s="190">
        <f>ROUND(I189*H189,2)</f>
        <v>0</v>
      </c>
      <c r="BL189" s="16" t="s">
        <v>130</v>
      </c>
      <c r="BM189" s="189" t="s">
        <v>779</v>
      </c>
    </row>
    <row r="190" spans="1:65" s="2" customFormat="1" ht="11.25">
      <c r="A190" s="33"/>
      <c r="B190" s="34"/>
      <c r="C190" s="35"/>
      <c r="D190" s="191" t="s">
        <v>132</v>
      </c>
      <c r="E190" s="35"/>
      <c r="F190" s="192" t="s">
        <v>269</v>
      </c>
      <c r="G190" s="35"/>
      <c r="H190" s="35"/>
      <c r="I190" s="193"/>
      <c r="J190" s="35"/>
      <c r="K190" s="35"/>
      <c r="L190" s="38"/>
      <c r="M190" s="194"/>
      <c r="N190" s="195"/>
      <c r="O190" s="70"/>
      <c r="P190" s="70"/>
      <c r="Q190" s="70"/>
      <c r="R190" s="70"/>
      <c r="S190" s="70"/>
      <c r="T190" s="71"/>
      <c r="U190" s="33"/>
      <c r="V190" s="33"/>
      <c r="W190" s="33"/>
      <c r="X190" s="33"/>
      <c r="Y190" s="33"/>
      <c r="Z190" s="33"/>
      <c r="AA190" s="33"/>
      <c r="AB190" s="33"/>
      <c r="AC190" s="33"/>
      <c r="AD190" s="33"/>
      <c r="AE190" s="33"/>
      <c r="AT190" s="16" t="s">
        <v>132</v>
      </c>
      <c r="AU190" s="16" t="s">
        <v>83</v>
      </c>
    </row>
    <row r="191" spans="1:65" s="12" customFormat="1" ht="11.25">
      <c r="B191" s="196"/>
      <c r="C191" s="197"/>
      <c r="D191" s="191" t="s">
        <v>133</v>
      </c>
      <c r="E191" s="198" t="s">
        <v>1</v>
      </c>
      <c r="F191" s="199" t="s">
        <v>780</v>
      </c>
      <c r="G191" s="197"/>
      <c r="H191" s="198" t="s">
        <v>1</v>
      </c>
      <c r="I191" s="200"/>
      <c r="J191" s="197"/>
      <c r="K191" s="197"/>
      <c r="L191" s="201"/>
      <c r="M191" s="202"/>
      <c r="N191" s="203"/>
      <c r="O191" s="203"/>
      <c r="P191" s="203"/>
      <c r="Q191" s="203"/>
      <c r="R191" s="203"/>
      <c r="S191" s="203"/>
      <c r="T191" s="204"/>
      <c r="AT191" s="205" t="s">
        <v>133</v>
      </c>
      <c r="AU191" s="205" t="s">
        <v>83</v>
      </c>
      <c r="AV191" s="12" t="s">
        <v>83</v>
      </c>
      <c r="AW191" s="12" t="s">
        <v>31</v>
      </c>
      <c r="AX191" s="12" t="s">
        <v>75</v>
      </c>
      <c r="AY191" s="205" t="s">
        <v>123</v>
      </c>
    </row>
    <row r="192" spans="1:65" s="13" customFormat="1" ht="11.25">
      <c r="B192" s="206"/>
      <c r="C192" s="207"/>
      <c r="D192" s="191" t="s">
        <v>133</v>
      </c>
      <c r="E192" s="208" t="s">
        <v>1</v>
      </c>
      <c r="F192" s="209" t="s">
        <v>781</v>
      </c>
      <c r="G192" s="207"/>
      <c r="H192" s="210">
        <v>13.5</v>
      </c>
      <c r="I192" s="211"/>
      <c r="J192" s="207"/>
      <c r="K192" s="207"/>
      <c r="L192" s="212"/>
      <c r="M192" s="213"/>
      <c r="N192" s="214"/>
      <c r="O192" s="214"/>
      <c r="P192" s="214"/>
      <c r="Q192" s="214"/>
      <c r="R192" s="214"/>
      <c r="S192" s="214"/>
      <c r="T192" s="215"/>
      <c r="AT192" s="216" t="s">
        <v>133</v>
      </c>
      <c r="AU192" s="216" t="s">
        <v>83</v>
      </c>
      <c r="AV192" s="13" t="s">
        <v>85</v>
      </c>
      <c r="AW192" s="13" t="s">
        <v>31</v>
      </c>
      <c r="AX192" s="13" t="s">
        <v>75</v>
      </c>
      <c r="AY192" s="216" t="s">
        <v>123</v>
      </c>
    </row>
    <row r="193" spans="1:65" s="12" customFormat="1" ht="11.25">
      <c r="B193" s="196"/>
      <c r="C193" s="197"/>
      <c r="D193" s="191" t="s">
        <v>133</v>
      </c>
      <c r="E193" s="198" t="s">
        <v>1</v>
      </c>
      <c r="F193" s="199" t="s">
        <v>782</v>
      </c>
      <c r="G193" s="197"/>
      <c r="H193" s="198" t="s">
        <v>1</v>
      </c>
      <c r="I193" s="200"/>
      <c r="J193" s="197"/>
      <c r="K193" s="197"/>
      <c r="L193" s="201"/>
      <c r="M193" s="202"/>
      <c r="N193" s="203"/>
      <c r="O193" s="203"/>
      <c r="P193" s="203"/>
      <c r="Q193" s="203"/>
      <c r="R193" s="203"/>
      <c r="S193" s="203"/>
      <c r="T193" s="204"/>
      <c r="AT193" s="205" t="s">
        <v>133</v>
      </c>
      <c r="AU193" s="205" t="s">
        <v>83</v>
      </c>
      <c r="AV193" s="12" t="s">
        <v>83</v>
      </c>
      <c r="AW193" s="12" t="s">
        <v>31</v>
      </c>
      <c r="AX193" s="12" t="s">
        <v>75</v>
      </c>
      <c r="AY193" s="205" t="s">
        <v>123</v>
      </c>
    </row>
    <row r="194" spans="1:65" s="13" customFormat="1" ht="11.25">
      <c r="B194" s="206"/>
      <c r="C194" s="207"/>
      <c r="D194" s="191" t="s">
        <v>133</v>
      </c>
      <c r="E194" s="208" t="s">
        <v>1</v>
      </c>
      <c r="F194" s="209" t="s">
        <v>783</v>
      </c>
      <c r="G194" s="207"/>
      <c r="H194" s="210">
        <v>0.14599999999999999</v>
      </c>
      <c r="I194" s="211"/>
      <c r="J194" s="207"/>
      <c r="K194" s="207"/>
      <c r="L194" s="212"/>
      <c r="M194" s="213"/>
      <c r="N194" s="214"/>
      <c r="O194" s="214"/>
      <c r="P194" s="214"/>
      <c r="Q194" s="214"/>
      <c r="R194" s="214"/>
      <c r="S194" s="214"/>
      <c r="T194" s="215"/>
      <c r="AT194" s="216" t="s">
        <v>133</v>
      </c>
      <c r="AU194" s="216" t="s">
        <v>83</v>
      </c>
      <c r="AV194" s="13" t="s">
        <v>85</v>
      </c>
      <c r="AW194" s="13" t="s">
        <v>31</v>
      </c>
      <c r="AX194" s="13" t="s">
        <v>75</v>
      </c>
      <c r="AY194" s="216" t="s">
        <v>123</v>
      </c>
    </row>
    <row r="195" spans="1:65" s="13" customFormat="1" ht="11.25">
      <c r="B195" s="206"/>
      <c r="C195" s="207"/>
      <c r="D195" s="191" t="s">
        <v>133</v>
      </c>
      <c r="E195" s="208" t="s">
        <v>1</v>
      </c>
      <c r="F195" s="209" t="s">
        <v>784</v>
      </c>
      <c r="G195" s="207"/>
      <c r="H195" s="210">
        <v>0.878</v>
      </c>
      <c r="I195" s="211"/>
      <c r="J195" s="207"/>
      <c r="K195" s="207"/>
      <c r="L195" s="212"/>
      <c r="M195" s="213"/>
      <c r="N195" s="214"/>
      <c r="O195" s="214"/>
      <c r="P195" s="214"/>
      <c r="Q195" s="214"/>
      <c r="R195" s="214"/>
      <c r="S195" s="214"/>
      <c r="T195" s="215"/>
      <c r="AT195" s="216" t="s">
        <v>133</v>
      </c>
      <c r="AU195" s="216" t="s">
        <v>83</v>
      </c>
      <c r="AV195" s="13" t="s">
        <v>85</v>
      </c>
      <c r="AW195" s="13" t="s">
        <v>31</v>
      </c>
      <c r="AX195" s="13" t="s">
        <v>75</v>
      </c>
      <c r="AY195" s="216" t="s">
        <v>123</v>
      </c>
    </row>
    <row r="196" spans="1:65" s="12" customFormat="1" ht="11.25">
      <c r="B196" s="196"/>
      <c r="C196" s="197"/>
      <c r="D196" s="191" t="s">
        <v>133</v>
      </c>
      <c r="E196" s="198" t="s">
        <v>1</v>
      </c>
      <c r="F196" s="199" t="s">
        <v>785</v>
      </c>
      <c r="G196" s="197"/>
      <c r="H196" s="198" t="s">
        <v>1</v>
      </c>
      <c r="I196" s="200"/>
      <c r="J196" s="197"/>
      <c r="K196" s="197"/>
      <c r="L196" s="201"/>
      <c r="M196" s="202"/>
      <c r="N196" s="203"/>
      <c r="O196" s="203"/>
      <c r="P196" s="203"/>
      <c r="Q196" s="203"/>
      <c r="R196" s="203"/>
      <c r="S196" s="203"/>
      <c r="T196" s="204"/>
      <c r="AT196" s="205" t="s">
        <v>133</v>
      </c>
      <c r="AU196" s="205" t="s">
        <v>83</v>
      </c>
      <c r="AV196" s="12" t="s">
        <v>83</v>
      </c>
      <c r="AW196" s="12" t="s">
        <v>31</v>
      </c>
      <c r="AX196" s="12" t="s">
        <v>75</v>
      </c>
      <c r="AY196" s="205" t="s">
        <v>123</v>
      </c>
    </row>
    <row r="197" spans="1:65" s="13" customFormat="1" ht="11.25">
      <c r="B197" s="206"/>
      <c r="C197" s="207"/>
      <c r="D197" s="191" t="s">
        <v>133</v>
      </c>
      <c r="E197" s="208" t="s">
        <v>1</v>
      </c>
      <c r="F197" s="209" t="s">
        <v>786</v>
      </c>
      <c r="G197" s="207"/>
      <c r="H197" s="210">
        <v>2.363</v>
      </c>
      <c r="I197" s="211"/>
      <c r="J197" s="207"/>
      <c r="K197" s="207"/>
      <c r="L197" s="212"/>
      <c r="M197" s="213"/>
      <c r="N197" s="214"/>
      <c r="O197" s="214"/>
      <c r="P197" s="214"/>
      <c r="Q197" s="214"/>
      <c r="R197" s="214"/>
      <c r="S197" s="214"/>
      <c r="T197" s="215"/>
      <c r="AT197" s="216" t="s">
        <v>133</v>
      </c>
      <c r="AU197" s="216" t="s">
        <v>83</v>
      </c>
      <c r="AV197" s="13" t="s">
        <v>85</v>
      </c>
      <c r="AW197" s="13" t="s">
        <v>31</v>
      </c>
      <c r="AX197" s="13" t="s">
        <v>75</v>
      </c>
      <c r="AY197" s="216" t="s">
        <v>123</v>
      </c>
    </row>
    <row r="198" spans="1:65" s="14" customFormat="1" ht="11.25">
      <c r="B198" s="217"/>
      <c r="C198" s="218"/>
      <c r="D198" s="191" t="s">
        <v>133</v>
      </c>
      <c r="E198" s="219" t="s">
        <v>1</v>
      </c>
      <c r="F198" s="220" t="s">
        <v>136</v>
      </c>
      <c r="G198" s="218"/>
      <c r="H198" s="221">
        <v>16.887</v>
      </c>
      <c r="I198" s="222"/>
      <c r="J198" s="218"/>
      <c r="K198" s="218"/>
      <c r="L198" s="223"/>
      <c r="M198" s="224"/>
      <c r="N198" s="225"/>
      <c r="O198" s="225"/>
      <c r="P198" s="225"/>
      <c r="Q198" s="225"/>
      <c r="R198" s="225"/>
      <c r="S198" s="225"/>
      <c r="T198" s="226"/>
      <c r="AT198" s="227" t="s">
        <v>133</v>
      </c>
      <c r="AU198" s="227" t="s">
        <v>83</v>
      </c>
      <c r="AV198" s="14" t="s">
        <v>130</v>
      </c>
      <c r="AW198" s="14" t="s">
        <v>31</v>
      </c>
      <c r="AX198" s="14" t="s">
        <v>83</v>
      </c>
      <c r="AY198" s="227" t="s">
        <v>123</v>
      </c>
    </row>
    <row r="199" spans="1:65" s="2" customFormat="1" ht="24">
      <c r="A199" s="33"/>
      <c r="B199" s="34"/>
      <c r="C199" s="177" t="s">
        <v>8</v>
      </c>
      <c r="D199" s="177" t="s">
        <v>124</v>
      </c>
      <c r="E199" s="178" t="s">
        <v>282</v>
      </c>
      <c r="F199" s="179" t="s">
        <v>283</v>
      </c>
      <c r="G199" s="180" t="s">
        <v>270</v>
      </c>
      <c r="H199" s="181">
        <v>13.5</v>
      </c>
      <c r="I199" s="182"/>
      <c r="J199" s="183">
        <f>ROUND(I199*H199,2)</f>
        <v>0</v>
      </c>
      <c r="K199" s="179" t="s">
        <v>128</v>
      </c>
      <c r="L199" s="184"/>
      <c r="M199" s="185" t="s">
        <v>1</v>
      </c>
      <c r="N199" s="186" t="s">
        <v>40</v>
      </c>
      <c r="O199" s="70"/>
      <c r="P199" s="187">
        <f>O199*H199</f>
        <v>0</v>
      </c>
      <c r="Q199" s="187">
        <v>1</v>
      </c>
      <c r="R199" s="187">
        <f>Q199*H199</f>
        <v>13.5</v>
      </c>
      <c r="S199" s="187">
        <v>0</v>
      </c>
      <c r="T199" s="188">
        <f>S199*H199</f>
        <v>0</v>
      </c>
      <c r="U199" s="33"/>
      <c r="V199" s="33"/>
      <c r="W199" s="33"/>
      <c r="X199" s="33"/>
      <c r="Y199" s="33"/>
      <c r="Z199" s="33"/>
      <c r="AA199" s="33"/>
      <c r="AB199" s="33"/>
      <c r="AC199" s="33"/>
      <c r="AD199" s="33"/>
      <c r="AE199" s="33"/>
      <c r="AR199" s="189" t="s">
        <v>129</v>
      </c>
      <c r="AT199" s="189" t="s">
        <v>124</v>
      </c>
      <c r="AU199" s="189" t="s">
        <v>83</v>
      </c>
      <c r="AY199" s="16" t="s">
        <v>123</v>
      </c>
      <c r="BE199" s="190">
        <f>IF(N199="základní",J199,0)</f>
        <v>0</v>
      </c>
      <c r="BF199" s="190">
        <f>IF(N199="snížená",J199,0)</f>
        <v>0</v>
      </c>
      <c r="BG199" s="190">
        <f>IF(N199="zákl. přenesená",J199,0)</f>
        <v>0</v>
      </c>
      <c r="BH199" s="190">
        <f>IF(N199="sníž. přenesená",J199,0)</f>
        <v>0</v>
      </c>
      <c r="BI199" s="190">
        <f>IF(N199="nulová",J199,0)</f>
        <v>0</v>
      </c>
      <c r="BJ199" s="16" t="s">
        <v>83</v>
      </c>
      <c r="BK199" s="190">
        <f>ROUND(I199*H199,2)</f>
        <v>0</v>
      </c>
      <c r="BL199" s="16" t="s">
        <v>130</v>
      </c>
      <c r="BM199" s="189" t="s">
        <v>787</v>
      </c>
    </row>
    <row r="200" spans="1:65" s="2" customFormat="1" ht="11.25">
      <c r="A200" s="33"/>
      <c r="B200" s="34"/>
      <c r="C200" s="35"/>
      <c r="D200" s="191" t="s">
        <v>132</v>
      </c>
      <c r="E200" s="35"/>
      <c r="F200" s="192" t="s">
        <v>283</v>
      </c>
      <c r="G200" s="35"/>
      <c r="H200" s="35"/>
      <c r="I200" s="193"/>
      <c r="J200" s="35"/>
      <c r="K200" s="35"/>
      <c r="L200" s="38"/>
      <c r="M200" s="194"/>
      <c r="N200" s="195"/>
      <c r="O200" s="70"/>
      <c r="P200" s="70"/>
      <c r="Q200" s="70"/>
      <c r="R200" s="70"/>
      <c r="S200" s="70"/>
      <c r="T200" s="71"/>
      <c r="U200" s="33"/>
      <c r="V200" s="33"/>
      <c r="W200" s="33"/>
      <c r="X200" s="33"/>
      <c r="Y200" s="33"/>
      <c r="Z200" s="33"/>
      <c r="AA200" s="33"/>
      <c r="AB200" s="33"/>
      <c r="AC200" s="33"/>
      <c r="AD200" s="33"/>
      <c r="AE200" s="33"/>
      <c r="AT200" s="16" t="s">
        <v>132</v>
      </c>
      <c r="AU200" s="16" t="s">
        <v>83</v>
      </c>
    </row>
    <row r="201" spans="1:65" s="12" customFormat="1" ht="11.25">
      <c r="B201" s="196"/>
      <c r="C201" s="197"/>
      <c r="D201" s="191" t="s">
        <v>133</v>
      </c>
      <c r="E201" s="198" t="s">
        <v>1</v>
      </c>
      <c r="F201" s="199" t="s">
        <v>780</v>
      </c>
      <c r="G201" s="197"/>
      <c r="H201" s="198" t="s">
        <v>1</v>
      </c>
      <c r="I201" s="200"/>
      <c r="J201" s="197"/>
      <c r="K201" s="197"/>
      <c r="L201" s="201"/>
      <c r="M201" s="202"/>
      <c r="N201" s="203"/>
      <c r="O201" s="203"/>
      <c r="P201" s="203"/>
      <c r="Q201" s="203"/>
      <c r="R201" s="203"/>
      <c r="S201" s="203"/>
      <c r="T201" s="204"/>
      <c r="AT201" s="205" t="s">
        <v>133</v>
      </c>
      <c r="AU201" s="205" t="s">
        <v>83</v>
      </c>
      <c r="AV201" s="12" t="s">
        <v>83</v>
      </c>
      <c r="AW201" s="12" t="s">
        <v>31</v>
      </c>
      <c r="AX201" s="12" t="s">
        <v>75</v>
      </c>
      <c r="AY201" s="205" t="s">
        <v>123</v>
      </c>
    </row>
    <row r="202" spans="1:65" s="13" customFormat="1" ht="11.25">
      <c r="B202" s="206"/>
      <c r="C202" s="207"/>
      <c r="D202" s="191" t="s">
        <v>133</v>
      </c>
      <c r="E202" s="208" t="s">
        <v>1</v>
      </c>
      <c r="F202" s="209" t="s">
        <v>781</v>
      </c>
      <c r="G202" s="207"/>
      <c r="H202" s="210">
        <v>13.5</v>
      </c>
      <c r="I202" s="211"/>
      <c r="J202" s="207"/>
      <c r="K202" s="207"/>
      <c r="L202" s="212"/>
      <c r="M202" s="213"/>
      <c r="N202" s="214"/>
      <c r="O202" s="214"/>
      <c r="P202" s="214"/>
      <c r="Q202" s="214"/>
      <c r="R202" s="214"/>
      <c r="S202" s="214"/>
      <c r="T202" s="215"/>
      <c r="AT202" s="216" t="s">
        <v>133</v>
      </c>
      <c r="AU202" s="216" t="s">
        <v>83</v>
      </c>
      <c r="AV202" s="13" t="s">
        <v>85</v>
      </c>
      <c r="AW202" s="13" t="s">
        <v>31</v>
      </c>
      <c r="AX202" s="13" t="s">
        <v>75</v>
      </c>
      <c r="AY202" s="216" t="s">
        <v>123</v>
      </c>
    </row>
    <row r="203" spans="1:65" s="14" customFormat="1" ht="11.25">
      <c r="B203" s="217"/>
      <c r="C203" s="218"/>
      <c r="D203" s="191" t="s">
        <v>133</v>
      </c>
      <c r="E203" s="219" t="s">
        <v>1</v>
      </c>
      <c r="F203" s="220" t="s">
        <v>136</v>
      </c>
      <c r="G203" s="218"/>
      <c r="H203" s="221">
        <v>13.5</v>
      </c>
      <c r="I203" s="222"/>
      <c r="J203" s="218"/>
      <c r="K203" s="218"/>
      <c r="L203" s="223"/>
      <c r="M203" s="224"/>
      <c r="N203" s="225"/>
      <c r="O203" s="225"/>
      <c r="P203" s="225"/>
      <c r="Q203" s="225"/>
      <c r="R203" s="225"/>
      <c r="S203" s="225"/>
      <c r="T203" s="226"/>
      <c r="AT203" s="227" t="s">
        <v>133</v>
      </c>
      <c r="AU203" s="227" t="s">
        <v>83</v>
      </c>
      <c r="AV203" s="14" t="s">
        <v>130</v>
      </c>
      <c r="AW203" s="14" t="s">
        <v>31</v>
      </c>
      <c r="AX203" s="14" t="s">
        <v>83</v>
      </c>
      <c r="AY203" s="227" t="s">
        <v>123</v>
      </c>
    </row>
    <row r="204" spans="1:65" s="2" customFormat="1" ht="16.5" customHeight="1">
      <c r="A204" s="33"/>
      <c r="B204" s="34"/>
      <c r="C204" s="177" t="s">
        <v>233</v>
      </c>
      <c r="D204" s="177" t="s">
        <v>124</v>
      </c>
      <c r="E204" s="178" t="s">
        <v>286</v>
      </c>
      <c r="F204" s="179" t="s">
        <v>287</v>
      </c>
      <c r="G204" s="180" t="s">
        <v>288</v>
      </c>
      <c r="H204" s="181">
        <v>18</v>
      </c>
      <c r="I204" s="182"/>
      <c r="J204" s="183">
        <f>ROUND(I204*H204,2)</f>
        <v>0</v>
      </c>
      <c r="K204" s="179" t="s">
        <v>128</v>
      </c>
      <c r="L204" s="184"/>
      <c r="M204" s="185" t="s">
        <v>1</v>
      </c>
      <c r="N204" s="186" t="s">
        <v>40</v>
      </c>
      <c r="O204" s="70"/>
      <c r="P204" s="187">
        <f>O204*H204</f>
        <v>0</v>
      </c>
      <c r="Q204" s="187">
        <v>1E-3</v>
      </c>
      <c r="R204" s="187">
        <f>Q204*H204</f>
        <v>1.8000000000000002E-2</v>
      </c>
      <c r="S204" s="187">
        <v>0</v>
      </c>
      <c r="T204" s="188">
        <f>S204*H204</f>
        <v>0</v>
      </c>
      <c r="U204" s="33"/>
      <c r="V204" s="33"/>
      <c r="W204" s="33"/>
      <c r="X204" s="33"/>
      <c r="Y204" s="33"/>
      <c r="Z204" s="33"/>
      <c r="AA204" s="33"/>
      <c r="AB204" s="33"/>
      <c r="AC204" s="33"/>
      <c r="AD204" s="33"/>
      <c r="AE204" s="33"/>
      <c r="AR204" s="189" t="s">
        <v>129</v>
      </c>
      <c r="AT204" s="189" t="s">
        <v>124</v>
      </c>
      <c r="AU204" s="189" t="s">
        <v>83</v>
      </c>
      <c r="AY204" s="16" t="s">
        <v>123</v>
      </c>
      <c r="BE204" s="190">
        <f>IF(N204="základní",J204,0)</f>
        <v>0</v>
      </c>
      <c r="BF204" s="190">
        <f>IF(N204="snížená",J204,0)</f>
        <v>0</v>
      </c>
      <c r="BG204" s="190">
        <f>IF(N204="zákl. přenesená",J204,0)</f>
        <v>0</v>
      </c>
      <c r="BH204" s="190">
        <f>IF(N204="sníž. přenesená",J204,0)</f>
        <v>0</v>
      </c>
      <c r="BI204" s="190">
        <f>IF(N204="nulová",J204,0)</f>
        <v>0</v>
      </c>
      <c r="BJ204" s="16" t="s">
        <v>83</v>
      </c>
      <c r="BK204" s="190">
        <f>ROUND(I204*H204,2)</f>
        <v>0</v>
      </c>
      <c r="BL204" s="16" t="s">
        <v>130</v>
      </c>
      <c r="BM204" s="189" t="s">
        <v>788</v>
      </c>
    </row>
    <row r="205" spans="1:65" s="2" customFormat="1" ht="11.25">
      <c r="A205" s="33"/>
      <c r="B205" s="34"/>
      <c r="C205" s="35"/>
      <c r="D205" s="191" t="s">
        <v>132</v>
      </c>
      <c r="E205" s="35"/>
      <c r="F205" s="192" t="s">
        <v>287</v>
      </c>
      <c r="G205" s="35"/>
      <c r="H205" s="35"/>
      <c r="I205" s="193"/>
      <c r="J205" s="35"/>
      <c r="K205" s="35"/>
      <c r="L205" s="38"/>
      <c r="M205" s="194"/>
      <c r="N205" s="195"/>
      <c r="O205" s="70"/>
      <c r="P205" s="70"/>
      <c r="Q205" s="70"/>
      <c r="R205" s="70"/>
      <c r="S205" s="70"/>
      <c r="T205" s="71"/>
      <c r="U205" s="33"/>
      <c r="V205" s="33"/>
      <c r="W205" s="33"/>
      <c r="X205" s="33"/>
      <c r="Y205" s="33"/>
      <c r="Z205" s="33"/>
      <c r="AA205" s="33"/>
      <c r="AB205" s="33"/>
      <c r="AC205" s="33"/>
      <c r="AD205" s="33"/>
      <c r="AE205" s="33"/>
      <c r="AT205" s="16" t="s">
        <v>132</v>
      </c>
      <c r="AU205" s="16" t="s">
        <v>83</v>
      </c>
    </row>
    <row r="206" spans="1:65" s="12" customFormat="1" ht="11.25">
      <c r="B206" s="196"/>
      <c r="C206" s="197"/>
      <c r="D206" s="191" t="s">
        <v>133</v>
      </c>
      <c r="E206" s="198" t="s">
        <v>1</v>
      </c>
      <c r="F206" s="199" t="s">
        <v>780</v>
      </c>
      <c r="G206" s="197"/>
      <c r="H206" s="198" t="s">
        <v>1</v>
      </c>
      <c r="I206" s="200"/>
      <c r="J206" s="197"/>
      <c r="K206" s="197"/>
      <c r="L206" s="201"/>
      <c r="M206" s="202"/>
      <c r="N206" s="203"/>
      <c r="O206" s="203"/>
      <c r="P206" s="203"/>
      <c r="Q206" s="203"/>
      <c r="R206" s="203"/>
      <c r="S206" s="203"/>
      <c r="T206" s="204"/>
      <c r="AT206" s="205" t="s">
        <v>133</v>
      </c>
      <c r="AU206" s="205" t="s">
        <v>83</v>
      </c>
      <c r="AV206" s="12" t="s">
        <v>83</v>
      </c>
      <c r="AW206" s="12" t="s">
        <v>31</v>
      </c>
      <c r="AX206" s="12" t="s">
        <v>75</v>
      </c>
      <c r="AY206" s="205" t="s">
        <v>123</v>
      </c>
    </row>
    <row r="207" spans="1:65" s="13" customFormat="1" ht="11.25">
      <c r="B207" s="206"/>
      <c r="C207" s="207"/>
      <c r="D207" s="191" t="s">
        <v>133</v>
      </c>
      <c r="E207" s="208" t="s">
        <v>1</v>
      </c>
      <c r="F207" s="209" t="s">
        <v>246</v>
      </c>
      <c r="G207" s="207"/>
      <c r="H207" s="210">
        <v>18</v>
      </c>
      <c r="I207" s="211"/>
      <c r="J207" s="207"/>
      <c r="K207" s="207"/>
      <c r="L207" s="212"/>
      <c r="M207" s="213"/>
      <c r="N207" s="214"/>
      <c r="O207" s="214"/>
      <c r="P207" s="214"/>
      <c r="Q207" s="214"/>
      <c r="R207" s="214"/>
      <c r="S207" s="214"/>
      <c r="T207" s="215"/>
      <c r="AT207" s="216" t="s">
        <v>133</v>
      </c>
      <c r="AU207" s="216" t="s">
        <v>83</v>
      </c>
      <c r="AV207" s="13" t="s">
        <v>85</v>
      </c>
      <c r="AW207" s="13" t="s">
        <v>31</v>
      </c>
      <c r="AX207" s="13" t="s">
        <v>75</v>
      </c>
      <c r="AY207" s="216" t="s">
        <v>123</v>
      </c>
    </row>
    <row r="208" spans="1:65" s="14" customFormat="1" ht="11.25">
      <c r="B208" s="217"/>
      <c r="C208" s="218"/>
      <c r="D208" s="191" t="s">
        <v>133</v>
      </c>
      <c r="E208" s="219" t="s">
        <v>1</v>
      </c>
      <c r="F208" s="220" t="s">
        <v>136</v>
      </c>
      <c r="G208" s="218"/>
      <c r="H208" s="221">
        <v>18</v>
      </c>
      <c r="I208" s="222"/>
      <c r="J208" s="218"/>
      <c r="K208" s="218"/>
      <c r="L208" s="223"/>
      <c r="M208" s="224"/>
      <c r="N208" s="225"/>
      <c r="O208" s="225"/>
      <c r="P208" s="225"/>
      <c r="Q208" s="225"/>
      <c r="R208" s="225"/>
      <c r="S208" s="225"/>
      <c r="T208" s="226"/>
      <c r="AT208" s="227" t="s">
        <v>133</v>
      </c>
      <c r="AU208" s="227" t="s">
        <v>83</v>
      </c>
      <c r="AV208" s="14" t="s">
        <v>130</v>
      </c>
      <c r="AW208" s="14" t="s">
        <v>31</v>
      </c>
      <c r="AX208" s="14" t="s">
        <v>83</v>
      </c>
      <c r="AY208" s="227" t="s">
        <v>123</v>
      </c>
    </row>
    <row r="209" spans="1:65" s="2" customFormat="1" ht="16.5" customHeight="1">
      <c r="A209" s="33"/>
      <c r="B209" s="34"/>
      <c r="C209" s="177" t="s">
        <v>239</v>
      </c>
      <c r="D209" s="177" t="s">
        <v>124</v>
      </c>
      <c r="E209" s="178" t="s">
        <v>292</v>
      </c>
      <c r="F209" s="179" t="s">
        <v>293</v>
      </c>
      <c r="G209" s="180" t="s">
        <v>270</v>
      </c>
      <c r="H209" s="181">
        <v>7.2</v>
      </c>
      <c r="I209" s="182"/>
      <c r="J209" s="183">
        <f>ROUND(I209*H209,2)</f>
        <v>0</v>
      </c>
      <c r="K209" s="179" t="s">
        <v>1</v>
      </c>
      <c r="L209" s="184"/>
      <c r="M209" s="185" t="s">
        <v>1</v>
      </c>
      <c r="N209" s="186" t="s">
        <v>40</v>
      </c>
      <c r="O209" s="70"/>
      <c r="P209" s="187">
        <f>O209*H209</f>
        <v>0</v>
      </c>
      <c r="Q209" s="187">
        <v>1</v>
      </c>
      <c r="R209" s="187">
        <f>Q209*H209</f>
        <v>7.2</v>
      </c>
      <c r="S209" s="187">
        <v>0</v>
      </c>
      <c r="T209" s="188">
        <f>S209*H209</f>
        <v>0</v>
      </c>
      <c r="U209" s="33"/>
      <c r="V209" s="33"/>
      <c r="W209" s="33"/>
      <c r="X209" s="33"/>
      <c r="Y209" s="33"/>
      <c r="Z209" s="33"/>
      <c r="AA209" s="33"/>
      <c r="AB209" s="33"/>
      <c r="AC209" s="33"/>
      <c r="AD209" s="33"/>
      <c r="AE209" s="33"/>
      <c r="AR209" s="189" t="s">
        <v>129</v>
      </c>
      <c r="AT209" s="189" t="s">
        <v>124</v>
      </c>
      <c r="AU209" s="189" t="s">
        <v>83</v>
      </c>
      <c r="AY209" s="16" t="s">
        <v>123</v>
      </c>
      <c r="BE209" s="190">
        <f>IF(N209="základní",J209,0)</f>
        <v>0</v>
      </c>
      <c r="BF209" s="190">
        <f>IF(N209="snížená",J209,0)</f>
        <v>0</v>
      </c>
      <c r="BG209" s="190">
        <f>IF(N209="zákl. přenesená",J209,0)</f>
        <v>0</v>
      </c>
      <c r="BH209" s="190">
        <f>IF(N209="sníž. přenesená",J209,0)</f>
        <v>0</v>
      </c>
      <c r="BI209" s="190">
        <f>IF(N209="nulová",J209,0)</f>
        <v>0</v>
      </c>
      <c r="BJ209" s="16" t="s">
        <v>83</v>
      </c>
      <c r="BK209" s="190">
        <f>ROUND(I209*H209,2)</f>
        <v>0</v>
      </c>
      <c r="BL209" s="16" t="s">
        <v>130</v>
      </c>
      <c r="BM209" s="189" t="s">
        <v>789</v>
      </c>
    </row>
    <row r="210" spans="1:65" s="2" customFormat="1" ht="11.25">
      <c r="A210" s="33"/>
      <c r="B210" s="34"/>
      <c r="C210" s="35"/>
      <c r="D210" s="191" t="s">
        <v>132</v>
      </c>
      <c r="E210" s="35"/>
      <c r="F210" s="192" t="s">
        <v>293</v>
      </c>
      <c r="G210" s="35"/>
      <c r="H210" s="35"/>
      <c r="I210" s="193"/>
      <c r="J210" s="35"/>
      <c r="K210" s="35"/>
      <c r="L210" s="38"/>
      <c r="M210" s="194"/>
      <c r="N210" s="195"/>
      <c r="O210" s="70"/>
      <c r="P210" s="70"/>
      <c r="Q210" s="70"/>
      <c r="R210" s="70"/>
      <c r="S210" s="70"/>
      <c r="T210" s="71"/>
      <c r="U210" s="33"/>
      <c r="V210" s="33"/>
      <c r="W210" s="33"/>
      <c r="X210" s="33"/>
      <c r="Y210" s="33"/>
      <c r="Z210" s="33"/>
      <c r="AA210" s="33"/>
      <c r="AB210" s="33"/>
      <c r="AC210" s="33"/>
      <c r="AD210" s="33"/>
      <c r="AE210" s="33"/>
      <c r="AT210" s="16" t="s">
        <v>132</v>
      </c>
      <c r="AU210" s="16" t="s">
        <v>83</v>
      </c>
    </row>
    <row r="211" spans="1:65" s="12" customFormat="1" ht="11.25">
      <c r="B211" s="196"/>
      <c r="C211" s="197"/>
      <c r="D211" s="191" t="s">
        <v>133</v>
      </c>
      <c r="E211" s="198" t="s">
        <v>1</v>
      </c>
      <c r="F211" s="199" t="s">
        <v>295</v>
      </c>
      <c r="G211" s="197"/>
      <c r="H211" s="198" t="s">
        <v>1</v>
      </c>
      <c r="I211" s="200"/>
      <c r="J211" s="197"/>
      <c r="K211" s="197"/>
      <c r="L211" s="201"/>
      <c r="M211" s="202"/>
      <c r="N211" s="203"/>
      <c r="O211" s="203"/>
      <c r="P211" s="203"/>
      <c r="Q211" s="203"/>
      <c r="R211" s="203"/>
      <c r="S211" s="203"/>
      <c r="T211" s="204"/>
      <c r="AT211" s="205" t="s">
        <v>133</v>
      </c>
      <c r="AU211" s="205" t="s">
        <v>83</v>
      </c>
      <c r="AV211" s="12" t="s">
        <v>83</v>
      </c>
      <c r="AW211" s="12" t="s">
        <v>31</v>
      </c>
      <c r="AX211" s="12" t="s">
        <v>75</v>
      </c>
      <c r="AY211" s="205" t="s">
        <v>123</v>
      </c>
    </row>
    <row r="212" spans="1:65" s="12" customFormat="1" ht="11.25">
      <c r="B212" s="196"/>
      <c r="C212" s="197"/>
      <c r="D212" s="191" t="s">
        <v>133</v>
      </c>
      <c r="E212" s="198" t="s">
        <v>1</v>
      </c>
      <c r="F212" s="199" t="s">
        <v>790</v>
      </c>
      <c r="G212" s="197"/>
      <c r="H212" s="198" t="s">
        <v>1</v>
      </c>
      <c r="I212" s="200"/>
      <c r="J212" s="197"/>
      <c r="K212" s="197"/>
      <c r="L212" s="201"/>
      <c r="M212" s="202"/>
      <c r="N212" s="203"/>
      <c r="O212" s="203"/>
      <c r="P212" s="203"/>
      <c r="Q212" s="203"/>
      <c r="R212" s="203"/>
      <c r="S212" s="203"/>
      <c r="T212" s="204"/>
      <c r="AT212" s="205" t="s">
        <v>133</v>
      </c>
      <c r="AU212" s="205" t="s">
        <v>83</v>
      </c>
      <c r="AV212" s="12" t="s">
        <v>83</v>
      </c>
      <c r="AW212" s="12" t="s">
        <v>31</v>
      </c>
      <c r="AX212" s="12" t="s">
        <v>75</v>
      </c>
      <c r="AY212" s="205" t="s">
        <v>123</v>
      </c>
    </row>
    <row r="213" spans="1:65" s="13" customFormat="1" ht="11.25">
      <c r="B213" s="206"/>
      <c r="C213" s="207"/>
      <c r="D213" s="191" t="s">
        <v>133</v>
      </c>
      <c r="E213" s="208" t="s">
        <v>1</v>
      </c>
      <c r="F213" s="209" t="s">
        <v>791</v>
      </c>
      <c r="G213" s="207"/>
      <c r="H213" s="210">
        <v>7.2</v>
      </c>
      <c r="I213" s="211"/>
      <c r="J213" s="207"/>
      <c r="K213" s="207"/>
      <c r="L213" s="212"/>
      <c r="M213" s="213"/>
      <c r="N213" s="214"/>
      <c r="O213" s="214"/>
      <c r="P213" s="214"/>
      <c r="Q213" s="214"/>
      <c r="R213" s="214"/>
      <c r="S213" s="214"/>
      <c r="T213" s="215"/>
      <c r="AT213" s="216" t="s">
        <v>133</v>
      </c>
      <c r="AU213" s="216" t="s">
        <v>83</v>
      </c>
      <c r="AV213" s="13" t="s">
        <v>85</v>
      </c>
      <c r="AW213" s="13" t="s">
        <v>31</v>
      </c>
      <c r="AX213" s="13" t="s">
        <v>75</v>
      </c>
      <c r="AY213" s="216" t="s">
        <v>123</v>
      </c>
    </row>
    <row r="214" spans="1:65" s="14" customFormat="1" ht="11.25">
      <c r="B214" s="217"/>
      <c r="C214" s="218"/>
      <c r="D214" s="191" t="s">
        <v>133</v>
      </c>
      <c r="E214" s="219" t="s">
        <v>1</v>
      </c>
      <c r="F214" s="220" t="s">
        <v>136</v>
      </c>
      <c r="G214" s="218"/>
      <c r="H214" s="221">
        <v>7.2</v>
      </c>
      <c r="I214" s="222"/>
      <c r="J214" s="218"/>
      <c r="K214" s="218"/>
      <c r="L214" s="223"/>
      <c r="M214" s="224"/>
      <c r="N214" s="225"/>
      <c r="O214" s="225"/>
      <c r="P214" s="225"/>
      <c r="Q214" s="225"/>
      <c r="R214" s="225"/>
      <c r="S214" s="225"/>
      <c r="T214" s="226"/>
      <c r="AT214" s="227" t="s">
        <v>133</v>
      </c>
      <c r="AU214" s="227" t="s">
        <v>83</v>
      </c>
      <c r="AV214" s="14" t="s">
        <v>130</v>
      </c>
      <c r="AW214" s="14" t="s">
        <v>31</v>
      </c>
      <c r="AX214" s="14" t="s">
        <v>83</v>
      </c>
      <c r="AY214" s="227" t="s">
        <v>123</v>
      </c>
    </row>
    <row r="215" spans="1:65" s="2" customFormat="1" ht="16.5" customHeight="1">
      <c r="A215" s="33"/>
      <c r="B215" s="34"/>
      <c r="C215" s="177" t="s">
        <v>246</v>
      </c>
      <c r="D215" s="177" t="s">
        <v>124</v>
      </c>
      <c r="E215" s="178" t="s">
        <v>331</v>
      </c>
      <c r="F215" s="179" t="s">
        <v>332</v>
      </c>
      <c r="G215" s="180" t="s">
        <v>270</v>
      </c>
      <c r="H215" s="181">
        <v>5872.5</v>
      </c>
      <c r="I215" s="182"/>
      <c r="J215" s="183">
        <f>ROUND(I215*H215,2)</f>
        <v>0</v>
      </c>
      <c r="K215" s="179" t="s">
        <v>128</v>
      </c>
      <c r="L215" s="184"/>
      <c r="M215" s="185" t="s">
        <v>1</v>
      </c>
      <c r="N215" s="186" t="s">
        <v>40</v>
      </c>
      <c r="O215" s="70"/>
      <c r="P215" s="187">
        <f>O215*H215</f>
        <v>0</v>
      </c>
      <c r="Q215" s="187">
        <v>1</v>
      </c>
      <c r="R215" s="187">
        <f>Q215*H215</f>
        <v>5872.5</v>
      </c>
      <c r="S215" s="187">
        <v>0</v>
      </c>
      <c r="T215" s="188">
        <f>S215*H215</f>
        <v>0</v>
      </c>
      <c r="U215" s="33"/>
      <c r="V215" s="33"/>
      <c r="W215" s="33"/>
      <c r="X215" s="33"/>
      <c r="Y215" s="33"/>
      <c r="Z215" s="33"/>
      <c r="AA215" s="33"/>
      <c r="AB215" s="33"/>
      <c r="AC215" s="33"/>
      <c r="AD215" s="33"/>
      <c r="AE215" s="33"/>
      <c r="AR215" s="189" t="s">
        <v>129</v>
      </c>
      <c r="AT215" s="189" t="s">
        <v>124</v>
      </c>
      <c r="AU215" s="189" t="s">
        <v>83</v>
      </c>
      <c r="AY215" s="16" t="s">
        <v>123</v>
      </c>
      <c r="BE215" s="190">
        <f>IF(N215="základní",J215,0)</f>
        <v>0</v>
      </c>
      <c r="BF215" s="190">
        <f>IF(N215="snížená",J215,0)</f>
        <v>0</v>
      </c>
      <c r="BG215" s="190">
        <f>IF(N215="zákl. přenesená",J215,0)</f>
        <v>0</v>
      </c>
      <c r="BH215" s="190">
        <f>IF(N215="sníž. přenesená",J215,0)</f>
        <v>0</v>
      </c>
      <c r="BI215" s="190">
        <f>IF(N215="nulová",J215,0)</f>
        <v>0</v>
      </c>
      <c r="BJ215" s="16" t="s">
        <v>83</v>
      </c>
      <c r="BK215" s="190">
        <f>ROUND(I215*H215,2)</f>
        <v>0</v>
      </c>
      <c r="BL215" s="16" t="s">
        <v>130</v>
      </c>
      <c r="BM215" s="189" t="s">
        <v>792</v>
      </c>
    </row>
    <row r="216" spans="1:65" s="2" customFormat="1" ht="11.25">
      <c r="A216" s="33"/>
      <c r="B216" s="34"/>
      <c r="C216" s="35"/>
      <c r="D216" s="191" t="s">
        <v>132</v>
      </c>
      <c r="E216" s="35"/>
      <c r="F216" s="192" t="s">
        <v>332</v>
      </c>
      <c r="G216" s="35"/>
      <c r="H216" s="35"/>
      <c r="I216" s="193"/>
      <c r="J216" s="35"/>
      <c r="K216" s="35"/>
      <c r="L216" s="38"/>
      <c r="M216" s="194"/>
      <c r="N216" s="195"/>
      <c r="O216" s="70"/>
      <c r="P216" s="70"/>
      <c r="Q216" s="70"/>
      <c r="R216" s="70"/>
      <c r="S216" s="70"/>
      <c r="T216" s="71"/>
      <c r="U216" s="33"/>
      <c r="V216" s="33"/>
      <c r="W216" s="33"/>
      <c r="X216" s="33"/>
      <c r="Y216" s="33"/>
      <c r="Z216" s="33"/>
      <c r="AA216" s="33"/>
      <c r="AB216" s="33"/>
      <c r="AC216" s="33"/>
      <c r="AD216" s="33"/>
      <c r="AE216" s="33"/>
      <c r="AT216" s="16" t="s">
        <v>132</v>
      </c>
      <c r="AU216" s="16" t="s">
        <v>83</v>
      </c>
    </row>
    <row r="217" spans="1:65" s="13" customFormat="1" ht="11.25">
      <c r="B217" s="206"/>
      <c r="C217" s="207"/>
      <c r="D217" s="191" t="s">
        <v>133</v>
      </c>
      <c r="E217" s="208" t="s">
        <v>1</v>
      </c>
      <c r="F217" s="209" t="s">
        <v>793</v>
      </c>
      <c r="G217" s="207"/>
      <c r="H217" s="210">
        <v>5872.5</v>
      </c>
      <c r="I217" s="211"/>
      <c r="J217" s="207"/>
      <c r="K217" s="207"/>
      <c r="L217" s="212"/>
      <c r="M217" s="213"/>
      <c r="N217" s="214"/>
      <c r="O217" s="214"/>
      <c r="P217" s="214"/>
      <c r="Q217" s="214"/>
      <c r="R217" s="214"/>
      <c r="S217" s="214"/>
      <c r="T217" s="215"/>
      <c r="AT217" s="216" t="s">
        <v>133</v>
      </c>
      <c r="AU217" s="216" t="s">
        <v>83</v>
      </c>
      <c r="AV217" s="13" t="s">
        <v>85</v>
      </c>
      <c r="AW217" s="13" t="s">
        <v>31</v>
      </c>
      <c r="AX217" s="13" t="s">
        <v>75</v>
      </c>
      <c r="AY217" s="216" t="s">
        <v>123</v>
      </c>
    </row>
    <row r="218" spans="1:65" s="14" customFormat="1" ht="11.25">
      <c r="B218" s="217"/>
      <c r="C218" s="218"/>
      <c r="D218" s="191" t="s">
        <v>133</v>
      </c>
      <c r="E218" s="219" t="s">
        <v>1</v>
      </c>
      <c r="F218" s="220" t="s">
        <v>136</v>
      </c>
      <c r="G218" s="218"/>
      <c r="H218" s="221">
        <v>5872.5</v>
      </c>
      <c r="I218" s="222"/>
      <c r="J218" s="218"/>
      <c r="K218" s="218"/>
      <c r="L218" s="223"/>
      <c r="M218" s="224"/>
      <c r="N218" s="225"/>
      <c r="O218" s="225"/>
      <c r="P218" s="225"/>
      <c r="Q218" s="225"/>
      <c r="R218" s="225"/>
      <c r="S218" s="225"/>
      <c r="T218" s="226"/>
      <c r="AT218" s="227" t="s">
        <v>133</v>
      </c>
      <c r="AU218" s="227" t="s">
        <v>83</v>
      </c>
      <c r="AV218" s="14" t="s">
        <v>130</v>
      </c>
      <c r="AW218" s="14" t="s">
        <v>31</v>
      </c>
      <c r="AX218" s="14" t="s">
        <v>83</v>
      </c>
      <c r="AY218" s="227" t="s">
        <v>123</v>
      </c>
    </row>
    <row r="219" spans="1:65" s="2" customFormat="1" ht="16.5" customHeight="1">
      <c r="A219" s="33"/>
      <c r="B219" s="34"/>
      <c r="C219" s="177" t="s">
        <v>252</v>
      </c>
      <c r="D219" s="177" t="s">
        <v>124</v>
      </c>
      <c r="E219" s="178" t="s">
        <v>336</v>
      </c>
      <c r="F219" s="179" t="s">
        <v>337</v>
      </c>
      <c r="G219" s="180" t="s">
        <v>270</v>
      </c>
      <c r="H219" s="181">
        <v>3</v>
      </c>
      <c r="I219" s="182"/>
      <c r="J219" s="183">
        <f>ROUND(I219*H219,2)</f>
        <v>0</v>
      </c>
      <c r="K219" s="179" t="s">
        <v>128</v>
      </c>
      <c r="L219" s="184"/>
      <c r="M219" s="185" t="s">
        <v>1</v>
      </c>
      <c r="N219" s="186" t="s">
        <v>40</v>
      </c>
      <c r="O219" s="70"/>
      <c r="P219" s="187">
        <f>O219*H219</f>
        <v>0</v>
      </c>
      <c r="Q219" s="187">
        <v>1</v>
      </c>
      <c r="R219" s="187">
        <f>Q219*H219</f>
        <v>3</v>
      </c>
      <c r="S219" s="187">
        <v>0</v>
      </c>
      <c r="T219" s="188">
        <f>S219*H219</f>
        <v>0</v>
      </c>
      <c r="U219" s="33"/>
      <c r="V219" s="33"/>
      <c r="W219" s="33"/>
      <c r="X219" s="33"/>
      <c r="Y219" s="33"/>
      <c r="Z219" s="33"/>
      <c r="AA219" s="33"/>
      <c r="AB219" s="33"/>
      <c r="AC219" s="33"/>
      <c r="AD219" s="33"/>
      <c r="AE219" s="33"/>
      <c r="AR219" s="189" t="s">
        <v>129</v>
      </c>
      <c r="AT219" s="189" t="s">
        <v>124</v>
      </c>
      <c r="AU219" s="189" t="s">
        <v>83</v>
      </c>
      <c r="AY219" s="16" t="s">
        <v>123</v>
      </c>
      <c r="BE219" s="190">
        <f>IF(N219="základní",J219,0)</f>
        <v>0</v>
      </c>
      <c r="BF219" s="190">
        <f>IF(N219="snížená",J219,0)</f>
        <v>0</v>
      </c>
      <c r="BG219" s="190">
        <f>IF(N219="zákl. přenesená",J219,0)</f>
        <v>0</v>
      </c>
      <c r="BH219" s="190">
        <f>IF(N219="sníž. přenesená",J219,0)</f>
        <v>0</v>
      </c>
      <c r="BI219" s="190">
        <f>IF(N219="nulová",J219,0)</f>
        <v>0</v>
      </c>
      <c r="BJ219" s="16" t="s">
        <v>83</v>
      </c>
      <c r="BK219" s="190">
        <f>ROUND(I219*H219,2)</f>
        <v>0</v>
      </c>
      <c r="BL219" s="16" t="s">
        <v>130</v>
      </c>
      <c r="BM219" s="189" t="s">
        <v>794</v>
      </c>
    </row>
    <row r="220" spans="1:65" s="2" customFormat="1" ht="11.25">
      <c r="A220" s="33"/>
      <c r="B220" s="34"/>
      <c r="C220" s="35"/>
      <c r="D220" s="191" t="s">
        <v>132</v>
      </c>
      <c r="E220" s="35"/>
      <c r="F220" s="192" t="s">
        <v>337</v>
      </c>
      <c r="G220" s="35"/>
      <c r="H220" s="35"/>
      <c r="I220" s="193"/>
      <c r="J220" s="35"/>
      <c r="K220" s="35"/>
      <c r="L220" s="38"/>
      <c r="M220" s="194"/>
      <c r="N220" s="195"/>
      <c r="O220" s="70"/>
      <c r="P220" s="70"/>
      <c r="Q220" s="70"/>
      <c r="R220" s="70"/>
      <c r="S220" s="70"/>
      <c r="T220" s="71"/>
      <c r="U220" s="33"/>
      <c r="V220" s="33"/>
      <c r="W220" s="33"/>
      <c r="X220" s="33"/>
      <c r="Y220" s="33"/>
      <c r="Z220" s="33"/>
      <c r="AA220" s="33"/>
      <c r="AB220" s="33"/>
      <c r="AC220" s="33"/>
      <c r="AD220" s="33"/>
      <c r="AE220" s="33"/>
      <c r="AT220" s="16" t="s">
        <v>132</v>
      </c>
      <c r="AU220" s="16" t="s">
        <v>83</v>
      </c>
    </row>
    <row r="221" spans="1:65" s="12" customFormat="1" ht="11.25">
      <c r="B221" s="196"/>
      <c r="C221" s="197"/>
      <c r="D221" s="191" t="s">
        <v>133</v>
      </c>
      <c r="E221" s="198" t="s">
        <v>1</v>
      </c>
      <c r="F221" s="199" t="s">
        <v>339</v>
      </c>
      <c r="G221" s="197"/>
      <c r="H221" s="198" t="s">
        <v>1</v>
      </c>
      <c r="I221" s="200"/>
      <c r="J221" s="197"/>
      <c r="K221" s="197"/>
      <c r="L221" s="201"/>
      <c r="M221" s="202"/>
      <c r="N221" s="203"/>
      <c r="O221" s="203"/>
      <c r="P221" s="203"/>
      <c r="Q221" s="203"/>
      <c r="R221" s="203"/>
      <c r="S221" s="203"/>
      <c r="T221" s="204"/>
      <c r="AT221" s="205" t="s">
        <v>133</v>
      </c>
      <c r="AU221" s="205" t="s">
        <v>83</v>
      </c>
      <c r="AV221" s="12" t="s">
        <v>83</v>
      </c>
      <c r="AW221" s="12" t="s">
        <v>31</v>
      </c>
      <c r="AX221" s="12" t="s">
        <v>75</v>
      </c>
      <c r="AY221" s="205" t="s">
        <v>123</v>
      </c>
    </row>
    <row r="222" spans="1:65" s="13" customFormat="1" ht="11.25">
      <c r="B222" s="206"/>
      <c r="C222" s="207"/>
      <c r="D222" s="191" t="s">
        <v>133</v>
      </c>
      <c r="E222" s="208" t="s">
        <v>1</v>
      </c>
      <c r="F222" s="209" t="s">
        <v>795</v>
      </c>
      <c r="G222" s="207"/>
      <c r="H222" s="210">
        <v>3</v>
      </c>
      <c r="I222" s="211"/>
      <c r="J222" s="207"/>
      <c r="K222" s="207"/>
      <c r="L222" s="212"/>
      <c r="M222" s="213"/>
      <c r="N222" s="214"/>
      <c r="O222" s="214"/>
      <c r="P222" s="214"/>
      <c r="Q222" s="214"/>
      <c r="R222" s="214"/>
      <c r="S222" s="214"/>
      <c r="T222" s="215"/>
      <c r="AT222" s="216" t="s">
        <v>133</v>
      </c>
      <c r="AU222" s="216" t="s">
        <v>83</v>
      </c>
      <c r="AV222" s="13" t="s">
        <v>85</v>
      </c>
      <c r="AW222" s="13" t="s">
        <v>31</v>
      </c>
      <c r="AX222" s="13" t="s">
        <v>75</v>
      </c>
      <c r="AY222" s="216" t="s">
        <v>123</v>
      </c>
    </row>
    <row r="223" spans="1:65" s="14" customFormat="1" ht="11.25">
      <c r="B223" s="217"/>
      <c r="C223" s="218"/>
      <c r="D223" s="191" t="s">
        <v>133</v>
      </c>
      <c r="E223" s="219" t="s">
        <v>1</v>
      </c>
      <c r="F223" s="220" t="s">
        <v>136</v>
      </c>
      <c r="G223" s="218"/>
      <c r="H223" s="221">
        <v>3</v>
      </c>
      <c r="I223" s="222"/>
      <c r="J223" s="218"/>
      <c r="K223" s="218"/>
      <c r="L223" s="223"/>
      <c r="M223" s="224"/>
      <c r="N223" s="225"/>
      <c r="O223" s="225"/>
      <c r="P223" s="225"/>
      <c r="Q223" s="225"/>
      <c r="R223" s="225"/>
      <c r="S223" s="225"/>
      <c r="T223" s="226"/>
      <c r="AT223" s="227" t="s">
        <v>133</v>
      </c>
      <c r="AU223" s="227" t="s">
        <v>83</v>
      </c>
      <c r="AV223" s="14" t="s">
        <v>130</v>
      </c>
      <c r="AW223" s="14" t="s">
        <v>31</v>
      </c>
      <c r="AX223" s="14" t="s">
        <v>83</v>
      </c>
      <c r="AY223" s="227" t="s">
        <v>123</v>
      </c>
    </row>
    <row r="224" spans="1:65" s="2" customFormat="1" ht="21.75" customHeight="1">
      <c r="A224" s="33"/>
      <c r="B224" s="34"/>
      <c r="C224" s="177" t="s">
        <v>258</v>
      </c>
      <c r="D224" s="177" t="s">
        <v>124</v>
      </c>
      <c r="E224" s="178" t="s">
        <v>342</v>
      </c>
      <c r="F224" s="179" t="s">
        <v>343</v>
      </c>
      <c r="G224" s="180" t="s">
        <v>344</v>
      </c>
      <c r="H224" s="181">
        <v>3.15</v>
      </c>
      <c r="I224" s="182"/>
      <c r="J224" s="183">
        <f>ROUND(I224*H224,2)</f>
        <v>0</v>
      </c>
      <c r="K224" s="179" t="s">
        <v>128</v>
      </c>
      <c r="L224" s="184"/>
      <c r="M224" s="185" t="s">
        <v>1</v>
      </c>
      <c r="N224" s="186" t="s">
        <v>40</v>
      </c>
      <c r="O224" s="70"/>
      <c r="P224" s="187">
        <f>O224*H224</f>
        <v>0</v>
      </c>
      <c r="Q224" s="187">
        <v>2.234</v>
      </c>
      <c r="R224" s="187">
        <f>Q224*H224</f>
        <v>7.0370999999999997</v>
      </c>
      <c r="S224" s="187">
        <v>0</v>
      </c>
      <c r="T224" s="188">
        <f>S224*H224</f>
        <v>0</v>
      </c>
      <c r="U224" s="33"/>
      <c r="V224" s="33"/>
      <c r="W224" s="33"/>
      <c r="X224" s="33"/>
      <c r="Y224" s="33"/>
      <c r="Z224" s="33"/>
      <c r="AA224" s="33"/>
      <c r="AB224" s="33"/>
      <c r="AC224" s="33"/>
      <c r="AD224" s="33"/>
      <c r="AE224" s="33"/>
      <c r="AR224" s="189" t="s">
        <v>129</v>
      </c>
      <c r="AT224" s="189" t="s">
        <v>124</v>
      </c>
      <c r="AU224" s="189" t="s">
        <v>83</v>
      </c>
      <c r="AY224" s="16" t="s">
        <v>123</v>
      </c>
      <c r="BE224" s="190">
        <f>IF(N224="základní",J224,0)</f>
        <v>0</v>
      </c>
      <c r="BF224" s="190">
        <f>IF(N224="snížená",J224,0)</f>
        <v>0</v>
      </c>
      <c r="BG224" s="190">
        <f>IF(N224="zákl. přenesená",J224,0)</f>
        <v>0</v>
      </c>
      <c r="BH224" s="190">
        <f>IF(N224="sníž. přenesená",J224,0)</f>
        <v>0</v>
      </c>
      <c r="BI224" s="190">
        <f>IF(N224="nulová",J224,0)</f>
        <v>0</v>
      </c>
      <c r="BJ224" s="16" t="s">
        <v>83</v>
      </c>
      <c r="BK224" s="190">
        <f>ROUND(I224*H224,2)</f>
        <v>0</v>
      </c>
      <c r="BL224" s="16" t="s">
        <v>130</v>
      </c>
      <c r="BM224" s="189" t="s">
        <v>796</v>
      </c>
    </row>
    <row r="225" spans="1:65" s="2" customFormat="1" ht="11.25">
      <c r="A225" s="33"/>
      <c r="B225" s="34"/>
      <c r="C225" s="35"/>
      <c r="D225" s="191" t="s">
        <v>132</v>
      </c>
      <c r="E225" s="35"/>
      <c r="F225" s="192" t="s">
        <v>343</v>
      </c>
      <c r="G225" s="35"/>
      <c r="H225" s="35"/>
      <c r="I225" s="193"/>
      <c r="J225" s="35"/>
      <c r="K225" s="35"/>
      <c r="L225" s="38"/>
      <c r="M225" s="194"/>
      <c r="N225" s="195"/>
      <c r="O225" s="70"/>
      <c r="P225" s="70"/>
      <c r="Q225" s="70"/>
      <c r="R225" s="70"/>
      <c r="S225" s="70"/>
      <c r="T225" s="71"/>
      <c r="U225" s="33"/>
      <c r="V225" s="33"/>
      <c r="W225" s="33"/>
      <c r="X225" s="33"/>
      <c r="Y225" s="33"/>
      <c r="Z225" s="33"/>
      <c r="AA225" s="33"/>
      <c r="AB225" s="33"/>
      <c r="AC225" s="33"/>
      <c r="AD225" s="33"/>
      <c r="AE225" s="33"/>
      <c r="AT225" s="16" t="s">
        <v>132</v>
      </c>
      <c r="AU225" s="16" t="s">
        <v>83</v>
      </c>
    </row>
    <row r="226" spans="1:65" s="12" customFormat="1" ht="11.25">
      <c r="B226" s="196"/>
      <c r="C226" s="197"/>
      <c r="D226" s="191" t="s">
        <v>133</v>
      </c>
      <c r="E226" s="198" t="s">
        <v>1</v>
      </c>
      <c r="F226" s="199" t="s">
        <v>772</v>
      </c>
      <c r="G226" s="197"/>
      <c r="H226" s="198" t="s">
        <v>1</v>
      </c>
      <c r="I226" s="200"/>
      <c r="J226" s="197"/>
      <c r="K226" s="197"/>
      <c r="L226" s="201"/>
      <c r="M226" s="202"/>
      <c r="N226" s="203"/>
      <c r="O226" s="203"/>
      <c r="P226" s="203"/>
      <c r="Q226" s="203"/>
      <c r="R226" s="203"/>
      <c r="S226" s="203"/>
      <c r="T226" s="204"/>
      <c r="AT226" s="205" t="s">
        <v>133</v>
      </c>
      <c r="AU226" s="205" t="s">
        <v>83</v>
      </c>
      <c r="AV226" s="12" t="s">
        <v>83</v>
      </c>
      <c r="AW226" s="12" t="s">
        <v>31</v>
      </c>
      <c r="AX226" s="12" t="s">
        <v>75</v>
      </c>
      <c r="AY226" s="205" t="s">
        <v>123</v>
      </c>
    </row>
    <row r="227" spans="1:65" s="13" customFormat="1" ht="11.25">
      <c r="B227" s="206"/>
      <c r="C227" s="207"/>
      <c r="D227" s="191" t="s">
        <v>133</v>
      </c>
      <c r="E227" s="208" t="s">
        <v>1</v>
      </c>
      <c r="F227" s="209" t="s">
        <v>797</v>
      </c>
      <c r="G227" s="207"/>
      <c r="H227" s="210">
        <v>3.15</v>
      </c>
      <c r="I227" s="211"/>
      <c r="J227" s="207"/>
      <c r="K227" s="207"/>
      <c r="L227" s="212"/>
      <c r="M227" s="213"/>
      <c r="N227" s="214"/>
      <c r="O227" s="214"/>
      <c r="P227" s="214"/>
      <c r="Q227" s="214"/>
      <c r="R227" s="214"/>
      <c r="S227" s="214"/>
      <c r="T227" s="215"/>
      <c r="AT227" s="216" t="s">
        <v>133</v>
      </c>
      <c r="AU227" s="216" t="s">
        <v>83</v>
      </c>
      <c r="AV227" s="13" t="s">
        <v>85</v>
      </c>
      <c r="AW227" s="13" t="s">
        <v>31</v>
      </c>
      <c r="AX227" s="13" t="s">
        <v>75</v>
      </c>
      <c r="AY227" s="216" t="s">
        <v>123</v>
      </c>
    </row>
    <row r="228" spans="1:65" s="14" customFormat="1" ht="11.25">
      <c r="B228" s="217"/>
      <c r="C228" s="218"/>
      <c r="D228" s="191" t="s">
        <v>133</v>
      </c>
      <c r="E228" s="219" t="s">
        <v>1</v>
      </c>
      <c r="F228" s="220" t="s">
        <v>136</v>
      </c>
      <c r="G228" s="218"/>
      <c r="H228" s="221">
        <v>3.15</v>
      </c>
      <c r="I228" s="222"/>
      <c r="J228" s="218"/>
      <c r="K228" s="218"/>
      <c r="L228" s="223"/>
      <c r="M228" s="224"/>
      <c r="N228" s="225"/>
      <c r="O228" s="225"/>
      <c r="P228" s="225"/>
      <c r="Q228" s="225"/>
      <c r="R228" s="225"/>
      <c r="S228" s="225"/>
      <c r="T228" s="226"/>
      <c r="AT228" s="227" t="s">
        <v>133</v>
      </c>
      <c r="AU228" s="227" t="s">
        <v>83</v>
      </c>
      <c r="AV228" s="14" t="s">
        <v>130</v>
      </c>
      <c r="AW228" s="14" t="s">
        <v>31</v>
      </c>
      <c r="AX228" s="14" t="s">
        <v>83</v>
      </c>
      <c r="AY228" s="227" t="s">
        <v>123</v>
      </c>
    </row>
    <row r="229" spans="1:65" s="2" customFormat="1" ht="16.5" customHeight="1">
      <c r="A229" s="33"/>
      <c r="B229" s="34"/>
      <c r="C229" s="177" t="s">
        <v>7</v>
      </c>
      <c r="D229" s="177" t="s">
        <v>124</v>
      </c>
      <c r="E229" s="178" t="s">
        <v>353</v>
      </c>
      <c r="F229" s="179" t="s">
        <v>354</v>
      </c>
      <c r="G229" s="180" t="s">
        <v>270</v>
      </c>
      <c r="H229" s="181">
        <v>0.158</v>
      </c>
      <c r="I229" s="182"/>
      <c r="J229" s="183">
        <f>ROUND(I229*H229,2)</f>
        <v>0</v>
      </c>
      <c r="K229" s="179" t="s">
        <v>1</v>
      </c>
      <c r="L229" s="184"/>
      <c r="M229" s="185" t="s">
        <v>1</v>
      </c>
      <c r="N229" s="186" t="s">
        <v>40</v>
      </c>
      <c r="O229" s="70"/>
      <c r="P229" s="187">
        <f>O229*H229</f>
        <v>0</v>
      </c>
      <c r="Q229" s="187">
        <v>1</v>
      </c>
      <c r="R229" s="187">
        <f>Q229*H229</f>
        <v>0.158</v>
      </c>
      <c r="S229" s="187">
        <v>0</v>
      </c>
      <c r="T229" s="188">
        <f>S229*H229</f>
        <v>0</v>
      </c>
      <c r="U229" s="33"/>
      <c r="V229" s="33"/>
      <c r="W229" s="33"/>
      <c r="X229" s="33"/>
      <c r="Y229" s="33"/>
      <c r="Z229" s="33"/>
      <c r="AA229" s="33"/>
      <c r="AB229" s="33"/>
      <c r="AC229" s="33"/>
      <c r="AD229" s="33"/>
      <c r="AE229" s="33"/>
      <c r="AR229" s="189" t="s">
        <v>129</v>
      </c>
      <c r="AT229" s="189" t="s">
        <v>124</v>
      </c>
      <c r="AU229" s="189" t="s">
        <v>83</v>
      </c>
      <c r="AY229" s="16" t="s">
        <v>123</v>
      </c>
      <c r="BE229" s="190">
        <f>IF(N229="základní",J229,0)</f>
        <v>0</v>
      </c>
      <c r="BF229" s="190">
        <f>IF(N229="snížená",J229,0)</f>
        <v>0</v>
      </c>
      <c r="BG229" s="190">
        <f>IF(N229="zákl. přenesená",J229,0)</f>
        <v>0</v>
      </c>
      <c r="BH229" s="190">
        <f>IF(N229="sníž. přenesená",J229,0)</f>
        <v>0</v>
      </c>
      <c r="BI229" s="190">
        <f>IF(N229="nulová",J229,0)</f>
        <v>0</v>
      </c>
      <c r="BJ229" s="16" t="s">
        <v>83</v>
      </c>
      <c r="BK229" s="190">
        <f>ROUND(I229*H229,2)</f>
        <v>0</v>
      </c>
      <c r="BL229" s="16" t="s">
        <v>130</v>
      </c>
      <c r="BM229" s="189" t="s">
        <v>798</v>
      </c>
    </row>
    <row r="230" spans="1:65" s="2" customFormat="1" ht="11.25">
      <c r="A230" s="33"/>
      <c r="B230" s="34"/>
      <c r="C230" s="35"/>
      <c r="D230" s="191" t="s">
        <v>132</v>
      </c>
      <c r="E230" s="35"/>
      <c r="F230" s="192" t="s">
        <v>354</v>
      </c>
      <c r="G230" s="35"/>
      <c r="H230" s="35"/>
      <c r="I230" s="193"/>
      <c r="J230" s="35"/>
      <c r="K230" s="35"/>
      <c r="L230" s="38"/>
      <c r="M230" s="194"/>
      <c r="N230" s="195"/>
      <c r="O230" s="70"/>
      <c r="P230" s="70"/>
      <c r="Q230" s="70"/>
      <c r="R230" s="70"/>
      <c r="S230" s="70"/>
      <c r="T230" s="71"/>
      <c r="U230" s="33"/>
      <c r="V230" s="33"/>
      <c r="W230" s="33"/>
      <c r="X230" s="33"/>
      <c r="Y230" s="33"/>
      <c r="Z230" s="33"/>
      <c r="AA230" s="33"/>
      <c r="AB230" s="33"/>
      <c r="AC230" s="33"/>
      <c r="AD230" s="33"/>
      <c r="AE230" s="33"/>
      <c r="AT230" s="16" t="s">
        <v>132</v>
      </c>
      <c r="AU230" s="16" t="s">
        <v>83</v>
      </c>
    </row>
    <row r="231" spans="1:65" s="12" customFormat="1" ht="11.25">
      <c r="B231" s="196"/>
      <c r="C231" s="197"/>
      <c r="D231" s="191" t="s">
        <v>133</v>
      </c>
      <c r="E231" s="198" t="s">
        <v>1</v>
      </c>
      <c r="F231" s="199" t="s">
        <v>772</v>
      </c>
      <c r="G231" s="197"/>
      <c r="H231" s="198" t="s">
        <v>1</v>
      </c>
      <c r="I231" s="200"/>
      <c r="J231" s="197"/>
      <c r="K231" s="197"/>
      <c r="L231" s="201"/>
      <c r="M231" s="202"/>
      <c r="N231" s="203"/>
      <c r="O231" s="203"/>
      <c r="P231" s="203"/>
      <c r="Q231" s="203"/>
      <c r="R231" s="203"/>
      <c r="S231" s="203"/>
      <c r="T231" s="204"/>
      <c r="AT231" s="205" t="s">
        <v>133</v>
      </c>
      <c r="AU231" s="205" t="s">
        <v>83</v>
      </c>
      <c r="AV231" s="12" t="s">
        <v>83</v>
      </c>
      <c r="AW231" s="12" t="s">
        <v>31</v>
      </c>
      <c r="AX231" s="12" t="s">
        <v>75</v>
      </c>
      <c r="AY231" s="205" t="s">
        <v>123</v>
      </c>
    </row>
    <row r="232" spans="1:65" s="13" customFormat="1" ht="11.25">
      <c r="B232" s="206"/>
      <c r="C232" s="207"/>
      <c r="D232" s="191" t="s">
        <v>133</v>
      </c>
      <c r="E232" s="208" t="s">
        <v>1</v>
      </c>
      <c r="F232" s="209" t="s">
        <v>799</v>
      </c>
      <c r="G232" s="207"/>
      <c r="H232" s="210">
        <v>0.158</v>
      </c>
      <c r="I232" s="211"/>
      <c r="J232" s="207"/>
      <c r="K232" s="207"/>
      <c r="L232" s="212"/>
      <c r="M232" s="213"/>
      <c r="N232" s="214"/>
      <c r="O232" s="214"/>
      <c r="P232" s="214"/>
      <c r="Q232" s="214"/>
      <c r="R232" s="214"/>
      <c r="S232" s="214"/>
      <c r="T232" s="215"/>
      <c r="AT232" s="216" t="s">
        <v>133</v>
      </c>
      <c r="AU232" s="216" t="s">
        <v>83</v>
      </c>
      <c r="AV232" s="13" t="s">
        <v>85</v>
      </c>
      <c r="AW232" s="13" t="s">
        <v>31</v>
      </c>
      <c r="AX232" s="13" t="s">
        <v>75</v>
      </c>
      <c r="AY232" s="216" t="s">
        <v>123</v>
      </c>
    </row>
    <row r="233" spans="1:65" s="14" customFormat="1" ht="11.25">
      <c r="B233" s="217"/>
      <c r="C233" s="218"/>
      <c r="D233" s="191" t="s">
        <v>133</v>
      </c>
      <c r="E233" s="219" t="s">
        <v>1</v>
      </c>
      <c r="F233" s="220" t="s">
        <v>136</v>
      </c>
      <c r="G233" s="218"/>
      <c r="H233" s="221">
        <v>0.158</v>
      </c>
      <c r="I233" s="222"/>
      <c r="J233" s="218"/>
      <c r="K233" s="218"/>
      <c r="L233" s="223"/>
      <c r="M233" s="224"/>
      <c r="N233" s="225"/>
      <c r="O233" s="225"/>
      <c r="P233" s="225"/>
      <c r="Q233" s="225"/>
      <c r="R233" s="225"/>
      <c r="S233" s="225"/>
      <c r="T233" s="226"/>
      <c r="AT233" s="227" t="s">
        <v>133</v>
      </c>
      <c r="AU233" s="227" t="s">
        <v>83</v>
      </c>
      <c r="AV233" s="14" t="s">
        <v>130</v>
      </c>
      <c r="AW233" s="14" t="s">
        <v>31</v>
      </c>
      <c r="AX233" s="14" t="s">
        <v>83</v>
      </c>
      <c r="AY233" s="227" t="s">
        <v>123</v>
      </c>
    </row>
    <row r="234" spans="1:65" s="2" customFormat="1" ht="16.5" customHeight="1">
      <c r="A234" s="33"/>
      <c r="B234" s="34"/>
      <c r="C234" s="177" t="s">
        <v>182</v>
      </c>
      <c r="D234" s="177" t="s">
        <v>124</v>
      </c>
      <c r="E234" s="178" t="s">
        <v>360</v>
      </c>
      <c r="F234" s="179" t="s">
        <v>361</v>
      </c>
      <c r="G234" s="180" t="s">
        <v>362</v>
      </c>
      <c r="H234" s="181">
        <v>36.75</v>
      </c>
      <c r="I234" s="182"/>
      <c r="J234" s="183">
        <f>ROUND(I234*H234,2)</f>
        <v>0</v>
      </c>
      <c r="K234" s="179" t="s">
        <v>128</v>
      </c>
      <c r="L234" s="184"/>
      <c r="M234" s="185" t="s">
        <v>1</v>
      </c>
      <c r="N234" s="186" t="s">
        <v>40</v>
      </c>
      <c r="O234" s="70"/>
      <c r="P234" s="187">
        <f>O234*H234</f>
        <v>0</v>
      </c>
      <c r="Q234" s="187">
        <v>1E-4</v>
      </c>
      <c r="R234" s="187">
        <f>Q234*H234</f>
        <v>3.6750000000000003E-3</v>
      </c>
      <c r="S234" s="187">
        <v>0</v>
      </c>
      <c r="T234" s="188">
        <f>S234*H234</f>
        <v>0</v>
      </c>
      <c r="U234" s="33"/>
      <c r="V234" s="33"/>
      <c r="W234" s="33"/>
      <c r="X234" s="33"/>
      <c r="Y234" s="33"/>
      <c r="Z234" s="33"/>
      <c r="AA234" s="33"/>
      <c r="AB234" s="33"/>
      <c r="AC234" s="33"/>
      <c r="AD234" s="33"/>
      <c r="AE234" s="33"/>
      <c r="AR234" s="189" t="s">
        <v>129</v>
      </c>
      <c r="AT234" s="189" t="s">
        <v>124</v>
      </c>
      <c r="AU234" s="189" t="s">
        <v>83</v>
      </c>
      <c r="AY234" s="16" t="s">
        <v>123</v>
      </c>
      <c r="BE234" s="190">
        <f>IF(N234="základní",J234,0)</f>
        <v>0</v>
      </c>
      <c r="BF234" s="190">
        <f>IF(N234="snížená",J234,0)</f>
        <v>0</v>
      </c>
      <c r="BG234" s="190">
        <f>IF(N234="zákl. přenesená",J234,0)</f>
        <v>0</v>
      </c>
      <c r="BH234" s="190">
        <f>IF(N234="sníž. přenesená",J234,0)</f>
        <v>0</v>
      </c>
      <c r="BI234" s="190">
        <f>IF(N234="nulová",J234,0)</f>
        <v>0</v>
      </c>
      <c r="BJ234" s="16" t="s">
        <v>83</v>
      </c>
      <c r="BK234" s="190">
        <f>ROUND(I234*H234,2)</f>
        <v>0</v>
      </c>
      <c r="BL234" s="16" t="s">
        <v>130</v>
      </c>
      <c r="BM234" s="189" t="s">
        <v>800</v>
      </c>
    </row>
    <row r="235" spans="1:65" s="2" customFormat="1" ht="11.25">
      <c r="A235" s="33"/>
      <c r="B235" s="34"/>
      <c r="C235" s="35"/>
      <c r="D235" s="191" t="s">
        <v>132</v>
      </c>
      <c r="E235" s="35"/>
      <c r="F235" s="192" t="s">
        <v>361</v>
      </c>
      <c r="G235" s="35"/>
      <c r="H235" s="35"/>
      <c r="I235" s="193"/>
      <c r="J235" s="35"/>
      <c r="K235" s="35"/>
      <c r="L235" s="38"/>
      <c r="M235" s="194"/>
      <c r="N235" s="195"/>
      <c r="O235" s="70"/>
      <c r="P235" s="70"/>
      <c r="Q235" s="70"/>
      <c r="R235" s="70"/>
      <c r="S235" s="70"/>
      <c r="T235" s="71"/>
      <c r="U235" s="33"/>
      <c r="V235" s="33"/>
      <c r="W235" s="33"/>
      <c r="X235" s="33"/>
      <c r="Y235" s="33"/>
      <c r="Z235" s="33"/>
      <c r="AA235" s="33"/>
      <c r="AB235" s="33"/>
      <c r="AC235" s="33"/>
      <c r="AD235" s="33"/>
      <c r="AE235" s="33"/>
      <c r="AT235" s="16" t="s">
        <v>132</v>
      </c>
      <c r="AU235" s="16" t="s">
        <v>83</v>
      </c>
    </row>
    <row r="236" spans="1:65" s="12" customFormat="1" ht="11.25">
      <c r="B236" s="196"/>
      <c r="C236" s="197"/>
      <c r="D236" s="191" t="s">
        <v>133</v>
      </c>
      <c r="E236" s="198" t="s">
        <v>1</v>
      </c>
      <c r="F236" s="199" t="s">
        <v>801</v>
      </c>
      <c r="G236" s="197"/>
      <c r="H236" s="198" t="s">
        <v>1</v>
      </c>
      <c r="I236" s="200"/>
      <c r="J236" s="197"/>
      <c r="K236" s="197"/>
      <c r="L236" s="201"/>
      <c r="M236" s="202"/>
      <c r="N236" s="203"/>
      <c r="O236" s="203"/>
      <c r="P236" s="203"/>
      <c r="Q236" s="203"/>
      <c r="R236" s="203"/>
      <c r="S236" s="203"/>
      <c r="T236" s="204"/>
      <c r="AT236" s="205" t="s">
        <v>133</v>
      </c>
      <c r="AU236" s="205" t="s">
        <v>83</v>
      </c>
      <c r="AV236" s="12" t="s">
        <v>83</v>
      </c>
      <c r="AW236" s="12" t="s">
        <v>31</v>
      </c>
      <c r="AX236" s="12" t="s">
        <v>75</v>
      </c>
      <c r="AY236" s="205" t="s">
        <v>123</v>
      </c>
    </row>
    <row r="237" spans="1:65" s="13" customFormat="1" ht="11.25">
      <c r="B237" s="206"/>
      <c r="C237" s="207"/>
      <c r="D237" s="191" t="s">
        <v>133</v>
      </c>
      <c r="E237" s="208" t="s">
        <v>1</v>
      </c>
      <c r="F237" s="209" t="s">
        <v>802</v>
      </c>
      <c r="G237" s="207"/>
      <c r="H237" s="210">
        <v>5.25</v>
      </c>
      <c r="I237" s="211"/>
      <c r="J237" s="207"/>
      <c r="K237" s="207"/>
      <c r="L237" s="212"/>
      <c r="M237" s="213"/>
      <c r="N237" s="214"/>
      <c r="O237" s="214"/>
      <c r="P237" s="214"/>
      <c r="Q237" s="214"/>
      <c r="R237" s="214"/>
      <c r="S237" s="214"/>
      <c r="T237" s="215"/>
      <c r="AT237" s="216" t="s">
        <v>133</v>
      </c>
      <c r="AU237" s="216" t="s">
        <v>83</v>
      </c>
      <c r="AV237" s="13" t="s">
        <v>85</v>
      </c>
      <c r="AW237" s="13" t="s">
        <v>31</v>
      </c>
      <c r="AX237" s="13" t="s">
        <v>75</v>
      </c>
      <c r="AY237" s="216" t="s">
        <v>123</v>
      </c>
    </row>
    <row r="238" spans="1:65" s="12" customFormat="1" ht="11.25">
      <c r="B238" s="196"/>
      <c r="C238" s="197"/>
      <c r="D238" s="191" t="s">
        <v>133</v>
      </c>
      <c r="E238" s="198" t="s">
        <v>1</v>
      </c>
      <c r="F238" s="199" t="s">
        <v>803</v>
      </c>
      <c r="G238" s="197"/>
      <c r="H238" s="198" t="s">
        <v>1</v>
      </c>
      <c r="I238" s="200"/>
      <c r="J238" s="197"/>
      <c r="K238" s="197"/>
      <c r="L238" s="201"/>
      <c r="M238" s="202"/>
      <c r="N238" s="203"/>
      <c r="O238" s="203"/>
      <c r="P238" s="203"/>
      <c r="Q238" s="203"/>
      <c r="R238" s="203"/>
      <c r="S238" s="203"/>
      <c r="T238" s="204"/>
      <c r="AT238" s="205" t="s">
        <v>133</v>
      </c>
      <c r="AU238" s="205" t="s">
        <v>83</v>
      </c>
      <c r="AV238" s="12" t="s">
        <v>83</v>
      </c>
      <c r="AW238" s="12" t="s">
        <v>31</v>
      </c>
      <c r="AX238" s="12" t="s">
        <v>75</v>
      </c>
      <c r="AY238" s="205" t="s">
        <v>123</v>
      </c>
    </row>
    <row r="239" spans="1:65" s="13" customFormat="1" ht="11.25">
      <c r="B239" s="206"/>
      <c r="C239" s="207"/>
      <c r="D239" s="191" t="s">
        <v>133</v>
      </c>
      <c r="E239" s="208" t="s">
        <v>1</v>
      </c>
      <c r="F239" s="209" t="s">
        <v>804</v>
      </c>
      <c r="G239" s="207"/>
      <c r="H239" s="210">
        <v>31.5</v>
      </c>
      <c r="I239" s="211"/>
      <c r="J239" s="207"/>
      <c r="K239" s="207"/>
      <c r="L239" s="212"/>
      <c r="M239" s="213"/>
      <c r="N239" s="214"/>
      <c r="O239" s="214"/>
      <c r="P239" s="214"/>
      <c r="Q239" s="214"/>
      <c r="R239" s="214"/>
      <c r="S239" s="214"/>
      <c r="T239" s="215"/>
      <c r="AT239" s="216" t="s">
        <v>133</v>
      </c>
      <c r="AU239" s="216" t="s">
        <v>83</v>
      </c>
      <c r="AV239" s="13" t="s">
        <v>85</v>
      </c>
      <c r="AW239" s="13" t="s">
        <v>31</v>
      </c>
      <c r="AX239" s="13" t="s">
        <v>75</v>
      </c>
      <c r="AY239" s="216" t="s">
        <v>123</v>
      </c>
    </row>
    <row r="240" spans="1:65" s="14" customFormat="1" ht="11.25">
      <c r="B240" s="217"/>
      <c r="C240" s="218"/>
      <c r="D240" s="191" t="s">
        <v>133</v>
      </c>
      <c r="E240" s="219" t="s">
        <v>1</v>
      </c>
      <c r="F240" s="220" t="s">
        <v>136</v>
      </c>
      <c r="G240" s="218"/>
      <c r="H240" s="221">
        <v>36.75</v>
      </c>
      <c r="I240" s="222"/>
      <c r="J240" s="218"/>
      <c r="K240" s="218"/>
      <c r="L240" s="223"/>
      <c r="M240" s="224"/>
      <c r="N240" s="225"/>
      <c r="O240" s="225"/>
      <c r="P240" s="225"/>
      <c r="Q240" s="225"/>
      <c r="R240" s="225"/>
      <c r="S240" s="225"/>
      <c r="T240" s="226"/>
      <c r="AT240" s="227" t="s">
        <v>133</v>
      </c>
      <c r="AU240" s="227" t="s">
        <v>83</v>
      </c>
      <c r="AV240" s="14" t="s">
        <v>130</v>
      </c>
      <c r="AW240" s="14" t="s">
        <v>31</v>
      </c>
      <c r="AX240" s="14" t="s">
        <v>83</v>
      </c>
      <c r="AY240" s="227" t="s">
        <v>123</v>
      </c>
    </row>
    <row r="241" spans="1:65" s="11" customFormat="1" ht="25.9" customHeight="1">
      <c r="B241" s="163"/>
      <c r="C241" s="164"/>
      <c r="D241" s="165" t="s">
        <v>74</v>
      </c>
      <c r="E241" s="166" t="s">
        <v>366</v>
      </c>
      <c r="F241" s="166" t="s">
        <v>367</v>
      </c>
      <c r="G241" s="164"/>
      <c r="H241" s="164"/>
      <c r="I241" s="167"/>
      <c r="J241" s="168">
        <f>BK241</f>
        <v>0</v>
      </c>
      <c r="K241" s="164"/>
      <c r="L241" s="169"/>
      <c r="M241" s="170"/>
      <c r="N241" s="171"/>
      <c r="O241" s="171"/>
      <c r="P241" s="172">
        <f>SUM(P242:P447)</f>
        <v>0</v>
      </c>
      <c r="Q241" s="171"/>
      <c r="R241" s="172">
        <f>SUM(R242:R447)</f>
        <v>0</v>
      </c>
      <c r="S241" s="171"/>
      <c r="T241" s="173">
        <f>SUM(T242:T447)</f>
        <v>0</v>
      </c>
      <c r="AR241" s="174" t="s">
        <v>83</v>
      </c>
      <c r="AT241" s="175" t="s">
        <v>74</v>
      </c>
      <c r="AU241" s="175" t="s">
        <v>75</v>
      </c>
      <c r="AY241" s="174" t="s">
        <v>123</v>
      </c>
      <c r="BK241" s="176">
        <f>SUM(BK242:BK447)</f>
        <v>0</v>
      </c>
    </row>
    <row r="242" spans="1:65" s="2" customFormat="1" ht="24">
      <c r="A242" s="33"/>
      <c r="B242" s="34"/>
      <c r="C242" s="228" t="s">
        <v>281</v>
      </c>
      <c r="D242" s="228" t="s">
        <v>369</v>
      </c>
      <c r="E242" s="229" t="s">
        <v>370</v>
      </c>
      <c r="F242" s="230" t="s">
        <v>371</v>
      </c>
      <c r="G242" s="231" t="s">
        <v>362</v>
      </c>
      <c r="H242" s="232">
        <v>400</v>
      </c>
      <c r="I242" s="233"/>
      <c r="J242" s="234">
        <f>ROUND(I242*H242,2)</f>
        <v>0</v>
      </c>
      <c r="K242" s="230" t="s">
        <v>128</v>
      </c>
      <c r="L242" s="38"/>
      <c r="M242" s="235" t="s">
        <v>1</v>
      </c>
      <c r="N242" s="236" t="s">
        <v>40</v>
      </c>
      <c r="O242" s="70"/>
      <c r="P242" s="187">
        <f>O242*H242</f>
        <v>0</v>
      </c>
      <c r="Q242" s="187">
        <v>0</v>
      </c>
      <c r="R242" s="187">
        <f>Q242*H242</f>
        <v>0</v>
      </c>
      <c r="S242" s="187">
        <v>0</v>
      </c>
      <c r="T242" s="188">
        <f>S242*H242</f>
        <v>0</v>
      </c>
      <c r="U242" s="33"/>
      <c r="V242" s="33"/>
      <c r="W242" s="33"/>
      <c r="X242" s="33"/>
      <c r="Y242" s="33"/>
      <c r="Z242" s="33"/>
      <c r="AA242" s="33"/>
      <c r="AB242" s="33"/>
      <c r="AC242" s="33"/>
      <c r="AD242" s="33"/>
      <c r="AE242" s="33"/>
      <c r="AR242" s="189" t="s">
        <v>130</v>
      </c>
      <c r="AT242" s="189" t="s">
        <v>369</v>
      </c>
      <c r="AU242" s="189" t="s">
        <v>83</v>
      </c>
      <c r="AY242" s="16" t="s">
        <v>123</v>
      </c>
      <c r="BE242" s="190">
        <f>IF(N242="základní",J242,0)</f>
        <v>0</v>
      </c>
      <c r="BF242" s="190">
        <f>IF(N242="snížená",J242,0)</f>
        <v>0</v>
      </c>
      <c r="BG242" s="190">
        <f>IF(N242="zákl. přenesená",J242,0)</f>
        <v>0</v>
      </c>
      <c r="BH242" s="190">
        <f>IF(N242="sníž. přenesená",J242,0)</f>
        <v>0</v>
      </c>
      <c r="BI242" s="190">
        <f>IF(N242="nulová",J242,0)</f>
        <v>0</v>
      </c>
      <c r="BJ242" s="16" t="s">
        <v>83</v>
      </c>
      <c r="BK242" s="190">
        <f>ROUND(I242*H242,2)</f>
        <v>0</v>
      </c>
      <c r="BL242" s="16" t="s">
        <v>130</v>
      </c>
      <c r="BM242" s="189" t="s">
        <v>805</v>
      </c>
    </row>
    <row r="243" spans="1:65" s="2" customFormat="1" ht="48.75">
      <c r="A243" s="33"/>
      <c r="B243" s="34"/>
      <c r="C243" s="35"/>
      <c r="D243" s="191" t="s">
        <v>132</v>
      </c>
      <c r="E243" s="35"/>
      <c r="F243" s="192" t="s">
        <v>373</v>
      </c>
      <c r="G243" s="35"/>
      <c r="H243" s="35"/>
      <c r="I243" s="193"/>
      <c r="J243" s="35"/>
      <c r="K243" s="35"/>
      <c r="L243" s="38"/>
      <c r="M243" s="194"/>
      <c r="N243" s="195"/>
      <c r="O243" s="70"/>
      <c r="P243" s="70"/>
      <c r="Q243" s="70"/>
      <c r="R243" s="70"/>
      <c r="S243" s="70"/>
      <c r="T243" s="71"/>
      <c r="U243" s="33"/>
      <c r="V243" s="33"/>
      <c r="W243" s="33"/>
      <c r="X243" s="33"/>
      <c r="Y243" s="33"/>
      <c r="Z243" s="33"/>
      <c r="AA243" s="33"/>
      <c r="AB243" s="33"/>
      <c r="AC243" s="33"/>
      <c r="AD243" s="33"/>
      <c r="AE243" s="33"/>
      <c r="AT243" s="16" t="s">
        <v>132</v>
      </c>
      <c r="AU243" s="16" t="s">
        <v>83</v>
      </c>
    </row>
    <row r="244" spans="1:65" s="13" customFormat="1" ht="11.25">
      <c r="B244" s="206"/>
      <c r="C244" s="207"/>
      <c r="D244" s="191" t="s">
        <v>133</v>
      </c>
      <c r="E244" s="208" t="s">
        <v>1</v>
      </c>
      <c r="F244" s="209" t="s">
        <v>806</v>
      </c>
      <c r="G244" s="207"/>
      <c r="H244" s="210">
        <v>400</v>
      </c>
      <c r="I244" s="211"/>
      <c r="J244" s="207"/>
      <c r="K244" s="207"/>
      <c r="L244" s="212"/>
      <c r="M244" s="213"/>
      <c r="N244" s="214"/>
      <c r="O244" s="214"/>
      <c r="P244" s="214"/>
      <c r="Q244" s="214"/>
      <c r="R244" s="214"/>
      <c r="S244" s="214"/>
      <c r="T244" s="215"/>
      <c r="AT244" s="216" t="s">
        <v>133</v>
      </c>
      <c r="AU244" s="216" t="s">
        <v>83</v>
      </c>
      <c r="AV244" s="13" t="s">
        <v>85</v>
      </c>
      <c r="AW244" s="13" t="s">
        <v>31</v>
      </c>
      <c r="AX244" s="13" t="s">
        <v>75</v>
      </c>
      <c r="AY244" s="216" t="s">
        <v>123</v>
      </c>
    </row>
    <row r="245" spans="1:65" s="14" customFormat="1" ht="11.25">
      <c r="B245" s="217"/>
      <c r="C245" s="218"/>
      <c r="D245" s="191" t="s">
        <v>133</v>
      </c>
      <c r="E245" s="219" t="s">
        <v>1</v>
      </c>
      <c r="F245" s="220" t="s">
        <v>136</v>
      </c>
      <c r="G245" s="218"/>
      <c r="H245" s="221">
        <v>400</v>
      </c>
      <c r="I245" s="222"/>
      <c r="J245" s="218"/>
      <c r="K245" s="218"/>
      <c r="L245" s="223"/>
      <c r="M245" s="224"/>
      <c r="N245" s="225"/>
      <c r="O245" s="225"/>
      <c r="P245" s="225"/>
      <c r="Q245" s="225"/>
      <c r="R245" s="225"/>
      <c r="S245" s="225"/>
      <c r="T245" s="226"/>
      <c r="AT245" s="227" t="s">
        <v>133</v>
      </c>
      <c r="AU245" s="227" t="s">
        <v>83</v>
      </c>
      <c r="AV245" s="14" t="s">
        <v>130</v>
      </c>
      <c r="AW245" s="14" t="s">
        <v>31</v>
      </c>
      <c r="AX245" s="14" t="s">
        <v>83</v>
      </c>
      <c r="AY245" s="227" t="s">
        <v>123</v>
      </c>
    </row>
    <row r="246" spans="1:65" s="2" customFormat="1" ht="24">
      <c r="A246" s="33"/>
      <c r="B246" s="34"/>
      <c r="C246" s="228" t="s">
        <v>285</v>
      </c>
      <c r="D246" s="228" t="s">
        <v>369</v>
      </c>
      <c r="E246" s="229" t="s">
        <v>375</v>
      </c>
      <c r="F246" s="230" t="s">
        <v>376</v>
      </c>
      <c r="G246" s="231" t="s">
        <v>362</v>
      </c>
      <c r="H246" s="232">
        <v>5002.5</v>
      </c>
      <c r="I246" s="233"/>
      <c r="J246" s="234">
        <f>ROUND(I246*H246,2)</f>
        <v>0</v>
      </c>
      <c r="K246" s="230" t="s">
        <v>128</v>
      </c>
      <c r="L246" s="38"/>
      <c r="M246" s="235" t="s">
        <v>1</v>
      </c>
      <c r="N246" s="236" t="s">
        <v>40</v>
      </c>
      <c r="O246" s="70"/>
      <c r="P246" s="187">
        <f>O246*H246</f>
        <v>0</v>
      </c>
      <c r="Q246" s="187">
        <v>0</v>
      </c>
      <c r="R246" s="187">
        <f>Q246*H246</f>
        <v>0</v>
      </c>
      <c r="S246" s="187">
        <v>0</v>
      </c>
      <c r="T246" s="188">
        <f>S246*H246</f>
        <v>0</v>
      </c>
      <c r="U246" s="33"/>
      <c r="V246" s="33"/>
      <c r="W246" s="33"/>
      <c r="X246" s="33"/>
      <c r="Y246" s="33"/>
      <c r="Z246" s="33"/>
      <c r="AA246" s="33"/>
      <c r="AB246" s="33"/>
      <c r="AC246" s="33"/>
      <c r="AD246" s="33"/>
      <c r="AE246" s="33"/>
      <c r="AR246" s="189" t="s">
        <v>130</v>
      </c>
      <c r="AT246" s="189" t="s">
        <v>369</v>
      </c>
      <c r="AU246" s="189" t="s">
        <v>83</v>
      </c>
      <c r="AY246" s="16" t="s">
        <v>123</v>
      </c>
      <c r="BE246" s="190">
        <f>IF(N246="základní",J246,0)</f>
        <v>0</v>
      </c>
      <c r="BF246" s="190">
        <f>IF(N246="snížená",J246,0)</f>
        <v>0</v>
      </c>
      <c r="BG246" s="190">
        <f>IF(N246="zákl. přenesená",J246,0)</f>
        <v>0</v>
      </c>
      <c r="BH246" s="190">
        <f>IF(N246="sníž. přenesená",J246,0)</f>
        <v>0</v>
      </c>
      <c r="BI246" s="190">
        <f>IF(N246="nulová",J246,0)</f>
        <v>0</v>
      </c>
      <c r="BJ246" s="16" t="s">
        <v>83</v>
      </c>
      <c r="BK246" s="190">
        <f>ROUND(I246*H246,2)</f>
        <v>0</v>
      </c>
      <c r="BL246" s="16" t="s">
        <v>130</v>
      </c>
      <c r="BM246" s="189" t="s">
        <v>807</v>
      </c>
    </row>
    <row r="247" spans="1:65" s="2" customFormat="1" ht="39">
      <c r="A247" s="33"/>
      <c r="B247" s="34"/>
      <c r="C247" s="35"/>
      <c r="D247" s="191" t="s">
        <v>132</v>
      </c>
      <c r="E247" s="35"/>
      <c r="F247" s="192" t="s">
        <v>378</v>
      </c>
      <c r="G247" s="35"/>
      <c r="H247" s="35"/>
      <c r="I247" s="193"/>
      <c r="J247" s="35"/>
      <c r="K247" s="35"/>
      <c r="L247" s="38"/>
      <c r="M247" s="194"/>
      <c r="N247" s="195"/>
      <c r="O247" s="70"/>
      <c r="P247" s="70"/>
      <c r="Q247" s="70"/>
      <c r="R247" s="70"/>
      <c r="S247" s="70"/>
      <c r="T247" s="71"/>
      <c r="U247" s="33"/>
      <c r="V247" s="33"/>
      <c r="W247" s="33"/>
      <c r="X247" s="33"/>
      <c r="Y247" s="33"/>
      <c r="Z247" s="33"/>
      <c r="AA247" s="33"/>
      <c r="AB247" s="33"/>
      <c r="AC247" s="33"/>
      <c r="AD247" s="33"/>
      <c r="AE247" s="33"/>
      <c r="AT247" s="16" t="s">
        <v>132</v>
      </c>
      <c r="AU247" s="16" t="s">
        <v>83</v>
      </c>
    </row>
    <row r="248" spans="1:65" s="12" customFormat="1" ht="11.25">
      <c r="B248" s="196"/>
      <c r="C248" s="197"/>
      <c r="D248" s="191" t="s">
        <v>133</v>
      </c>
      <c r="E248" s="198" t="s">
        <v>1</v>
      </c>
      <c r="F248" s="199" t="s">
        <v>379</v>
      </c>
      <c r="G248" s="197"/>
      <c r="H248" s="198" t="s">
        <v>1</v>
      </c>
      <c r="I248" s="200"/>
      <c r="J248" s="197"/>
      <c r="K248" s="197"/>
      <c r="L248" s="201"/>
      <c r="M248" s="202"/>
      <c r="N248" s="203"/>
      <c r="O248" s="203"/>
      <c r="P248" s="203"/>
      <c r="Q248" s="203"/>
      <c r="R248" s="203"/>
      <c r="S248" s="203"/>
      <c r="T248" s="204"/>
      <c r="AT248" s="205" t="s">
        <v>133</v>
      </c>
      <c r="AU248" s="205" t="s">
        <v>83</v>
      </c>
      <c r="AV248" s="12" t="s">
        <v>83</v>
      </c>
      <c r="AW248" s="12" t="s">
        <v>31</v>
      </c>
      <c r="AX248" s="12" t="s">
        <v>75</v>
      </c>
      <c r="AY248" s="205" t="s">
        <v>123</v>
      </c>
    </row>
    <row r="249" spans="1:65" s="12" customFormat="1" ht="11.25">
      <c r="B249" s="196"/>
      <c r="C249" s="197"/>
      <c r="D249" s="191" t="s">
        <v>133</v>
      </c>
      <c r="E249" s="198" t="s">
        <v>1</v>
      </c>
      <c r="F249" s="199" t="s">
        <v>380</v>
      </c>
      <c r="G249" s="197"/>
      <c r="H249" s="198" t="s">
        <v>1</v>
      </c>
      <c r="I249" s="200"/>
      <c r="J249" s="197"/>
      <c r="K249" s="197"/>
      <c r="L249" s="201"/>
      <c r="M249" s="202"/>
      <c r="N249" s="203"/>
      <c r="O249" s="203"/>
      <c r="P249" s="203"/>
      <c r="Q249" s="203"/>
      <c r="R249" s="203"/>
      <c r="S249" s="203"/>
      <c r="T249" s="204"/>
      <c r="AT249" s="205" t="s">
        <v>133</v>
      </c>
      <c r="AU249" s="205" t="s">
        <v>83</v>
      </c>
      <c r="AV249" s="12" t="s">
        <v>83</v>
      </c>
      <c r="AW249" s="12" t="s">
        <v>31</v>
      </c>
      <c r="AX249" s="12" t="s">
        <v>75</v>
      </c>
      <c r="AY249" s="205" t="s">
        <v>123</v>
      </c>
    </row>
    <row r="250" spans="1:65" s="13" customFormat="1" ht="11.25">
      <c r="B250" s="206"/>
      <c r="C250" s="207"/>
      <c r="D250" s="191" t="s">
        <v>133</v>
      </c>
      <c r="E250" s="208" t="s">
        <v>1</v>
      </c>
      <c r="F250" s="209" t="s">
        <v>808</v>
      </c>
      <c r="G250" s="207"/>
      <c r="H250" s="210">
        <v>450</v>
      </c>
      <c r="I250" s="211"/>
      <c r="J250" s="207"/>
      <c r="K250" s="207"/>
      <c r="L250" s="212"/>
      <c r="M250" s="213"/>
      <c r="N250" s="214"/>
      <c r="O250" s="214"/>
      <c r="P250" s="214"/>
      <c r="Q250" s="214"/>
      <c r="R250" s="214"/>
      <c r="S250" s="214"/>
      <c r="T250" s="215"/>
      <c r="AT250" s="216" t="s">
        <v>133</v>
      </c>
      <c r="AU250" s="216" t="s">
        <v>83</v>
      </c>
      <c r="AV250" s="13" t="s">
        <v>85</v>
      </c>
      <c r="AW250" s="13" t="s">
        <v>31</v>
      </c>
      <c r="AX250" s="13" t="s">
        <v>75</v>
      </c>
      <c r="AY250" s="216" t="s">
        <v>123</v>
      </c>
    </row>
    <row r="251" spans="1:65" s="13" customFormat="1" ht="11.25">
      <c r="B251" s="206"/>
      <c r="C251" s="207"/>
      <c r="D251" s="191" t="s">
        <v>133</v>
      </c>
      <c r="E251" s="208" t="s">
        <v>1</v>
      </c>
      <c r="F251" s="209" t="s">
        <v>809</v>
      </c>
      <c r="G251" s="207"/>
      <c r="H251" s="210">
        <v>105</v>
      </c>
      <c r="I251" s="211"/>
      <c r="J251" s="207"/>
      <c r="K251" s="207"/>
      <c r="L251" s="212"/>
      <c r="M251" s="213"/>
      <c r="N251" s="214"/>
      <c r="O251" s="214"/>
      <c r="P251" s="214"/>
      <c r="Q251" s="214"/>
      <c r="R251" s="214"/>
      <c r="S251" s="214"/>
      <c r="T251" s="215"/>
      <c r="AT251" s="216" t="s">
        <v>133</v>
      </c>
      <c r="AU251" s="216" t="s">
        <v>83</v>
      </c>
      <c r="AV251" s="13" t="s">
        <v>85</v>
      </c>
      <c r="AW251" s="13" t="s">
        <v>31</v>
      </c>
      <c r="AX251" s="13" t="s">
        <v>75</v>
      </c>
      <c r="AY251" s="216" t="s">
        <v>123</v>
      </c>
    </row>
    <row r="252" spans="1:65" s="12" customFormat="1" ht="11.25">
      <c r="B252" s="196"/>
      <c r="C252" s="197"/>
      <c r="D252" s="191" t="s">
        <v>133</v>
      </c>
      <c r="E252" s="198" t="s">
        <v>1</v>
      </c>
      <c r="F252" s="199" t="s">
        <v>385</v>
      </c>
      <c r="G252" s="197"/>
      <c r="H252" s="198" t="s">
        <v>1</v>
      </c>
      <c r="I252" s="200"/>
      <c r="J252" s="197"/>
      <c r="K252" s="197"/>
      <c r="L252" s="201"/>
      <c r="M252" s="202"/>
      <c r="N252" s="203"/>
      <c r="O252" s="203"/>
      <c r="P252" s="203"/>
      <c r="Q252" s="203"/>
      <c r="R252" s="203"/>
      <c r="S252" s="203"/>
      <c r="T252" s="204"/>
      <c r="AT252" s="205" t="s">
        <v>133</v>
      </c>
      <c r="AU252" s="205" t="s">
        <v>83</v>
      </c>
      <c r="AV252" s="12" t="s">
        <v>83</v>
      </c>
      <c r="AW252" s="12" t="s">
        <v>31</v>
      </c>
      <c r="AX252" s="12" t="s">
        <v>75</v>
      </c>
      <c r="AY252" s="205" t="s">
        <v>123</v>
      </c>
    </row>
    <row r="253" spans="1:65" s="13" customFormat="1" ht="11.25">
      <c r="B253" s="206"/>
      <c r="C253" s="207"/>
      <c r="D253" s="191" t="s">
        <v>133</v>
      </c>
      <c r="E253" s="208" t="s">
        <v>1</v>
      </c>
      <c r="F253" s="209" t="s">
        <v>810</v>
      </c>
      <c r="G253" s="207"/>
      <c r="H253" s="210">
        <v>727.5</v>
      </c>
      <c r="I253" s="211"/>
      <c r="J253" s="207"/>
      <c r="K253" s="207"/>
      <c r="L253" s="212"/>
      <c r="M253" s="213"/>
      <c r="N253" s="214"/>
      <c r="O253" s="214"/>
      <c r="P253" s="214"/>
      <c r="Q253" s="214"/>
      <c r="R253" s="214"/>
      <c r="S253" s="214"/>
      <c r="T253" s="215"/>
      <c r="AT253" s="216" t="s">
        <v>133</v>
      </c>
      <c r="AU253" s="216" t="s">
        <v>83</v>
      </c>
      <c r="AV253" s="13" t="s">
        <v>85</v>
      </c>
      <c r="AW253" s="13" t="s">
        <v>31</v>
      </c>
      <c r="AX253" s="13" t="s">
        <v>75</v>
      </c>
      <c r="AY253" s="216" t="s">
        <v>123</v>
      </c>
    </row>
    <row r="254" spans="1:65" s="12" customFormat="1" ht="11.25">
      <c r="B254" s="196"/>
      <c r="C254" s="197"/>
      <c r="D254" s="191" t="s">
        <v>133</v>
      </c>
      <c r="E254" s="198" t="s">
        <v>1</v>
      </c>
      <c r="F254" s="199" t="s">
        <v>392</v>
      </c>
      <c r="G254" s="197"/>
      <c r="H254" s="198" t="s">
        <v>1</v>
      </c>
      <c r="I254" s="200"/>
      <c r="J254" s="197"/>
      <c r="K254" s="197"/>
      <c r="L254" s="201"/>
      <c r="M254" s="202"/>
      <c r="N254" s="203"/>
      <c r="O254" s="203"/>
      <c r="P254" s="203"/>
      <c r="Q254" s="203"/>
      <c r="R254" s="203"/>
      <c r="S254" s="203"/>
      <c r="T254" s="204"/>
      <c r="AT254" s="205" t="s">
        <v>133</v>
      </c>
      <c r="AU254" s="205" t="s">
        <v>83</v>
      </c>
      <c r="AV254" s="12" t="s">
        <v>83</v>
      </c>
      <c r="AW254" s="12" t="s">
        <v>31</v>
      </c>
      <c r="AX254" s="12" t="s">
        <v>75</v>
      </c>
      <c r="AY254" s="205" t="s">
        <v>123</v>
      </c>
    </row>
    <row r="255" spans="1:65" s="13" customFormat="1" ht="11.25">
      <c r="B255" s="206"/>
      <c r="C255" s="207"/>
      <c r="D255" s="191" t="s">
        <v>133</v>
      </c>
      <c r="E255" s="208" t="s">
        <v>1</v>
      </c>
      <c r="F255" s="209" t="s">
        <v>811</v>
      </c>
      <c r="G255" s="207"/>
      <c r="H255" s="210">
        <v>3120</v>
      </c>
      <c r="I255" s="211"/>
      <c r="J255" s="207"/>
      <c r="K255" s="207"/>
      <c r="L255" s="212"/>
      <c r="M255" s="213"/>
      <c r="N255" s="214"/>
      <c r="O255" s="214"/>
      <c r="P255" s="214"/>
      <c r="Q255" s="214"/>
      <c r="R255" s="214"/>
      <c r="S255" s="214"/>
      <c r="T255" s="215"/>
      <c r="AT255" s="216" t="s">
        <v>133</v>
      </c>
      <c r="AU255" s="216" t="s">
        <v>83</v>
      </c>
      <c r="AV255" s="13" t="s">
        <v>85</v>
      </c>
      <c r="AW255" s="13" t="s">
        <v>31</v>
      </c>
      <c r="AX255" s="13" t="s">
        <v>75</v>
      </c>
      <c r="AY255" s="216" t="s">
        <v>123</v>
      </c>
    </row>
    <row r="256" spans="1:65" s="13" customFormat="1" ht="11.25">
      <c r="B256" s="206"/>
      <c r="C256" s="207"/>
      <c r="D256" s="191" t="s">
        <v>133</v>
      </c>
      <c r="E256" s="208" t="s">
        <v>1</v>
      </c>
      <c r="F256" s="209" t="s">
        <v>812</v>
      </c>
      <c r="G256" s="207"/>
      <c r="H256" s="210">
        <v>600</v>
      </c>
      <c r="I256" s="211"/>
      <c r="J256" s="207"/>
      <c r="K256" s="207"/>
      <c r="L256" s="212"/>
      <c r="M256" s="213"/>
      <c r="N256" s="214"/>
      <c r="O256" s="214"/>
      <c r="P256" s="214"/>
      <c r="Q256" s="214"/>
      <c r="R256" s="214"/>
      <c r="S256" s="214"/>
      <c r="T256" s="215"/>
      <c r="AT256" s="216" t="s">
        <v>133</v>
      </c>
      <c r="AU256" s="216" t="s">
        <v>83</v>
      </c>
      <c r="AV256" s="13" t="s">
        <v>85</v>
      </c>
      <c r="AW256" s="13" t="s">
        <v>31</v>
      </c>
      <c r="AX256" s="13" t="s">
        <v>75</v>
      </c>
      <c r="AY256" s="216" t="s">
        <v>123</v>
      </c>
    </row>
    <row r="257" spans="1:65" s="14" customFormat="1" ht="11.25">
      <c r="B257" s="217"/>
      <c r="C257" s="218"/>
      <c r="D257" s="191" t="s">
        <v>133</v>
      </c>
      <c r="E257" s="219" t="s">
        <v>1</v>
      </c>
      <c r="F257" s="220" t="s">
        <v>136</v>
      </c>
      <c r="G257" s="218"/>
      <c r="H257" s="221">
        <v>5002.5</v>
      </c>
      <c r="I257" s="222"/>
      <c r="J257" s="218"/>
      <c r="K257" s="218"/>
      <c r="L257" s="223"/>
      <c r="M257" s="224"/>
      <c r="N257" s="225"/>
      <c r="O257" s="225"/>
      <c r="P257" s="225"/>
      <c r="Q257" s="225"/>
      <c r="R257" s="225"/>
      <c r="S257" s="225"/>
      <c r="T257" s="226"/>
      <c r="AT257" s="227" t="s">
        <v>133</v>
      </c>
      <c r="AU257" s="227" t="s">
        <v>83</v>
      </c>
      <c r="AV257" s="14" t="s">
        <v>130</v>
      </c>
      <c r="AW257" s="14" t="s">
        <v>31</v>
      </c>
      <c r="AX257" s="14" t="s">
        <v>83</v>
      </c>
      <c r="AY257" s="227" t="s">
        <v>123</v>
      </c>
    </row>
    <row r="258" spans="1:65" s="2" customFormat="1" ht="24">
      <c r="A258" s="33"/>
      <c r="B258" s="34"/>
      <c r="C258" s="228" t="s">
        <v>291</v>
      </c>
      <c r="D258" s="228" t="s">
        <v>369</v>
      </c>
      <c r="E258" s="229" t="s">
        <v>397</v>
      </c>
      <c r="F258" s="230" t="s">
        <v>398</v>
      </c>
      <c r="G258" s="231" t="s">
        <v>344</v>
      </c>
      <c r="H258" s="232">
        <v>203</v>
      </c>
      <c r="I258" s="233"/>
      <c r="J258" s="234">
        <f>ROUND(I258*H258,2)</f>
        <v>0</v>
      </c>
      <c r="K258" s="230" t="s">
        <v>128</v>
      </c>
      <c r="L258" s="38"/>
      <c r="M258" s="235" t="s">
        <v>1</v>
      </c>
      <c r="N258" s="236" t="s">
        <v>40</v>
      </c>
      <c r="O258" s="70"/>
      <c r="P258" s="187">
        <f>O258*H258</f>
        <v>0</v>
      </c>
      <c r="Q258" s="187">
        <v>0</v>
      </c>
      <c r="R258" s="187">
        <f>Q258*H258</f>
        <v>0</v>
      </c>
      <c r="S258" s="187">
        <v>0</v>
      </c>
      <c r="T258" s="188">
        <f>S258*H258</f>
        <v>0</v>
      </c>
      <c r="U258" s="33"/>
      <c r="V258" s="33"/>
      <c r="W258" s="33"/>
      <c r="X258" s="33"/>
      <c r="Y258" s="33"/>
      <c r="Z258" s="33"/>
      <c r="AA258" s="33"/>
      <c r="AB258" s="33"/>
      <c r="AC258" s="33"/>
      <c r="AD258" s="33"/>
      <c r="AE258" s="33"/>
      <c r="AR258" s="189" t="s">
        <v>130</v>
      </c>
      <c r="AT258" s="189" t="s">
        <v>369</v>
      </c>
      <c r="AU258" s="189" t="s">
        <v>83</v>
      </c>
      <c r="AY258" s="16" t="s">
        <v>123</v>
      </c>
      <c r="BE258" s="190">
        <f>IF(N258="základní",J258,0)</f>
        <v>0</v>
      </c>
      <c r="BF258" s="190">
        <f>IF(N258="snížená",J258,0)</f>
        <v>0</v>
      </c>
      <c r="BG258" s="190">
        <f>IF(N258="zákl. přenesená",J258,0)</f>
        <v>0</v>
      </c>
      <c r="BH258" s="190">
        <f>IF(N258="sníž. přenesená",J258,0)</f>
        <v>0</v>
      </c>
      <c r="BI258" s="190">
        <f>IF(N258="nulová",J258,0)</f>
        <v>0</v>
      </c>
      <c r="BJ258" s="16" t="s">
        <v>83</v>
      </c>
      <c r="BK258" s="190">
        <f>ROUND(I258*H258,2)</f>
        <v>0</v>
      </c>
      <c r="BL258" s="16" t="s">
        <v>130</v>
      </c>
      <c r="BM258" s="189" t="s">
        <v>813</v>
      </c>
    </row>
    <row r="259" spans="1:65" s="2" customFormat="1" ht="48.75">
      <c r="A259" s="33"/>
      <c r="B259" s="34"/>
      <c r="C259" s="35"/>
      <c r="D259" s="191" t="s">
        <v>132</v>
      </c>
      <c r="E259" s="35"/>
      <c r="F259" s="192" t="s">
        <v>400</v>
      </c>
      <c r="G259" s="35"/>
      <c r="H259" s="35"/>
      <c r="I259" s="193"/>
      <c r="J259" s="35"/>
      <c r="K259" s="35"/>
      <c r="L259" s="38"/>
      <c r="M259" s="194"/>
      <c r="N259" s="195"/>
      <c r="O259" s="70"/>
      <c r="P259" s="70"/>
      <c r="Q259" s="70"/>
      <c r="R259" s="70"/>
      <c r="S259" s="70"/>
      <c r="T259" s="71"/>
      <c r="U259" s="33"/>
      <c r="V259" s="33"/>
      <c r="W259" s="33"/>
      <c r="X259" s="33"/>
      <c r="Y259" s="33"/>
      <c r="Z259" s="33"/>
      <c r="AA259" s="33"/>
      <c r="AB259" s="33"/>
      <c r="AC259" s="33"/>
      <c r="AD259" s="33"/>
      <c r="AE259" s="33"/>
      <c r="AT259" s="16" t="s">
        <v>132</v>
      </c>
      <c r="AU259" s="16" t="s">
        <v>83</v>
      </c>
    </row>
    <row r="260" spans="1:65" s="12" customFormat="1" ht="11.25">
      <c r="B260" s="196"/>
      <c r="C260" s="197"/>
      <c r="D260" s="191" t="s">
        <v>133</v>
      </c>
      <c r="E260" s="198" t="s">
        <v>1</v>
      </c>
      <c r="F260" s="199" t="s">
        <v>401</v>
      </c>
      <c r="G260" s="197"/>
      <c r="H260" s="198" t="s">
        <v>1</v>
      </c>
      <c r="I260" s="200"/>
      <c r="J260" s="197"/>
      <c r="K260" s="197"/>
      <c r="L260" s="201"/>
      <c r="M260" s="202"/>
      <c r="N260" s="203"/>
      <c r="O260" s="203"/>
      <c r="P260" s="203"/>
      <c r="Q260" s="203"/>
      <c r="R260" s="203"/>
      <c r="S260" s="203"/>
      <c r="T260" s="204"/>
      <c r="AT260" s="205" t="s">
        <v>133</v>
      </c>
      <c r="AU260" s="205" t="s">
        <v>83</v>
      </c>
      <c r="AV260" s="12" t="s">
        <v>83</v>
      </c>
      <c r="AW260" s="12" t="s">
        <v>31</v>
      </c>
      <c r="AX260" s="12" t="s">
        <v>75</v>
      </c>
      <c r="AY260" s="205" t="s">
        <v>123</v>
      </c>
    </row>
    <row r="261" spans="1:65" s="12" customFormat="1" ht="11.25">
      <c r="B261" s="196"/>
      <c r="C261" s="197"/>
      <c r="D261" s="191" t="s">
        <v>133</v>
      </c>
      <c r="E261" s="198" t="s">
        <v>1</v>
      </c>
      <c r="F261" s="199" t="s">
        <v>380</v>
      </c>
      <c r="G261" s="197"/>
      <c r="H261" s="198" t="s">
        <v>1</v>
      </c>
      <c r="I261" s="200"/>
      <c r="J261" s="197"/>
      <c r="K261" s="197"/>
      <c r="L261" s="201"/>
      <c r="M261" s="202"/>
      <c r="N261" s="203"/>
      <c r="O261" s="203"/>
      <c r="P261" s="203"/>
      <c r="Q261" s="203"/>
      <c r="R261" s="203"/>
      <c r="S261" s="203"/>
      <c r="T261" s="204"/>
      <c r="AT261" s="205" t="s">
        <v>133</v>
      </c>
      <c r="AU261" s="205" t="s">
        <v>83</v>
      </c>
      <c r="AV261" s="12" t="s">
        <v>83</v>
      </c>
      <c r="AW261" s="12" t="s">
        <v>31</v>
      </c>
      <c r="AX261" s="12" t="s">
        <v>75</v>
      </c>
      <c r="AY261" s="205" t="s">
        <v>123</v>
      </c>
    </row>
    <row r="262" spans="1:65" s="13" customFormat="1" ht="11.25">
      <c r="B262" s="206"/>
      <c r="C262" s="207"/>
      <c r="D262" s="191" t="s">
        <v>133</v>
      </c>
      <c r="E262" s="208" t="s">
        <v>1</v>
      </c>
      <c r="F262" s="209" t="s">
        <v>814</v>
      </c>
      <c r="G262" s="207"/>
      <c r="H262" s="210">
        <v>66</v>
      </c>
      <c r="I262" s="211"/>
      <c r="J262" s="207"/>
      <c r="K262" s="207"/>
      <c r="L262" s="212"/>
      <c r="M262" s="213"/>
      <c r="N262" s="214"/>
      <c r="O262" s="214"/>
      <c r="P262" s="214"/>
      <c r="Q262" s="214"/>
      <c r="R262" s="214"/>
      <c r="S262" s="214"/>
      <c r="T262" s="215"/>
      <c r="AT262" s="216" t="s">
        <v>133</v>
      </c>
      <c r="AU262" s="216" t="s">
        <v>83</v>
      </c>
      <c r="AV262" s="13" t="s">
        <v>85</v>
      </c>
      <c r="AW262" s="13" t="s">
        <v>31</v>
      </c>
      <c r="AX262" s="13" t="s">
        <v>75</v>
      </c>
      <c r="AY262" s="216" t="s">
        <v>123</v>
      </c>
    </row>
    <row r="263" spans="1:65" s="13" customFormat="1" ht="11.25">
      <c r="B263" s="206"/>
      <c r="C263" s="207"/>
      <c r="D263" s="191" t="s">
        <v>133</v>
      </c>
      <c r="E263" s="208" t="s">
        <v>1</v>
      </c>
      <c r="F263" s="209" t="s">
        <v>815</v>
      </c>
      <c r="G263" s="207"/>
      <c r="H263" s="210">
        <v>13</v>
      </c>
      <c r="I263" s="211"/>
      <c r="J263" s="207"/>
      <c r="K263" s="207"/>
      <c r="L263" s="212"/>
      <c r="M263" s="213"/>
      <c r="N263" s="214"/>
      <c r="O263" s="214"/>
      <c r="P263" s="214"/>
      <c r="Q263" s="214"/>
      <c r="R263" s="214"/>
      <c r="S263" s="214"/>
      <c r="T263" s="215"/>
      <c r="AT263" s="216" t="s">
        <v>133</v>
      </c>
      <c r="AU263" s="216" t="s">
        <v>83</v>
      </c>
      <c r="AV263" s="13" t="s">
        <v>85</v>
      </c>
      <c r="AW263" s="13" t="s">
        <v>31</v>
      </c>
      <c r="AX263" s="13" t="s">
        <v>75</v>
      </c>
      <c r="AY263" s="216" t="s">
        <v>123</v>
      </c>
    </row>
    <row r="264" spans="1:65" s="12" customFormat="1" ht="11.25">
      <c r="B264" s="196"/>
      <c r="C264" s="197"/>
      <c r="D264" s="191" t="s">
        <v>133</v>
      </c>
      <c r="E264" s="198" t="s">
        <v>1</v>
      </c>
      <c r="F264" s="199" t="s">
        <v>385</v>
      </c>
      <c r="G264" s="197"/>
      <c r="H264" s="198" t="s">
        <v>1</v>
      </c>
      <c r="I264" s="200"/>
      <c r="J264" s="197"/>
      <c r="K264" s="197"/>
      <c r="L264" s="201"/>
      <c r="M264" s="202"/>
      <c r="N264" s="203"/>
      <c r="O264" s="203"/>
      <c r="P264" s="203"/>
      <c r="Q264" s="203"/>
      <c r="R264" s="203"/>
      <c r="S264" s="203"/>
      <c r="T264" s="204"/>
      <c r="AT264" s="205" t="s">
        <v>133</v>
      </c>
      <c r="AU264" s="205" t="s">
        <v>83</v>
      </c>
      <c r="AV264" s="12" t="s">
        <v>83</v>
      </c>
      <c r="AW264" s="12" t="s">
        <v>31</v>
      </c>
      <c r="AX264" s="12" t="s">
        <v>75</v>
      </c>
      <c r="AY264" s="205" t="s">
        <v>123</v>
      </c>
    </row>
    <row r="265" spans="1:65" s="13" customFormat="1" ht="11.25">
      <c r="B265" s="206"/>
      <c r="C265" s="207"/>
      <c r="D265" s="191" t="s">
        <v>133</v>
      </c>
      <c r="E265" s="208" t="s">
        <v>1</v>
      </c>
      <c r="F265" s="209" t="s">
        <v>816</v>
      </c>
      <c r="G265" s="207"/>
      <c r="H265" s="210">
        <v>56</v>
      </c>
      <c r="I265" s="211"/>
      <c r="J265" s="207"/>
      <c r="K265" s="207"/>
      <c r="L265" s="212"/>
      <c r="M265" s="213"/>
      <c r="N265" s="214"/>
      <c r="O265" s="214"/>
      <c r="P265" s="214"/>
      <c r="Q265" s="214"/>
      <c r="R265" s="214"/>
      <c r="S265" s="214"/>
      <c r="T265" s="215"/>
      <c r="AT265" s="216" t="s">
        <v>133</v>
      </c>
      <c r="AU265" s="216" t="s">
        <v>83</v>
      </c>
      <c r="AV265" s="13" t="s">
        <v>85</v>
      </c>
      <c r="AW265" s="13" t="s">
        <v>31</v>
      </c>
      <c r="AX265" s="13" t="s">
        <v>75</v>
      </c>
      <c r="AY265" s="216" t="s">
        <v>123</v>
      </c>
    </row>
    <row r="266" spans="1:65" s="12" customFormat="1" ht="11.25">
      <c r="B266" s="196"/>
      <c r="C266" s="197"/>
      <c r="D266" s="191" t="s">
        <v>133</v>
      </c>
      <c r="E266" s="198" t="s">
        <v>1</v>
      </c>
      <c r="F266" s="199" t="s">
        <v>392</v>
      </c>
      <c r="G266" s="197"/>
      <c r="H266" s="198" t="s">
        <v>1</v>
      </c>
      <c r="I266" s="200"/>
      <c r="J266" s="197"/>
      <c r="K266" s="197"/>
      <c r="L266" s="201"/>
      <c r="M266" s="202"/>
      <c r="N266" s="203"/>
      <c r="O266" s="203"/>
      <c r="P266" s="203"/>
      <c r="Q266" s="203"/>
      <c r="R266" s="203"/>
      <c r="S266" s="203"/>
      <c r="T266" s="204"/>
      <c r="AT266" s="205" t="s">
        <v>133</v>
      </c>
      <c r="AU266" s="205" t="s">
        <v>83</v>
      </c>
      <c r="AV266" s="12" t="s">
        <v>83</v>
      </c>
      <c r="AW266" s="12" t="s">
        <v>31</v>
      </c>
      <c r="AX266" s="12" t="s">
        <v>75</v>
      </c>
      <c r="AY266" s="205" t="s">
        <v>123</v>
      </c>
    </row>
    <row r="267" spans="1:65" s="13" customFormat="1" ht="11.25">
      <c r="B267" s="206"/>
      <c r="C267" s="207"/>
      <c r="D267" s="191" t="s">
        <v>133</v>
      </c>
      <c r="E267" s="208" t="s">
        <v>1</v>
      </c>
      <c r="F267" s="209" t="s">
        <v>817</v>
      </c>
      <c r="G267" s="207"/>
      <c r="H267" s="210">
        <v>68</v>
      </c>
      <c r="I267" s="211"/>
      <c r="J267" s="207"/>
      <c r="K267" s="207"/>
      <c r="L267" s="212"/>
      <c r="M267" s="213"/>
      <c r="N267" s="214"/>
      <c r="O267" s="214"/>
      <c r="P267" s="214"/>
      <c r="Q267" s="214"/>
      <c r="R267" s="214"/>
      <c r="S267" s="214"/>
      <c r="T267" s="215"/>
      <c r="AT267" s="216" t="s">
        <v>133</v>
      </c>
      <c r="AU267" s="216" t="s">
        <v>83</v>
      </c>
      <c r="AV267" s="13" t="s">
        <v>85</v>
      </c>
      <c r="AW267" s="13" t="s">
        <v>31</v>
      </c>
      <c r="AX267" s="13" t="s">
        <v>75</v>
      </c>
      <c r="AY267" s="216" t="s">
        <v>123</v>
      </c>
    </row>
    <row r="268" spans="1:65" s="14" customFormat="1" ht="11.25">
      <c r="B268" s="217"/>
      <c r="C268" s="218"/>
      <c r="D268" s="191" t="s">
        <v>133</v>
      </c>
      <c r="E268" s="219" t="s">
        <v>1</v>
      </c>
      <c r="F268" s="220" t="s">
        <v>136</v>
      </c>
      <c r="G268" s="218"/>
      <c r="H268" s="221">
        <v>203</v>
      </c>
      <c r="I268" s="222"/>
      <c r="J268" s="218"/>
      <c r="K268" s="218"/>
      <c r="L268" s="223"/>
      <c r="M268" s="224"/>
      <c r="N268" s="225"/>
      <c r="O268" s="225"/>
      <c r="P268" s="225"/>
      <c r="Q268" s="225"/>
      <c r="R268" s="225"/>
      <c r="S268" s="225"/>
      <c r="T268" s="226"/>
      <c r="AT268" s="227" t="s">
        <v>133</v>
      </c>
      <c r="AU268" s="227" t="s">
        <v>83</v>
      </c>
      <c r="AV268" s="14" t="s">
        <v>130</v>
      </c>
      <c r="AW268" s="14" t="s">
        <v>31</v>
      </c>
      <c r="AX268" s="14" t="s">
        <v>83</v>
      </c>
      <c r="AY268" s="227" t="s">
        <v>123</v>
      </c>
    </row>
    <row r="269" spans="1:65" s="2" customFormat="1" ht="24">
      <c r="A269" s="33"/>
      <c r="B269" s="34"/>
      <c r="C269" s="228" t="s">
        <v>297</v>
      </c>
      <c r="D269" s="228" t="s">
        <v>369</v>
      </c>
      <c r="E269" s="229" t="s">
        <v>415</v>
      </c>
      <c r="F269" s="230" t="s">
        <v>416</v>
      </c>
      <c r="G269" s="231" t="s">
        <v>417</v>
      </c>
      <c r="H269" s="232">
        <v>2.1749999999999998</v>
      </c>
      <c r="I269" s="233"/>
      <c r="J269" s="234">
        <f>ROUND(I269*H269,2)</f>
        <v>0</v>
      </c>
      <c r="K269" s="230" t="s">
        <v>128</v>
      </c>
      <c r="L269" s="38"/>
      <c r="M269" s="235" t="s">
        <v>1</v>
      </c>
      <c r="N269" s="236" t="s">
        <v>40</v>
      </c>
      <c r="O269" s="70"/>
      <c r="P269" s="187">
        <f>O269*H269</f>
        <v>0</v>
      </c>
      <c r="Q269" s="187">
        <v>0</v>
      </c>
      <c r="R269" s="187">
        <f>Q269*H269</f>
        <v>0</v>
      </c>
      <c r="S269" s="187">
        <v>0</v>
      </c>
      <c r="T269" s="188">
        <f>S269*H269</f>
        <v>0</v>
      </c>
      <c r="U269" s="33"/>
      <c r="V269" s="33"/>
      <c r="W269" s="33"/>
      <c r="X269" s="33"/>
      <c r="Y269" s="33"/>
      <c r="Z269" s="33"/>
      <c r="AA269" s="33"/>
      <c r="AB269" s="33"/>
      <c r="AC269" s="33"/>
      <c r="AD269" s="33"/>
      <c r="AE269" s="33"/>
      <c r="AR269" s="189" t="s">
        <v>130</v>
      </c>
      <c r="AT269" s="189" t="s">
        <v>369</v>
      </c>
      <c r="AU269" s="189" t="s">
        <v>83</v>
      </c>
      <c r="AY269" s="16" t="s">
        <v>123</v>
      </c>
      <c r="BE269" s="190">
        <f>IF(N269="základní",J269,0)</f>
        <v>0</v>
      </c>
      <c r="BF269" s="190">
        <f>IF(N269="snížená",J269,0)</f>
        <v>0</v>
      </c>
      <c r="BG269" s="190">
        <f>IF(N269="zákl. přenesená",J269,0)</f>
        <v>0</v>
      </c>
      <c r="BH269" s="190">
        <f>IF(N269="sníž. přenesená",J269,0)</f>
        <v>0</v>
      </c>
      <c r="BI269" s="190">
        <f>IF(N269="nulová",J269,0)</f>
        <v>0</v>
      </c>
      <c r="BJ269" s="16" t="s">
        <v>83</v>
      </c>
      <c r="BK269" s="190">
        <f>ROUND(I269*H269,2)</f>
        <v>0</v>
      </c>
      <c r="BL269" s="16" t="s">
        <v>130</v>
      </c>
      <c r="BM269" s="189" t="s">
        <v>818</v>
      </c>
    </row>
    <row r="270" spans="1:65" s="2" customFormat="1" ht="48.75">
      <c r="A270" s="33"/>
      <c r="B270" s="34"/>
      <c r="C270" s="35"/>
      <c r="D270" s="191" t="s">
        <v>132</v>
      </c>
      <c r="E270" s="35"/>
      <c r="F270" s="192" t="s">
        <v>419</v>
      </c>
      <c r="G270" s="35"/>
      <c r="H270" s="35"/>
      <c r="I270" s="193"/>
      <c r="J270" s="35"/>
      <c r="K270" s="35"/>
      <c r="L270" s="38"/>
      <c r="M270" s="194"/>
      <c r="N270" s="195"/>
      <c r="O270" s="70"/>
      <c r="P270" s="70"/>
      <c r="Q270" s="70"/>
      <c r="R270" s="70"/>
      <c r="S270" s="70"/>
      <c r="T270" s="71"/>
      <c r="U270" s="33"/>
      <c r="V270" s="33"/>
      <c r="W270" s="33"/>
      <c r="X270" s="33"/>
      <c r="Y270" s="33"/>
      <c r="Z270" s="33"/>
      <c r="AA270" s="33"/>
      <c r="AB270" s="33"/>
      <c r="AC270" s="33"/>
      <c r="AD270" s="33"/>
      <c r="AE270" s="33"/>
      <c r="AT270" s="16" t="s">
        <v>132</v>
      </c>
      <c r="AU270" s="16" t="s">
        <v>83</v>
      </c>
    </row>
    <row r="271" spans="1:65" s="13" customFormat="1" ht="11.25">
      <c r="B271" s="206"/>
      <c r="C271" s="207"/>
      <c r="D271" s="191" t="s">
        <v>133</v>
      </c>
      <c r="E271" s="208" t="s">
        <v>1</v>
      </c>
      <c r="F271" s="209" t="s">
        <v>819</v>
      </c>
      <c r="G271" s="207"/>
      <c r="H271" s="210">
        <v>2.1749999999999998</v>
      </c>
      <c r="I271" s="211"/>
      <c r="J271" s="207"/>
      <c r="K271" s="207"/>
      <c r="L271" s="212"/>
      <c r="M271" s="213"/>
      <c r="N271" s="214"/>
      <c r="O271" s="214"/>
      <c r="P271" s="214"/>
      <c r="Q271" s="214"/>
      <c r="R271" s="214"/>
      <c r="S271" s="214"/>
      <c r="T271" s="215"/>
      <c r="AT271" s="216" t="s">
        <v>133</v>
      </c>
      <c r="AU271" s="216" t="s">
        <v>83</v>
      </c>
      <c r="AV271" s="13" t="s">
        <v>85</v>
      </c>
      <c r="AW271" s="13" t="s">
        <v>31</v>
      </c>
      <c r="AX271" s="13" t="s">
        <v>75</v>
      </c>
      <c r="AY271" s="216" t="s">
        <v>123</v>
      </c>
    </row>
    <row r="272" spans="1:65" s="14" customFormat="1" ht="11.25">
      <c r="B272" s="217"/>
      <c r="C272" s="218"/>
      <c r="D272" s="191" t="s">
        <v>133</v>
      </c>
      <c r="E272" s="219" t="s">
        <v>1</v>
      </c>
      <c r="F272" s="220" t="s">
        <v>136</v>
      </c>
      <c r="G272" s="218"/>
      <c r="H272" s="221">
        <v>2.1749999999999998</v>
      </c>
      <c r="I272" s="222"/>
      <c r="J272" s="218"/>
      <c r="K272" s="218"/>
      <c r="L272" s="223"/>
      <c r="M272" s="224"/>
      <c r="N272" s="225"/>
      <c r="O272" s="225"/>
      <c r="P272" s="225"/>
      <c r="Q272" s="225"/>
      <c r="R272" s="225"/>
      <c r="S272" s="225"/>
      <c r="T272" s="226"/>
      <c r="AT272" s="227" t="s">
        <v>133</v>
      </c>
      <c r="AU272" s="227" t="s">
        <v>83</v>
      </c>
      <c r="AV272" s="14" t="s">
        <v>130</v>
      </c>
      <c r="AW272" s="14" t="s">
        <v>31</v>
      </c>
      <c r="AX272" s="14" t="s">
        <v>83</v>
      </c>
      <c r="AY272" s="227" t="s">
        <v>123</v>
      </c>
    </row>
    <row r="273" spans="1:65" s="2" customFormat="1" ht="33" customHeight="1">
      <c r="A273" s="33"/>
      <c r="B273" s="34"/>
      <c r="C273" s="228" t="s">
        <v>301</v>
      </c>
      <c r="D273" s="228" t="s">
        <v>369</v>
      </c>
      <c r="E273" s="229" t="s">
        <v>422</v>
      </c>
      <c r="F273" s="230" t="s">
        <v>423</v>
      </c>
      <c r="G273" s="231" t="s">
        <v>417</v>
      </c>
      <c r="H273" s="232">
        <v>1.238</v>
      </c>
      <c r="I273" s="233"/>
      <c r="J273" s="234">
        <f>ROUND(I273*H273,2)</f>
        <v>0</v>
      </c>
      <c r="K273" s="230" t="s">
        <v>128</v>
      </c>
      <c r="L273" s="38"/>
      <c r="M273" s="235" t="s">
        <v>1</v>
      </c>
      <c r="N273" s="236" t="s">
        <v>40</v>
      </c>
      <c r="O273" s="70"/>
      <c r="P273" s="187">
        <f>O273*H273</f>
        <v>0</v>
      </c>
      <c r="Q273" s="187">
        <v>0</v>
      </c>
      <c r="R273" s="187">
        <f>Q273*H273</f>
        <v>0</v>
      </c>
      <c r="S273" s="187">
        <v>0</v>
      </c>
      <c r="T273" s="188">
        <f>S273*H273</f>
        <v>0</v>
      </c>
      <c r="U273" s="33"/>
      <c r="V273" s="33"/>
      <c r="W273" s="33"/>
      <c r="X273" s="33"/>
      <c r="Y273" s="33"/>
      <c r="Z273" s="33"/>
      <c r="AA273" s="33"/>
      <c r="AB273" s="33"/>
      <c r="AC273" s="33"/>
      <c r="AD273" s="33"/>
      <c r="AE273" s="33"/>
      <c r="AR273" s="189" t="s">
        <v>130</v>
      </c>
      <c r="AT273" s="189" t="s">
        <v>369</v>
      </c>
      <c r="AU273" s="189" t="s">
        <v>83</v>
      </c>
      <c r="AY273" s="16" t="s">
        <v>123</v>
      </c>
      <c r="BE273" s="190">
        <f>IF(N273="základní",J273,0)</f>
        <v>0</v>
      </c>
      <c r="BF273" s="190">
        <f>IF(N273="snížená",J273,0)</f>
        <v>0</v>
      </c>
      <c r="BG273" s="190">
        <f>IF(N273="zákl. přenesená",J273,0)</f>
        <v>0</v>
      </c>
      <c r="BH273" s="190">
        <f>IF(N273="sníž. přenesená",J273,0)</f>
        <v>0</v>
      </c>
      <c r="BI273" s="190">
        <f>IF(N273="nulová",J273,0)</f>
        <v>0</v>
      </c>
      <c r="BJ273" s="16" t="s">
        <v>83</v>
      </c>
      <c r="BK273" s="190">
        <f>ROUND(I273*H273,2)</f>
        <v>0</v>
      </c>
      <c r="BL273" s="16" t="s">
        <v>130</v>
      </c>
      <c r="BM273" s="189" t="s">
        <v>820</v>
      </c>
    </row>
    <row r="274" spans="1:65" s="2" customFormat="1" ht="58.5">
      <c r="A274" s="33"/>
      <c r="B274" s="34"/>
      <c r="C274" s="35"/>
      <c r="D274" s="191" t="s">
        <v>132</v>
      </c>
      <c r="E274" s="35"/>
      <c r="F274" s="192" t="s">
        <v>425</v>
      </c>
      <c r="G274" s="35"/>
      <c r="H274" s="35"/>
      <c r="I274" s="193"/>
      <c r="J274" s="35"/>
      <c r="K274" s="35"/>
      <c r="L274" s="38"/>
      <c r="M274" s="194"/>
      <c r="N274" s="195"/>
      <c r="O274" s="70"/>
      <c r="P274" s="70"/>
      <c r="Q274" s="70"/>
      <c r="R274" s="70"/>
      <c r="S274" s="70"/>
      <c r="T274" s="71"/>
      <c r="U274" s="33"/>
      <c r="V274" s="33"/>
      <c r="W274" s="33"/>
      <c r="X274" s="33"/>
      <c r="Y274" s="33"/>
      <c r="Z274" s="33"/>
      <c r="AA274" s="33"/>
      <c r="AB274" s="33"/>
      <c r="AC274" s="33"/>
      <c r="AD274" s="33"/>
      <c r="AE274" s="33"/>
      <c r="AT274" s="16" t="s">
        <v>132</v>
      </c>
      <c r="AU274" s="16" t="s">
        <v>83</v>
      </c>
    </row>
    <row r="275" spans="1:65" s="13" customFormat="1" ht="11.25">
      <c r="B275" s="206"/>
      <c r="C275" s="207"/>
      <c r="D275" s="191" t="s">
        <v>133</v>
      </c>
      <c r="E275" s="208" t="s">
        <v>1</v>
      </c>
      <c r="F275" s="209" t="s">
        <v>821</v>
      </c>
      <c r="G275" s="207"/>
      <c r="H275" s="210">
        <v>1.238</v>
      </c>
      <c r="I275" s="211"/>
      <c r="J275" s="207"/>
      <c r="K275" s="207"/>
      <c r="L275" s="212"/>
      <c r="M275" s="213"/>
      <c r="N275" s="214"/>
      <c r="O275" s="214"/>
      <c r="P275" s="214"/>
      <c r="Q275" s="214"/>
      <c r="R275" s="214"/>
      <c r="S275" s="214"/>
      <c r="T275" s="215"/>
      <c r="AT275" s="216" t="s">
        <v>133</v>
      </c>
      <c r="AU275" s="216" t="s">
        <v>83</v>
      </c>
      <c r="AV275" s="13" t="s">
        <v>85</v>
      </c>
      <c r="AW275" s="13" t="s">
        <v>31</v>
      </c>
      <c r="AX275" s="13" t="s">
        <v>75</v>
      </c>
      <c r="AY275" s="216" t="s">
        <v>123</v>
      </c>
    </row>
    <row r="276" spans="1:65" s="14" customFormat="1" ht="11.25">
      <c r="B276" s="217"/>
      <c r="C276" s="218"/>
      <c r="D276" s="191" t="s">
        <v>133</v>
      </c>
      <c r="E276" s="219" t="s">
        <v>1</v>
      </c>
      <c r="F276" s="220" t="s">
        <v>136</v>
      </c>
      <c r="G276" s="218"/>
      <c r="H276" s="221">
        <v>1.238</v>
      </c>
      <c r="I276" s="222"/>
      <c r="J276" s="218"/>
      <c r="K276" s="218"/>
      <c r="L276" s="223"/>
      <c r="M276" s="224"/>
      <c r="N276" s="225"/>
      <c r="O276" s="225"/>
      <c r="P276" s="225"/>
      <c r="Q276" s="225"/>
      <c r="R276" s="225"/>
      <c r="S276" s="225"/>
      <c r="T276" s="226"/>
      <c r="AT276" s="227" t="s">
        <v>133</v>
      </c>
      <c r="AU276" s="227" t="s">
        <v>83</v>
      </c>
      <c r="AV276" s="14" t="s">
        <v>130</v>
      </c>
      <c r="AW276" s="14" t="s">
        <v>31</v>
      </c>
      <c r="AX276" s="14" t="s">
        <v>83</v>
      </c>
      <c r="AY276" s="227" t="s">
        <v>123</v>
      </c>
    </row>
    <row r="277" spans="1:65" s="2" customFormat="1" ht="24">
      <c r="A277" s="33"/>
      <c r="B277" s="34"/>
      <c r="C277" s="228" t="s">
        <v>306</v>
      </c>
      <c r="D277" s="228" t="s">
        <v>369</v>
      </c>
      <c r="E277" s="229" t="s">
        <v>822</v>
      </c>
      <c r="F277" s="230" t="s">
        <v>823</v>
      </c>
      <c r="G277" s="231" t="s">
        <v>417</v>
      </c>
      <c r="H277" s="232">
        <v>0.13</v>
      </c>
      <c r="I277" s="233"/>
      <c r="J277" s="234">
        <f>ROUND(I277*H277,2)</f>
        <v>0</v>
      </c>
      <c r="K277" s="230" t="s">
        <v>128</v>
      </c>
      <c r="L277" s="38"/>
      <c r="M277" s="235" t="s">
        <v>1</v>
      </c>
      <c r="N277" s="236" t="s">
        <v>40</v>
      </c>
      <c r="O277" s="70"/>
      <c r="P277" s="187">
        <f>O277*H277</f>
        <v>0</v>
      </c>
      <c r="Q277" s="187">
        <v>0</v>
      </c>
      <c r="R277" s="187">
        <f>Q277*H277</f>
        <v>0</v>
      </c>
      <c r="S277" s="187">
        <v>0</v>
      </c>
      <c r="T277" s="188">
        <f>S277*H277</f>
        <v>0</v>
      </c>
      <c r="U277" s="33"/>
      <c r="V277" s="33"/>
      <c r="W277" s="33"/>
      <c r="X277" s="33"/>
      <c r="Y277" s="33"/>
      <c r="Z277" s="33"/>
      <c r="AA277" s="33"/>
      <c r="AB277" s="33"/>
      <c r="AC277" s="33"/>
      <c r="AD277" s="33"/>
      <c r="AE277" s="33"/>
      <c r="AR277" s="189" t="s">
        <v>130</v>
      </c>
      <c r="AT277" s="189" t="s">
        <v>369</v>
      </c>
      <c r="AU277" s="189" t="s">
        <v>83</v>
      </c>
      <c r="AY277" s="16" t="s">
        <v>123</v>
      </c>
      <c r="BE277" s="190">
        <f>IF(N277="základní",J277,0)</f>
        <v>0</v>
      </c>
      <c r="BF277" s="190">
        <f>IF(N277="snížená",J277,0)</f>
        <v>0</v>
      </c>
      <c r="BG277" s="190">
        <f>IF(N277="zákl. přenesená",J277,0)</f>
        <v>0</v>
      </c>
      <c r="BH277" s="190">
        <f>IF(N277="sníž. přenesená",J277,0)</f>
        <v>0</v>
      </c>
      <c r="BI277" s="190">
        <f>IF(N277="nulová",J277,0)</f>
        <v>0</v>
      </c>
      <c r="BJ277" s="16" t="s">
        <v>83</v>
      </c>
      <c r="BK277" s="190">
        <f>ROUND(I277*H277,2)</f>
        <v>0</v>
      </c>
      <c r="BL277" s="16" t="s">
        <v>130</v>
      </c>
      <c r="BM277" s="189" t="s">
        <v>824</v>
      </c>
    </row>
    <row r="278" spans="1:65" s="2" customFormat="1" ht="58.5">
      <c r="A278" s="33"/>
      <c r="B278" s="34"/>
      <c r="C278" s="35"/>
      <c r="D278" s="191" t="s">
        <v>132</v>
      </c>
      <c r="E278" s="35"/>
      <c r="F278" s="192" t="s">
        <v>825</v>
      </c>
      <c r="G278" s="35"/>
      <c r="H278" s="35"/>
      <c r="I278" s="193"/>
      <c r="J278" s="35"/>
      <c r="K278" s="35"/>
      <c r="L278" s="38"/>
      <c r="M278" s="194"/>
      <c r="N278" s="195"/>
      <c r="O278" s="70"/>
      <c r="P278" s="70"/>
      <c r="Q278" s="70"/>
      <c r="R278" s="70"/>
      <c r="S278" s="70"/>
      <c r="T278" s="71"/>
      <c r="U278" s="33"/>
      <c r="V278" s="33"/>
      <c r="W278" s="33"/>
      <c r="X278" s="33"/>
      <c r="Y278" s="33"/>
      <c r="Z278" s="33"/>
      <c r="AA278" s="33"/>
      <c r="AB278" s="33"/>
      <c r="AC278" s="33"/>
      <c r="AD278" s="33"/>
      <c r="AE278" s="33"/>
      <c r="AT278" s="16" t="s">
        <v>132</v>
      </c>
      <c r="AU278" s="16" t="s">
        <v>83</v>
      </c>
    </row>
    <row r="279" spans="1:65" s="13" customFormat="1" ht="11.25">
      <c r="B279" s="206"/>
      <c r="C279" s="207"/>
      <c r="D279" s="191" t="s">
        <v>133</v>
      </c>
      <c r="E279" s="208" t="s">
        <v>1</v>
      </c>
      <c r="F279" s="209" t="s">
        <v>826</v>
      </c>
      <c r="G279" s="207"/>
      <c r="H279" s="210">
        <v>2.4E-2</v>
      </c>
      <c r="I279" s="211"/>
      <c r="J279" s="207"/>
      <c r="K279" s="207"/>
      <c r="L279" s="212"/>
      <c r="M279" s="213"/>
      <c r="N279" s="214"/>
      <c r="O279" s="214"/>
      <c r="P279" s="214"/>
      <c r="Q279" s="214"/>
      <c r="R279" s="214"/>
      <c r="S279" s="214"/>
      <c r="T279" s="215"/>
      <c r="AT279" s="216" t="s">
        <v>133</v>
      </c>
      <c r="AU279" s="216" t="s">
        <v>83</v>
      </c>
      <c r="AV279" s="13" t="s">
        <v>85</v>
      </c>
      <c r="AW279" s="13" t="s">
        <v>31</v>
      </c>
      <c r="AX279" s="13" t="s">
        <v>75</v>
      </c>
      <c r="AY279" s="216" t="s">
        <v>123</v>
      </c>
    </row>
    <row r="280" spans="1:65" s="13" customFormat="1" ht="11.25">
      <c r="B280" s="206"/>
      <c r="C280" s="207"/>
      <c r="D280" s="191" t="s">
        <v>133</v>
      </c>
      <c r="E280" s="208" t="s">
        <v>1</v>
      </c>
      <c r="F280" s="209" t="s">
        <v>827</v>
      </c>
      <c r="G280" s="207"/>
      <c r="H280" s="210">
        <v>0.08</v>
      </c>
      <c r="I280" s="211"/>
      <c r="J280" s="207"/>
      <c r="K280" s="207"/>
      <c r="L280" s="212"/>
      <c r="M280" s="213"/>
      <c r="N280" s="214"/>
      <c r="O280" s="214"/>
      <c r="P280" s="214"/>
      <c r="Q280" s="214"/>
      <c r="R280" s="214"/>
      <c r="S280" s="214"/>
      <c r="T280" s="215"/>
      <c r="AT280" s="216" t="s">
        <v>133</v>
      </c>
      <c r="AU280" s="216" t="s">
        <v>83</v>
      </c>
      <c r="AV280" s="13" t="s">
        <v>85</v>
      </c>
      <c r="AW280" s="13" t="s">
        <v>31</v>
      </c>
      <c r="AX280" s="13" t="s">
        <v>75</v>
      </c>
      <c r="AY280" s="216" t="s">
        <v>123</v>
      </c>
    </row>
    <row r="281" spans="1:65" s="13" customFormat="1" ht="11.25">
      <c r="B281" s="206"/>
      <c r="C281" s="207"/>
      <c r="D281" s="191" t="s">
        <v>133</v>
      </c>
      <c r="E281" s="208" t="s">
        <v>1</v>
      </c>
      <c r="F281" s="209" t="s">
        <v>828</v>
      </c>
      <c r="G281" s="207"/>
      <c r="H281" s="210">
        <v>2.5999999999999999E-2</v>
      </c>
      <c r="I281" s="211"/>
      <c r="J281" s="207"/>
      <c r="K281" s="207"/>
      <c r="L281" s="212"/>
      <c r="M281" s="213"/>
      <c r="N281" s="214"/>
      <c r="O281" s="214"/>
      <c r="P281" s="214"/>
      <c r="Q281" s="214"/>
      <c r="R281" s="214"/>
      <c r="S281" s="214"/>
      <c r="T281" s="215"/>
      <c r="AT281" s="216" t="s">
        <v>133</v>
      </c>
      <c r="AU281" s="216" t="s">
        <v>83</v>
      </c>
      <c r="AV281" s="13" t="s">
        <v>85</v>
      </c>
      <c r="AW281" s="13" t="s">
        <v>31</v>
      </c>
      <c r="AX281" s="13" t="s">
        <v>75</v>
      </c>
      <c r="AY281" s="216" t="s">
        <v>123</v>
      </c>
    </row>
    <row r="282" spans="1:65" s="14" customFormat="1" ht="11.25">
      <c r="B282" s="217"/>
      <c r="C282" s="218"/>
      <c r="D282" s="191" t="s">
        <v>133</v>
      </c>
      <c r="E282" s="219" t="s">
        <v>1</v>
      </c>
      <c r="F282" s="220" t="s">
        <v>136</v>
      </c>
      <c r="G282" s="218"/>
      <c r="H282" s="221">
        <v>0.13</v>
      </c>
      <c r="I282" s="222"/>
      <c r="J282" s="218"/>
      <c r="K282" s="218"/>
      <c r="L282" s="223"/>
      <c r="M282" s="224"/>
      <c r="N282" s="225"/>
      <c r="O282" s="225"/>
      <c r="P282" s="225"/>
      <c r="Q282" s="225"/>
      <c r="R282" s="225"/>
      <c r="S282" s="225"/>
      <c r="T282" s="226"/>
      <c r="AT282" s="227" t="s">
        <v>133</v>
      </c>
      <c r="AU282" s="227" t="s">
        <v>83</v>
      </c>
      <c r="AV282" s="14" t="s">
        <v>130</v>
      </c>
      <c r="AW282" s="14" t="s">
        <v>31</v>
      </c>
      <c r="AX282" s="14" t="s">
        <v>83</v>
      </c>
      <c r="AY282" s="227" t="s">
        <v>123</v>
      </c>
    </row>
    <row r="283" spans="1:65" s="2" customFormat="1" ht="24">
      <c r="A283" s="33"/>
      <c r="B283" s="34"/>
      <c r="C283" s="228" t="s">
        <v>310</v>
      </c>
      <c r="D283" s="228" t="s">
        <v>369</v>
      </c>
      <c r="E283" s="229" t="s">
        <v>829</v>
      </c>
      <c r="F283" s="230" t="s">
        <v>830</v>
      </c>
      <c r="G283" s="231" t="s">
        <v>417</v>
      </c>
      <c r="H283" s="232">
        <v>0.80700000000000005</v>
      </c>
      <c r="I283" s="233"/>
      <c r="J283" s="234">
        <f>ROUND(I283*H283,2)</f>
        <v>0</v>
      </c>
      <c r="K283" s="230" t="s">
        <v>128</v>
      </c>
      <c r="L283" s="38"/>
      <c r="M283" s="235" t="s">
        <v>1</v>
      </c>
      <c r="N283" s="236" t="s">
        <v>40</v>
      </c>
      <c r="O283" s="70"/>
      <c r="P283" s="187">
        <f>O283*H283</f>
        <v>0</v>
      </c>
      <c r="Q283" s="187">
        <v>0</v>
      </c>
      <c r="R283" s="187">
        <f>Q283*H283</f>
        <v>0</v>
      </c>
      <c r="S283" s="187">
        <v>0</v>
      </c>
      <c r="T283" s="188">
        <f>S283*H283</f>
        <v>0</v>
      </c>
      <c r="U283" s="33"/>
      <c r="V283" s="33"/>
      <c r="W283" s="33"/>
      <c r="X283" s="33"/>
      <c r="Y283" s="33"/>
      <c r="Z283" s="33"/>
      <c r="AA283" s="33"/>
      <c r="AB283" s="33"/>
      <c r="AC283" s="33"/>
      <c r="AD283" s="33"/>
      <c r="AE283" s="33"/>
      <c r="AR283" s="189" t="s">
        <v>130</v>
      </c>
      <c r="AT283" s="189" t="s">
        <v>369</v>
      </c>
      <c r="AU283" s="189" t="s">
        <v>83</v>
      </c>
      <c r="AY283" s="16" t="s">
        <v>123</v>
      </c>
      <c r="BE283" s="190">
        <f>IF(N283="základní",J283,0)</f>
        <v>0</v>
      </c>
      <c r="BF283" s="190">
        <f>IF(N283="snížená",J283,0)</f>
        <v>0</v>
      </c>
      <c r="BG283" s="190">
        <f>IF(N283="zákl. přenesená",J283,0)</f>
        <v>0</v>
      </c>
      <c r="BH283" s="190">
        <f>IF(N283="sníž. přenesená",J283,0)</f>
        <v>0</v>
      </c>
      <c r="BI283" s="190">
        <f>IF(N283="nulová",J283,0)</f>
        <v>0</v>
      </c>
      <c r="BJ283" s="16" t="s">
        <v>83</v>
      </c>
      <c r="BK283" s="190">
        <f>ROUND(I283*H283,2)</f>
        <v>0</v>
      </c>
      <c r="BL283" s="16" t="s">
        <v>130</v>
      </c>
      <c r="BM283" s="189" t="s">
        <v>831</v>
      </c>
    </row>
    <row r="284" spans="1:65" s="2" customFormat="1" ht="58.5">
      <c r="A284" s="33"/>
      <c r="B284" s="34"/>
      <c r="C284" s="35"/>
      <c r="D284" s="191" t="s">
        <v>132</v>
      </c>
      <c r="E284" s="35"/>
      <c r="F284" s="192" t="s">
        <v>832</v>
      </c>
      <c r="G284" s="35"/>
      <c r="H284" s="35"/>
      <c r="I284" s="193"/>
      <c r="J284" s="35"/>
      <c r="K284" s="35"/>
      <c r="L284" s="38"/>
      <c r="M284" s="194"/>
      <c r="N284" s="195"/>
      <c r="O284" s="70"/>
      <c r="P284" s="70"/>
      <c r="Q284" s="70"/>
      <c r="R284" s="70"/>
      <c r="S284" s="70"/>
      <c r="T284" s="71"/>
      <c r="U284" s="33"/>
      <c r="V284" s="33"/>
      <c r="W284" s="33"/>
      <c r="X284" s="33"/>
      <c r="Y284" s="33"/>
      <c r="Z284" s="33"/>
      <c r="AA284" s="33"/>
      <c r="AB284" s="33"/>
      <c r="AC284" s="33"/>
      <c r="AD284" s="33"/>
      <c r="AE284" s="33"/>
      <c r="AT284" s="16" t="s">
        <v>132</v>
      </c>
      <c r="AU284" s="16" t="s">
        <v>83</v>
      </c>
    </row>
    <row r="285" spans="1:65" s="13" customFormat="1" ht="11.25">
      <c r="B285" s="206"/>
      <c r="C285" s="207"/>
      <c r="D285" s="191" t="s">
        <v>133</v>
      </c>
      <c r="E285" s="208" t="s">
        <v>1</v>
      </c>
      <c r="F285" s="209" t="s">
        <v>833</v>
      </c>
      <c r="G285" s="207"/>
      <c r="H285" s="210">
        <v>0.58299999999999996</v>
      </c>
      <c r="I285" s="211"/>
      <c r="J285" s="207"/>
      <c r="K285" s="207"/>
      <c r="L285" s="212"/>
      <c r="M285" s="213"/>
      <c r="N285" s="214"/>
      <c r="O285" s="214"/>
      <c r="P285" s="214"/>
      <c r="Q285" s="214"/>
      <c r="R285" s="214"/>
      <c r="S285" s="214"/>
      <c r="T285" s="215"/>
      <c r="AT285" s="216" t="s">
        <v>133</v>
      </c>
      <c r="AU285" s="216" t="s">
        <v>83</v>
      </c>
      <c r="AV285" s="13" t="s">
        <v>85</v>
      </c>
      <c r="AW285" s="13" t="s">
        <v>31</v>
      </c>
      <c r="AX285" s="13" t="s">
        <v>75</v>
      </c>
      <c r="AY285" s="216" t="s">
        <v>123</v>
      </c>
    </row>
    <row r="286" spans="1:65" s="13" customFormat="1" ht="11.25">
      <c r="B286" s="206"/>
      <c r="C286" s="207"/>
      <c r="D286" s="191" t="s">
        <v>133</v>
      </c>
      <c r="E286" s="208" t="s">
        <v>1</v>
      </c>
      <c r="F286" s="209" t="s">
        <v>834</v>
      </c>
      <c r="G286" s="207"/>
      <c r="H286" s="210">
        <v>9.2999999999999999E-2</v>
      </c>
      <c r="I286" s="211"/>
      <c r="J286" s="207"/>
      <c r="K286" s="207"/>
      <c r="L286" s="212"/>
      <c r="M286" s="213"/>
      <c r="N286" s="214"/>
      <c r="O286" s="214"/>
      <c r="P286" s="214"/>
      <c r="Q286" s="214"/>
      <c r="R286" s="214"/>
      <c r="S286" s="214"/>
      <c r="T286" s="215"/>
      <c r="AT286" s="216" t="s">
        <v>133</v>
      </c>
      <c r="AU286" s="216" t="s">
        <v>83</v>
      </c>
      <c r="AV286" s="13" t="s">
        <v>85</v>
      </c>
      <c r="AW286" s="13" t="s">
        <v>31</v>
      </c>
      <c r="AX286" s="13" t="s">
        <v>75</v>
      </c>
      <c r="AY286" s="216" t="s">
        <v>123</v>
      </c>
    </row>
    <row r="287" spans="1:65" s="13" customFormat="1" ht="11.25">
      <c r="B287" s="206"/>
      <c r="C287" s="207"/>
      <c r="D287" s="191" t="s">
        <v>133</v>
      </c>
      <c r="E287" s="208" t="s">
        <v>1</v>
      </c>
      <c r="F287" s="209" t="s">
        <v>835</v>
      </c>
      <c r="G287" s="207"/>
      <c r="H287" s="210">
        <v>0.13100000000000001</v>
      </c>
      <c r="I287" s="211"/>
      <c r="J287" s="207"/>
      <c r="K287" s="207"/>
      <c r="L287" s="212"/>
      <c r="M287" s="213"/>
      <c r="N287" s="214"/>
      <c r="O287" s="214"/>
      <c r="P287" s="214"/>
      <c r="Q287" s="214"/>
      <c r="R287" s="214"/>
      <c r="S287" s="214"/>
      <c r="T287" s="215"/>
      <c r="AT287" s="216" t="s">
        <v>133</v>
      </c>
      <c r="AU287" s="216" t="s">
        <v>83</v>
      </c>
      <c r="AV287" s="13" t="s">
        <v>85</v>
      </c>
      <c r="AW287" s="13" t="s">
        <v>31</v>
      </c>
      <c r="AX287" s="13" t="s">
        <v>75</v>
      </c>
      <c r="AY287" s="216" t="s">
        <v>123</v>
      </c>
    </row>
    <row r="288" spans="1:65" s="14" customFormat="1" ht="11.25">
      <c r="B288" s="217"/>
      <c r="C288" s="218"/>
      <c r="D288" s="191" t="s">
        <v>133</v>
      </c>
      <c r="E288" s="219" t="s">
        <v>1</v>
      </c>
      <c r="F288" s="220" t="s">
        <v>136</v>
      </c>
      <c r="G288" s="218"/>
      <c r="H288" s="221">
        <v>0.80699999999999994</v>
      </c>
      <c r="I288" s="222"/>
      <c r="J288" s="218"/>
      <c r="K288" s="218"/>
      <c r="L288" s="223"/>
      <c r="M288" s="224"/>
      <c r="N288" s="225"/>
      <c r="O288" s="225"/>
      <c r="P288" s="225"/>
      <c r="Q288" s="225"/>
      <c r="R288" s="225"/>
      <c r="S288" s="225"/>
      <c r="T288" s="226"/>
      <c r="AT288" s="227" t="s">
        <v>133</v>
      </c>
      <c r="AU288" s="227" t="s">
        <v>83</v>
      </c>
      <c r="AV288" s="14" t="s">
        <v>130</v>
      </c>
      <c r="AW288" s="14" t="s">
        <v>31</v>
      </c>
      <c r="AX288" s="14" t="s">
        <v>83</v>
      </c>
      <c r="AY288" s="227" t="s">
        <v>123</v>
      </c>
    </row>
    <row r="289" spans="1:65" s="2" customFormat="1" ht="24">
      <c r="A289" s="33"/>
      <c r="B289" s="34"/>
      <c r="C289" s="228" t="s">
        <v>314</v>
      </c>
      <c r="D289" s="228" t="s">
        <v>369</v>
      </c>
      <c r="E289" s="229" t="s">
        <v>427</v>
      </c>
      <c r="F289" s="230" t="s">
        <v>428</v>
      </c>
      <c r="G289" s="231" t="s">
        <v>362</v>
      </c>
      <c r="H289" s="232">
        <v>8700</v>
      </c>
      <c r="I289" s="233"/>
      <c r="J289" s="234">
        <f>ROUND(I289*H289,2)</f>
        <v>0</v>
      </c>
      <c r="K289" s="230" t="s">
        <v>128</v>
      </c>
      <c r="L289" s="38"/>
      <c r="M289" s="235" t="s">
        <v>1</v>
      </c>
      <c r="N289" s="236" t="s">
        <v>40</v>
      </c>
      <c r="O289" s="70"/>
      <c r="P289" s="187">
        <f>O289*H289</f>
        <v>0</v>
      </c>
      <c r="Q289" s="187">
        <v>0</v>
      </c>
      <c r="R289" s="187">
        <f>Q289*H289</f>
        <v>0</v>
      </c>
      <c r="S289" s="187">
        <v>0</v>
      </c>
      <c r="T289" s="188">
        <f>S289*H289</f>
        <v>0</v>
      </c>
      <c r="U289" s="33"/>
      <c r="V289" s="33"/>
      <c r="W289" s="33"/>
      <c r="X289" s="33"/>
      <c r="Y289" s="33"/>
      <c r="Z289" s="33"/>
      <c r="AA289" s="33"/>
      <c r="AB289" s="33"/>
      <c r="AC289" s="33"/>
      <c r="AD289" s="33"/>
      <c r="AE289" s="33"/>
      <c r="AR289" s="189" t="s">
        <v>130</v>
      </c>
      <c r="AT289" s="189" t="s">
        <v>369</v>
      </c>
      <c r="AU289" s="189" t="s">
        <v>83</v>
      </c>
      <c r="AY289" s="16" t="s">
        <v>123</v>
      </c>
      <c r="BE289" s="190">
        <f>IF(N289="základní",J289,0)</f>
        <v>0</v>
      </c>
      <c r="BF289" s="190">
        <f>IF(N289="snížená",J289,0)</f>
        <v>0</v>
      </c>
      <c r="BG289" s="190">
        <f>IF(N289="zákl. přenesená",J289,0)</f>
        <v>0</v>
      </c>
      <c r="BH289" s="190">
        <f>IF(N289="sníž. přenesená",J289,0)</f>
        <v>0</v>
      </c>
      <c r="BI289" s="190">
        <f>IF(N289="nulová",J289,0)</f>
        <v>0</v>
      </c>
      <c r="BJ289" s="16" t="s">
        <v>83</v>
      </c>
      <c r="BK289" s="190">
        <f>ROUND(I289*H289,2)</f>
        <v>0</v>
      </c>
      <c r="BL289" s="16" t="s">
        <v>130</v>
      </c>
      <c r="BM289" s="189" t="s">
        <v>836</v>
      </c>
    </row>
    <row r="290" spans="1:65" s="2" customFormat="1" ht="39">
      <c r="A290" s="33"/>
      <c r="B290" s="34"/>
      <c r="C290" s="35"/>
      <c r="D290" s="191" t="s">
        <v>132</v>
      </c>
      <c r="E290" s="35"/>
      <c r="F290" s="192" t="s">
        <v>430</v>
      </c>
      <c r="G290" s="35"/>
      <c r="H290" s="35"/>
      <c r="I290" s="193"/>
      <c r="J290" s="35"/>
      <c r="K290" s="35"/>
      <c r="L290" s="38"/>
      <c r="M290" s="194"/>
      <c r="N290" s="195"/>
      <c r="O290" s="70"/>
      <c r="P290" s="70"/>
      <c r="Q290" s="70"/>
      <c r="R290" s="70"/>
      <c r="S290" s="70"/>
      <c r="T290" s="71"/>
      <c r="U290" s="33"/>
      <c r="V290" s="33"/>
      <c r="W290" s="33"/>
      <c r="X290" s="33"/>
      <c r="Y290" s="33"/>
      <c r="Z290" s="33"/>
      <c r="AA290" s="33"/>
      <c r="AB290" s="33"/>
      <c r="AC290" s="33"/>
      <c r="AD290" s="33"/>
      <c r="AE290" s="33"/>
      <c r="AT290" s="16" t="s">
        <v>132</v>
      </c>
      <c r="AU290" s="16" t="s">
        <v>83</v>
      </c>
    </row>
    <row r="291" spans="1:65" s="13" customFormat="1" ht="11.25">
      <c r="B291" s="206"/>
      <c r="C291" s="207"/>
      <c r="D291" s="191" t="s">
        <v>133</v>
      </c>
      <c r="E291" s="208" t="s">
        <v>1</v>
      </c>
      <c r="F291" s="209" t="s">
        <v>837</v>
      </c>
      <c r="G291" s="207"/>
      <c r="H291" s="210">
        <v>8700</v>
      </c>
      <c r="I291" s="211"/>
      <c r="J291" s="207"/>
      <c r="K291" s="207"/>
      <c r="L291" s="212"/>
      <c r="M291" s="213"/>
      <c r="N291" s="214"/>
      <c r="O291" s="214"/>
      <c r="P291" s="214"/>
      <c r="Q291" s="214"/>
      <c r="R291" s="214"/>
      <c r="S291" s="214"/>
      <c r="T291" s="215"/>
      <c r="AT291" s="216" t="s">
        <v>133</v>
      </c>
      <c r="AU291" s="216" t="s">
        <v>83</v>
      </c>
      <c r="AV291" s="13" t="s">
        <v>85</v>
      </c>
      <c r="AW291" s="13" t="s">
        <v>31</v>
      </c>
      <c r="AX291" s="13" t="s">
        <v>75</v>
      </c>
      <c r="AY291" s="216" t="s">
        <v>123</v>
      </c>
    </row>
    <row r="292" spans="1:65" s="14" customFormat="1" ht="11.25">
      <c r="B292" s="217"/>
      <c r="C292" s="218"/>
      <c r="D292" s="191" t="s">
        <v>133</v>
      </c>
      <c r="E292" s="219" t="s">
        <v>1</v>
      </c>
      <c r="F292" s="220" t="s">
        <v>136</v>
      </c>
      <c r="G292" s="218"/>
      <c r="H292" s="221">
        <v>8700</v>
      </c>
      <c r="I292" s="222"/>
      <c r="J292" s="218"/>
      <c r="K292" s="218"/>
      <c r="L292" s="223"/>
      <c r="M292" s="224"/>
      <c r="N292" s="225"/>
      <c r="O292" s="225"/>
      <c r="P292" s="225"/>
      <c r="Q292" s="225"/>
      <c r="R292" s="225"/>
      <c r="S292" s="225"/>
      <c r="T292" s="226"/>
      <c r="AT292" s="227" t="s">
        <v>133</v>
      </c>
      <c r="AU292" s="227" t="s">
        <v>83</v>
      </c>
      <c r="AV292" s="14" t="s">
        <v>130</v>
      </c>
      <c r="AW292" s="14" t="s">
        <v>31</v>
      </c>
      <c r="AX292" s="14" t="s">
        <v>83</v>
      </c>
      <c r="AY292" s="227" t="s">
        <v>123</v>
      </c>
    </row>
    <row r="293" spans="1:65" s="2" customFormat="1" ht="16.5" customHeight="1">
      <c r="A293" s="33"/>
      <c r="B293" s="34"/>
      <c r="C293" s="228" t="s">
        <v>318</v>
      </c>
      <c r="D293" s="228" t="s">
        <v>369</v>
      </c>
      <c r="E293" s="229" t="s">
        <v>439</v>
      </c>
      <c r="F293" s="230" t="s">
        <v>440</v>
      </c>
      <c r="G293" s="231" t="s">
        <v>344</v>
      </c>
      <c r="H293" s="232">
        <v>3262.5</v>
      </c>
      <c r="I293" s="233"/>
      <c r="J293" s="234">
        <f>ROUND(I293*H293,2)</f>
        <v>0</v>
      </c>
      <c r="K293" s="230" t="s">
        <v>128</v>
      </c>
      <c r="L293" s="38"/>
      <c r="M293" s="235" t="s">
        <v>1</v>
      </c>
      <c r="N293" s="236" t="s">
        <v>40</v>
      </c>
      <c r="O293" s="70"/>
      <c r="P293" s="187">
        <f>O293*H293</f>
        <v>0</v>
      </c>
      <c r="Q293" s="187">
        <v>0</v>
      </c>
      <c r="R293" s="187">
        <f>Q293*H293</f>
        <v>0</v>
      </c>
      <c r="S293" s="187">
        <v>0</v>
      </c>
      <c r="T293" s="188">
        <f>S293*H293</f>
        <v>0</v>
      </c>
      <c r="U293" s="33"/>
      <c r="V293" s="33"/>
      <c r="W293" s="33"/>
      <c r="X293" s="33"/>
      <c r="Y293" s="33"/>
      <c r="Z293" s="33"/>
      <c r="AA293" s="33"/>
      <c r="AB293" s="33"/>
      <c r="AC293" s="33"/>
      <c r="AD293" s="33"/>
      <c r="AE293" s="33"/>
      <c r="AR293" s="189" t="s">
        <v>130</v>
      </c>
      <c r="AT293" s="189" t="s">
        <v>369</v>
      </c>
      <c r="AU293" s="189" t="s">
        <v>83</v>
      </c>
      <c r="AY293" s="16" t="s">
        <v>123</v>
      </c>
      <c r="BE293" s="190">
        <f>IF(N293="základní",J293,0)</f>
        <v>0</v>
      </c>
      <c r="BF293" s="190">
        <f>IF(N293="snížená",J293,0)</f>
        <v>0</v>
      </c>
      <c r="BG293" s="190">
        <f>IF(N293="zákl. přenesená",J293,0)</f>
        <v>0</v>
      </c>
      <c r="BH293" s="190">
        <f>IF(N293="sníž. přenesená",J293,0)</f>
        <v>0</v>
      </c>
      <c r="BI293" s="190">
        <f>IF(N293="nulová",J293,0)</f>
        <v>0</v>
      </c>
      <c r="BJ293" s="16" t="s">
        <v>83</v>
      </c>
      <c r="BK293" s="190">
        <f>ROUND(I293*H293,2)</f>
        <v>0</v>
      </c>
      <c r="BL293" s="16" t="s">
        <v>130</v>
      </c>
      <c r="BM293" s="189" t="s">
        <v>838</v>
      </c>
    </row>
    <row r="294" spans="1:65" s="2" customFormat="1" ht="48.75">
      <c r="A294" s="33"/>
      <c r="B294" s="34"/>
      <c r="C294" s="35"/>
      <c r="D294" s="191" t="s">
        <v>132</v>
      </c>
      <c r="E294" s="35"/>
      <c r="F294" s="192" t="s">
        <v>442</v>
      </c>
      <c r="G294" s="35"/>
      <c r="H294" s="35"/>
      <c r="I294" s="193"/>
      <c r="J294" s="35"/>
      <c r="K294" s="35"/>
      <c r="L294" s="38"/>
      <c r="M294" s="194"/>
      <c r="N294" s="195"/>
      <c r="O294" s="70"/>
      <c r="P294" s="70"/>
      <c r="Q294" s="70"/>
      <c r="R294" s="70"/>
      <c r="S294" s="70"/>
      <c r="T294" s="71"/>
      <c r="U294" s="33"/>
      <c r="V294" s="33"/>
      <c r="W294" s="33"/>
      <c r="X294" s="33"/>
      <c r="Y294" s="33"/>
      <c r="Z294" s="33"/>
      <c r="AA294" s="33"/>
      <c r="AB294" s="33"/>
      <c r="AC294" s="33"/>
      <c r="AD294" s="33"/>
      <c r="AE294" s="33"/>
      <c r="AT294" s="16" t="s">
        <v>132</v>
      </c>
      <c r="AU294" s="16" t="s">
        <v>83</v>
      </c>
    </row>
    <row r="295" spans="1:65" s="13" customFormat="1" ht="11.25">
      <c r="B295" s="206"/>
      <c r="C295" s="207"/>
      <c r="D295" s="191" t="s">
        <v>133</v>
      </c>
      <c r="E295" s="208" t="s">
        <v>1</v>
      </c>
      <c r="F295" s="209" t="s">
        <v>839</v>
      </c>
      <c r="G295" s="207"/>
      <c r="H295" s="210">
        <v>3262.5</v>
      </c>
      <c r="I295" s="211"/>
      <c r="J295" s="207"/>
      <c r="K295" s="207"/>
      <c r="L295" s="212"/>
      <c r="M295" s="213"/>
      <c r="N295" s="214"/>
      <c r="O295" s="214"/>
      <c r="P295" s="214"/>
      <c r="Q295" s="214"/>
      <c r="R295" s="214"/>
      <c r="S295" s="214"/>
      <c r="T295" s="215"/>
      <c r="AT295" s="216" t="s">
        <v>133</v>
      </c>
      <c r="AU295" s="216" t="s">
        <v>83</v>
      </c>
      <c r="AV295" s="13" t="s">
        <v>85</v>
      </c>
      <c r="AW295" s="13" t="s">
        <v>31</v>
      </c>
      <c r="AX295" s="13" t="s">
        <v>75</v>
      </c>
      <c r="AY295" s="216" t="s">
        <v>123</v>
      </c>
    </row>
    <row r="296" spans="1:65" s="14" customFormat="1" ht="11.25">
      <c r="B296" s="217"/>
      <c r="C296" s="218"/>
      <c r="D296" s="191" t="s">
        <v>133</v>
      </c>
      <c r="E296" s="219" t="s">
        <v>1</v>
      </c>
      <c r="F296" s="220" t="s">
        <v>136</v>
      </c>
      <c r="G296" s="218"/>
      <c r="H296" s="221">
        <v>3262.5</v>
      </c>
      <c r="I296" s="222"/>
      <c r="J296" s="218"/>
      <c r="K296" s="218"/>
      <c r="L296" s="223"/>
      <c r="M296" s="224"/>
      <c r="N296" s="225"/>
      <c r="O296" s="225"/>
      <c r="P296" s="225"/>
      <c r="Q296" s="225"/>
      <c r="R296" s="225"/>
      <c r="S296" s="225"/>
      <c r="T296" s="226"/>
      <c r="AT296" s="227" t="s">
        <v>133</v>
      </c>
      <c r="AU296" s="227" t="s">
        <v>83</v>
      </c>
      <c r="AV296" s="14" t="s">
        <v>130</v>
      </c>
      <c r="AW296" s="14" t="s">
        <v>31</v>
      </c>
      <c r="AX296" s="14" t="s">
        <v>83</v>
      </c>
      <c r="AY296" s="227" t="s">
        <v>123</v>
      </c>
    </row>
    <row r="297" spans="1:65" s="2" customFormat="1" ht="16.5" customHeight="1">
      <c r="A297" s="33"/>
      <c r="B297" s="34"/>
      <c r="C297" s="228" t="s">
        <v>322</v>
      </c>
      <c r="D297" s="228" t="s">
        <v>369</v>
      </c>
      <c r="E297" s="229" t="s">
        <v>433</v>
      </c>
      <c r="F297" s="230" t="s">
        <v>434</v>
      </c>
      <c r="G297" s="231" t="s">
        <v>344</v>
      </c>
      <c r="H297" s="232">
        <v>1.5</v>
      </c>
      <c r="I297" s="233"/>
      <c r="J297" s="234">
        <f>ROUND(I297*H297,2)</f>
        <v>0</v>
      </c>
      <c r="K297" s="230" t="s">
        <v>128</v>
      </c>
      <c r="L297" s="38"/>
      <c r="M297" s="235" t="s">
        <v>1</v>
      </c>
      <c r="N297" s="236" t="s">
        <v>40</v>
      </c>
      <c r="O297" s="70"/>
      <c r="P297" s="187">
        <f>O297*H297</f>
        <v>0</v>
      </c>
      <c r="Q297" s="187">
        <v>0</v>
      </c>
      <c r="R297" s="187">
        <f>Q297*H297</f>
        <v>0</v>
      </c>
      <c r="S297" s="187">
        <v>0</v>
      </c>
      <c r="T297" s="188">
        <f>S297*H297</f>
        <v>0</v>
      </c>
      <c r="U297" s="33"/>
      <c r="V297" s="33"/>
      <c r="W297" s="33"/>
      <c r="X297" s="33"/>
      <c r="Y297" s="33"/>
      <c r="Z297" s="33"/>
      <c r="AA297" s="33"/>
      <c r="AB297" s="33"/>
      <c r="AC297" s="33"/>
      <c r="AD297" s="33"/>
      <c r="AE297" s="33"/>
      <c r="AR297" s="189" t="s">
        <v>130</v>
      </c>
      <c r="AT297" s="189" t="s">
        <v>369</v>
      </c>
      <c r="AU297" s="189" t="s">
        <v>83</v>
      </c>
      <c r="AY297" s="16" t="s">
        <v>123</v>
      </c>
      <c r="BE297" s="190">
        <f>IF(N297="základní",J297,0)</f>
        <v>0</v>
      </c>
      <c r="BF297" s="190">
        <f>IF(N297="snížená",J297,0)</f>
        <v>0</v>
      </c>
      <c r="BG297" s="190">
        <f>IF(N297="zákl. přenesená",J297,0)</f>
        <v>0</v>
      </c>
      <c r="BH297" s="190">
        <f>IF(N297="sníž. přenesená",J297,0)</f>
        <v>0</v>
      </c>
      <c r="BI297" s="190">
        <f>IF(N297="nulová",J297,0)</f>
        <v>0</v>
      </c>
      <c r="BJ297" s="16" t="s">
        <v>83</v>
      </c>
      <c r="BK297" s="190">
        <f>ROUND(I297*H297,2)</f>
        <v>0</v>
      </c>
      <c r="BL297" s="16" t="s">
        <v>130</v>
      </c>
      <c r="BM297" s="189" t="s">
        <v>840</v>
      </c>
    </row>
    <row r="298" spans="1:65" s="2" customFormat="1" ht="48.75">
      <c r="A298" s="33"/>
      <c r="B298" s="34"/>
      <c r="C298" s="35"/>
      <c r="D298" s="191" t="s">
        <v>132</v>
      </c>
      <c r="E298" s="35"/>
      <c r="F298" s="192" t="s">
        <v>436</v>
      </c>
      <c r="G298" s="35"/>
      <c r="H298" s="35"/>
      <c r="I298" s="193"/>
      <c r="J298" s="35"/>
      <c r="K298" s="35"/>
      <c r="L298" s="38"/>
      <c r="M298" s="194"/>
      <c r="N298" s="195"/>
      <c r="O298" s="70"/>
      <c r="P298" s="70"/>
      <c r="Q298" s="70"/>
      <c r="R298" s="70"/>
      <c r="S298" s="70"/>
      <c r="T298" s="71"/>
      <c r="U298" s="33"/>
      <c r="V298" s="33"/>
      <c r="W298" s="33"/>
      <c r="X298" s="33"/>
      <c r="Y298" s="33"/>
      <c r="Z298" s="33"/>
      <c r="AA298" s="33"/>
      <c r="AB298" s="33"/>
      <c r="AC298" s="33"/>
      <c r="AD298" s="33"/>
      <c r="AE298" s="33"/>
      <c r="AT298" s="16" t="s">
        <v>132</v>
      </c>
      <c r="AU298" s="16" t="s">
        <v>83</v>
      </c>
    </row>
    <row r="299" spans="1:65" s="12" customFormat="1" ht="11.25">
      <c r="B299" s="196"/>
      <c r="C299" s="197"/>
      <c r="D299" s="191" t="s">
        <v>133</v>
      </c>
      <c r="E299" s="198" t="s">
        <v>1</v>
      </c>
      <c r="F299" s="199" t="s">
        <v>339</v>
      </c>
      <c r="G299" s="197"/>
      <c r="H299" s="198" t="s">
        <v>1</v>
      </c>
      <c r="I299" s="200"/>
      <c r="J299" s="197"/>
      <c r="K299" s="197"/>
      <c r="L299" s="201"/>
      <c r="M299" s="202"/>
      <c r="N299" s="203"/>
      <c r="O299" s="203"/>
      <c r="P299" s="203"/>
      <c r="Q299" s="203"/>
      <c r="R299" s="203"/>
      <c r="S299" s="203"/>
      <c r="T299" s="204"/>
      <c r="AT299" s="205" t="s">
        <v>133</v>
      </c>
      <c r="AU299" s="205" t="s">
        <v>83</v>
      </c>
      <c r="AV299" s="12" t="s">
        <v>83</v>
      </c>
      <c r="AW299" s="12" t="s">
        <v>31</v>
      </c>
      <c r="AX299" s="12" t="s">
        <v>75</v>
      </c>
      <c r="AY299" s="205" t="s">
        <v>123</v>
      </c>
    </row>
    <row r="300" spans="1:65" s="13" customFormat="1" ht="11.25">
      <c r="B300" s="206"/>
      <c r="C300" s="207"/>
      <c r="D300" s="191" t="s">
        <v>133</v>
      </c>
      <c r="E300" s="208" t="s">
        <v>1</v>
      </c>
      <c r="F300" s="209" t="s">
        <v>841</v>
      </c>
      <c r="G300" s="207"/>
      <c r="H300" s="210">
        <v>1.5</v>
      </c>
      <c r="I300" s="211"/>
      <c r="J300" s="207"/>
      <c r="K300" s="207"/>
      <c r="L300" s="212"/>
      <c r="M300" s="213"/>
      <c r="N300" s="214"/>
      <c r="O300" s="214"/>
      <c r="P300" s="214"/>
      <c r="Q300" s="214"/>
      <c r="R300" s="214"/>
      <c r="S300" s="214"/>
      <c r="T300" s="215"/>
      <c r="AT300" s="216" t="s">
        <v>133</v>
      </c>
      <c r="AU300" s="216" t="s">
        <v>83</v>
      </c>
      <c r="AV300" s="13" t="s">
        <v>85</v>
      </c>
      <c r="AW300" s="13" t="s">
        <v>31</v>
      </c>
      <c r="AX300" s="13" t="s">
        <v>75</v>
      </c>
      <c r="AY300" s="216" t="s">
        <v>123</v>
      </c>
    </row>
    <row r="301" spans="1:65" s="14" customFormat="1" ht="11.25">
      <c r="B301" s="217"/>
      <c r="C301" s="218"/>
      <c r="D301" s="191" t="s">
        <v>133</v>
      </c>
      <c r="E301" s="219" t="s">
        <v>1</v>
      </c>
      <c r="F301" s="220" t="s">
        <v>136</v>
      </c>
      <c r="G301" s="218"/>
      <c r="H301" s="221">
        <v>1.5</v>
      </c>
      <c r="I301" s="222"/>
      <c r="J301" s="218"/>
      <c r="K301" s="218"/>
      <c r="L301" s="223"/>
      <c r="M301" s="224"/>
      <c r="N301" s="225"/>
      <c r="O301" s="225"/>
      <c r="P301" s="225"/>
      <c r="Q301" s="225"/>
      <c r="R301" s="225"/>
      <c r="S301" s="225"/>
      <c r="T301" s="226"/>
      <c r="AT301" s="227" t="s">
        <v>133</v>
      </c>
      <c r="AU301" s="227" t="s">
        <v>83</v>
      </c>
      <c r="AV301" s="14" t="s">
        <v>130</v>
      </c>
      <c r="AW301" s="14" t="s">
        <v>31</v>
      </c>
      <c r="AX301" s="14" t="s">
        <v>83</v>
      </c>
      <c r="AY301" s="227" t="s">
        <v>123</v>
      </c>
    </row>
    <row r="302" spans="1:65" s="2" customFormat="1" ht="24">
      <c r="A302" s="33"/>
      <c r="B302" s="34"/>
      <c r="C302" s="228" t="s">
        <v>326</v>
      </c>
      <c r="D302" s="228" t="s">
        <v>369</v>
      </c>
      <c r="E302" s="229" t="s">
        <v>450</v>
      </c>
      <c r="F302" s="230" t="s">
        <v>451</v>
      </c>
      <c r="G302" s="231" t="s">
        <v>417</v>
      </c>
      <c r="H302" s="232">
        <v>6.5250000000000004</v>
      </c>
      <c r="I302" s="233"/>
      <c r="J302" s="234">
        <f>ROUND(I302*H302,2)</f>
        <v>0</v>
      </c>
      <c r="K302" s="230" t="s">
        <v>128</v>
      </c>
      <c r="L302" s="38"/>
      <c r="M302" s="235" t="s">
        <v>1</v>
      </c>
      <c r="N302" s="236" t="s">
        <v>40</v>
      </c>
      <c r="O302" s="70"/>
      <c r="P302" s="187">
        <f>O302*H302</f>
        <v>0</v>
      </c>
      <c r="Q302" s="187">
        <v>0</v>
      </c>
      <c r="R302" s="187">
        <f>Q302*H302</f>
        <v>0</v>
      </c>
      <c r="S302" s="187">
        <v>0</v>
      </c>
      <c r="T302" s="188">
        <f>S302*H302</f>
        <v>0</v>
      </c>
      <c r="U302" s="33"/>
      <c r="V302" s="33"/>
      <c r="W302" s="33"/>
      <c r="X302" s="33"/>
      <c r="Y302" s="33"/>
      <c r="Z302" s="33"/>
      <c r="AA302" s="33"/>
      <c r="AB302" s="33"/>
      <c r="AC302" s="33"/>
      <c r="AD302" s="33"/>
      <c r="AE302" s="33"/>
      <c r="AR302" s="189" t="s">
        <v>130</v>
      </c>
      <c r="AT302" s="189" t="s">
        <v>369</v>
      </c>
      <c r="AU302" s="189" t="s">
        <v>83</v>
      </c>
      <c r="AY302" s="16" t="s">
        <v>123</v>
      </c>
      <c r="BE302" s="190">
        <f>IF(N302="základní",J302,0)</f>
        <v>0</v>
      </c>
      <c r="BF302" s="190">
        <f>IF(N302="snížená",J302,0)</f>
        <v>0</v>
      </c>
      <c r="BG302" s="190">
        <f>IF(N302="zákl. přenesená",J302,0)</f>
        <v>0</v>
      </c>
      <c r="BH302" s="190">
        <f>IF(N302="sníž. přenesená",J302,0)</f>
        <v>0</v>
      </c>
      <c r="BI302" s="190">
        <f>IF(N302="nulová",J302,0)</f>
        <v>0</v>
      </c>
      <c r="BJ302" s="16" t="s">
        <v>83</v>
      </c>
      <c r="BK302" s="190">
        <f>ROUND(I302*H302,2)</f>
        <v>0</v>
      </c>
      <c r="BL302" s="16" t="s">
        <v>130</v>
      </c>
      <c r="BM302" s="189" t="s">
        <v>842</v>
      </c>
    </row>
    <row r="303" spans="1:65" s="2" customFormat="1" ht="78">
      <c r="A303" s="33"/>
      <c r="B303" s="34"/>
      <c r="C303" s="35"/>
      <c r="D303" s="191" t="s">
        <v>132</v>
      </c>
      <c r="E303" s="35"/>
      <c r="F303" s="192" t="s">
        <v>453</v>
      </c>
      <c r="G303" s="35"/>
      <c r="H303" s="35"/>
      <c r="I303" s="193"/>
      <c r="J303" s="35"/>
      <c r="K303" s="35"/>
      <c r="L303" s="38"/>
      <c r="M303" s="194"/>
      <c r="N303" s="195"/>
      <c r="O303" s="70"/>
      <c r="P303" s="70"/>
      <c r="Q303" s="70"/>
      <c r="R303" s="70"/>
      <c r="S303" s="70"/>
      <c r="T303" s="71"/>
      <c r="U303" s="33"/>
      <c r="V303" s="33"/>
      <c r="W303" s="33"/>
      <c r="X303" s="33"/>
      <c r="Y303" s="33"/>
      <c r="Z303" s="33"/>
      <c r="AA303" s="33"/>
      <c r="AB303" s="33"/>
      <c r="AC303" s="33"/>
      <c r="AD303" s="33"/>
      <c r="AE303" s="33"/>
      <c r="AT303" s="16" t="s">
        <v>132</v>
      </c>
      <c r="AU303" s="16" t="s">
        <v>83</v>
      </c>
    </row>
    <row r="304" spans="1:65" s="13" customFormat="1" ht="11.25">
      <c r="B304" s="206"/>
      <c r="C304" s="207"/>
      <c r="D304" s="191" t="s">
        <v>133</v>
      </c>
      <c r="E304" s="208" t="s">
        <v>1</v>
      </c>
      <c r="F304" s="209" t="s">
        <v>843</v>
      </c>
      <c r="G304" s="207"/>
      <c r="H304" s="210">
        <v>6.5250000000000004</v>
      </c>
      <c r="I304" s="211"/>
      <c r="J304" s="207"/>
      <c r="K304" s="207"/>
      <c r="L304" s="212"/>
      <c r="M304" s="213"/>
      <c r="N304" s="214"/>
      <c r="O304" s="214"/>
      <c r="P304" s="214"/>
      <c r="Q304" s="214"/>
      <c r="R304" s="214"/>
      <c r="S304" s="214"/>
      <c r="T304" s="215"/>
      <c r="AT304" s="216" t="s">
        <v>133</v>
      </c>
      <c r="AU304" s="216" t="s">
        <v>83</v>
      </c>
      <c r="AV304" s="13" t="s">
        <v>85</v>
      </c>
      <c r="AW304" s="13" t="s">
        <v>31</v>
      </c>
      <c r="AX304" s="13" t="s">
        <v>75</v>
      </c>
      <c r="AY304" s="216" t="s">
        <v>123</v>
      </c>
    </row>
    <row r="305" spans="1:65" s="14" customFormat="1" ht="11.25">
      <c r="B305" s="217"/>
      <c r="C305" s="218"/>
      <c r="D305" s="191" t="s">
        <v>133</v>
      </c>
      <c r="E305" s="219" t="s">
        <v>1</v>
      </c>
      <c r="F305" s="220" t="s">
        <v>136</v>
      </c>
      <c r="G305" s="218"/>
      <c r="H305" s="221">
        <v>6.5250000000000004</v>
      </c>
      <c r="I305" s="222"/>
      <c r="J305" s="218"/>
      <c r="K305" s="218"/>
      <c r="L305" s="223"/>
      <c r="M305" s="224"/>
      <c r="N305" s="225"/>
      <c r="O305" s="225"/>
      <c r="P305" s="225"/>
      <c r="Q305" s="225"/>
      <c r="R305" s="225"/>
      <c r="S305" s="225"/>
      <c r="T305" s="226"/>
      <c r="AT305" s="227" t="s">
        <v>133</v>
      </c>
      <c r="AU305" s="227" t="s">
        <v>83</v>
      </c>
      <c r="AV305" s="14" t="s">
        <v>130</v>
      </c>
      <c r="AW305" s="14" t="s">
        <v>31</v>
      </c>
      <c r="AX305" s="14" t="s">
        <v>83</v>
      </c>
      <c r="AY305" s="227" t="s">
        <v>123</v>
      </c>
    </row>
    <row r="306" spans="1:65" s="2" customFormat="1" ht="16.5" customHeight="1">
      <c r="A306" s="33"/>
      <c r="B306" s="34"/>
      <c r="C306" s="228" t="s">
        <v>330</v>
      </c>
      <c r="D306" s="228" t="s">
        <v>369</v>
      </c>
      <c r="E306" s="229" t="s">
        <v>461</v>
      </c>
      <c r="F306" s="230" t="s">
        <v>462</v>
      </c>
      <c r="G306" s="231" t="s">
        <v>417</v>
      </c>
      <c r="H306" s="232">
        <v>2.1749999999999998</v>
      </c>
      <c r="I306" s="233"/>
      <c r="J306" s="234">
        <f>ROUND(I306*H306,2)</f>
        <v>0</v>
      </c>
      <c r="K306" s="230" t="s">
        <v>128</v>
      </c>
      <c r="L306" s="38"/>
      <c r="M306" s="235" t="s">
        <v>1</v>
      </c>
      <c r="N306" s="236" t="s">
        <v>40</v>
      </c>
      <c r="O306" s="70"/>
      <c r="P306" s="187">
        <f>O306*H306</f>
        <v>0</v>
      </c>
      <c r="Q306" s="187">
        <v>0</v>
      </c>
      <c r="R306" s="187">
        <f>Q306*H306</f>
        <v>0</v>
      </c>
      <c r="S306" s="187">
        <v>0</v>
      </c>
      <c r="T306" s="188">
        <f>S306*H306</f>
        <v>0</v>
      </c>
      <c r="U306" s="33"/>
      <c r="V306" s="33"/>
      <c r="W306" s="33"/>
      <c r="X306" s="33"/>
      <c r="Y306" s="33"/>
      <c r="Z306" s="33"/>
      <c r="AA306" s="33"/>
      <c r="AB306" s="33"/>
      <c r="AC306" s="33"/>
      <c r="AD306" s="33"/>
      <c r="AE306" s="33"/>
      <c r="AR306" s="189" t="s">
        <v>130</v>
      </c>
      <c r="AT306" s="189" t="s">
        <v>369</v>
      </c>
      <c r="AU306" s="189" t="s">
        <v>83</v>
      </c>
      <c r="AY306" s="16" t="s">
        <v>123</v>
      </c>
      <c r="BE306" s="190">
        <f>IF(N306="základní",J306,0)</f>
        <v>0</v>
      </c>
      <c r="BF306" s="190">
        <f>IF(N306="snížená",J306,0)</f>
        <v>0</v>
      </c>
      <c r="BG306" s="190">
        <f>IF(N306="zákl. přenesená",J306,0)</f>
        <v>0</v>
      </c>
      <c r="BH306" s="190">
        <f>IF(N306="sníž. přenesená",J306,0)</f>
        <v>0</v>
      </c>
      <c r="BI306" s="190">
        <f>IF(N306="nulová",J306,0)</f>
        <v>0</v>
      </c>
      <c r="BJ306" s="16" t="s">
        <v>83</v>
      </c>
      <c r="BK306" s="190">
        <f>ROUND(I306*H306,2)</f>
        <v>0</v>
      </c>
      <c r="BL306" s="16" t="s">
        <v>130</v>
      </c>
      <c r="BM306" s="189" t="s">
        <v>844</v>
      </c>
    </row>
    <row r="307" spans="1:65" s="2" customFormat="1" ht="39">
      <c r="A307" s="33"/>
      <c r="B307" s="34"/>
      <c r="C307" s="35"/>
      <c r="D307" s="191" t="s">
        <v>132</v>
      </c>
      <c r="E307" s="35"/>
      <c r="F307" s="192" t="s">
        <v>464</v>
      </c>
      <c r="G307" s="35"/>
      <c r="H307" s="35"/>
      <c r="I307" s="193"/>
      <c r="J307" s="35"/>
      <c r="K307" s="35"/>
      <c r="L307" s="38"/>
      <c r="M307" s="194"/>
      <c r="N307" s="195"/>
      <c r="O307" s="70"/>
      <c r="P307" s="70"/>
      <c r="Q307" s="70"/>
      <c r="R307" s="70"/>
      <c r="S307" s="70"/>
      <c r="T307" s="71"/>
      <c r="U307" s="33"/>
      <c r="V307" s="33"/>
      <c r="W307" s="33"/>
      <c r="X307" s="33"/>
      <c r="Y307" s="33"/>
      <c r="Z307" s="33"/>
      <c r="AA307" s="33"/>
      <c r="AB307" s="33"/>
      <c r="AC307" s="33"/>
      <c r="AD307" s="33"/>
      <c r="AE307" s="33"/>
      <c r="AT307" s="16" t="s">
        <v>132</v>
      </c>
      <c r="AU307" s="16" t="s">
        <v>83</v>
      </c>
    </row>
    <row r="308" spans="1:65" s="13" customFormat="1" ht="11.25">
      <c r="B308" s="206"/>
      <c r="C308" s="207"/>
      <c r="D308" s="191" t="s">
        <v>133</v>
      </c>
      <c r="E308" s="208" t="s">
        <v>1</v>
      </c>
      <c r="F308" s="209" t="s">
        <v>819</v>
      </c>
      <c r="G308" s="207"/>
      <c r="H308" s="210">
        <v>2.1749999999999998</v>
      </c>
      <c r="I308" s="211"/>
      <c r="J308" s="207"/>
      <c r="K308" s="207"/>
      <c r="L308" s="212"/>
      <c r="M308" s="213"/>
      <c r="N308" s="214"/>
      <c r="O308" s="214"/>
      <c r="P308" s="214"/>
      <c r="Q308" s="214"/>
      <c r="R308" s="214"/>
      <c r="S308" s="214"/>
      <c r="T308" s="215"/>
      <c r="AT308" s="216" t="s">
        <v>133</v>
      </c>
      <c r="AU308" s="216" t="s">
        <v>83</v>
      </c>
      <c r="AV308" s="13" t="s">
        <v>85</v>
      </c>
      <c r="AW308" s="13" t="s">
        <v>31</v>
      </c>
      <c r="AX308" s="13" t="s">
        <v>75</v>
      </c>
      <c r="AY308" s="216" t="s">
        <v>123</v>
      </c>
    </row>
    <row r="309" spans="1:65" s="14" customFormat="1" ht="11.25">
      <c r="B309" s="217"/>
      <c r="C309" s="218"/>
      <c r="D309" s="191" t="s">
        <v>133</v>
      </c>
      <c r="E309" s="219" t="s">
        <v>1</v>
      </c>
      <c r="F309" s="220" t="s">
        <v>136</v>
      </c>
      <c r="G309" s="218"/>
      <c r="H309" s="221">
        <v>2.1749999999999998</v>
      </c>
      <c r="I309" s="222"/>
      <c r="J309" s="218"/>
      <c r="K309" s="218"/>
      <c r="L309" s="223"/>
      <c r="M309" s="224"/>
      <c r="N309" s="225"/>
      <c r="O309" s="225"/>
      <c r="P309" s="225"/>
      <c r="Q309" s="225"/>
      <c r="R309" s="225"/>
      <c r="S309" s="225"/>
      <c r="T309" s="226"/>
      <c r="AT309" s="227" t="s">
        <v>133</v>
      </c>
      <c r="AU309" s="227" t="s">
        <v>83</v>
      </c>
      <c r="AV309" s="14" t="s">
        <v>130</v>
      </c>
      <c r="AW309" s="14" t="s">
        <v>31</v>
      </c>
      <c r="AX309" s="14" t="s">
        <v>83</v>
      </c>
      <c r="AY309" s="227" t="s">
        <v>123</v>
      </c>
    </row>
    <row r="310" spans="1:65" s="2" customFormat="1" ht="24">
      <c r="A310" s="33"/>
      <c r="B310" s="34"/>
      <c r="C310" s="228" t="s">
        <v>335</v>
      </c>
      <c r="D310" s="228" t="s">
        <v>369</v>
      </c>
      <c r="E310" s="229" t="s">
        <v>456</v>
      </c>
      <c r="F310" s="230" t="s">
        <v>457</v>
      </c>
      <c r="G310" s="231" t="s">
        <v>417</v>
      </c>
      <c r="H310" s="232">
        <v>2.1749999999999998</v>
      </c>
      <c r="I310" s="233"/>
      <c r="J310" s="234">
        <f>ROUND(I310*H310,2)</f>
        <v>0</v>
      </c>
      <c r="K310" s="230" t="s">
        <v>128</v>
      </c>
      <c r="L310" s="38"/>
      <c r="M310" s="235" t="s">
        <v>1</v>
      </c>
      <c r="N310" s="236" t="s">
        <v>40</v>
      </c>
      <c r="O310" s="70"/>
      <c r="P310" s="187">
        <f>O310*H310</f>
        <v>0</v>
      </c>
      <c r="Q310" s="187">
        <v>0</v>
      </c>
      <c r="R310" s="187">
        <f>Q310*H310</f>
        <v>0</v>
      </c>
      <c r="S310" s="187">
        <v>0</v>
      </c>
      <c r="T310" s="188">
        <f>S310*H310</f>
        <v>0</v>
      </c>
      <c r="U310" s="33"/>
      <c r="V310" s="33"/>
      <c r="W310" s="33"/>
      <c r="X310" s="33"/>
      <c r="Y310" s="33"/>
      <c r="Z310" s="33"/>
      <c r="AA310" s="33"/>
      <c r="AB310" s="33"/>
      <c r="AC310" s="33"/>
      <c r="AD310" s="33"/>
      <c r="AE310" s="33"/>
      <c r="AR310" s="189" t="s">
        <v>130</v>
      </c>
      <c r="AT310" s="189" t="s">
        <v>369</v>
      </c>
      <c r="AU310" s="189" t="s">
        <v>83</v>
      </c>
      <c r="AY310" s="16" t="s">
        <v>123</v>
      </c>
      <c r="BE310" s="190">
        <f>IF(N310="základní",J310,0)</f>
        <v>0</v>
      </c>
      <c r="BF310" s="190">
        <f>IF(N310="snížená",J310,0)</f>
        <v>0</v>
      </c>
      <c r="BG310" s="190">
        <f>IF(N310="zákl. přenesená",J310,0)</f>
        <v>0</v>
      </c>
      <c r="BH310" s="190">
        <f>IF(N310="sníž. přenesená",J310,0)</f>
        <v>0</v>
      </c>
      <c r="BI310" s="190">
        <f>IF(N310="nulová",J310,0)</f>
        <v>0</v>
      </c>
      <c r="BJ310" s="16" t="s">
        <v>83</v>
      </c>
      <c r="BK310" s="190">
        <f>ROUND(I310*H310,2)</f>
        <v>0</v>
      </c>
      <c r="BL310" s="16" t="s">
        <v>130</v>
      </c>
      <c r="BM310" s="189" t="s">
        <v>845</v>
      </c>
    </row>
    <row r="311" spans="1:65" s="2" customFormat="1" ht="39">
      <c r="A311" s="33"/>
      <c r="B311" s="34"/>
      <c r="C311" s="35"/>
      <c r="D311" s="191" t="s">
        <v>132</v>
      </c>
      <c r="E311" s="35"/>
      <c r="F311" s="192" t="s">
        <v>459</v>
      </c>
      <c r="G311" s="35"/>
      <c r="H311" s="35"/>
      <c r="I311" s="193"/>
      <c r="J311" s="35"/>
      <c r="K311" s="35"/>
      <c r="L311" s="38"/>
      <c r="M311" s="194"/>
      <c r="N311" s="195"/>
      <c r="O311" s="70"/>
      <c r="P311" s="70"/>
      <c r="Q311" s="70"/>
      <c r="R311" s="70"/>
      <c r="S311" s="70"/>
      <c r="T311" s="71"/>
      <c r="U311" s="33"/>
      <c r="V311" s="33"/>
      <c r="W311" s="33"/>
      <c r="X311" s="33"/>
      <c r="Y311" s="33"/>
      <c r="Z311" s="33"/>
      <c r="AA311" s="33"/>
      <c r="AB311" s="33"/>
      <c r="AC311" s="33"/>
      <c r="AD311" s="33"/>
      <c r="AE311" s="33"/>
      <c r="AT311" s="16" t="s">
        <v>132</v>
      </c>
      <c r="AU311" s="16" t="s">
        <v>83</v>
      </c>
    </row>
    <row r="312" spans="1:65" s="13" customFormat="1" ht="11.25">
      <c r="B312" s="206"/>
      <c r="C312" s="207"/>
      <c r="D312" s="191" t="s">
        <v>133</v>
      </c>
      <c r="E312" s="208" t="s">
        <v>1</v>
      </c>
      <c r="F312" s="209" t="s">
        <v>819</v>
      </c>
      <c r="G312" s="207"/>
      <c r="H312" s="210">
        <v>2.1749999999999998</v>
      </c>
      <c r="I312" s="211"/>
      <c r="J312" s="207"/>
      <c r="K312" s="207"/>
      <c r="L312" s="212"/>
      <c r="M312" s="213"/>
      <c r="N312" s="214"/>
      <c r="O312" s="214"/>
      <c r="P312" s="214"/>
      <c r="Q312" s="214"/>
      <c r="R312" s="214"/>
      <c r="S312" s="214"/>
      <c r="T312" s="215"/>
      <c r="AT312" s="216" t="s">
        <v>133</v>
      </c>
      <c r="AU312" s="216" t="s">
        <v>83</v>
      </c>
      <c r="AV312" s="13" t="s">
        <v>85</v>
      </c>
      <c r="AW312" s="13" t="s">
        <v>31</v>
      </c>
      <c r="AX312" s="13" t="s">
        <v>75</v>
      </c>
      <c r="AY312" s="216" t="s">
        <v>123</v>
      </c>
    </row>
    <row r="313" spans="1:65" s="14" customFormat="1" ht="11.25">
      <c r="B313" s="217"/>
      <c r="C313" s="218"/>
      <c r="D313" s="191" t="s">
        <v>133</v>
      </c>
      <c r="E313" s="219" t="s">
        <v>1</v>
      </c>
      <c r="F313" s="220" t="s">
        <v>136</v>
      </c>
      <c r="G313" s="218"/>
      <c r="H313" s="221">
        <v>2.1749999999999998</v>
      </c>
      <c r="I313" s="222"/>
      <c r="J313" s="218"/>
      <c r="K313" s="218"/>
      <c r="L313" s="223"/>
      <c r="M313" s="224"/>
      <c r="N313" s="225"/>
      <c r="O313" s="225"/>
      <c r="P313" s="225"/>
      <c r="Q313" s="225"/>
      <c r="R313" s="225"/>
      <c r="S313" s="225"/>
      <c r="T313" s="226"/>
      <c r="AT313" s="227" t="s">
        <v>133</v>
      </c>
      <c r="AU313" s="227" t="s">
        <v>83</v>
      </c>
      <c r="AV313" s="14" t="s">
        <v>130</v>
      </c>
      <c r="AW313" s="14" t="s">
        <v>31</v>
      </c>
      <c r="AX313" s="14" t="s">
        <v>83</v>
      </c>
      <c r="AY313" s="227" t="s">
        <v>123</v>
      </c>
    </row>
    <row r="314" spans="1:65" s="2" customFormat="1" ht="24">
      <c r="A314" s="33"/>
      <c r="B314" s="34"/>
      <c r="C314" s="228" t="s">
        <v>341</v>
      </c>
      <c r="D314" s="228" t="s">
        <v>369</v>
      </c>
      <c r="E314" s="229" t="s">
        <v>466</v>
      </c>
      <c r="F314" s="230" t="s">
        <v>467</v>
      </c>
      <c r="G314" s="231" t="s">
        <v>127</v>
      </c>
      <c r="H314" s="232">
        <v>10</v>
      </c>
      <c r="I314" s="233"/>
      <c r="J314" s="234">
        <f>ROUND(I314*H314,2)</f>
        <v>0</v>
      </c>
      <c r="K314" s="230" t="s">
        <v>128</v>
      </c>
      <c r="L314" s="38"/>
      <c r="M314" s="235" t="s">
        <v>1</v>
      </c>
      <c r="N314" s="236" t="s">
        <v>40</v>
      </c>
      <c r="O314" s="70"/>
      <c r="P314" s="187">
        <f>O314*H314</f>
        <v>0</v>
      </c>
      <c r="Q314" s="187">
        <v>0</v>
      </c>
      <c r="R314" s="187">
        <f>Q314*H314</f>
        <v>0</v>
      </c>
      <c r="S314" s="187">
        <v>0</v>
      </c>
      <c r="T314" s="188">
        <f>S314*H314</f>
        <v>0</v>
      </c>
      <c r="U314" s="33"/>
      <c r="V314" s="33"/>
      <c r="W314" s="33"/>
      <c r="X314" s="33"/>
      <c r="Y314" s="33"/>
      <c r="Z314" s="33"/>
      <c r="AA314" s="33"/>
      <c r="AB314" s="33"/>
      <c r="AC314" s="33"/>
      <c r="AD314" s="33"/>
      <c r="AE314" s="33"/>
      <c r="AR314" s="189" t="s">
        <v>130</v>
      </c>
      <c r="AT314" s="189" t="s">
        <v>369</v>
      </c>
      <c r="AU314" s="189" t="s">
        <v>83</v>
      </c>
      <c r="AY314" s="16" t="s">
        <v>123</v>
      </c>
      <c r="BE314" s="190">
        <f>IF(N314="základní",J314,0)</f>
        <v>0</v>
      </c>
      <c r="BF314" s="190">
        <f>IF(N314="snížená",J314,0)</f>
        <v>0</v>
      </c>
      <c r="BG314" s="190">
        <f>IF(N314="zákl. přenesená",J314,0)</f>
        <v>0</v>
      </c>
      <c r="BH314" s="190">
        <f>IF(N314="sníž. přenesená",J314,0)</f>
        <v>0</v>
      </c>
      <c r="BI314" s="190">
        <f>IF(N314="nulová",J314,0)</f>
        <v>0</v>
      </c>
      <c r="BJ314" s="16" t="s">
        <v>83</v>
      </c>
      <c r="BK314" s="190">
        <f>ROUND(I314*H314,2)</f>
        <v>0</v>
      </c>
      <c r="BL314" s="16" t="s">
        <v>130</v>
      </c>
      <c r="BM314" s="189" t="s">
        <v>846</v>
      </c>
    </row>
    <row r="315" spans="1:65" s="2" customFormat="1" ht="29.25">
      <c r="A315" s="33"/>
      <c r="B315" s="34"/>
      <c r="C315" s="35"/>
      <c r="D315" s="191" t="s">
        <v>132</v>
      </c>
      <c r="E315" s="35"/>
      <c r="F315" s="192" t="s">
        <v>469</v>
      </c>
      <c r="G315" s="35"/>
      <c r="H315" s="35"/>
      <c r="I315" s="193"/>
      <c r="J315" s="35"/>
      <c r="K315" s="35"/>
      <c r="L315" s="38"/>
      <c r="M315" s="194"/>
      <c r="N315" s="195"/>
      <c r="O315" s="70"/>
      <c r="P315" s="70"/>
      <c r="Q315" s="70"/>
      <c r="R315" s="70"/>
      <c r="S315" s="70"/>
      <c r="T315" s="71"/>
      <c r="U315" s="33"/>
      <c r="V315" s="33"/>
      <c r="W315" s="33"/>
      <c r="X315" s="33"/>
      <c r="Y315" s="33"/>
      <c r="Z315" s="33"/>
      <c r="AA315" s="33"/>
      <c r="AB315" s="33"/>
      <c r="AC315" s="33"/>
      <c r="AD315" s="33"/>
      <c r="AE315" s="33"/>
      <c r="AT315" s="16" t="s">
        <v>132</v>
      </c>
      <c r="AU315" s="16" t="s">
        <v>83</v>
      </c>
    </row>
    <row r="316" spans="1:65" s="13" customFormat="1" ht="11.25">
      <c r="B316" s="206"/>
      <c r="C316" s="207"/>
      <c r="D316" s="191" t="s">
        <v>133</v>
      </c>
      <c r="E316" s="208" t="s">
        <v>1</v>
      </c>
      <c r="F316" s="209" t="s">
        <v>167</v>
      </c>
      <c r="G316" s="207"/>
      <c r="H316" s="210">
        <v>10</v>
      </c>
      <c r="I316" s="211"/>
      <c r="J316" s="207"/>
      <c r="K316" s="207"/>
      <c r="L316" s="212"/>
      <c r="M316" s="213"/>
      <c r="N316" s="214"/>
      <c r="O316" s="214"/>
      <c r="P316" s="214"/>
      <c r="Q316" s="214"/>
      <c r="R316" s="214"/>
      <c r="S316" s="214"/>
      <c r="T316" s="215"/>
      <c r="AT316" s="216" t="s">
        <v>133</v>
      </c>
      <c r="AU316" s="216" t="s">
        <v>83</v>
      </c>
      <c r="AV316" s="13" t="s">
        <v>85</v>
      </c>
      <c r="AW316" s="13" t="s">
        <v>31</v>
      </c>
      <c r="AX316" s="13" t="s">
        <v>75</v>
      </c>
      <c r="AY316" s="216" t="s">
        <v>123</v>
      </c>
    </row>
    <row r="317" spans="1:65" s="14" customFormat="1" ht="11.25">
      <c r="B317" s="217"/>
      <c r="C317" s="218"/>
      <c r="D317" s="191" t="s">
        <v>133</v>
      </c>
      <c r="E317" s="219" t="s">
        <v>1</v>
      </c>
      <c r="F317" s="220" t="s">
        <v>136</v>
      </c>
      <c r="G317" s="218"/>
      <c r="H317" s="221">
        <v>10</v>
      </c>
      <c r="I317" s="222"/>
      <c r="J317" s="218"/>
      <c r="K317" s="218"/>
      <c r="L317" s="223"/>
      <c r="M317" s="224"/>
      <c r="N317" s="225"/>
      <c r="O317" s="225"/>
      <c r="P317" s="225"/>
      <c r="Q317" s="225"/>
      <c r="R317" s="225"/>
      <c r="S317" s="225"/>
      <c r="T317" s="226"/>
      <c r="AT317" s="227" t="s">
        <v>133</v>
      </c>
      <c r="AU317" s="227" t="s">
        <v>83</v>
      </c>
      <c r="AV317" s="14" t="s">
        <v>130</v>
      </c>
      <c r="AW317" s="14" t="s">
        <v>31</v>
      </c>
      <c r="AX317" s="14" t="s">
        <v>83</v>
      </c>
      <c r="AY317" s="227" t="s">
        <v>123</v>
      </c>
    </row>
    <row r="318" spans="1:65" s="2" customFormat="1" ht="16.5" customHeight="1">
      <c r="A318" s="33"/>
      <c r="B318" s="34"/>
      <c r="C318" s="228" t="s">
        <v>352</v>
      </c>
      <c r="D318" s="228" t="s">
        <v>369</v>
      </c>
      <c r="E318" s="229" t="s">
        <v>471</v>
      </c>
      <c r="F318" s="230" t="s">
        <v>472</v>
      </c>
      <c r="G318" s="231" t="s">
        <v>127</v>
      </c>
      <c r="H318" s="232">
        <v>174</v>
      </c>
      <c r="I318" s="233"/>
      <c r="J318" s="234">
        <f>ROUND(I318*H318,2)</f>
        <v>0</v>
      </c>
      <c r="K318" s="230" t="s">
        <v>128</v>
      </c>
      <c r="L318" s="38"/>
      <c r="M318" s="235" t="s">
        <v>1</v>
      </c>
      <c r="N318" s="236" t="s">
        <v>40</v>
      </c>
      <c r="O318" s="70"/>
      <c r="P318" s="187">
        <f>O318*H318</f>
        <v>0</v>
      </c>
      <c r="Q318" s="187">
        <v>0</v>
      </c>
      <c r="R318" s="187">
        <f>Q318*H318</f>
        <v>0</v>
      </c>
      <c r="S318" s="187">
        <v>0</v>
      </c>
      <c r="T318" s="188">
        <f>S318*H318</f>
        <v>0</v>
      </c>
      <c r="U318" s="33"/>
      <c r="V318" s="33"/>
      <c r="W318" s="33"/>
      <c r="X318" s="33"/>
      <c r="Y318" s="33"/>
      <c r="Z318" s="33"/>
      <c r="AA318" s="33"/>
      <c r="AB318" s="33"/>
      <c r="AC318" s="33"/>
      <c r="AD318" s="33"/>
      <c r="AE318" s="33"/>
      <c r="AR318" s="189" t="s">
        <v>130</v>
      </c>
      <c r="AT318" s="189" t="s">
        <v>369</v>
      </c>
      <c r="AU318" s="189" t="s">
        <v>83</v>
      </c>
      <c r="AY318" s="16" t="s">
        <v>123</v>
      </c>
      <c r="BE318" s="190">
        <f>IF(N318="základní",J318,0)</f>
        <v>0</v>
      </c>
      <c r="BF318" s="190">
        <f>IF(N318="snížená",J318,0)</f>
        <v>0</v>
      </c>
      <c r="BG318" s="190">
        <f>IF(N318="zákl. přenesená",J318,0)</f>
        <v>0</v>
      </c>
      <c r="BH318" s="190">
        <f>IF(N318="sníž. přenesená",J318,0)</f>
        <v>0</v>
      </c>
      <c r="BI318" s="190">
        <f>IF(N318="nulová",J318,0)</f>
        <v>0</v>
      </c>
      <c r="BJ318" s="16" t="s">
        <v>83</v>
      </c>
      <c r="BK318" s="190">
        <f>ROUND(I318*H318,2)</f>
        <v>0</v>
      </c>
      <c r="BL318" s="16" t="s">
        <v>130</v>
      </c>
      <c r="BM318" s="189" t="s">
        <v>847</v>
      </c>
    </row>
    <row r="319" spans="1:65" s="2" customFormat="1" ht="29.25">
      <c r="A319" s="33"/>
      <c r="B319" s="34"/>
      <c r="C319" s="35"/>
      <c r="D319" s="191" t="s">
        <v>132</v>
      </c>
      <c r="E319" s="35"/>
      <c r="F319" s="192" t="s">
        <v>474</v>
      </c>
      <c r="G319" s="35"/>
      <c r="H319" s="35"/>
      <c r="I319" s="193"/>
      <c r="J319" s="35"/>
      <c r="K319" s="35"/>
      <c r="L319" s="38"/>
      <c r="M319" s="194"/>
      <c r="N319" s="195"/>
      <c r="O319" s="70"/>
      <c r="P319" s="70"/>
      <c r="Q319" s="70"/>
      <c r="R319" s="70"/>
      <c r="S319" s="70"/>
      <c r="T319" s="71"/>
      <c r="U319" s="33"/>
      <c r="V319" s="33"/>
      <c r="W319" s="33"/>
      <c r="X319" s="33"/>
      <c r="Y319" s="33"/>
      <c r="Z319" s="33"/>
      <c r="AA319" s="33"/>
      <c r="AB319" s="33"/>
      <c r="AC319" s="33"/>
      <c r="AD319" s="33"/>
      <c r="AE319" s="33"/>
      <c r="AT319" s="16" t="s">
        <v>132</v>
      </c>
      <c r="AU319" s="16" t="s">
        <v>83</v>
      </c>
    </row>
    <row r="320" spans="1:65" s="13" customFormat="1" ht="11.25">
      <c r="B320" s="206"/>
      <c r="C320" s="207"/>
      <c r="D320" s="191" t="s">
        <v>133</v>
      </c>
      <c r="E320" s="208" t="s">
        <v>1</v>
      </c>
      <c r="F320" s="209" t="s">
        <v>848</v>
      </c>
      <c r="G320" s="207"/>
      <c r="H320" s="210">
        <v>174</v>
      </c>
      <c r="I320" s="211"/>
      <c r="J320" s="207"/>
      <c r="K320" s="207"/>
      <c r="L320" s="212"/>
      <c r="M320" s="213"/>
      <c r="N320" s="214"/>
      <c r="O320" s="214"/>
      <c r="P320" s="214"/>
      <c r="Q320" s="214"/>
      <c r="R320" s="214"/>
      <c r="S320" s="214"/>
      <c r="T320" s="215"/>
      <c r="AT320" s="216" t="s">
        <v>133</v>
      </c>
      <c r="AU320" s="216" t="s">
        <v>83</v>
      </c>
      <c r="AV320" s="13" t="s">
        <v>85</v>
      </c>
      <c r="AW320" s="13" t="s">
        <v>31</v>
      </c>
      <c r="AX320" s="13" t="s">
        <v>75</v>
      </c>
      <c r="AY320" s="216" t="s">
        <v>123</v>
      </c>
    </row>
    <row r="321" spans="1:65" s="14" customFormat="1" ht="11.25">
      <c r="B321" s="217"/>
      <c r="C321" s="218"/>
      <c r="D321" s="191" t="s">
        <v>133</v>
      </c>
      <c r="E321" s="219" t="s">
        <v>1</v>
      </c>
      <c r="F321" s="220" t="s">
        <v>136</v>
      </c>
      <c r="G321" s="218"/>
      <c r="H321" s="221">
        <v>174</v>
      </c>
      <c r="I321" s="222"/>
      <c r="J321" s="218"/>
      <c r="K321" s="218"/>
      <c r="L321" s="223"/>
      <c r="M321" s="224"/>
      <c r="N321" s="225"/>
      <c r="O321" s="225"/>
      <c r="P321" s="225"/>
      <c r="Q321" s="225"/>
      <c r="R321" s="225"/>
      <c r="S321" s="225"/>
      <c r="T321" s="226"/>
      <c r="AT321" s="227" t="s">
        <v>133</v>
      </c>
      <c r="AU321" s="227" t="s">
        <v>83</v>
      </c>
      <c r="AV321" s="14" t="s">
        <v>130</v>
      </c>
      <c r="AW321" s="14" t="s">
        <v>31</v>
      </c>
      <c r="AX321" s="14" t="s">
        <v>83</v>
      </c>
      <c r="AY321" s="227" t="s">
        <v>123</v>
      </c>
    </row>
    <row r="322" spans="1:65" s="2" customFormat="1" ht="24">
      <c r="A322" s="33"/>
      <c r="B322" s="34"/>
      <c r="C322" s="228" t="s">
        <v>359</v>
      </c>
      <c r="D322" s="228" t="s">
        <v>369</v>
      </c>
      <c r="E322" s="229" t="s">
        <v>478</v>
      </c>
      <c r="F322" s="230" t="s">
        <v>479</v>
      </c>
      <c r="G322" s="231" t="s">
        <v>480</v>
      </c>
      <c r="H322" s="232">
        <v>50</v>
      </c>
      <c r="I322" s="233"/>
      <c r="J322" s="234">
        <f>ROUND(I322*H322,2)</f>
        <v>0</v>
      </c>
      <c r="K322" s="230" t="s">
        <v>128</v>
      </c>
      <c r="L322" s="38"/>
      <c r="M322" s="235" t="s">
        <v>1</v>
      </c>
      <c r="N322" s="236" t="s">
        <v>40</v>
      </c>
      <c r="O322" s="70"/>
      <c r="P322" s="187">
        <f>O322*H322</f>
        <v>0</v>
      </c>
      <c r="Q322" s="187">
        <v>0</v>
      </c>
      <c r="R322" s="187">
        <f>Q322*H322</f>
        <v>0</v>
      </c>
      <c r="S322" s="187">
        <v>0</v>
      </c>
      <c r="T322" s="188">
        <f>S322*H322</f>
        <v>0</v>
      </c>
      <c r="U322" s="33"/>
      <c r="V322" s="33"/>
      <c r="W322" s="33"/>
      <c r="X322" s="33"/>
      <c r="Y322" s="33"/>
      <c r="Z322" s="33"/>
      <c r="AA322" s="33"/>
      <c r="AB322" s="33"/>
      <c r="AC322" s="33"/>
      <c r="AD322" s="33"/>
      <c r="AE322" s="33"/>
      <c r="AR322" s="189" t="s">
        <v>130</v>
      </c>
      <c r="AT322" s="189" t="s">
        <v>369</v>
      </c>
      <c r="AU322" s="189" t="s">
        <v>83</v>
      </c>
      <c r="AY322" s="16" t="s">
        <v>123</v>
      </c>
      <c r="BE322" s="190">
        <f>IF(N322="základní",J322,0)</f>
        <v>0</v>
      </c>
      <c r="BF322" s="190">
        <f>IF(N322="snížená",J322,0)</f>
        <v>0</v>
      </c>
      <c r="BG322" s="190">
        <f>IF(N322="zákl. přenesená",J322,0)</f>
        <v>0</v>
      </c>
      <c r="BH322" s="190">
        <f>IF(N322="sníž. přenesená",J322,0)</f>
        <v>0</v>
      </c>
      <c r="BI322" s="190">
        <f>IF(N322="nulová",J322,0)</f>
        <v>0</v>
      </c>
      <c r="BJ322" s="16" t="s">
        <v>83</v>
      </c>
      <c r="BK322" s="190">
        <f>ROUND(I322*H322,2)</f>
        <v>0</v>
      </c>
      <c r="BL322" s="16" t="s">
        <v>130</v>
      </c>
      <c r="BM322" s="189" t="s">
        <v>849</v>
      </c>
    </row>
    <row r="323" spans="1:65" s="2" customFormat="1" ht="87.75">
      <c r="A323" s="33"/>
      <c r="B323" s="34"/>
      <c r="C323" s="35"/>
      <c r="D323" s="191" t="s">
        <v>132</v>
      </c>
      <c r="E323" s="35"/>
      <c r="F323" s="192" t="s">
        <v>482</v>
      </c>
      <c r="G323" s="35"/>
      <c r="H323" s="35"/>
      <c r="I323" s="193"/>
      <c r="J323" s="35"/>
      <c r="K323" s="35"/>
      <c r="L323" s="38"/>
      <c r="M323" s="194"/>
      <c r="N323" s="195"/>
      <c r="O323" s="70"/>
      <c r="P323" s="70"/>
      <c r="Q323" s="70"/>
      <c r="R323" s="70"/>
      <c r="S323" s="70"/>
      <c r="T323" s="71"/>
      <c r="U323" s="33"/>
      <c r="V323" s="33"/>
      <c r="W323" s="33"/>
      <c r="X323" s="33"/>
      <c r="Y323" s="33"/>
      <c r="Z323" s="33"/>
      <c r="AA323" s="33"/>
      <c r="AB323" s="33"/>
      <c r="AC323" s="33"/>
      <c r="AD323" s="33"/>
      <c r="AE323" s="33"/>
      <c r="AT323" s="16" t="s">
        <v>132</v>
      </c>
      <c r="AU323" s="16" t="s">
        <v>83</v>
      </c>
    </row>
    <row r="324" spans="1:65" s="13" customFormat="1" ht="11.25">
      <c r="B324" s="206"/>
      <c r="C324" s="207"/>
      <c r="D324" s="191" t="s">
        <v>133</v>
      </c>
      <c r="E324" s="208" t="s">
        <v>1</v>
      </c>
      <c r="F324" s="209" t="s">
        <v>750</v>
      </c>
      <c r="G324" s="207"/>
      <c r="H324" s="210">
        <v>58</v>
      </c>
      <c r="I324" s="211"/>
      <c r="J324" s="207"/>
      <c r="K324" s="207"/>
      <c r="L324" s="212"/>
      <c r="M324" s="213"/>
      <c r="N324" s="214"/>
      <c r="O324" s="214"/>
      <c r="P324" s="214"/>
      <c r="Q324" s="214"/>
      <c r="R324" s="214"/>
      <c r="S324" s="214"/>
      <c r="T324" s="215"/>
      <c r="AT324" s="216" t="s">
        <v>133</v>
      </c>
      <c r="AU324" s="216" t="s">
        <v>83</v>
      </c>
      <c r="AV324" s="13" t="s">
        <v>85</v>
      </c>
      <c r="AW324" s="13" t="s">
        <v>31</v>
      </c>
      <c r="AX324" s="13" t="s">
        <v>75</v>
      </c>
      <c r="AY324" s="216" t="s">
        <v>123</v>
      </c>
    </row>
    <row r="325" spans="1:65" s="13" customFormat="1" ht="11.25">
      <c r="B325" s="206"/>
      <c r="C325" s="207"/>
      <c r="D325" s="191" t="s">
        <v>133</v>
      </c>
      <c r="E325" s="208" t="s">
        <v>1</v>
      </c>
      <c r="F325" s="209" t="s">
        <v>85</v>
      </c>
      <c r="G325" s="207"/>
      <c r="H325" s="210">
        <v>2</v>
      </c>
      <c r="I325" s="211"/>
      <c r="J325" s="207"/>
      <c r="K325" s="207"/>
      <c r="L325" s="212"/>
      <c r="M325" s="213"/>
      <c r="N325" s="214"/>
      <c r="O325" s="214"/>
      <c r="P325" s="214"/>
      <c r="Q325" s="214"/>
      <c r="R325" s="214"/>
      <c r="S325" s="214"/>
      <c r="T325" s="215"/>
      <c r="AT325" s="216" t="s">
        <v>133</v>
      </c>
      <c r="AU325" s="216" t="s">
        <v>83</v>
      </c>
      <c r="AV325" s="13" t="s">
        <v>85</v>
      </c>
      <c r="AW325" s="13" t="s">
        <v>31</v>
      </c>
      <c r="AX325" s="13" t="s">
        <v>75</v>
      </c>
      <c r="AY325" s="216" t="s">
        <v>123</v>
      </c>
    </row>
    <row r="326" spans="1:65" s="13" customFormat="1" ht="11.25">
      <c r="B326" s="206"/>
      <c r="C326" s="207"/>
      <c r="D326" s="191" t="s">
        <v>133</v>
      </c>
      <c r="E326" s="208" t="s">
        <v>1</v>
      </c>
      <c r="F326" s="209" t="s">
        <v>150</v>
      </c>
      <c r="G326" s="207"/>
      <c r="H326" s="210">
        <v>-10</v>
      </c>
      <c r="I326" s="211"/>
      <c r="J326" s="207"/>
      <c r="K326" s="207"/>
      <c r="L326" s="212"/>
      <c r="M326" s="213"/>
      <c r="N326" s="214"/>
      <c r="O326" s="214"/>
      <c r="P326" s="214"/>
      <c r="Q326" s="214"/>
      <c r="R326" s="214"/>
      <c r="S326" s="214"/>
      <c r="T326" s="215"/>
      <c r="AT326" s="216" t="s">
        <v>133</v>
      </c>
      <c r="AU326" s="216" t="s">
        <v>83</v>
      </c>
      <c r="AV326" s="13" t="s">
        <v>85</v>
      </c>
      <c r="AW326" s="13" t="s">
        <v>31</v>
      </c>
      <c r="AX326" s="13" t="s">
        <v>75</v>
      </c>
      <c r="AY326" s="216" t="s">
        <v>123</v>
      </c>
    </row>
    <row r="327" spans="1:65" s="14" customFormat="1" ht="11.25">
      <c r="B327" s="217"/>
      <c r="C327" s="218"/>
      <c r="D327" s="191" t="s">
        <v>133</v>
      </c>
      <c r="E327" s="219" t="s">
        <v>1</v>
      </c>
      <c r="F327" s="220" t="s">
        <v>136</v>
      </c>
      <c r="G327" s="218"/>
      <c r="H327" s="221">
        <v>50</v>
      </c>
      <c r="I327" s="222"/>
      <c r="J327" s="218"/>
      <c r="K327" s="218"/>
      <c r="L327" s="223"/>
      <c r="M327" s="224"/>
      <c r="N327" s="225"/>
      <c r="O327" s="225"/>
      <c r="P327" s="225"/>
      <c r="Q327" s="225"/>
      <c r="R327" s="225"/>
      <c r="S327" s="225"/>
      <c r="T327" s="226"/>
      <c r="AT327" s="227" t="s">
        <v>133</v>
      </c>
      <c r="AU327" s="227" t="s">
        <v>83</v>
      </c>
      <c r="AV327" s="14" t="s">
        <v>130</v>
      </c>
      <c r="AW327" s="14" t="s">
        <v>31</v>
      </c>
      <c r="AX327" s="14" t="s">
        <v>83</v>
      </c>
      <c r="AY327" s="227" t="s">
        <v>123</v>
      </c>
    </row>
    <row r="328" spans="1:65" s="2" customFormat="1" ht="24">
      <c r="A328" s="33"/>
      <c r="B328" s="34"/>
      <c r="C328" s="228" t="s">
        <v>368</v>
      </c>
      <c r="D328" s="228" t="s">
        <v>369</v>
      </c>
      <c r="E328" s="229" t="s">
        <v>486</v>
      </c>
      <c r="F328" s="230" t="s">
        <v>487</v>
      </c>
      <c r="G328" s="231" t="s">
        <v>480</v>
      </c>
      <c r="H328" s="232">
        <v>10</v>
      </c>
      <c r="I328" s="233"/>
      <c r="J328" s="234">
        <f>ROUND(I328*H328,2)</f>
        <v>0</v>
      </c>
      <c r="K328" s="230" t="s">
        <v>128</v>
      </c>
      <c r="L328" s="38"/>
      <c r="M328" s="235" t="s">
        <v>1</v>
      </c>
      <c r="N328" s="236" t="s">
        <v>40</v>
      </c>
      <c r="O328" s="70"/>
      <c r="P328" s="187">
        <f>O328*H328</f>
        <v>0</v>
      </c>
      <c r="Q328" s="187">
        <v>0</v>
      </c>
      <c r="R328" s="187">
        <f>Q328*H328</f>
        <v>0</v>
      </c>
      <c r="S328" s="187">
        <v>0</v>
      </c>
      <c r="T328" s="188">
        <f>S328*H328</f>
        <v>0</v>
      </c>
      <c r="U328" s="33"/>
      <c r="V328" s="33"/>
      <c r="W328" s="33"/>
      <c r="X328" s="33"/>
      <c r="Y328" s="33"/>
      <c r="Z328" s="33"/>
      <c r="AA328" s="33"/>
      <c r="AB328" s="33"/>
      <c r="AC328" s="33"/>
      <c r="AD328" s="33"/>
      <c r="AE328" s="33"/>
      <c r="AR328" s="189" t="s">
        <v>130</v>
      </c>
      <c r="AT328" s="189" t="s">
        <v>369</v>
      </c>
      <c r="AU328" s="189" t="s">
        <v>83</v>
      </c>
      <c r="AY328" s="16" t="s">
        <v>123</v>
      </c>
      <c r="BE328" s="190">
        <f>IF(N328="základní",J328,0)</f>
        <v>0</v>
      </c>
      <c r="BF328" s="190">
        <f>IF(N328="snížená",J328,0)</f>
        <v>0</v>
      </c>
      <c r="BG328" s="190">
        <f>IF(N328="zákl. přenesená",J328,0)</f>
        <v>0</v>
      </c>
      <c r="BH328" s="190">
        <f>IF(N328="sníž. přenesená",J328,0)</f>
        <v>0</v>
      </c>
      <c r="BI328" s="190">
        <f>IF(N328="nulová",J328,0)</f>
        <v>0</v>
      </c>
      <c r="BJ328" s="16" t="s">
        <v>83</v>
      </c>
      <c r="BK328" s="190">
        <f>ROUND(I328*H328,2)</f>
        <v>0</v>
      </c>
      <c r="BL328" s="16" t="s">
        <v>130</v>
      </c>
      <c r="BM328" s="189" t="s">
        <v>850</v>
      </c>
    </row>
    <row r="329" spans="1:65" s="2" customFormat="1" ht="68.25">
      <c r="A329" s="33"/>
      <c r="B329" s="34"/>
      <c r="C329" s="35"/>
      <c r="D329" s="191" t="s">
        <v>132</v>
      </c>
      <c r="E329" s="35"/>
      <c r="F329" s="192" t="s">
        <v>489</v>
      </c>
      <c r="G329" s="35"/>
      <c r="H329" s="35"/>
      <c r="I329" s="193"/>
      <c r="J329" s="35"/>
      <c r="K329" s="35"/>
      <c r="L329" s="38"/>
      <c r="M329" s="194"/>
      <c r="N329" s="195"/>
      <c r="O329" s="70"/>
      <c r="P329" s="70"/>
      <c r="Q329" s="70"/>
      <c r="R329" s="70"/>
      <c r="S329" s="70"/>
      <c r="T329" s="71"/>
      <c r="U329" s="33"/>
      <c r="V329" s="33"/>
      <c r="W329" s="33"/>
      <c r="X329" s="33"/>
      <c r="Y329" s="33"/>
      <c r="Z329" s="33"/>
      <c r="AA329" s="33"/>
      <c r="AB329" s="33"/>
      <c r="AC329" s="33"/>
      <c r="AD329" s="33"/>
      <c r="AE329" s="33"/>
      <c r="AT329" s="16" t="s">
        <v>132</v>
      </c>
      <c r="AU329" s="16" t="s">
        <v>83</v>
      </c>
    </row>
    <row r="330" spans="1:65" s="13" customFormat="1" ht="11.25">
      <c r="B330" s="206"/>
      <c r="C330" s="207"/>
      <c r="D330" s="191" t="s">
        <v>133</v>
      </c>
      <c r="E330" s="208" t="s">
        <v>1</v>
      </c>
      <c r="F330" s="209" t="s">
        <v>167</v>
      </c>
      <c r="G330" s="207"/>
      <c r="H330" s="210">
        <v>10</v>
      </c>
      <c r="I330" s="211"/>
      <c r="J330" s="207"/>
      <c r="K330" s="207"/>
      <c r="L330" s="212"/>
      <c r="M330" s="213"/>
      <c r="N330" s="214"/>
      <c r="O330" s="214"/>
      <c r="P330" s="214"/>
      <c r="Q330" s="214"/>
      <c r="R330" s="214"/>
      <c r="S330" s="214"/>
      <c r="T330" s="215"/>
      <c r="AT330" s="216" t="s">
        <v>133</v>
      </c>
      <c r="AU330" s="216" t="s">
        <v>83</v>
      </c>
      <c r="AV330" s="13" t="s">
        <v>85</v>
      </c>
      <c r="AW330" s="13" t="s">
        <v>31</v>
      </c>
      <c r="AX330" s="13" t="s">
        <v>75</v>
      </c>
      <c r="AY330" s="216" t="s">
        <v>123</v>
      </c>
    </row>
    <row r="331" spans="1:65" s="14" customFormat="1" ht="11.25">
      <c r="B331" s="217"/>
      <c r="C331" s="218"/>
      <c r="D331" s="191" t="s">
        <v>133</v>
      </c>
      <c r="E331" s="219" t="s">
        <v>1</v>
      </c>
      <c r="F331" s="220" t="s">
        <v>136</v>
      </c>
      <c r="G331" s="218"/>
      <c r="H331" s="221">
        <v>10</v>
      </c>
      <c r="I331" s="222"/>
      <c r="J331" s="218"/>
      <c r="K331" s="218"/>
      <c r="L331" s="223"/>
      <c r="M331" s="224"/>
      <c r="N331" s="225"/>
      <c r="O331" s="225"/>
      <c r="P331" s="225"/>
      <c r="Q331" s="225"/>
      <c r="R331" s="225"/>
      <c r="S331" s="225"/>
      <c r="T331" s="226"/>
      <c r="AT331" s="227" t="s">
        <v>133</v>
      </c>
      <c r="AU331" s="227" t="s">
        <v>83</v>
      </c>
      <c r="AV331" s="14" t="s">
        <v>130</v>
      </c>
      <c r="AW331" s="14" t="s">
        <v>31</v>
      </c>
      <c r="AX331" s="14" t="s">
        <v>83</v>
      </c>
      <c r="AY331" s="227" t="s">
        <v>123</v>
      </c>
    </row>
    <row r="332" spans="1:65" s="2" customFormat="1" ht="24">
      <c r="A332" s="33"/>
      <c r="B332" s="34"/>
      <c r="C332" s="228" t="s">
        <v>305</v>
      </c>
      <c r="D332" s="228" t="s">
        <v>369</v>
      </c>
      <c r="E332" s="229" t="s">
        <v>491</v>
      </c>
      <c r="F332" s="230" t="s">
        <v>492</v>
      </c>
      <c r="G332" s="231" t="s">
        <v>480</v>
      </c>
      <c r="H332" s="232">
        <v>10</v>
      </c>
      <c r="I332" s="233"/>
      <c r="J332" s="234">
        <f>ROUND(I332*H332,2)</f>
        <v>0</v>
      </c>
      <c r="K332" s="230" t="s">
        <v>128</v>
      </c>
      <c r="L332" s="38"/>
      <c r="M332" s="235" t="s">
        <v>1</v>
      </c>
      <c r="N332" s="236" t="s">
        <v>40</v>
      </c>
      <c r="O332" s="70"/>
      <c r="P332" s="187">
        <f>O332*H332</f>
        <v>0</v>
      </c>
      <c r="Q332" s="187">
        <v>0</v>
      </c>
      <c r="R332" s="187">
        <f>Q332*H332</f>
        <v>0</v>
      </c>
      <c r="S332" s="187">
        <v>0</v>
      </c>
      <c r="T332" s="188">
        <f>S332*H332</f>
        <v>0</v>
      </c>
      <c r="U332" s="33"/>
      <c r="V332" s="33"/>
      <c r="W332" s="33"/>
      <c r="X332" s="33"/>
      <c r="Y332" s="33"/>
      <c r="Z332" s="33"/>
      <c r="AA332" s="33"/>
      <c r="AB332" s="33"/>
      <c r="AC332" s="33"/>
      <c r="AD332" s="33"/>
      <c r="AE332" s="33"/>
      <c r="AR332" s="189" t="s">
        <v>130</v>
      </c>
      <c r="AT332" s="189" t="s">
        <v>369</v>
      </c>
      <c r="AU332" s="189" t="s">
        <v>83</v>
      </c>
      <c r="AY332" s="16" t="s">
        <v>123</v>
      </c>
      <c r="BE332" s="190">
        <f>IF(N332="základní",J332,0)</f>
        <v>0</v>
      </c>
      <c r="BF332" s="190">
        <f>IF(N332="snížená",J332,0)</f>
        <v>0</v>
      </c>
      <c r="BG332" s="190">
        <f>IF(N332="zákl. přenesená",J332,0)</f>
        <v>0</v>
      </c>
      <c r="BH332" s="190">
        <f>IF(N332="sníž. přenesená",J332,0)</f>
        <v>0</v>
      </c>
      <c r="BI332" s="190">
        <f>IF(N332="nulová",J332,0)</f>
        <v>0</v>
      </c>
      <c r="BJ332" s="16" t="s">
        <v>83</v>
      </c>
      <c r="BK332" s="190">
        <f>ROUND(I332*H332,2)</f>
        <v>0</v>
      </c>
      <c r="BL332" s="16" t="s">
        <v>130</v>
      </c>
      <c r="BM332" s="189" t="s">
        <v>851</v>
      </c>
    </row>
    <row r="333" spans="1:65" s="2" customFormat="1" ht="58.5">
      <c r="A333" s="33"/>
      <c r="B333" s="34"/>
      <c r="C333" s="35"/>
      <c r="D333" s="191" t="s">
        <v>132</v>
      </c>
      <c r="E333" s="35"/>
      <c r="F333" s="192" t="s">
        <v>494</v>
      </c>
      <c r="G333" s="35"/>
      <c r="H333" s="35"/>
      <c r="I333" s="193"/>
      <c r="J333" s="35"/>
      <c r="K333" s="35"/>
      <c r="L333" s="38"/>
      <c r="M333" s="194"/>
      <c r="N333" s="195"/>
      <c r="O333" s="70"/>
      <c r="P333" s="70"/>
      <c r="Q333" s="70"/>
      <c r="R333" s="70"/>
      <c r="S333" s="70"/>
      <c r="T333" s="71"/>
      <c r="U333" s="33"/>
      <c r="V333" s="33"/>
      <c r="W333" s="33"/>
      <c r="X333" s="33"/>
      <c r="Y333" s="33"/>
      <c r="Z333" s="33"/>
      <c r="AA333" s="33"/>
      <c r="AB333" s="33"/>
      <c r="AC333" s="33"/>
      <c r="AD333" s="33"/>
      <c r="AE333" s="33"/>
      <c r="AT333" s="16" t="s">
        <v>132</v>
      </c>
      <c r="AU333" s="16" t="s">
        <v>83</v>
      </c>
    </row>
    <row r="334" spans="1:65" s="13" customFormat="1" ht="11.25">
      <c r="B334" s="206"/>
      <c r="C334" s="207"/>
      <c r="D334" s="191" t="s">
        <v>133</v>
      </c>
      <c r="E334" s="208" t="s">
        <v>1</v>
      </c>
      <c r="F334" s="209" t="s">
        <v>852</v>
      </c>
      <c r="G334" s="207"/>
      <c r="H334" s="210">
        <v>9.6669999999999998</v>
      </c>
      <c r="I334" s="211"/>
      <c r="J334" s="207"/>
      <c r="K334" s="207"/>
      <c r="L334" s="212"/>
      <c r="M334" s="213"/>
      <c r="N334" s="214"/>
      <c r="O334" s="214"/>
      <c r="P334" s="214"/>
      <c r="Q334" s="214"/>
      <c r="R334" s="214"/>
      <c r="S334" s="214"/>
      <c r="T334" s="215"/>
      <c r="AT334" s="216" t="s">
        <v>133</v>
      </c>
      <c r="AU334" s="216" t="s">
        <v>83</v>
      </c>
      <c r="AV334" s="13" t="s">
        <v>85</v>
      </c>
      <c r="AW334" s="13" t="s">
        <v>31</v>
      </c>
      <c r="AX334" s="13" t="s">
        <v>75</v>
      </c>
      <c r="AY334" s="216" t="s">
        <v>123</v>
      </c>
    </row>
    <row r="335" spans="1:65" s="13" customFormat="1" ht="11.25">
      <c r="B335" s="206"/>
      <c r="C335" s="207"/>
      <c r="D335" s="191" t="s">
        <v>133</v>
      </c>
      <c r="E335" s="208" t="s">
        <v>1</v>
      </c>
      <c r="F335" s="209" t="s">
        <v>853</v>
      </c>
      <c r="G335" s="207"/>
      <c r="H335" s="210">
        <v>0.33300000000000002</v>
      </c>
      <c r="I335" s="211"/>
      <c r="J335" s="207"/>
      <c r="K335" s="207"/>
      <c r="L335" s="212"/>
      <c r="M335" s="213"/>
      <c r="N335" s="214"/>
      <c r="O335" s="214"/>
      <c r="P335" s="214"/>
      <c r="Q335" s="214"/>
      <c r="R335" s="214"/>
      <c r="S335" s="214"/>
      <c r="T335" s="215"/>
      <c r="AT335" s="216" t="s">
        <v>133</v>
      </c>
      <c r="AU335" s="216" t="s">
        <v>83</v>
      </c>
      <c r="AV335" s="13" t="s">
        <v>85</v>
      </c>
      <c r="AW335" s="13" t="s">
        <v>31</v>
      </c>
      <c r="AX335" s="13" t="s">
        <v>75</v>
      </c>
      <c r="AY335" s="216" t="s">
        <v>123</v>
      </c>
    </row>
    <row r="336" spans="1:65" s="14" customFormat="1" ht="11.25">
      <c r="B336" s="217"/>
      <c r="C336" s="218"/>
      <c r="D336" s="191" t="s">
        <v>133</v>
      </c>
      <c r="E336" s="219" t="s">
        <v>1</v>
      </c>
      <c r="F336" s="220" t="s">
        <v>136</v>
      </c>
      <c r="G336" s="218"/>
      <c r="H336" s="221">
        <v>10</v>
      </c>
      <c r="I336" s="222"/>
      <c r="J336" s="218"/>
      <c r="K336" s="218"/>
      <c r="L336" s="223"/>
      <c r="M336" s="224"/>
      <c r="N336" s="225"/>
      <c r="O336" s="225"/>
      <c r="P336" s="225"/>
      <c r="Q336" s="225"/>
      <c r="R336" s="225"/>
      <c r="S336" s="225"/>
      <c r="T336" s="226"/>
      <c r="AT336" s="227" t="s">
        <v>133</v>
      </c>
      <c r="AU336" s="227" t="s">
        <v>83</v>
      </c>
      <c r="AV336" s="14" t="s">
        <v>130</v>
      </c>
      <c r="AW336" s="14" t="s">
        <v>31</v>
      </c>
      <c r="AX336" s="14" t="s">
        <v>83</v>
      </c>
      <c r="AY336" s="227" t="s">
        <v>123</v>
      </c>
    </row>
    <row r="337" spans="1:65" s="2" customFormat="1" ht="36">
      <c r="A337" s="33"/>
      <c r="B337" s="34"/>
      <c r="C337" s="228" t="s">
        <v>396</v>
      </c>
      <c r="D337" s="228" t="s">
        <v>369</v>
      </c>
      <c r="E337" s="229" t="s">
        <v>498</v>
      </c>
      <c r="F337" s="230" t="s">
        <v>499</v>
      </c>
      <c r="G337" s="231" t="s">
        <v>500</v>
      </c>
      <c r="H337" s="232">
        <v>4350</v>
      </c>
      <c r="I337" s="233"/>
      <c r="J337" s="234">
        <f>ROUND(I337*H337,2)</f>
        <v>0</v>
      </c>
      <c r="K337" s="230" t="s">
        <v>128</v>
      </c>
      <c r="L337" s="38"/>
      <c r="M337" s="235" t="s">
        <v>1</v>
      </c>
      <c r="N337" s="236" t="s">
        <v>40</v>
      </c>
      <c r="O337" s="70"/>
      <c r="P337" s="187">
        <f>O337*H337</f>
        <v>0</v>
      </c>
      <c r="Q337" s="187">
        <v>0</v>
      </c>
      <c r="R337" s="187">
        <f>Q337*H337</f>
        <v>0</v>
      </c>
      <c r="S337" s="187">
        <v>0</v>
      </c>
      <c r="T337" s="188">
        <f>S337*H337</f>
        <v>0</v>
      </c>
      <c r="U337" s="33"/>
      <c r="V337" s="33"/>
      <c r="W337" s="33"/>
      <c r="X337" s="33"/>
      <c r="Y337" s="33"/>
      <c r="Z337" s="33"/>
      <c r="AA337" s="33"/>
      <c r="AB337" s="33"/>
      <c r="AC337" s="33"/>
      <c r="AD337" s="33"/>
      <c r="AE337" s="33"/>
      <c r="AR337" s="189" t="s">
        <v>130</v>
      </c>
      <c r="AT337" s="189" t="s">
        <v>369</v>
      </c>
      <c r="AU337" s="189" t="s">
        <v>83</v>
      </c>
      <c r="AY337" s="16" t="s">
        <v>123</v>
      </c>
      <c r="BE337" s="190">
        <f>IF(N337="základní",J337,0)</f>
        <v>0</v>
      </c>
      <c r="BF337" s="190">
        <f>IF(N337="snížená",J337,0)</f>
        <v>0</v>
      </c>
      <c r="BG337" s="190">
        <f>IF(N337="zákl. přenesená",J337,0)</f>
        <v>0</v>
      </c>
      <c r="BH337" s="190">
        <f>IF(N337="sníž. přenesená",J337,0)</f>
        <v>0</v>
      </c>
      <c r="BI337" s="190">
        <f>IF(N337="nulová",J337,0)</f>
        <v>0</v>
      </c>
      <c r="BJ337" s="16" t="s">
        <v>83</v>
      </c>
      <c r="BK337" s="190">
        <f>ROUND(I337*H337,2)</f>
        <v>0</v>
      </c>
      <c r="BL337" s="16" t="s">
        <v>130</v>
      </c>
      <c r="BM337" s="189" t="s">
        <v>854</v>
      </c>
    </row>
    <row r="338" spans="1:65" s="2" customFormat="1" ht="58.5">
      <c r="A338" s="33"/>
      <c r="B338" s="34"/>
      <c r="C338" s="35"/>
      <c r="D338" s="191" t="s">
        <v>132</v>
      </c>
      <c r="E338" s="35"/>
      <c r="F338" s="192" t="s">
        <v>502</v>
      </c>
      <c r="G338" s="35"/>
      <c r="H338" s="35"/>
      <c r="I338" s="193"/>
      <c r="J338" s="35"/>
      <c r="K338" s="35"/>
      <c r="L338" s="38"/>
      <c r="M338" s="194"/>
      <c r="N338" s="195"/>
      <c r="O338" s="70"/>
      <c r="P338" s="70"/>
      <c r="Q338" s="70"/>
      <c r="R338" s="70"/>
      <c r="S338" s="70"/>
      <c r="T338" s="71"/>
      <c r="U338" s="33"/>
      <c r="V338" s="33"/>
      <c r="W338" s="33"/>
      <c r="X338" s="33"/>
      <c r="Y338" s="33"/>
      <c r="Z338" s="33"/>
      <c r="AA338" s="33"/>
      <c r="AB338" s="33"/>
      <c r="AC338" s="33"/>
      <c r="AD338" s="33"/>
      <c r="AE338" s="33"/>
      <c r="AT338" s="16" t="s">
        <v>132</v>
      </c>
      <c r="AU338" s="16" t="s">
        <v>83</v>
      </c>
    </row>
    <row r="339" spans="1:65" s="13" customFormat="1" ht="11.25">
      <c r="B339" s="206"/>
      <c r="C339" s="207"/>
      <c r="D339" s="191" t="s">
        <v>133</v>
      </c>
      <c r="E339" s="208" t="s">
        <v>1</v>
      </c>
      <c r="F339" s="209" t="s">
        <v>855</v>
      </c>
      <c r="G339" s="207"/>
      <c r="H339" s="210">
        <v>4350</v>
      </c>
      <c r="I339" s="211"/>
      <c r="J339" s="207"/>
      <c r="K339" s="207"/>
      <c r="L339" s="212"/>
      <c r="M339" s="213"/>
      <c r="N339" s="214"/>
      <c r="O339" s="214"/>
      <c r="P339" s="214"/>
      <c r="Q339" s="214"/>
      <c r="R339" s="214"/>
      <c r="S339" s="214"/>
      <c r="T339" s="215"/>
      <c r="AT339" s="216" t="s">
        <v>133</v>
      </c>
      <c r="AU339" s="216" t="s">
        <v>83</v>
      </c>
      <c r="AV339" s="13" t="s">
        <v>85</v>
      </c>
      <c r="AW339" s="13" t="s">
        <v>31</v>
      </c>
      <c r="AX339" s="13" t="s">
        <v>75</v>
      </c>
      <c r="AY339" s="216" t="s">
        <v>123</v>
      </c>
    </row>
    <row r="340" spans="1:65" s="14" customFormat="1" ht="11.25">
      <c r="B340" s="217"/>
      <c r="C340" s="218"/>
      <c r="D340" s="191" t="s">
        <v>133</v>
      </c>
      <c r="E340" s="219" t="s">
        <v>1</v>
      </c>
      <c r="F340" s="220" t="s">
        <v>136</v>
      </c>
      <c r="G340" s="218"/>
      <c r="H340" s="221">
        <v>4350</v>
      </c>
      <c r="I340" s="222"/>
      <c r="J340" s="218"/>
      <c r="K340" s="218"/>
      <c r="L340" s="223"/>
      <c r="M340" s="224"/>
      <c r="N340" s="225"/>
      <c r="O340" s="225"/>
      <c r="P340" s="225"/>
      <c r="Q340" s="225"/>
      <c r="R340" s="225"/>
      <c r="S340" s="225"/>
      <c r="T340" s="226"/>
      <c r="AT340" s="227" t="s">
        <v>133</v>
      </c>
      <c r="AU340" s="227" t="s">
        <v>83</v>
      </c>
      <c r="AV340" s="14" t="s">
        <v>130</v>
      </c>
      <c r="AW340" s="14" t="s">
        <v>31</v>
      </c>
      <c r="AX340" s="14" t="s">
        <v>83</v>
      </c>
      <c r="AY340" s="227" t="s">
        <v>123</v>
      </c>
    </row>
    <row r="341" spans="1:65" s="2" customFormat="1" ht="36">
      <c r="A341" s="33"/>
      <c r="B341" s="34"/>
      <c r="C341" s="228" t="s">
        <v>414</v>
      </c>
      <c r="D341" s="228" t="s">
        <v>369</v>
      </c>
      <c r="E341" s="229" t="s">
        <v>505</v>
      </c>
      <c r="F341" s="230" t="s">
        <v>506</v>
      </c>
      <c r="G341" s="231" t="s">
        <v>500</v>
      </c>
      <c r="H341" s="232">
        <v>4350</v>
      </c>
      <c r="I341" s="233"/>
      <c r="J341" s="234">
        <f>ROUND(I341*H341,2)</f>
        <v>0</v>
      </c>
      <c r="K341" s="230" t="s">
        <v>128</v>
      </c>
      <c r="L341" s="38"/>
      <c r="M341" s="235" t="s">
        <v>1</v>
      </c>
      <c r="N341" s="236" t="s">
        <v>40</v>
      </c>
      <c r="O341" s="70"/>
      <c r="P341" s="187">
        <f>O341*H341</f>
        <v>0</v>
      </c>
      <c r="Q341" s="187">
        <v>0</v>
      </c>
      <c r="R341" s="187">
        <f>Q341*H341</f>
        <v>0</v>
      </c>
      <c r="S341" s="187">
        <v>0</v>
      </c>
      <c r="T341" s="188">
        <f>S341*H341</f>
        <v>0</v>
      </c>
      <c r="U341" s="33"/>
      <c r="V341" s="33"/>
      <c r="W341" s="33"/>
      <c r="X341" s="33"/>
      <c r="Y341" s="33"/>
      <c r="Z341" s="33"/>
      <c r="AA341" s="33"/>
      <c r="AB341" s="33"/>
      <c r="AC341" s="33"/>
      <c r="AD341" s="33"/>
      <c r="AE341" s="33"/>
      <c r="AR341" s="189" t="s">
        <v>130</v>
      </c>
      <c r="AT341" s="189" t="s">
        <v>369</v>
      </c>
      <c r="AU341" s="189" t="s">
        <v>83</v>
      </c>
      <c r="AY341" s="16" t="s">
        <v>123</v>
      </c>
      <c r="BE341" s="190">
        <f>IF(N341="základní",J341,0)</f>
        <v>0</v>
      </c>
      <c r="BF341" s="190">
        <f>IF(N341="snížená",J341,0)</f>
        <v>0</v>
      </c>
      <c r="BG341" s="190">
        <f>IF(N341="zákl. přenesená",J341,0)</f>
        <v>0</v>
      </c>
      <c r="BH341" s="190">
        <f>IF(N341="sníž. přenesená",J341,0)</f>
        <v>0</v>
      </c>
      <c r="BI341" s="190">
        <f>IF(N341="nulová",J341,0)</f>
        <v>0</v>
      </c>
      <c r="BJ341" s="16" t="s">
        <v>83</v>
      </c>
      <c r="BK341" s="190">
        <f>ROUND(I341*H341,2)</f>
        <v>0</v>
      </c>
      <c r="BL341" s="16" t="s">
        <v>130</v>
      </c>
      <c r="BM341" s="189" t="s">
        <v>856</v>
      </c>
    </row>
    <row r="342" spans="1:65" s="2" customFormat="1" ht="58.5">
      <c r="A342" s="33"/>
      <c r="B342" s="34"/>
      <c r="C342" s="35"/>
      <c r="D342" s="191" t="s">
        <v>132</v>
      </c>
      <c r="E342" s="35"/>
      <c r="F342" s="192" t="s">
        <v>508</v>
      </c>
      <c r="G342" s="35"/>
      <c r="H342" s="35"/>
      <c r="I342" s="193"/>
      <c r="J342" s="35"/>
      <c r="K342" s="35"/>
      <c r="L342" s="38"/>
      <c r="M342" s="194"/>
      <c r="N342" s="195"/>
      <c r="O342" s="70"/>
      <c r="P342" s="70"/>
      <c r="Q342" s="70"/>
      <c r="R342" s="70"/>
      <c r="S342" s="70"/>
      <c r="T342" s="71"/>
      <c r="U342" s="33"/>
      <c r="V342" s="33"/>
      <c r="W342" s="33"/>
      <c r="X342" s="33"/>
      <c r="Y342" s="33"/>
      <c r="Z342" s="33"/>
      <c r="AA342" s="33"/>
      <c r="AB342" s="33"/>
      <c r="AC342" s="33"/>
      <c r="AD342" s="33"/>
      <c r="AE342" s="33"/>
      <c r="AT342" s="16" t="s">
        <v>132</v>
      </c>
      <c r="AU342" s="16" t="s">
        <v>83</v>
      </c>
    </row>
    <row r="343" spans="1:65" s="13" customFormat="1" ht="11.25">
      <c r="B343" s="206"/>
      <c r="C343" s="207"/>
      <c r="D343" s="191" t="s">
        <v>133</v>
      </c>
      <c r="E343" s="208" t="s">
        <v>1</v>
      </c>
      <c r="F343" s="209" t="s">
        <v>855</v>
      </c>
      <c r="G343" s="207"/>
      <c r="H343" s="210">
        <v>4350</v>
      </c>
      <c r="I343" s="211"/>
      <c r="J343" s="207"/>
      <c r="K343" s="207"/>
      <c r="L343" s="212"/>
      <c r="M343" s="213"/>
      <c r="N343" s="214"/>
      <c r="O343" s="214"/>
      <c r="P343" s="214"/>
      <c r="Q343" s="214"/>
      <c r="R343" s="214"/>
      <c r="S343" s="214"/>
      <c r="T343" s="215"/>
      <c r="AT343" s="216" t="s">
        <v>133</v>
      </c>
      <c r="AU343" s="216" t="s">
        <v>83</v>
      </c>
      <c r="AV343" s="13" t="s">
        <v>85</v>
      </c>
      <c r="AW343" s="13" t="s">
        <v>31</v>
      </c>
      <c r="AX343" s="13" t="s">
        <v>75</v>
      </c>
      <c r="AY343" s="216" t="s">
        <v>123</v>
      </c>
    </row>
    <row r="344" spans="1:65" s="14" customFormat="1" ht="11.25">
      <c r="B344" s="217"/>
      <c r="C344" s="218"/>
      <c r="D344" s="191" t="s">
        <v>133</v>
      </c>
      <c r="E344" s="219" t="s">
        <v>1</v>
      </c>
      <c r="F344" s="220" t="s">
        <v>136</v>
      </c>
      <c r="G344" s="218"/>
      <c r="H344" s="221">
        <v>4350</v>
      </c>
      <c r="I344" s="222"/>
      <c r="J344" s="218"/>
      <c r="K344" s="218"/>
      <c r="L344" s="223"/>
      <c r="M344" s="224"/>
      <c r="N344" s="225"/>
      <c r="O344" s="225"/>
      <c r="P344" s="225"/>
      <c r="Q344" s="225"/>
      <c r="R344" s="225"/>
      <c r="S344" s="225"/>
      <c r="T344" s="226"/>
      <c r="AT344" s="227" t="s">
        <v>133</v>
      </c>
      <c r="AU344" s="227" t="s">
        <v>83</v>
      </c>
      <c r="AV344" s="14" t="s">
        <v>130</v>
      </c>
      <c r="AW344" s="14" t="s">
        <v>31</v>
      </c>
      <c r="AX344" s="14" t="s">
        <v>83</v>
      </c>
      <c r="AY344" s="227" t="s">
        <v>123</v>
      </c>
    </row>
    <row r="345" spans="1:65" s="2" customFormat="1" ht="24">
      <c r="A345" s="33"/>
      <c r="B345" s="34"/>
      <c r="C345" s="228" t="s">
        <v>421</v>
      </c>
      <c r="D345" s="228" t="s">
        <v>369</v>
      </c>
      <c r="E345" s="229" t="s">
        <v>509</v>
      </c>
      <c r="F345" s="230" t="s">
        <v>510</v>
      </c>
      <c r="G345" s="231" t="s">
        <v>500</v>
      </c>
      <c r="H345" s="232">
        <v>14</v>
      </c>
      <c r="I345" s="233"/>
      <c r="J345" s="234">
        <f>ROUND(I345*H345,2)</f>
        <v>0</v>
      </c>
      <c r="K345" s="230" t="s">
        <v>128</v>
      </c>
      <c r="L345" s="38"/>
      <c r="M345" s="235" t="s">
        <v>1</v>
      </c>
      <c r="N345" s="236" t="s">
        <v>40</v>
      </c>
      <c r="O345" s="70"/>
      <c r="P345" s="187">
        <f>O345*H345</f>
        <v>0</v>
      </c>
      <c r="Q345" s="187">
        <v>0</v>
      </c>
      <c r="R345" s="187">
        <f>Q345*H345</f>
        <v>0</v>
      </c>
      <c r="S345" s="187">
        <v>0</v>
      </c>
      <c r="T345" s="188">
        <f>S345*H345</f>
        <v>0</v>
      </c>
      <c r="U345" s="33"/>
      <c r="V345" s="33"/>
      <c r="W345" s="33"/>
      <c r="X345" s="33"/>
      <c r="Y345" s="33"/>
      <c r="Z345" s="33"/>
      <c r="AA345" s="33"/>
      <c r="AB345" s="33"/>
      <c r="AC345" s="33"/>
      <c r="AD345" s="33"/>
      <c r="AE345" s="33"/>
      <c r="AR345" s="189" t="s">
        <v>130</v>
      </c>
      <c r="AT345" s="189" t="s">
        <v>369</v>
      </c>
      <c r="AU345" s="189" t="s">
        <v>83</v>
      </c>
      <c r="AY345" s="16" t="s">
        <v>123</v>
      </c>
      <c r="BE345" s="190">
        <f>IF(N345="základní",J345,0)</f>
        <v>0</v>
      </c>
      <c r="BF345" s="190">
        <f>IF(N345="snížená",J345,0)</f>
        <v>0</v>
      </c>
      <c r="BG345" s="190">
        <f>IF(N345="zákl. přenesená",J345,0)</f>
        <v>0</v>
      </c>
      <c r="BH345" s="190">
        <f>IF(N345="sníž. přenesená",J345,0)</f>
        <v>0</v>
      </c>
      <c r="BI345" s="190">
        <f>IF(N345="nulová",J345,0)</f>
        <v>0</v>
      </c>
      <c r="BJ345" s="16" t="s">
        <v>83</v>
      </c>
      <c r="BK345" s="190">
        <f>ROUND(I345*H345,2)</f>
        <v>0</v>
      </c>
      <c r="BL345" s="16" t="s">
        <v>130</v>
      </c>
      <c r="BM345" s="189" t="s">
        <v>857</v>
      </c>
    </row>
    <row r="346" spans="1:65" s="2" customFormat="1" ht="29.25">
      <c r="A346" s="33"/>
      <c r="B346" s="34"/>
      <c r="C346" s="35"/>
      <c r="D346" s="191" t="s">
        <v>132</v>
      </c>
      <c r="E346" s="35"/>
      <c r="F346" s="192" t="s">
        <v>512</v>
      </c>
      <c r="G346" s="35"/>
      <c r="H346" s="35"/>
      <c r="I346" s="193"/>
      <c r="J346" s="35"/>
      <c r="K346" s="35"/>
      <c r="L346" s="38"/>
      <c r="M346" s="194"/>
      <c r="N346" s="195"/>
      <c r="O346" s="70"/>
      <c r="P346" s="70"/>
      <c r="Q346" s="70"/>
      <c r="R346" s="70"/>
      <c r="S346" s="70"/>
      <c r="T346" s="71"/>
      <c r="U346" s="33"/>
      <c r="V346" s="33"/>
      <c r="W346" s="33"/>
      <c r="X346" s="33"/>
      <c r="Y346" s="33"/>
      <c r="Z346" s="33"/>
      <c r="AA346" s="33"/>
      <c r="AB346" s="33"/>
      <c r="AC346" s="33"/>
      <c r="AD346" s="33"/>
      <c r="AE346" s="33"/>
      <c r="AT346" s="16" t="s">
        <v>132</v>
      </c>
      <c r="AU346" s="16" t="s">
        <v>83</v>
      </c>
    </row>
    <row r="347" spans="1:65" s="12" customFormat="1" ht="11.25">
      <c r="B347" s="196"/>
      <c r="C347" s="197"/>
      <c r="D347" s="191" t="s">
        <v>133</v>
      </c>
      <c r="E347" s="198" t="s">
        <v>1</v>
      </c>
      <c r="F347" s="199" t="s">
        <v>858</v>
      </c>
      <c r="G347" s="197"/>
      <c r="H347" s="198" t="s">
        <v>1</v>
      </c>
      <c r="I347" s="200"/>
      <c r="J347" s="197"/>
      <c r="K347" s="197"/>
      <c r="L347" s="201"/>
      <c r="M347" s="202"/>
      <c r="N347" s="203"/>
      <c r="O347" s="203"/>
      <c r="P347" s="203"/>
      <c r="Q347" s="203"/>
      <c r="R347" s="203"/>
      <c r="S347" s="203"/>
      <c r="T347" s="204"/>
      <c r="AT347" s="205" t="s">
        <v>133</v>
      </c>
      <c r="AU347" s="205" t="s">
        <v>83</v>
      </c>
      <c r="AV347" s="12" t="s">
        <v>83</v>
      </c>
      <c r="AW347" s="12" t="s">
        <v>31</v>
      </c>
      <c r="AX347" s="12" t="s">
        <v>75</v>
      </c>
      <c r="AY347" s="205" t="s">
        <v>123</v>
      </c>
    </row>
    <row r="348" spans="1:65" s="13" customFormat="1" ht="11.25">
      <c r="B348" s="206"/>
      <c r="C348" s="207"/>
      <c r="D348" s="191" t="s">
        <v>133</v>
      </c>
      <c r="E348" s="208" t="s">
        <v>1</v>
      </c>
      <c r="F348" s="209" t="s">
        <v>220</v>
      </c>
      <c r="G348" s="207"/>
      <c r="H348" s="210">
        <v>14</v>
      </c>
      <c r="I348" s="211"/>
      <c r="J348" s="207"/>
      <c r="K348" s="207"/>
      <c r="L348" s="212"/>
      <c r="M348" s="213"/>
      <c r="N348" s="214"/>
      <c r="O348" s="214"/>
      <c r="P348" s="214"/>
      <c r="Q348" s="214"/>
      <c r="R348" s="214"/>
      <c r="S348" s="214"/>
      <c r="T348" s="215"/>
      <c r="AT348" s="216" t="s">
        <v>133</v>
      </c>
      <c r="AU348" s="216" t="s">
        <v>83</v>
      </c>
      <c r="AV348" s="13" t="s">
        <v>85</v>
      </c>
      <c r="AW348" s="13" t="s">
        <v>31</v>
      </c>
      <c r="AX348" s="13" t="s">
        <v>75</v>
      </c>
      <c r="AY348" s="216" t="s">
        <v>123</v>
      </c>
    </row>
    <row r="349" spans="1:65" s="14" customFormat="1" ht="11.25">
      <c r="B349" s="217"/>
      <c r="C349" s="218"/>
      <c r="D349" s="191" t="s">
        <v>133</v>
      </c>
      <c r="E349" s="219" t="s">
        <v>1</v>
      </c>
      <c r="F349" s="220" t="s">
        <v>136</v>
      </c>
      <c r="G349" s="218"/>
      <c r="H349" s="221">
        <v>14</v>
      </c>
      <c r="I349" s="222"/>
      <c r="J349" s="218"/>
      <c r="K349" s="218"/>
      <c r="L349" s="223"/>
      <c r="M349" s="224"/>
      <c r="N349" s="225"/>
      <c r="O349" s="225"/>
      <c r="P349" s="225"/>
      <c r="Q349" s="225"/>
      <c r="R349" s="225"/>
      <c r="S349" s="225"/>
      <c r="T349" s="226"/>
      <c r="AT349" s="227" t="s">
        <v>133</v>
      </c>
      <c r="AU349" s="227" t="s">
        <v>83</v>
      </c>
      <c r="AV349" s="14" t="s">
        <v>130</v>
      </c>
      <c r="AW349" s="14" t="s">
        <v>31</v>
      </c>
      <c r="AX349" s="14" t="s">
        <v>83</v>
      </c>
      <c r="AY349" s="227" t="s">
        <v>123</v>
      </c>
    </row>
    <row r="350" spans="1:65" s="2" customFormat="1" ht="24">
      <c r="A350" s="33"/>
      <c r="B350" s="34"/>
      <c r="C350" s="228" t="s">
        <v>426</v>
      </c>
      <c r="D350" s="228" t="s">
        <v>369</v>
      </c>
      <c r="E350" s="229" t="s">
        <v>514</v>
      </c>
      <c r="F350" s="230" t="s">
        <v>515</v>
      </c>
      <c r="G350" s="231" t="s">
        <v>500</v>
      </c>
      <c r="H350" s="232">
        <v>1.5</v>
      </c>
      <c r="I350" s="233"/>
      <c r="J350" s="234">
        <f>ROUND(I350*H350,2)</f>
        <v>0</v>
      </c>
      <c r="K350" s="230" t="s">
        <v>128</v>
      </c>
      <c r="L350" s="38"/>
      <c r="M350" s="235" t="s">
        <v>1</v>
      </c>
      <c r="N350" s="236" t="s">
        <v>40</v>
      </c>
      <c r="O350" s="70"/>
      <c r="P350" s="187">
        <f>O350*H350</f>
        <v>0</v>
      </c>
      <c r="Q350" s="187">
        <v>0</v>
      </c>
      <c r="R350" s="187">
        <f>Q350*H350</f>
        <v>0</v>
      </c>
      <c r="S350" s="187">
        <v>0</v>
      </c>
      <c r="T350" s="188">
        <f>S350*H350</f>
        <v>0</v>
      </c>
      <c r="U350" s="33"/>
      <c r="V350" s="33"/>
      <c r="W350" s="33"/>
      <c r="X350" s="33"/>
      <c r="Y350" s="33"/>
      <c r="Z350" s="33"/>
      <c r="AA350" s="33"/>
      <c r="AB350" s="33"/>
      <c r="AC350" s="33"/>
      <c r="AD350" s="33"/>
      <c r="AE350" s="33"/>
      <c r="AR350" s="189" t="s">
        <v>130</v>
      </c>
      <c r="AT350" s="189" t="s">
        <v>369</v>
      </c>
      <c r="AU350" s="189" t="s">
        <v>83</v>
      </c>
      <c r="AY350" s="16" t="s">
        <v>123</v>
      </c>
      <c r="BE350" s="190">
        <f>IF(N350="základní",J350,0)</f>
        <v>0</v>
      </c>
      <c r="BF350" s="190">
        <f>IF(N350="snížená",J350,0)</f>
        <v>0</v>
      </c>
      <c r="BG350" s="190">
        <f>IF(N350="zákl. přenesená",J350,0)</f>
        <v>0</v>
      </c>
      <c r="BH350" s="190">
        <f>IF(N350="sníž. přenesená",J350,0)</f>
        <v>0</v>
      </c>
      <c r="BI350" s="190">
        <f>IF(N350="nulová",J350,0)</f>
        <v>0</v>
      </c>
      <c r="BJ350" s="16" t="s">
        <v>83</v>
      </c>
      <c r="BK350" s="190">
        <f>ROUND(I350*H350,2)</f>
        <v>0</v>
      </c>
      <c r="BL350" s="16" t="s">
        <v>130</v>
      </c>
      <c r="BM350" s="189" t="s">
        <v>859</v>
      </c>
    </row>
    <row r="351" spans="1:65" s="2" customFormat="1" ht="29.25">
      <c r="A351" s="33"/>
      <c r="B351" s="34"/>
      <c r="C351" s="35"/>
      <c r="D351" s="191" t="s">
        <v>132</v>
      </c>
      <c r="E351" s="35"/>
      <c r="F351" s="192" t="s">
        <v>517</v>
      </c>
      <c r="G351" s="35"/>
      <c r="H351" s="35"/>
      <c r="I351" s="193"/>
      <c r="J351" s="35"/>
      <c r="K351" s="35"/>
      <c r="L351" s="38"/>
      <c r="M351" s="194"/>
      <c r="N351" s="195"/>
      <c r="O351" s="70"/>
      <c r="P351" s="70"/>
      <c r="Q351" s="70"/>
      <c r="R351" s="70"/>
      <c r="S351" s="70"/>
      <c r="T351" s="71"/>
      <c r="U351" s="33"/>
      <c r="V351" s="33"/>
      <c r="W351" s="33"/>
      <c r="X351" s="33"/>
      <c r="Y351" s="33"/>
      <c r="Z351" s="33"/>
      <c r="AA351" s="33"/>
      <c r="AB351" s="33"/>
      <c r="AC351" s="33"/>
      <c r="AD351" s="33"/>
      <c r="AE351" s="33"/>
      <c r="AT351" s="16" t="s">
        <v>132</v>
      </c>
      <c r="AU351" s="16" t="s">
        <v>83</v>
      </c>
    </row>
    <row r="352" spans="1:65" s="12" customFormat="1" ht="11.25">
      <c r="B352" s="196"/>
      <c r="C352" s="197"/>
      <c r="D352" s="191" t="s">
        <v>133</v>
      </c>
      <c r="E352" s="198" t="s">
        <v>1</v>
      </c>
      <c r="F352" s="199" t="s">
        <v>790</v>
      </c>
      <c r="G352" s="197"/>
      <c r="H352" s="198" t="s">
        <v>1</v>
      </c>
      <c r="I352" s="200"/>
      <c r="J352" s="197"/>
      <c r="K352" s="197"/>
      <c r="L352" s="201"/>
      <c r="M352" s="202"/>
      <c r="N352" s="203"/>
      <c r="O352" s="203"/>
      <c r="P352" s="203"/>
      <c r="Q352" s="203"/>
      <c r="R352" s="203"/>
      <c r="S352" s="203"/>
      <c r="T352" s="204"/>
      <c r="AT352" s="205" t="s">
        <v>133</v>
      </c>
      <c r="AU352" s="205" t="s">
        <v>83</v>
      </c>
      <c r="AV352" s="12" t="s">
        <v>83</v>
      </c>
      <c r="AW352" s="12" t="s">
        <v>31</v>
      </c>
      <c r="AX352" s="12" t="s">
        <v>75</v>
      </c>
      <c r="AY352" s="205" t="s">
        <v>123</v>
      </c>
    </row>
    <row r="353" spans="1:65" s="13" customFormat="1" ht="11.25">
      <c r="B353" s="206"/>
      <c r="C353" s="207"/>
      <c r="D353" s="191" t="s">
        <v>133</v>
      </c>
      <c r="E353" s="208" t="s">
        <v>1</v>
      </c>
      <c r="F353" s="209" t="s">
        <v>841</v>
      </c>
      <c r="G353" s="207"/>
      <c r="H353" s="210">
        <v>1.5</v>
      </c>
      <c r="I353" s="211"/>
      <c r="J353" s="207"/>
      <c r="K353" s="207"/>
      <c r="L353" s="212"/>
      <c r="M353" s="213"/>
      <c r="N353" s="214"/>
      <c r="O353" s="214"/>
      <c r="P353" s="214"/>
      <c r="Q353" s="214"/>
      <c r="R353" s="214"/>
      <c r="S353" s="214"/>
      <c r="T353" s="215"/>
      <c r="AT353" s="216" t="s">
        <v>133</v>
      </c>
      <c r="AU353" s="216" t="s">
        <v>83</v>
      </c>
      <c r="AV353" s="13" t="s">
        <v>85</v>
      </c>
      <c r="AW353" s="13" t="s">
        <v>31</v>
      </c>
      <c r="AX353" s="13" t="s">
        <v>75</v>
      </c>
      <c r="AY353" s="216" t="s">
        <v>123</v>
      </c>
    </row>
    <row r="354" spans="1:65" s="14" customFormat="1" ht="11.25">
      <c r="B354" s="217"/>
      <c r="C354" s="218"/>
      <c r="D354" s="191" t="s">
        <v>133</v>
      </c>
      <c r="E354" s="219" t="s">
        <v>1</v>
      </c>
      <c r="F354" s="220" t="s">
        <v>136</v>
      </c>
      <c r="G354" s="218"/>
      <c r="H354" s="221">
        <v>1.5</v>
      </c>
      <c r="I354" s="222"/>
      <c r="J354" s="218"/>
      <c r="K354" s="218"/>
      <c r="L354" s="223"/>
      <c r="M354" s="224"/>
      <c r="N354" s="225"/>
      <c r="O354" s="225"/>
      <c r="P354" s="225"/>
      <c r="Q354" s="225"/>
      <c r="R354" s="225"/>
      <c r="S354" s="225"/>
      <c r="T354" s="226"/>
      <c r="AT354" s="227" t="s">
        <v>133</v>
      </c>
      <c r="AU354" s="227" t="s">
        <v>83</v>
      </c>
      <c r="AV354" s="14" t="s">
        <v>130</v>
      </c>
      <c r="AW354" s="14" t="s">
        <v>31</v>
      </c>
      <c r="AX354" s="14" t="s">
        <v>83</v>
      </c>
      <c r="AY354" s="227" t="s">
        <v>123</v>
      </c>
    </row>
    <row r="355" spans="1:65" s="2" customFormat="1" ht="24">
      <c r="A355" s="33"/>
      <c r="B355" s="34"/>
      <c r="C355" s="228" t="s">
        <v>432</v>
      </c>
      <c r="D355" s="228" t="s">
        <v>369</v>
      </c>
      <c r="E355" s="229" t="s">
        <v>530</v>
      </c>
      <c r="F355" s="230" t="s">
        <v>531</v>
      </c>
      <c r="G355" s="231" t="s">
        <v>500</v>
      </c>
      <c r="H355" s="232">
        <v>10.5</v>
      </c>
      <c r="I355" s="233"/>
      <c r="J355" s="234">
        <f>ROUND(I355*H355,2)</f>
        <v>0</v>
      </c>
      <c r="K355" s="230" t="s">
        <v>128</v>
      </c>
      <c r="L355" s="38"/>
      <c r="M355" s="235" t="s">
        <v>1</v>
      </c>
      <c r="N355" s="236" t="s">
        <v>40</v>
      </c>
      <c r="O355" s="70"/>
      <c r="P355" s="187">
        <f>O355*H355</f>
        <v>0</v>
      </c>
      <c r="Q355" s="187">
        <v>0</v>
      </c>
      <c r="R355" s="187">
        <f>Q355*H355</f>
        <v>0</v>
      </c>
      <c r="S355" s="187">
        <v>0</v>
      </c>
      <c r="T355" s="188">
        <f>S355*H355</f>
        <v>0</v>
      </c>
      <c r="U355" s="33"/>
      <c r="V355" s="33"/>
      <c r="W355" s="33"/>
      <c r="X355" s="33"/>
      <c r="Y355" s="33"/>
      <c r="Z355" s="33"/>
      <c r="AA355" s="33"/>
      <c r="AB355" s="33"/>
      <c r="AC355" s="33"/>
      <c r="AD355" s="33"/>
      <c r="AE355" s="33"/>
      <c r="AR355" s="189" t="s">
        <v>130</v>
      </c>
      <c r="AT355" s="189" t="s">
        <v>369</v>
      </c>
      <c r="AU355" s="189" t="s">
        <v>83</v>
      </c>
      <c r="AY355" s="16" t="s">
        <v>123</v>
      </c>
      <c r="BE355" s="190">
        <f>IF(N355="základní",J355,0)</f>
        <v>0</v>
      </c>
      <c r="BF355" s="190">
        <f>IF(N355="snížená",J355,0)</f>
        <v>0</v>
      </c>
      <c r="BG355" s="190">
        <f>IF(N355="zákl. přenesená",J355,0)</f>
        <v>0</v>
      </c>
      <c r="BH355" s="190">
        <f>IF(N355="sníž. přenesená",J355,0)</f>
        <v>0</v>
      </c>
      <c r="BI355" s="190">
        <f>IF(N355="nulová",J355,0)</f>
        <v>0</v>
      </c>
      <c r="BJ355" s="16" t="s">
        <v>83</v>
      </c>
      <c r="BK355" s="190">
        <f>ROUND(I355*H355,2)</f>
        <v>0</v>
      </c>
      <c r="BL355" s="16" t="s">
        <v>130</v>
      </c>
      <c r="BM355" s="189" t="s">
        <v>860</v>
      </c>
    </row>
    <row r="356" spans="1:65" s="2" customFormat="1" ht="39">
      <c r="A356" s="33"/>
      <c r="B356" s="34"/>
      <c r="C356" s="35"/>
      <c r="D356" s="191" t="s">
        <v>132</v>
      </c>
      <c r="E356" s="35"/>
      <c r="F356" s="192" t="s">
        <v>533</v>
      </c>
      <c r="G356" s="35"/>
      <c r="H356" s="35"/>
      <c r="I356" s="193"/>
      <c r="J356" s="35"/>
      <c r="K356" s="35"/>
      <c r="L356" s="38"/>
      <c r="M356" s="194"/>
      <c r="N356" s="195"/>
      <c r="O356" s="70"/>
      <c r="P356" s="70"/>
      <c r="Q356" s="70"/>
      <c r="R356" s="70"/>
      <c r="S356" s="70"/>
      <c r="T356" s="71"/>
      <c r="U356" s="33"/>
      <c r="V356" s="33"/>
      <c r="W356" s="33"/>
      <c r="X356" s="33"/>
      <c r="Y356" s="33"/>
      <c r="Z356" s="33"/>
      <c r="AA356" s="33"/>
      <c r="AB356" s="33"/>
      <c r="AC356" s="33"/>
      <c r="AD356" s="33"/>
      <c r="AE356" s="33"/>
      <c r="AT356" s="16" t="s">
        <v>132</v>
      </c>
      <c r="AU356" s="16" t="s">
        <v>83</v>
      </c>
    </row>
    <row r="357" spans="1:65" s="12" customFormat="1" ht="11.25">
      <c r="B357" s="196"/>
      <c r="C357" s="197"/>
      <c r="D357" s="191" t="s">
        <v>133</v>
      </c>
      <c r="E357" s="198" t="s">
        <v>1</v>
      </c>
      <c r="F357" s="199" t="s">
        <v>790</v>
      </c>
      <c r="G357" s="197"/>
      <c r="H357" s="198" t="s">
        <v>1</v>
      </c>
      <c r="I357" s="200"/>
      <c r="J357" s="197"/>
      <c r="K357" s="197"/>
      <c r="L357" s="201"/>
      <c r="M357" s="202"/>
      <c r="N357" s="203"/>
      <c r="O357" s="203"/>
      <c r="P357" s="203"/>
      <c r="Q357" s="203"/>
      <c r="R357" s="203"/>
      <c r="S357" s="203"/>
      <c r="T357" s="204"/>
      <c r="AT357" s="205" t="s">
        <v>133</v>
      </c>
      <c r="AU357" s="205" t="s">
        <v>83</v>
      </c>
      <c r="AV357" s="12" t="s">
        <v>83</v>
      </c>
      <c r="AW357" s="12" t="s">
        <v>31</v>
      </c>
      <c r="AX357" s="12" t="s">
        <v>75</v>
      </c>
      <c r="AY357" s="205" t="s">
        <v>123</v>
      </c>
    </row>
    <row r="358" spans="1:65" s="13" customFormat="1" ht="11.25">
      <c r="B358" s="206"/>
      <c r="C358" s="207"/>
      <c r="D358" s="191" t="s">
        <v>133</v>
      </c>
      <c r="E358" s="208" t="s">
        <v>1</v>
      </c>
      <c r="F358" s="209" t="s">
        <v>841</v>
      </c>
      <c r="G358" s="207"/>
      <c r="H358" s="210">
        <v>1.5</v>
      </c>
      <c r="I358" s="211"/>
      <c r="J358" s="207"/>
      <c r="K358" s="207"/>
      <c r="L358" s="212"/>
      <c r="M358" s="213"/>
      <c r="N358" s="214"/>
      <c r="O358" s="214"/>
      <c r="P358" s="214"/>
      <c r="Q358" s="214"/>
      <c r="R358" s="214"/>
      <c r="S358" s="214"/>
      <c r="T358" s="215"/>
      <c r="AT358" s="216" t="s">
        <v>133</v>
      </c>
      <c r="AU358" s="216" t="s">
        <v>83</v>
      </c>
      <c r="AV358" s="13" t="s">
        <v>85</v>
      </c>
      <c r="AW358" s="13" t="s">
        <v>31</v>
      </c>
      <c r="AX358" s="13" t="s">
        <v>75</v>
      </c>
      <c r="AY358" s="216" t="s">
        <v>123</v>
      </c>
    </row>
    <row r="359" spans="1:65" s="12" customFormat="1" ht="11.25">
      <c r="B359" s="196"/>
      <c r="C359" s="197"/>
      <c r="D359" s="191" t="s">
        <v>133</v>
      </c>
      <c r="E359" s="198" t="s">
        <v>1</v>
      </c>
      <c r="F359" s="199" t="s">
        <v>858</v>
      </c>
      <c r="G359" s="197"/>
      <c r="H359" s="198" t="s">
        <v>1</v>
      </c>
      <c r="I359" s="200"/>
      <c r="J359" s="197"/>
      <c r="K359" s="197"/>
      <c r="L359" s="201"/>
      <c r="M359" s="202"/>
      <c r="N359" s="203"/>
      <c r="O359" s="203"/>
      <c r="P359" s="203"/>
      <c r="Q359" s="203"/>
      <c r="R359" s="203"/>
      <c r="S359" s="203"/>
      <c r="T359" s="204"/>
      <c r="AT359" s="205" t="s">
        <v>133</v>
      </c>
      <c r="AU359" s="205" t="s">
        <v>83</v>
      </c>
      <c r="AV359" s="12" t="s">
        <v>83</v>
      </c>
      <c r="AW359" s="12" t="s">
        <v>31</v>
      </c>
      <c r="AX359" s="12" t="s">
        <v>75</v>
      </c>
      <c r="AY359" s="205" t="s">
        <v>123</v>
      </c>
    </row>
    <row r="360" spans="1:65" s="13" customFormat="1" ht="11.25">
      <c r="B360" s="206"/>
      <c r="C360" s="207"/>
      <c r="D360" s="191" t="s">
        <v>133</v>
      </c>
      <c r="E360" s="208" t="s">
        <v>1</v>
      </c>
      <c r="F360" s="209" t="s">
        <v>200</v>
      </c>
      <c r="G360" s="207"/>
      <c r="H360" s="210">
        <v>9</v>
      </c>
      <c r="I360" s="211"/>
      <c r="J360" s="207"/>
      <c r="K360" s="207"/>
      <c r="L360" s="212"/>
      <c r="M360" s="213"/>
      <c r="N360" s="214"/>
      <c r="O360" s="214"/>
      <c r="P360" s="214"/>
      <c r="Q360" s="214"/>
      <c r="R360" s="214"/>
      <c r="S360" s="214"/>
      <c r="T360" s="215"/>
      <c r="AT360" s="216" t="s">
        <v>133</v>
      </c>
      <c r="AU360" s="216" t="s">
        <v>83</v>
      </c>
      <c r="AV360" s="13" t="s">
        <v>85</v>
      </c>
      <c r="AW360" s="13" t="s">
        <v>31</v>
      </c>
      <c r="AX360" s="13" t="s">
        <v>75</v>
      </c>
      <c r="AY360" s="216" t="s">
        <v>123</v>
      </c>
    </row>
    <row r="361" spans="1:65" s="14" customFormat="1" ht="11.25">
      <c r="B361" s="217"/>
      <c r="C361" s="218"/>
      <c r="D361" s="191" t="s">
        <v>133</v>
      </c>
      <c r="E361" s="219" t="s">
        <v>1</v>
      </c>
      <c r="F361" s="220" t="s">
        <v>136</v>
      </c>
      <c r="G361" s="218"/>
      <c r="H361" s="221">
        <v>10.5</v>
      </c>
      <c r="I361" s="222"/>
      <c r="J361" s="218"/>
      <c r="K361" s="218"/>
      <c r="L361" s="223"/>
      <c r="M361" s="224"/>
      <c r="N361" s="225"/>
      <c r="O361" s="225"/>
      <c r="P361" s="225"/>
      <c r="Q361" s="225"/>
      <c r="R361" s="225"/>
      <c r="S361" s="225"/>
      <c r="T361" s="226"/>
      <c r="AT361" s="227" t="s">
        <v>133</v>
      </c>
      <c r="AU361" s="227" t="s">
        <v>83</v>
      </c>
      <c r="AV361" s="14" t="s">
        <v>130</v>
      </c>
      <c r="AW361" s="14" t="s">
        <v>31</v>
      </c>
      <c r="AX361" s="14" t="s">
        <v>83</v>
      </c>
      <c r="AY361" s="227" t="s">
        <v>123</v>
      </c>
    </row>
    <row r="362" spans="1:65" s="2" customFormat="1" ht="21.75" customHeight="1">
      <c r="A362" s="33"/>
      <c r="B362" s="34"/>
      <c r="C362" s="228" t="s">
        <v>438</v>
      </c>
      <c r="D362" s="228" t="s">
        <v>369</v>
      </c>
      <c r="E362" s="229" t="s">
        <v>535</v>
      </c>
      <c r="F362" s="230" t="s">
        <v>536</v>
      </c>
      <c r="G362" s="231" t="s">
        <v>500</v>
      </c>
      <c r="H362" s="232">
        <v>18</v>
      </c>
      <c r="I362" s="233"/>
      <c r="J362" s="234">
        <f>ROUND(I362*H362,2)</f>
        <v>0</v>
      </c>
      <c r="K362" s="230" t="s">
        <v>128</v>
      </c>
      <c r="L362" s="38"/>
      <c r="M362" s="235" t="s">
        <v>1</v>
      </c>
      <c r="N362" s="236" t="s">
        <v>40</v>
      </c>
      <c r="O362" s="70"/>
      <c r="P362" s="187">
        <f>O362*H362</f>
        <v>0</v>
      </c>
      <c r="Q362" s="187">
        <v>0</v>
      </c>
      <c r="R362" s="187">
        <f>Q362*H362</f>
        <v>0</v>
      </c>
      <c r="S362" s="187">
        <v>0</v>
      </c>
      <c r="T362" s="188">
        <f>S362*H362</f>
        <v>0</v>
      </c>
      <c r="U362" s="33"/>
      <c r="V362" s="33"/>
      <c r="W362" s="33"/>
      <c r="X362" s="33"/>
      <c r="Y362" s="33"/>
      <c r="Z362" s="33"/>
      <c r="AA362" s="33"/>
      <c r="AB362" s="33"/>
      <c r="AC362" s="33"/>
      <c r="AD362" s="33"/>
      <c r="AE362" s="33"/>
      <c r="AR362" s="189" t="s">
        <v>130</v>
      </c>
      <c r="AT362" s="189" t="s">
        <v>369</v>
      </c>
      <c r="AU362" s="189" t="s">
        <v>83</v>
      </c>
      <c r="AY362" s="16" t="s">
        <v>123</v>
      </c>
      <c r="BE362" s="190">
        <f>IF(N362="základní",J362,0)</f>
        <v>0</v>
      </c>
      <c r="BF362" s="190">
        <f>IF(N362="snížená",J362,0)</f>
        <v>0</v>
      </c>
      <c r="BG362" s="190">
        <f>IF(N362="zákl. přenesená",J362,0)</f>
        <v>0</v>
      </c>
      <c r="BH362" s="190">
        <f>IF(N362="sníž. přenesená",J362,0)</f>
        <v>0</v>
      </c>
      <c r="BI362" s="190">
        <f>IF(N362="nulová",J362,0)</f>
        <v>0</v>
      </c>
      <c r="BJ362" s="16" t="s">
        <v>83</v>
      </c>
      <c r="BK362" s="190">
        <f>ROUND(I362*H362,2)</f>
        <v>0</v>
      </c>
      <c r="BL362" s="16" t="s">
        <v>130</v>
      </c>
      <c r="BM362" s="189" t="s">
        <v>861</v>
      </c>
    </row>
    <row r="363" spans="1:65" s="2" customFormat="1" ht="19.5">
      <c r="A363" s="33"/>
      <c r="B363" s="34"/>
      <c r="C363" s="35"/>
      <c r="D363" s="191" t="s">
        <v>132</v>
      </c>
      <c r="E363" s="35"/>
      <c r="F363" s="192" t="s">
        <v>538</v>
      </c>
      <c r="G363" s="35"/>
      <c r="H363" s="35"/>
      <c r="I363" s="193"/>
      <c r="J363" s="35"/>
      <c r="K363" s="35"/>
      <c r="L363" s="38"/>
      <c r="M363" s="194"/>
      <c r="N363" s="195"/>
      <c r="O363" s="70"/>
      <c r="P363" s="70"/>
      <c r="Q363" s="70"/>
      <c r="R363" s="70"/>
      <c r="S363" s="70"/>
      <c r="T363" s="71"/>
      <c r="U363" s="33"/>
      <c r="V363" s="33"/>
      <c r="W363" s="33"/>
      <c r="X363" s="33"/>
      <c r="Y363" s="33"/>
      <c r="Z363" s="33"/>
      <c r="AA363" s="33"/>
      <c r="AB363" s="33"/>
      <c r="AC363" s="33"/>
      <c r="AD363" s="33"/>
      <c r="AE363" s="33"/>
      <c r="AT363" s="16" t="s">
        <v>132</v>
      </c>
      <c r="AU363" s="16" t="s">
        <v>83</v>
      </c>
    </row>
    <row r="364" spans="1:65" s="12" customFormat="1" ht="11.25">
      <c r="B364" s="196"/>
      <c r="C364" s="197"/>
      <c r="D364" s="191" t="s">
        <v>133</v>
      </c>
      <c r="E364" s="198" t="s">
        <v>1</v>
      </c>
      <c r="F364" s="199" t="s">
        <v>858</v>
      </c>
      <c r="G364" s="197"/>
      <c r="H364" s="198" t="s">
        <v>1</v>
      </c>
      <c r="I364" s="200"/>
      <c r="J364" s="197"/>
      <c r="K364" s="197"/>
      <c r="L364" s="201"/>
      <c r="M364" s="202"/>
      <c r="N364" s="203"/>
      <c r="O364" s="203"/>
      <c r="P364" s="203"/>
      <c r="Q364" s="203"/>
      <c r="R364" s="203"/>
      <c r="S364" s="203"/>
      <c r="T364" s="204"/>
      <c r="AT364" s="205" t="s">
        <v>133</v>
      </c>
      <c r="AU364" s="205" t="s">
        <v>83</v>
      </c>
      <c r="AV364" s="12" t="s">
        <v>83</v>
      </c>
      <c r="AW364" s="12" t="s">
        <v>31</v>
      </c>
      <c r="AX364" s="12" t="s">
        <v>75</v>
      </c>
      <c r="AY364" s="205" t="s">
        <v>123</v>
      </c>
    </row>
    <row r="365" spans="1:65" s="13" customFormat="1" ht="11.25">
      <c r="B365" s="206"/>
      <c r="C365" s="207"/>
      <c r="D365" s="191" t="s">
        <v>133</v>
      </c>
      <c r="E365" s="208" t="s">
        <v>1</v>
      </c>
      <c r="F365" s="209" t="s">
        <v>862</v>
      </c>
      <c r="G365" s="207"/>
      <c r="H365" s="210">
        <v>18</v>
      </c>
      <c r="I365" s="211"/>
      <c r="J365" s="207"/>
      <c r="K365" s="207"/>
      <c r="L365" s="212"/>
      <c r="M365" s="213"/>
      <c r="N365" s="214"/>
      <c r="O365" s="214"/>
      <c r="P365" s="214"/>
      <c r="Q365" s="214"/>
      <c r="R365" s="214"/>
      <c r="S365" s="214"/>
      <c r="T365" s="215"/>
      <c r="AT365" s="216" t="s">
        <v>133</v>
      </c>
      <c r="AU365" s="216" t="s">
        <v>83</v>
      </c>
      <c r="AV365" s="13" t="s">
        <v>85</v>
      </c>
      <c r="AW365" s="13" t="s">
        <v>31</v>
      </c>
      <c r="AX365" s="13" t="s">
        <v>75</v>
      </c>
      <c r="AY365" s="216" t="s">
        <v>123</v>
      </c>
    </row>
    <row r="366" spans="1:65" s="14" customFormat="1" ht="11.25">
      <c r="B366" s="217"/>
      <c r="C366" s="218"/>
      <c r="D366" s="191" t="s">
        <v>133</v>
      </c>
      <c r="E366" s="219" t="s">
        <v>1</v>
      </c>
      <c r="F366" s="220" t="s">
        <v>136</v>
      </c>
      <c r="G366" s="218"/>
      <c r="H366" s="221">
        <v>18</v>
      </c>
      <c r="I366" s="222"/>
      <c r="J366" s="218"/>
      <c r="K366" s="218"/>
      <c r="L366" s="223"/>
      <c r="M366" s="224"/>
      <c r="N366" s="225"/>
      <c r="O366" s="225"/>
      <c r="P366" s="225"/>
      <c r="Q366" s="225"/>
      <c r="R366" s="225"/>
      <c r="S366" s="225"/>
      <c r="T366" s="226"/>
      <c r="AT366" s="227" t="s">
        <v>133</v>
      </c>
      <c r="AU366" s="227" t="s">
        <v>83</v>
      </c>
      <c r="AV366" s="14" t="s">
        <v>130</v>
      </c>
      <c r="AW366" s="14" t="s">
        <v>31</v>
      </c>
      <c r="AX366" s="14" t="s">
        <v>83</v>
      </c>
      <c r="AY366" s="227" t="s">
        <v>123</v>
      </c>
    </row>
    <row r="367" spans="1:65" s="2" customFormat="1" ht="24">
      <c r="A367" s="33"/>
      <c r="B367" s="34"/>
      <c r="C367" s="228" t="s">
        <v>444</v>
      </c>
      <c r="D367" s="228" t="s">
        <v>369</v>
      </c>
      <c r="E367" s="229" t="s">
        <v>541</v>
      </c>
      <c r="F367" s="230" t="s">
        <v>542</v>
      </c>
      <c r="G367" s="231" t="s">
        <v>362</v>
      </c>
      <c r="H367" s="232">
        <v>43.2</v>
      </c>
      <c r="I367" s="233"/>
      <c r="J367" s="234">
        <f>ROUND(I367*H367,2)</f>
        <v>0</v>
      </c>
      <c r="K367" s="230" t="s">
        <v>128</v>
      </c>
      <c r="L367" s="38"/>
      <c r="M367" s="235" t="s">
        <v>1</v>
      </c>
      <c r="N367" s="236" t="s">
        <v>40</v>
      </c>
      <c r="O367" s="70"/>
      <c r="P367" s="187">
        <f>O367*H367</f>
        <v>0</v>
      </c>
      <c r="Q367" s="187">
        <v>0</v>
      </c>
      <c r="R367" s="187">
        <f>Q367*H367</f>
        <v>0</v>
      </c>
      <c r="S367" s="187">
        <v>0</v>
      </c>
      <c r="T367" s="188">
        <f>S367*H367</f>
        <v>0</v>
      </c>
      <c r="U367" s="33"/>
      <c r="V367" s="33"/>
      <c r="W367" s="33"/>
      <c r="X367" s="33"/>
      <c r="Y367" s="33"/>
      <c r="Z367" s="33"/>
      <c r="AA367" s="33"/>
      <c r="AB367" s="33"/>
      <c r="AC367" s="33"/>
      <c r="AD367" s="33"/>
      <c r="AE367" s="33"/>
      <c r="AR367" s="189" t="s">
        <v>130</v>
      </c>
      <c r="AT367" s="189" t="s">
        <v>369</v>
      </c>
      <c r="AU367" s="189" t="s">
        <v>83</v>
      </c>
      <c r="AY367" s="16" t="s">
        <v>123</v>
      </c>
      <c r="BE367" s="190">
        <f>IF(N367="základní",J367,0)</f>
        <v>0</v>
      </c>
      <c r="BF367" s="190">
        <f>IF(N367="snížená",J367,0)</f>
        <v>0</v>
      </c>
      <c r="BG367" s="190">
        <f>IF(N367="zákl. přenesená",J367,0)</f>
        <v>0</v>
      </c>
      <c r="BH367" s="190">
        <f>IF(N367="sníž. přenesená",J367,0)</f>
        <v>0</v>
      </c>
      <c r="BI367" s="190">
        <f>IF(N367="nulová",J367,0)</f>
        <v>0</v>
      </c>
      <c r="BJ367" s="16" t="s">
        <v>83</v>
      </c>
      <c r="BK367" s="190">
        <f>ROUND(I367*H367,2)</f>
        <v>0</v>
      </c>
      <c r="BL367" s="16" t="s">
        <v>130</v>
      </c>
      <c r="BM367" s="189" t="s">
        <v>863</v>
      </c>
    </row>
    <row r="368" spans="1:65" s="2" customFormat="1" ht="29.25">
      <c r="A368" s="33"/>
      <c r="B368" s="34"/>
      <c r="C368" s="35"/>
      <c r="D368" s="191" t="s">
        <v>132</v>
      </c>
      <c r="E368" s="35"/>
      <c r="F368" s="192" t="s">
        <v>544</v>
      </c>
      <c r="G368" s="35"/>
      <c r="H368" s="35"/>
      <c r="I368" s="193"/>
      <c r="J368" s="35"/>
      <c r="K368" s="35"/>
      <c r="L368" s="38"/>
      <c r="M368" s="194"/>
      <c r="N368" s="195"/>
      <c r="O368" s="70"/>
      <c r="P368" s="70"/>
      <c r="Q368" s="70"/>
      <c r="R368" s="70"/>
      <c r="S368" s="70"/>
      <c r="T368" s="71"/>
      <c r="U368" s="33"/>
      <c r="V368" s="33"/>
      <c r="W368" s="33"/>
      <c r="X368" s="33"/>
      <c r="Y368" s="33"/>
      <c r="Z368" s="33"/>
      <c r="AA368" s="33"/>
      <c r="AB368" s="33"/>
      <c r="AC368" s="33"/>
      <c r="AD368" s="33"/>
      <c r="AE368" s="33"/>
      <c r="AT368" s="16" t="s">
        <v>132</v>
      </c>
      <c r="AU368" s="16" t="s">
        <v>83</v>
      </c>
    </row>
    <row r="369" spans="1:65" s="12" customFormat="1" ht="11.25">
      <c r="B369" s="196"/>
      <c r="C369" s="197"/>
      <c r="D369" s="191" t="s">
        <v>133</v>
      </c>
      <c r="E369" s="198" t="s">
        <v>1</v>
      </c>
      <c r="F369" s="199" t="s">
        <v>780</v>
      </c>
      <c r="G369" s="197"/>
      <c r="H369" s="198" t="s">
        <v>1</v>
      </c>
      <c r="I369" s="200"/>
      <c r="J369" s="197"/>
      <c r="K369" s="197"/>
      <c r="L369" s="201"/>
      <c r="M369" s="202"/>
      <c r="N369" s="203"/>
      <c r="O369" s="203"/>
      <c r="P369" s="203"/>
      <c r="Q369" s="203"/>
      <c r="R369" s="203"/>
      <c r="S369" s="203"/>
      <c r="T369" s="204"/>
      <c r="AT369" s="205" t="s">
        <v>133</v>
      </c>
      <c r="AU369" s="205" t="s">
        <v>83</v>
      </c>
      <c r="AV369" s="12" t="s">
        <v>83</v>
      </c>
      <c r="AW369" s="12" t="s">
        <v>31</v>
      </c>
      <c r="AX369" s="12" t="s">
        <v>75</v>
      </c>
      <c r="AY369" s="205" t="s">
        <v>123</v>
      </c>
    </row>
    <row r="370" spans="1:65" s="13" customFormat="1" ht="11.25">
      <c r="B370" s="206"/>
      <c r="C370" s="207"/>
      <c r="D370" s="191" t="s">
        <v>133</v>
      </c>
      <c r="E370" s="208" t="s">
        <v>1</v>
      </c>
      <c r="F370" s="209" t="s">
        <v>864</v>
      </c>
      <c r="G370" s="207"/>
      <c r="H370" s="210">
        <v>43.2</v>
      </c>
      <c r="I370" s="211"/>
      <c r="J370" s="207"/>
      <c r="K370" s="207"/>
      <c r="L370" s="212"/>
      <c r="M370" s="213"/>
      <c r="N370" s="214"/>
      <c r="O370" s="214"/>
      <c r="P370" s="214"/>
      <c r="Q370" s="214"/>
      <c r="R370" s="214"/>
      <c r="S370" s="214"/>
      <c r="T370" s="215"/>
      <c r="AT370" s="216" t="s">
        <v>133</v>
      </c>
      <c r="AU370" s="216" t="s">
        <v>83</v>
      </c>
      <c r="AV370" s="13" t="s">
        <v>85</v>
      </c>
      <c r="AW370" s="13" t="s">
        <v>31</v>
      </c>
      <c r="AX370" s="13" t="s">
        <v>75</v>
      </c>
      <c r="AY370" s="216" t="s">
        <v>123</v>
      </c>
    </row>
    <row r="371" spans="1:65" s="14" customFormat="1" ht="11.25">
      <c r="B371" s="217"/>
      <c r="C371" s="218"/>
      <c r="D371" s="191" t="s">
        <v>133</v>
      </c>
      <c r="E371" s="219" t="s">
        <v>1</v>
      </c>
      <c r="F371" s="220" t="s">
        <v>136</v>
      </c>
      <c r="G371" s="218"/>
      <c r="H371" s="221">
        <v>43.2</v>
      </c>
      <c r="I371" s="222"/>
      <c r="J371" s="218"/>
      <c r="K371" s="218"/>
      <c r="L371" s="223"/>
      <c r="M371" s="224"/>
      <c r="N371" s="225"/>
      <c r="O371" s="225"/>
      <c r="P371" s="225"/>
      <c r="Q371" s="225"/>
      <c r="R371" s="225"/>
      <c r="S371" s="225"/>
      <c r="T371" s="226"/>
      <c r="AT371" s="227" t="s">
        <v>133</v>
      </c>
      <c r="AU371" s="227" t="s">
        <v>83</v>
      </c>
      <c r="AV371" s="14" t="s">
        <v>130</v>
      </c>
      <c r="AW371" s="14" t="s">
        <v>31</v>
      </c>
      <c r="AX371" s="14" t="s">
        <v>83</v>
      </c>
      <c r="AY371" s="227" t="s">
        <v>123</v>
      </c>
    </row>
    <row r="372" spans="1:65" s="2" customFormat="1" ht="36">
      <c r="A372" s="33"/>
      <c r="B372" s="34"/>
      <c r="C372" s="228" t="s">
        <v>449</v>
      </c>
      <c r="D372" s="228" t="s">
        <v>369</v>
      </c>
      <c r="E372" s="229" t="s">
        <v>549</v>
      </c>
      <c r="F372" s="230" t="s">
        <v>550</v>
      </c>
      <c r="G372" s="231" t="s">
        <v>362</v>
      </c>
      <c r="H372" s="232">
        <v>57.15</v>
      </c>
      <c r="I372" s="233"/>
      <c r="J372" s="234">
        <f>ROUND(I372*H372,2)</f>
        <v>0</v>
      </c>
      <c r="K372" s="230" t="s">
        <v>128</v>
      </c>
      <c r="L372" s="38"/>
      <c r="M372" s="235" t="s">
        <v>1</v>
      </c>
      <c r="N372" s="236" t="s">
        <v>40</v>
      </c>
      <c r="O372" s="70"/>
      <c r="P372" s="187">
        <f>O372*H372</f>
        <v>0</v>
      </c>
      <c r="Q372" s="187">
        <v>0</v>
      </c>
      <c r="R372" s="187">
        <f>Q372*H372</f>
        <v>0</v>
      </c>
      <c r="S372" s="187">
        <v>0</v>
      </c>
      <c r="T372" s="188">
        <f>S372*H372</f>
        <v>0</v>
      </c>
      <c r="U372" s="33"/>
      <c r="V372" s="33"/>
      <c r="W372" s="33"/>
      <c r="X372" s="33"/>
      <c r="Y372" s="33"/>
      <c r="Z372" s="33"/>
      <c r="AA372" s="33"/>
      <c r="AB372" s="33"/>
      <c r="AC372" s="33"/>
      <c r="AD372" s="33"/>
      <c r="AE372" s="33"/>
      <c r="AR372" s="189" t="s">
        <v>130</v>
      </c>
      <c r="AT372" s="189" t="s">
        <v>369</v>
      </c>
      <c r="AU372" s="189" t="s">
        <v>83</v>
      </c>
      <c r="AY372" s="16" t="s">
        <v>123</v>
      </c>
      <c r="BE372" s="190">
        <f>IF(N372="základní",J372,0)</f>
        <v>0</v>
      </c>
      <c r="BF372" s="190">
        <f>IF(N372="snížená",J372,0)</f>
        <v>0</v>
      </c>
      <c r="BG372" s="190">
        <f>IF(N372="zákl. přenesená",J372,0)</f>
        <v>0</v>
      </c>
      <c r="BH372" s="190">
        <f>IF(N372="sníž. přenesená",J372,0)</f>
        <v>0</v>
      </c>
      <c r="BI372" s="190">
        <f>IF(N372="nulová",J372,0)</f>
        <v>0</v>
      </c>
      <c r="BJ372" s="16" t="s">
        <v>83</v>
      </c>
      <c r="BK372" s="190">
        <f>ROUND(I372*H372,2)</f>
        <v>0</v>
      </c>
      <c r="BL372" s="16" t="s">
        <v>130</v>
      </c>
      <c r="BM372" s="189" t="s">
        <v>865</v>
      </c>
    </row>
    <row r="373" spans="1:65" s="2" customFormat="1" ht="58.5">
      <c r="A373" s="33"/>
      <c r="B373" s="34"/>
      <c r="C373" s="35"/>
      <c r="D373" s="191" t="s">
        <v>132</v>
      </c>
      <c r="E373" s="35"/>
      <c r="F373" s="192" t="s">
        <v>552</v>
      </c>
      <c r="G373" s="35"/>
      <c r="H373" s="35"/>
      <c r="I373" s="193"/>
      <c r="J373" s="35"/>
      <c r="K373" s="35"/>
      <c r="L373" s="38"/>
      <c r="M373" s="194"/>
      <c r="N373" s="195"/>
      <c r="O373" s="70"/>
      <c r="P373" s="70"/>
      <c r="Q373" s="70"/>
      <c r="R373" s="70"/>
      <c r="S373" s="70"/>
      <c r="T373" s="71"/>
      <c r="U373" s="33"/>
      <c r="V373" s="33"/>
      <c r="W373" s="33"/>
      <c r="X373" s="33"/>
      <c r="Y373" s="33"/>
      <c r="Z373" s="33"/>
      <c r="AA373" s="33"/>
      <c r="AB373" s="33"/>
      <c r="AC373" s="33"/>
      <c r="AD373" s="33"/>
      <c r="AE373" s="33"/>
      <c r="AT373" s="16" t="s">
        <v>132</v>
      </c>
      <c r="AU373" s="16" t="s">
        <v>83</v>
      </c>
    </row>
    <row r="374" spans="1:65" s="12" customFormat="1" ht="11.25">
      <c r="B374" s="196"/>
      <c r="C374" s="197"/>
      <c r="D374" s="191" t="s">
        <v>133</v>
      </c>
      <c r="E374" s="198" t="s">
        <v>1</v>
      </c>
      <c r="F374" s="199" t="s">
        <v>780</v>
      </c>
      <c r="G374" s="197"/>
      <c r="H374" s="198" t="s">
        <v>1</v>
      </c>
      <c r="I374" s="200"/>
      <c r="J374" s="197"/>
      <c r="K374" s="197"/>
      <c r="L374" s="201"/>
      <c r="M374" s="202"/>
      <c r="N374" s="203"/>
      <c r="O374" s="203"/>
      <c r="P374" s="203"/>
      <c r="Q374" s="203"/>
      <c r="R374" s="203"/>
      <c r="S374" s="203"/>
      <c r="T374" s="204"/>
      <c r="AT374" s="205" t="s">
        <v>133</v>
      </c>
      <c r="AU374" s="205" t="s">
        <v>83</v>
      </c>
      <c r="AV374" s="12" t="s">
        <v>83</v>
      </c>
      <c r="AW374" s="12" t="s">
        <v>31</v>
      </c>
      <c r="AX374" s="12" t="s">
        <v>75</v>
      </c>
      <c r="AY374" s="205" t="s">
        <v>123</v>
      </c>
    </row>
    <row r="375" spans="1:65" s="13" customFormat="1" ht="11.25">
      <c r="B375" s="206"/>
      <c r="C375" s="207"/>
      <c r="D375" s="191" t="s">
        <v>133</v>
      </c>
      <c r="E375" s="208" t="s">
        <v>1</v>
      </c>
      <c r="F375" s="209" t="s">
        <v>866</v>
      </c>
      <c r="G375" s="207"/>
      <c r="H375" s="210">
        <v>54</v>
      </c>
      <c r="I375" s="211"/>
      <c r="J375" s="207"/>
      <c r="K375" s="207"/>
      <c r="L375" s="212"/>
      <c r="M375" s="213"/>
      <c r="N375" s="214"/>
      <c r="O375" s="214"/>
      <c r="P375" s="214"/>
      <c r="Q375" s="214"/>
      <c r="R375" s="214"/>
      <c r="S375" s="214"/>
      <c r="T375" s="215"/>
      <c r="AT375" s="216" t="s">
        <v>133</v>
      </c>
      <c r="AU375" s="216" t="s">
        <v>83</v>
      </c>
      <c r="AV375" s="13" t="s">
        <v>85</v>
      </c>
      <c r="AW375" s="13" t="s">
        <v>31</v>
      </c>
      <c r="AX375" s="13" t="s">
        <v>75</v>
      </c>
      <c r="AY375" s="216" t="s">
        <v>123</v>
      </c>
    </row>
    <row r="376" spans="1:65" s="12" customFormat="1" ht="11.25">
      <c r="B376" s="196"/>
      <c r="C376" s="197"/>
      <c r="D376" s="191" t="s">
        <v>133</v>
      </c>
      <c r="E376" s="198" t="s">
        <v>1</v>
      </c>
      <c r="F376" s="199" t="s">
        <v>782</v>
      </c>
      <c r="G376" s="197"/>
      <c r="H376" s="198" t="s">
        <v>1</v>
      </c>
      <c r="I376" s="200"/>
      <c r="J376" s="197"/>
      <c r="K376" s="197"/>
      <c r="L376" s="201"/>
      <c r="M376" s="202"/>
      <c r="N376" s="203"/>
      <c r="O376" s="203"/>
      <c r="P376" s="203"/>
      <c r="Q376" s="203"/>
      <c r="R376" s="203"/>
      <c r="S376" s="203"/>
      <c r="T376" s="204"/>
      <c r="AT376" s="205" t="s">
        <v>133</v>
      </c>
      <c r="AU376" s="205" t="s">
        <v>83</v>
      </c>
      <c r="AV376" s="12" t="s">
        <v>83</v>
      </c>
      <c r="AW376" s="12" t="s">
        <v>31</v>
      </c>
      <c r="AX376" s="12" t="s">
        <v>75</v>
      </c>
      <c r="AY376" s="205" t="s">
        <v>123</v>
      </c>
    </row>
    <row r="377" spans="1:65" s="13" customFormat="1" ht="11.25">
      <c r="B377" s="206"/>
      <c r="C377" s="207"/>
      <c r="D377" s="191" t="s">
        <v>133</v>
      </c>
      <c r="E377" s="208" t="s">
        <v>1</v>
      </c>
      <c r="F377" s="209" t="s">
        <v>867</v>
      </c>
      <c r="G377" s="207"/>
      <c r="H377" s="210">
        <v>0.45</v>
      </c>
      <c r="I377" s="211"/>
      <c r="J377" s="207"/>
      <c r="K377" s="207"/>
      <c r="L377" s="212"/>
      <c r="M377" s="213"/>
      <c r="N377" s="214"/>
      <c r="O377" s="214"/>
      <c r="P377" s="214"/>
      <c r="Q377" s="214"/>
      <c r="R377" s="214"/>
      <c r="S377" s="214"/>
      <c r="T377" s="215"/>
      <c r="AT377" s="216" t="s">
        <v>133</v>
      </c>
      <c r="AU377" s="216" t="s">
        <v>83</v>
      </c>
      <c r="AV377" s="13" t="s">
        <v>85</v>
      </c>
      <c r="AW377" s="13" t="s">
        <v>31</v>
      </c>
      <c r="AX377" s="13" t="s">
        <v>75</v>
      </c>
      <c r="AY377" s="216" t="s">
        <v>123</v>
      </c>
    </row>
    <row r="378" spans="1:65" s="13" customFormat="1" ht="11.25">
      <c r="B378" s="206"/>
      <c r="C378" s="207"/>
      <c r="D378" s="191" t="s">
        <v>133</v>
      </c>
      <c r="E378" s="208" t="s">
        <v>1</v>
      </c>
      <c r="F378" s="209" t="s">
        <v>868</v>
      </c>
      <c r="G378" s="207"/>
      <c r="H378" s="210">
        <v>2.7</v>
      </c>
      <c r="I378" s="211"/>
      <c r="J378" s="207"/>
      <c r="K378" s="207"/>
      <c r="L378" s="212"/>
      <c r="M378" s="213"/>
      <c r="N378" s="214"/>
      <c r="O378" s="214"/>
      <c r="P378" s="214"/>
      <c r="Q378" s="214"/>
      <c r="R378" s="214"/>
      <c r="S378" s="214"/>
      <c r="T378" s="215"/>
      <c r="AT378" s="216" t="s">
        <v>133</v>
      </c>
      <c r="AU378" s="216" t="s">
        <v>83</v>
      </c>
      <c r="AV378" s="13" t="s">
        <v>85</v>
      </c>
      <c r="AW378" s="13" t="s">
        <v>31</v>
      </c>
      <c r="AX378" s="13" t="s">
        <v>75</v>
      </c>
      <c r="AY378" s="216" t="s">
        <v>123</v>
      </c>
    </row>
    <row r="379" spans="1:65" s="14" customFormat="1" ht="11.25">
      <c r="B379" s="217"/>
      <c r="C379" s="218"/>
      <c r="D379" s="191" t="s">
        <v>133</v>
      </c>
      <c r="E379" s="219" t="s">
        <v>1</v>
      </c>
      <c r="F379" s="220" t="s">
        <v>136</v>
      </c>
      <c r="G379" s="218"/>
      <c r="H379" s="221">
        <v>57.150000000000006</v>
      </c>
      <c r="I379" s="222"/>
      <c r="J379" s="218"/>
      <c r="K379" s="218"/>
      <c r="L379" s="223"/>
      <c r="M379" s="224"/>
      <c r="N379" s="225"/>
      <c r="O379" s="225"/>
      <c r="P379" s="225"/>
      <c r="Q379" s="225"/>
      <c r="R379" s="225"/>
      <c r="S379" s="225"/>
      <c r="T379" s="226"/>
      <c r="AT379" s="227" t="s">
        <v>133</v>
      </c>
      <c r="AU379" s="227" t="s">
        <v>83</v>
      </c>
      <c r="AV379" s="14" t="s">
        <v>130</v>
      </c>
      <c r="AW379" s="14" t="s">
        <v>31</v>
      </c>
      <c r="AX379" s="14" t="s">
        <v>83</v>
      </c>
      <c r="AY379" s="227" t="s">
        <v>123</v>
      </c>
    </row>
    <row r="380" spans="1:65" s="2" customFormat="1" ht="24">
      <c r="A380" s="33"/>
      <c r="B380" s="34"/>
      <c r="C380" s="228" t="s">
        <v>455</v>
      </c>
      <c r="D380" s="228" t="s">
        <v>369</v>
      </c>
      <c r="E380" s="229" t="s">
        <v>557</v>
      </c>
      <c r="F380" s="230" t="s">
        <v>558</v>
      </c>
      <c r="G380" s="231" t="s">
        <v>362</v>
      </c>
      <c r="H380" s="232">
        <v>189</v>
      </c>
      <c r="I380" s="233"/>
      <c r="J380" s="234">
        <f>ROUND(I380*H380,2)</f>
        <v>0</v>
      </c>
      <c r="K380" s="230" t="s">
        <v>128</v>
      </c>
      <c r="L380" s="38"/>
      <c r="M380" s="235" t="s">
        <v>1</v>
      </c>
      <c r="N380" s="236" t="s">
        <v>40</v>
      </c>
      <c r="O380" s="70"/>
      <c r="P380" s="187">
        <f>O380*H380</f>
        <v>0</v>
      </c>
      <c r="Q380" s="187">
        <v>0</v>
      </c>
      <c r="R380" s="187">
        <f>Q380*H380</f>
        <v>0</v>
      </c>
      <c r="S380" s="187">
        <v>0</v>
      </c>
      <c r="T380" s="188">
        <f>S380*H380</f>
        <v>0</v>
      </c>
      <c r="U380" s="33"/>
      <c r="V380" s="33"/>
      <c r="W380" s="33"/>
      <c r="X380" s="33"/>
      <c r="Y380" s="33"/>
      <c r="Z380" s="33"/>
      <c r="AA380" s="33"/>
      <c r="AB380" s="33"/>
      <c r="AC380" s="33"/>
      <c r="AD380" s="33"/>
      <c r="AE380" s="33"/>
      <c r="AR380" s="189" t="s">
        <v>130</v>
      </c>
      <c r="AT380" s="189" t="s">
        <v>369</v>
      </c>
      <c r="AU380" s="189" t="s">
        <v>83</v>
      </c>
      <c r="AY380" s="16" t="s">
        <v>123</v>
      </c>
      <c r="BE380" s="190">
        <f>IF(N380="základní",J380,0)</f>
        <v>0</v>
      </c>
      <c r="BF380" s="190">
        <f>IF(N380="snížená",J380,0)</f>
        <v>0</v>
      </c>
      <c r="BG380" s="190">
        <f>IF(N380="zákl. přenesená",J380,0)</f>
        <v>0</v>
      </c>
      <c r="BH380" s="190">
        <f>IF(N380="sníž. přenesená",J380,0)</f>
        <v>0</v>
      </c>
      <c r="BI380" s="190">
        <f>IF(N380="nulová",J380,0)</f>
        <v>0</v>
      </c>
      <c r="BJ380" s="16" t="s">
        <v>83</v>
      </c>
      <c r="BK380" s="190">
        <f>ROUND(I380*H380,2)</f>
        <v>0</v>
      </c>
      <c r="BL380" s="16" t="s">
        <v>130</v>
      </c>
      <c r="BM380" s="189" t="s">
        <v>869</v>
      </c>
    </row>
    <row r="381" spans="1:65" s="2" customFormat="1" ht="48.75">
      <c r="A381" s="33"/>
      <c r="B381" s="34"/>
      <c r="C381" s="35"/>
      <c r="D381" s="191" t="s">
        <v>132</v>
      </c>
      <c r="E381" s="35"/>
      <c r="F381" s="192" t="s">
        <v>560</v>
      </c>
      <c r="G381" s="35"/>
      <c r="H381" s="35"/>
      <c r="I381" s="193"/>
      <c r="J381" s="35"/>
      <c r="K381" s="35"/>
      <c r="L381" s="38"/>
      <c r="M381" s="194"/>
      <c r="N381" s="195"/>
      <c r="O381" s="70"/>
      <c r="P381" s="70"/>
      <c r="Q381" s="70"/>
      <c r="R381" s="70"/>
      <c r="S381" s="70"/>
      <c r="T381" s="71"/>
      <c r="U381" s="33"/>
      <c r="V381" s="33"/>
      <c r="W381" s="33"/>
      <c r="X381" s="33"/>
      <c r="Y381" s="33"/>
      <c r="Z381" s="33"/>
      <c r="AA381" s="33"/>
      <c r="AB381" s="33"/>
      <c r="AC381" s="33"/>
      <c r="AD381" s="33"/>
      <c r="AE381" s="33"/>
      <c r="AT381" s="16" t="s">
        <v>132</v>
      </c>
      <c r="AU381" s="16" t="s">
        <v>83</v>
      </c>
    </row>
    <row r="382" spans="1:65" s="12" customFormat="1" ht="11.25">
      <c r="B382" s="196"/>
      <c r="C382" s="197"/>
      <c r="D382" s="191" t="s">
        <v>133</v>
      </c>
      <c r="E382" s="198" t="s">
        <v>1</v>
      </c>
      <c r="F382" s="199" t="s">
        <v>785</v>
      </c>
      <c r="G382" s="197"/>
      <c r="H382" s="198" t="s">
        <v>1</v>
      </c>
      <c r="I382" s="200"/>
      <c r="J382" s="197"/>
      <c r="K382" s="197"/>
      <c r="L382" s="201"/>
      <c r="M382" s="202"/>
      <c r="N382" s="203"/>
      <c r="O382" s="203"/>
      <c r="P382" s="203"/>
      <c r="Q382" s="203"/>
      <c r="R382" s="203"/>
      <c r="S382" s="203"/>
      <c r="T382" s="204"/>
      <c r="AT382" s="205" t="s">
        <v>133</v>
      </c>
      <c r="AU382" s="205" t="s">
        <v>83</v>
      </c>
      <c r="AV382" s="12" t="s">
        <v>83</v>
      </c>
      <c r="AW382" s="12" t="s">
        <v>31</v>
      </c>
      <c r="AX382" s="12" t="s">
        <v>75</v>
      </c>
      <c r="AY382" s="205" t="s">
        <v>123</v>
      </c>
    </row>
    <row r="383" spans="1:65" s="13" customFormat="1" ht="11.25">
      <c r="B383" s="206"/>
      <c r="C383" s="207"/>
      <c r="D383" s="191" t="s">
        <v>133</v>
      </c>
      <c r="E383" s="208" t="s">
        <v>1</v>
      </c>
      <c r="F383" s="209" t="s">
        <v>870</v>
      </c>
      <c r="G383" s="207"/>
      <c r="H383" s="210">
        <v>189</v>
      </c>
      <c r="I383" s="211"/>
      <c r="J383" s="207"/>
      <c r="K383" s="207"/>
      <c r="L383" s="212"/>
      <c r="M383" s="213"/>
      <c r="N383" s="214"/>
      <c r="O383" s="214"/>
      <c r="P383" s="214"/>
      <c r="Q383" s="214"/>
      <c r="R383" s="214"/>
      <c r="S383" s="214"/>
      <c r="T383" s="215"/>
      <c r="AT383" s="216" t="s">
        <v>133</v>
      </c>
      <c r="AU383" s="216" t="s">
        <v>83</v>
      </c>
      <c r="AV383" s="13" t="s">
        <v>85</v>
      </c>
      <c r="AW383" s="13" t="s">
        <v>31</v>
      </c>
      <c r="AX383" s="13" t="s">
        <v>75</v>
      </c>
      <c r="AY383" s="216" t="s">
        <v>123</v>
      </c>
    </row>
    <row r="384" spans="1:65" s="14" customFormat="1" ht="11.25">
      <c r="B384" s="217"/>
      <c r="C384" s="218"/>
      <c r="D384" s="191" t="s">
        <v>133</v>
      </c>
      <c r="E384" s="219" t="s">
        <v>1</v>
      </c>
      <c r="F384" s="220" t="s">
        <v>136</v>
      </c>
      <c r="G384" s="218"/>
      <c r="H384" s="221">
        <v>189</v>
      </c>
      <c r="I384" s="222"/>
      <c r="J384" s="218"/>
      <c r="K384" s="218"/>
      <c r="L384" s="223"/>
      <c r="M384" s="224"/>
      <c r="N384" s="225"/>
      <c r="O384" s="225"/>
      <c r="P384" s="225"/>
      <c r="Q384" s="225"/>
      <c r="R384" s="225"/>
      <c r="S384" s="225"/>
      <c r="T384" s="226"/>
      <c r="AT384" s="227" t="s">
        <v>133</v>
      </c>
      <c r="AU384" s="227" t="s">
        <v>83</v>
      </c>
      <c r="AV384" s="14" t="s">
        <v>130</v>
      </c>
      <c r="AW384" s="14" t="s">
        <v>31</v>
      </c>
      <c r="AX384" s="14" t="s">
        <v>83</v>
      </c>
      <c r="AY384" s="227" t="s">
        <v>123</v>
      </c>
    </row>
    <row r="385" spans="1:65" s="2" customFormat="1" ht="21.75" customHeight="1">
      <c r="A385" s="33"/>
      <c r="B385" s="34"/>
      <c r="C385" s="228" t="s">
        <v>460</v>
      </c>
      <c r="D385" s="228" t="s">
        <v>369</v>
      </c>
      <c r="E385" s="229" t="s">
        <v>569</v>
      </c>
      <c r="F385" s="230" t="s">
        <v>570</v>
      </c>
      <c r="G385" s="231" t="s">
        <v>500</v>
      </c>
      <c r="H385" s="232">
        <v>50</v>
      </c>
      <c r="I385" s="233"/>
      <c r="J385" s="234">
        <f>ROUND(I385*H385,2)</f>
        <v>0</v>
      </c>
      <c r="K385" s="230" t="s">
        <v>128</v>
      </c>
      <c r="L385" s="38"/>
      <c r="M385" s="235" t="s">
        <v>1</v>
      </c>
      <c r="N385" s="236" t="s">
        <v>40</v>
      </c>
      <c r="O385" s="70"/>
      <c r="P385" s="187">
        <f>O385*H385</f>
        <v>0</v>
      </c>
      <c r="Q385" s="187">
        <v>0</v>
      </c>
      <c r="R385" s="187">
        <f>Q385*H385</f>
        <v>0</v>
      </c>
      <c r="S385" s="187">
        <v>0</v>
      </c>
      <c r="T385" s="188">
        <f>S385*H385</f>
        <v>0</v>
      </c>
      <c r="U385" s="33"/>
      <c r="V385" s="33"/>
      <c r="W385" s="33"/>
      <c r="X385" s="33"/>
      <c r="Y385" s="33"/>
      <c r="Z385" s="33"/>
      <c r="AA385" s="33"/>
      <c r="AB385" s="33"/>
      <c r="AC385" s="33"/>
      <c r="AD385" s="33"/>
      <c r="AE385" s="33"/>
      <c r="AR385" s="189" t="s">
        <v>130</v>
      </c>
      <c r="AT385" s="189" t="s">
        <v>369</v>
      </c>
      <c r="AU385" s="189" t="s">
        <v>83</v>
      </c>
      <c r="AY385" s="16" t="s">
        <v>123</v>
      </c>
      <c r="BE385" s="190">
        <f>IF(N385="základní",J385,0)</f>
        <v>0</v>
      </c>
      <c r="BF385" s="190">
        <f>IF(N385="snížená",J385,0)</f>
        <v>0</v>
      </c>
      <c r="BG385" s="190">
        <f>IF(N385="zákl. přenesená",J385,0)</f>
        <v>0</v>
      </c>
      <c r="BH385" s="190">
        <f>IF(N385="sníž. přenesená",J385,0)</f>
        <v>0</v>
      </c>
      <c r="BI385" s="190">
        <f>IF(N385="nulová",J385,0)</f>
        <v>0</v>
      </c>
      <c r="BJ385" s="16" t="s">
        <v>83</v>
      </c>
      <c r="BK385" s="190">
        <f>ROUND(I385*H385,2)</f>
        <v>0</v>
      </c>
      <c r="BL385" s="16" t="s">
        <v>130</v>
      </c>
      <c r="BM385" s="189" t="s">
        <v>871</v>
      </c>
    </row>
    <row r="386" spans="1:65" s="2" customFormat="1" ht="39">
      <c r="A386" s="33"/>
      <c r="B386" s="34"/>
      <c r="C386" s="35"/>
      <c r="D386" s="191" t="s">
        <v>132</v>
      </c>
      <c r="E386" s="35"/>
      <c r="F386" s="192" t="s">
        <v>572</v>
      </c>
      <c r="G386" s="35"/>
      <c r="H386" s="35"/>
      <c r="I386" s="193"/>
      <c r="J386" s="35"/>
      <c r="K386" s="35"/>
      <c r="L386" s="38"/>
      <c r="M386" s="194"/>
      <c r="N386" s="195"/>
      <c r="O386" s="70"/>
      <c r="P386" s="70"/>
      <c r="Q386" s="70"/>
      <c r="R386" s="70"/>
      <c r="S386" s="70"/>
      <c r="T386" s="71"/>
      <c r="U386" s="33"/>
      <c r="V386" s="33"/>
      <c r="W386" s="33"/>
      <c r="X386" s="33"/>
      <c r="Y386" s="33"/>
      <c r="Z386" s="33"/>
      <c r="AA386" s="33"/>
      <c r="AB386" s="33"/>
      <c r="AC386" s="33"/>
      <c r="AD386" s="33"/>
      <c r="AE386" s="33"/>
      <c r="AT386" s="16" t="s">
        <v>132</v>
      </c>
      <c r="AU386" s="16" t="s">
        <v>83</v>
      </c>
    </row>
    <row r="387" spans="1:65" s="12" customFormat="1" ht="11.25">
      <c r="B387" s="196"/>
      <c r="C387" s="197"/>
      <c r="D387" s="191" t="s">
        <v>133</v>
      </c>
      <c r="E387" s="198" t="s">
        <v>1</v>
      </c>
      <c r="F387" s="199" t="s">
        <v>872</v>
      </c>
      <c r="G387" s="197"/>
      <c r="H387" s="198" t="s">
        <v>1</v>
      </c>
      <c r="I387" s="200"/>
      <c r="J387" s="197"/>
      <c r="K387" s="197"/>
      <c r="L387" s="201"/>
      <c r="M387" s="202"/>
      <c r="N387" s="203"/>
      <c r="O387" s="203"/>
      <c r="P387" s="203"/>
      <c r="Q387" s="203"/>
      <c r="R387" s="203"/>
      <c r="S387" s="203"/>
      <c r="T387" s="204"/>
      <c r="AT387" s="205" t="s">
        <v>133</v>
      </c>
      <c r="AU387" s="205" t="s">
        <v>83</v>
      </c>
      <c r="AV387" s="12" t="s">
        <v>83</v>
      </c>
      <c r="AW387" s="12" t="s">
        <v>31</v>
      </c>
      <c r="AX387" s="12" t="s">
        <v>75</v>
      </c>
      <c r="AY387" s="205" t="s">
        <v>123</v>
      </c>
    </row>
    <row r="388" spans="1:65" s="13" customFormat="1" ht="11.25">
      <c r="B388" s="206"/>
      <c r="C388" s="207"/>
      <c r="D388" s="191" t="s">
        <v>133</v>
      </c>
      <c r="E388" s="208" t="s">
        <v>1</v>
      </c>
      <c r="F388" s="209" t="s">
        <v>460</v>
      </c>
      <c r="G388" s="207"/>
      <c r="H388" s="210">
        <v>50</v>
      </c>
      <c r="I388" s="211"/>
      <c r="J388" s="207"/>
      <c r="K388" s="207"/>
      <c r="L388" s="212"/>
      <c r="M388" s="213"/>
      <c r="N388" s="214"/>
      <c r="O388" s="214"/>
      <c r="P388" s="214"/>
      <c r="Q388" s="214"/>
      <c r="R388" s="214"/>
      <c r="S388" s="214"/>
      <c r="T388" s="215"/>
      <c r="AT388" s="216" t="s">
        <v>133</v>
      </c>
      <c r="AU388" s="216" t="s">
        <v>83</v>
      </c>
      <c r="AV388" s="13" t="s">
        <v>85</v>
      </c>
      <c r="AW388" s="13" t="s">
        <v>31</v>
      </c>
      <c r="AX388" s="13" t="s">
        <v>75</v>
      </c>
      <c r="AY388" s="216" t="s">
        <v>123</v>
      </c>
    </row>
    <row r="389" spans="1:65" s="14" customFormat="1" ht="11.25">
      <c r="B389" s="217"/>
      <c r="C389" s="218"/>
      <c r="D389" s="191" t="s">
        <v>133</v>
      </c>
      <c r="E389" s="219" t="s">
        <v>1</v>
      </c>
      <c r="F389" s="220" t="s">
        <v>136</v>
      </c>
      <c r="G389" s="218"/>
      <c r="H389" s="221">
        <v>50</v>
      </c>
      <c r="I389" s="222"/>
      <c r="J389" s="218"/>
      <c r="K389" s="218"/>
      <c r="L389" s="223"/>
      <c r="M389" s="224"/>
      <c r="N389" s="225"/>
      <c r="O389" s="225"/>
      <c r="P389" s="225"/>
      <c r="Q389" s="225"/>
      <c r="R389" s="225"/>
      <c r="S389" s="225"/>
      <c r="T389" s="226"/>
      <c r="AT389" s="227" t="s">
        <v>133</v>
      </c>
      <c r="AU389" s="227" t="s">
        <v>83</v>
      </c>
      <c r="AV389" s="14" t="s">
        <v>130</v>
      </c>
      <c r="AW389" s="14" t="s">
        <v>31</v>
      </c>
      <c r="AX389" s="14" t="s">
        <v>83</v>
      </c>
      <c r="AY389" s="227" t="s">
        <v>123</v>
      </c>
    </row>
    <row r="390" spans="1:65" s="2" customFormat="1" ht="16.5" customHeight="1">
      <c r="A390" s="33"/>
      <c r="B390" s="34"/>
      <c r="C390" s="228" t="s">
        <v>465</v>
      </c>
      <c r="D390" s="228" t="s">
        <v>369</v>
      </c>
      <c r="E390" s="229" t="s">
        <v>873</v>
      </c>
      <c r="F390" s="230" t="s">
        <v>874</v>
      </c>
      <c r="G390" s="231" t="s">
        <v>500</v>
      </c>
      <c r="H390" s="232">
        <v>63</v>
      </c>
      <c r="I390" s="233"/>
      <c r="J390" s="234">
        <f>ROUND(I390*H390,2)</f>
        <v>0</v>
      </c>
      <c r="K390" s="230" t="s">
        <v>128</v>
      </c>
      <c r="L390" s="38"/>
      <c r="M390" s="235" t="s">
        <v>1</v>
      </c>
      <c r="N390" s="236" t="s">
        <v>40</v>
      </c>
      <c r="O390" s="70"/>
      <c r="P390" s="187">
        <f>O390*H390</f>
        <v>0</v>
      </c>
      <c r="Q390" s="187">
        <v>0</v>
      </c>
      <c r="R390" s="187">
        <f>Q390*H390</f>
        <v>0</v>
      </c>
      <c r="S390" s="187">
        <v>0</v>
      </c>
      <c r="T390" s="188">
        <f>S390*H390</f>
        <v>0</v>
      </c>
      <c r="U390" s="33"/>
      <c r="V390" s="33"/>
      <c r="W390" s="33"/>
      <c r="X390" s="33"/>
      <c r="Y390" s="33"/>
      <c r="Z390" s="33"/>
      <c r="AA390" s="33"/>
      <c r="AB390" s="33"/>
      <c r="AC390" s="33"/>
      <c r="AD390" s="33"/>
      <c r="AE390" s="33"/>
      <c r="AR390" s="189" t="s">
        <v>130</v>
      </c>
      <c r="AT390" s="189" t="s">
        <v>369</v>
      </c>
      <c r="AU390" s="189" t="s">
        <v>83</v>
      </c>
      <c r="AY390" s="16" t="s">
        <v>123</v>
      </c>
      <c r="BE390" s="190">
        <f>IF(N390="základní",J390,0)</f>
        <v>0</v>
      </c>
      <c r="BF390" s="190">
        <f>IF(N390="snížená",J390,0)</f>
        <v>0</v>
      </c>
      <c r="BG390" s="190">
        <f>IF(N390="zákl. přenesená",J390,0)</f>
        <v>0</v>
      </c>
      <c r="BH390" s="190">
        <f>IF(N390="sníž. přenesená",J390,0)</f>
        <v>0</v>
      </c>
      <c r="BI390" s="190">
        <f>IF(N390="nulová",J390,0)</f>
        <v>0</v>
      </c>
      <c r="BJ390" s="16" t="s">
        <v>83</v>
      </c>
      <c r="BK390" s="190">
        <f>ROUND(I390*H390,2)</f>
        <v>0</v>
      </c>
      <c r="BL390" s="16" t="s">
        <v>130</v>
      </c>
      <c r="BM390" s="189" t="s">
        <v>875</v>
      </c>
    </row>
    <row r="391" spans="1:65" s="2" customFormat="1" ht="39">
      <c r="A391" s="33"/>
      <c r="B391" s="34"/>
      <c r="C391" s="35"/>
      <c r="D391" s="191" t="s">
        <v>132</v>
      </c>
      <c r="E391" s="35"/>
      <c r="F391" s="192" t="s">
        <v>876</v>
      </c>
      <c r="G391" s="35"/>
      <c r="H391" s="35"/>
      <c r="I391" s="193"/>
      <c r="J391" s="35"/>
      <c r="K391" s="35"/>
      <c r="L391" s="38"/>
      <c r="M391" s="194"/>
      <c r="N391" s="195"/>
      <c r="O391" s="70"/>
      <c r="P391" s="70"/>
      <c r="Q391" s="70"/>
      <c r="R391" s="70"/>
      <c r="S391" s="70"/>
      <c r="T391" s="71"/>
      <c r="U391" s="33"/>
      <c r="V391" s="33"/>
      <c r="W391" s="33"/>
      <c r="X391" s="33"/>
      <c r="Y391" s="33"/>
      <c r="Z391" s="33"/>
      <c r="AA391" s="33"/>
      <c r="AB391" s="33"/>
      <c r="AC391" s="33"/>
      <c r="AD391" s="33"/>
      <c r="AE391" s="33"/>
      <c r="AT391" s="16" t="s">
        <v>132</v>
      </c>
      <c r="AU391" s="16" t="s">
        <v>83</v>
      </c>
    </row>
    <row r="392" spans="1:65" s="12" customFormat="1" ht="11.25">
      <c r="B392" s="196"/>
      <c r="C392" s="197"/>
      <c r="D392" s="191" t="s">
        <v>133</v>
      </c>
      <c r="E392" s="198" t="s">
        <v>1</v>
      </c>
      <c r="F392" s="199" t="s">
        <v>877</v>
      </c>
      <c r="G392" s="197"/>
      <c r="H392" s="198" t="s">
        <v>1</v>
      </c>
      <c r="I392" s="200"/>
      <c r="J392" s="197"/>
      <c r="K392" s="197"/>
      <c r="L392" s="201"/>
      <c r="M392" s="202"/>
      <c r="N392" s="203"/>
      <c r="O392" s="203"/>
      <c r="P392" s="203"/>
      <c r="Q392" s="203"/>
      <c r="R392" s="203"/>
      <c r="S392" s="203"/>
      <c r="T392" s="204"/>
      <c r="AT392" s="205" t="s">
        <v>133</v>
      </c>
      <c r="AU392" s="205" t="s">
        <v>83</v>
      </c>
      <c r="AV392" s="12" t="s">
        <v>83</v>
      </c>
      <c r="AW392" s="12" t="s">
        <v>31</v>
      </c>
      <c r="AX392" s="12" t="s">
        <v>75</v>
      </c>
      <c r="AY392" s="205" t="s">
        <v>123</v>
      </c>
    </row>
    <row r="393" spans="1:65" s="13" customFormat="1" ht="11.25">
      <c r="B393" s="206"/>
      <c r="C393" s="207"/>
      <c r="D393" s="191" t="s">
        <v>133</v>
      </c>
      <c r="E393" s="208" t="s">
        <v>1</v>
      </c>
      <c r="F393" s="209" t="s">
        <v>534</v>
      </c>
      <c r="G393" s="207"/>
      <c r="H393" s="210">
        <v>63</v>
      </c>
      <c r="I393" s="211"/>
      <c r="J393" s="207"/>
      <c r="K393" s="207"/>
      <c r="L393" s="212"/>
      <c r="M393" s="213"/>
      <c r="N393" s="214"/>
      <c r="O393" s="214"/>
      <c r="P393" s="214"/>
      <c r="Q393" s="214"/>
      <c r="R393" s="214"/>
      <c r="S393" s="214"/>
      <c r="T393" s="215"/>
      <c r="AT393" s="216" t="s">
        <v>133</v>
      </c>
      <c r="AU393" s="216" t="s">
        <v>83</v>
      </c>
      <c r="AV393" s="13" t="s">
        <v>85</v>
      </c>
      <c r="AW393" s="13" t="s">
        <v>31</v>
      </c>
      <c r="AX393" s="13" t="s">
        <v>75</v>
      </c>
      <c r="AY393" s="216" t="s">
        <v>123</v>
      </c>
    </row>
    <row r="394" spans="1:65" s="14" customFormat="1" ht="11.25">
      <c r="B394" s="217"/>
      <c r="C394" s="218"/>
      <c r="D394" s="191" t="s">
        <v>133</v>
      </c>
      <c r="E394" s="219" t="s">
        <v>1</v>
      </c>
      <c r="F394" s="220" t="s">
        <v>136</v>
      </c>
      <c r="G394" s="218"/>
      <c r="H394" s="221">
        <v>63</v>
      </c>
      <c r="I394" s="222"/>
      <c r="J394" s="218"/>
      <c r="K394" s="218"/>
      <c r="L394" s="223"/>
      <c r="M394" s="224"/>
      <c r="N394" s="225"/>
      <c r="O394" s="225"/>
      <c r="P394" s="225"/>
      <c r="Q394" s="225"/>
      <c r="R394" s="225"/>
      <c r="S394" s="225"/>
      <c r="T394" s="226"/>
      <c r="AT394" s="227" t="s">
        <v>133</v>
      </c>
      <c r="AU394" s="227" t="s">
        <v>83</v>
      </c>
      <c r="AV394" s="14" t="s">
        <v>130</v>
      </c>
      <c r="AW394" s="14" t="s">
        <v>31</v>
      </c>
      <c r="AX394" s="14" t="s">
        <v>83</v>
      </c>
      <c r="AY394" s="227" t="s">
        <v>123</v>
      </c>
    </row>
    <row r="395" spans="1:65" s="2" customFormat="1" ht="16.5" customHeight="1">
      <c r="A395" s="33"/>
      <c r="B395" s="34"/>
      <c r="C395" s="228" t="s">
        <v>470</v>
      </c>
      <c r="D395" s="228" t="s">
        <v>369</v>
      </c>
      <c r="E395" s="229" t="s">
        <v>878</v>
      </c>
      <c r="F395" s="230" t="s">
        <v>879</v>
      </c>
      <c r="G395" s="231" t="s">
        <v>500</v>
      </c>
      <c r="H395" s="232">
        <v>63</v>
      </c>
      <c r="I395" s="233"/>
      <c r="J395" s="234">
        <f>ROUND(I395*H395,2)</f>
        <v>0</v>
      </c>
      <c r="K395" s="230" t="s">
        <v>128</v>
      </c>
      <c r="L395" s="38"/>
      <c r="M395" s="235" t="s">
        <v>1</v>
      </c>
      <c r="N395" s="236" t="s">
        <v>40</v>
      </c>
      <c r="O395" s="70"/>
      <c r="P395" s="187">
        <f>O395*H395</f>
        <v>0</v>
      </c>
      <c r="Q395" s="187">
        <v>0</v>
      </c>
      <c r="R395" s="187">
        <f>Q395*H395</f>
        <v>0</v>
      </c>
      <c r="S395" s="187">
        <v>0</v>
      </c>
      <c r="T395" s="188">
        <f>S395*H395</f>
        <v>0</v>
      </c>
      <c r="U395" s="33"/>
      <c r="V395" s="33"/>
      <c r="W395" s="33"/>
      <c r="X395" s="33"/>
      <c r="Y395" s="33"/>
      <c r="Z395" s="33"/>
      <c r="AA395" s="33"/>
      <c r="AB395" s="33"/>
      <c r="AC395" s="33"/>
      <c r="AD395" s="33"/>
      <c r="AE395" s="33"/>
      <c r="AR395" s="189" t="s">
        <v>130</v>
      </c>
      <c r="AT395" s="189" t="s">
        <v>369</v>
      </c>
      <c r="AU395" s="189" t="s">
        <v>83</v>
      </c>
      <c r="AY395" s="16" t="s">
        <v>123</v>
      </c>
      <c r="BE395" s="190">
        <f>IF(N395="základní",J395,0)</f>
        <v>0</v>
      </c>
      <c r="BF395" s="190">
        <f>IF(N395="snížená",J395,0)</f>
        <v>0</v>
      </c>
      <c r="BG395" s="190">
        <f>IF(N395="zákl. přenesená",J395,0)</f>
        <v>0</v>
      </c>
      <c r="BH395" s="190">
        <f>IF(N395="sníž. přenesená",J395,0)</f>
        <v>0</v>
      </c>
      <c r="BI395" s="190">
        <f>IF(N395="nulová",J395,0)</f>
        <v>0</v>
      </c>
      <c r="BJ395" s="16" t="s">
        <v>83</v>
      </c>
      <c r="BK395" s="190">
        <f>ROUND(I395*H395,2)</f>
        <v>0</v>
      </c>
      <c r="BL395" s="16" t="s">
        <v>130</v>
      </c>
      <c r="BM395" s="189" t="s">
        <v>880</v>
      </c>
    </row>
    <row r="396" spans="1:65" s="2" customFormat="1" ht="39">
      <c r="A396" s="33"/>
      <c r="B396" s="34"/>
      <c r="C396" s="35"/>
      <c r="D396" s="191" t="s">
        <v>132</v>
      </c>
      <c r="E396" s="35"/>
      <c r="F396" s="192" t="s">
        <v>881</v>
      </c>
      <c r="G396" s="35"/>
      <c r="H396" s="35"/>
      <c r="I396" s="193"/>
      <c r="J396" s="35"/>
      <c r="K396" s="35"/>
      <c r="L396" s="38"/>
      <c r="M396" s="194"/>
      <c r="N396" s="195"/>
      <c r="O396" s="70"/>
      <c r="P396" s="70"/>
      <c r="Q396" s="70"/>
      <c r="R396" s="70"/>
      <c r="S396" s="70"/>
      <c r="T396" s="71"/>
      <c r="U396" s="33"/>
      <c r="V396" s="33"/>
      <c r="W396" s="33"/>
      <c r="X396" s="33"/>
      <c r="Y396" s="33"/>
      <c r="Z396" s="33"/>
      <c r="AA396" s="33"/>
      <c r="AB396" s="33"/>
      <c r="AC396" s="33"/>
      <c r="AD396" s="33"/>
      <c r="AE396" s="33"/>
      <c r="AT396" s="16" t="s">
        <v>132</v>
      </c>
      <c r="AU396" s="16" t="s">
        <v>83</v>
      </c>
    </row>
    <row r="397" spans="1:65" s="12" customFormat="1" ht="11.25">
      <c r="B397" s="196"/>
      <c r="C397" s="197"/>
      <c r="D397" s="191" t="s">
        <v>133</v>
      </c>
      <c r="E397" s="198" t="s">
        <v>1</v>
      </c>
      <c r="F397" s="199" t="s">
        <v>877</v>
      </c>
      <c r="G397" s="197"/>
      <c r="H397" s="198" t="s">
        <v>1</v>
      </c>
      <c r="I397" s="200"/>
      <c r="J397" s="197"/>
      <c r="K397" s="197"/>
      <c r="L397" s="201"/>
      <c r="M397" s="202"/>
      <c r="N397" s="203"/>
      <c r="O397" s="203"/>
      <c r="P397" s="203"/>
      <c r="Q397" s="203"/>
      <c r="R397" s="203"/>
      <c r="S397" s="203"/>
      <c r="T397" s="204"/>
      <c r="AT397" s="205" t="s">
        <v>133</v>
      </c>
      <c r="AU397" s="205" t="s">
        <v>83</v>
      </c>
      <c r="AV397" s="12" t="s">
        <v>83</v>
      </c>
      <c r="AW397" s="12" t="s">
        <v>31</v>
      </c>
      <c r="AX397" s="12" t="s">
        <v>75</v>
      </c>
      <c r="AY397" s="205" t="s">
        <v>123</v>
      </c>
    </row>
    <row r="398" spans="1:65" s="13" customFormat="1" ht="11.25">
      <c r="B398" s="206"/>
      <c r="C398" s="207"/>
      <c r="D398" s="191" t="s">
        <v>133</v>
      </c>
      <c r="E398" s="208" t="s">
        <v>1</v>
      </c>
      <c r="F398" s="209" t="s">
        <v>534</v>
      </c>
      <c r="G398" s="207"/>
      <c r="H398" s="210">
        <v>63</v>
      </c>
      <c r="I398" s="211"/>
      <c r="J398" s="207"/>
      <c r="K398" s="207"/>
      <c r="L398" s="212"/>
      <c r="M398" s="213"/>
      <c r="N398" s="214"/>
      <c r="O398" s="214"/>
      <c r="P398" s="214"/>
      <c r="Q398" s="214"/>
      <c r="R398" s="214"/>
      <c r="S398" s="214"/>
      <c r="T398" s="215"/>
      <c r="AT398" s="216" t="s">
        <v>133</v>
      </c>
      <c r="AU398" s="216" t="s">
        <v>83</v>
      </c>
      <c r="AV398" s="13" t="s">
        <v>85</v>
      </c>
      <c r="AW398" s="13" t="s">
        <v>31</v>
      </c>
      <c r="AX398" s="13" t="s">
        <v>75</v>
      </c>
      <c r="AY398" s="216" t="s">
        <v>123</v>
      </c>
    </row>
    <row r="399" spans="1:65" s="14" customFormat="1" ht="11.25">
      <c r="B399" s="217"/>
      <c r="C399" s="218"/>
      <c r="D399" s="191" t="s">
        <v>133</v>
      </c>
      <c r="E399" s="219" t="s">
        <v>1</v>
      </c>
      <c r="F399" s="220" t="s">
        <v>136</v>
      </c>
      <c r="G399" s="218"/>
      <c r="H399" s="221">
        <v>63</v>
      </c>
      <c r="I399" s="222"/>
      <c r="J399" s="218"/>
      <c r="K399" s="218"/>
      <c r="L399" s="223"/>
      <c r="M399" s="224"/>
      <c r="N399" s="225"/>
      <c r="O399" s="225"/>
      <c r="P399" s="225"/>
      <c r="Q399" s="225"/>
      <c r="R399" s="225"/>
      <c r="S399" s="225"/>
      <c r="T399" s="226"/>
      <c r="AT399" s="227" t="s">
        <v>133</v>
      </c>
      <c r="AU399" s="227" t="s">
        <v>83</v>
      </c>
      <c r="AV399" s="14" t="s">
        <v>130</v>
      </c>
      <c r="AW399" s="14" t="s">
        <v>31</v>
      </c>
      <c r="AX399" s="14" t="s">
        <v>83</v>
      </c>
      <c r="AY399" s="227" t="s">
        <v>123</v>
      </c>
    </row>
    <row r="400" spans="1:65" s="2" customFormat="1" ht="16.5" customHeight="1">
      <c r="A400" s="33"/>
      <c r="B400" s="34"/>
      <c r="C400" s="228" t="s">
        <v>477</v>
      </c>
      <c r="D400" s="228" t="s">
        <v>369</v>
      </c>
      <c r="E400" s="229" t="s">
        <v>604</v>
      </c>
      <c r="F400" s="230" t="s">
        <v>605</v>
      </c>
      <c r="G400" s="231" t="s">
        <v>127</v>
      </c>
      <c r="H400" s="232">
        <v>3</v>
      </c>
      <c r="I400" s="233"/>
      <c r="J400" s="234">
        <f>ROUND(I400*H400,2)</f>
        <v>0</v>
      </c>
      <c r="K400" s="230" t="s">
        <v>128</v>
      </c>
      <c r="L400" s="38"/>
      <c r="M400" s="235" t="s">
        <v>1</v>
      </c>
      <c r="N400" s="236" t="s">
        <v>40</v>
      </c>
      <c r="O400" s="70"/>
      <c r="P400" s="187">
        <f>O400*H400</f>
        <v>0</v>
      </c>
      <c r="Q400" s="187">
        <v>0</v>
      </c>
      <c r="R400" s="187">
        <f>Q400*H400</f>
        <v>0</v>
      </c>
      <c r="S400" s="187">
        <v>0</v>
      </c>
      <c r="T400" s="188">
        <f>S400*H400</f>
        <v>0</v>
      </c>
      <c r="U400" s="33"/>
      <c r="V400" s="33"/>
      <c r="W400" s="33"/>
      <c r="X400" s="33"/>
      <c r="Y400" s="33"/>
      <c r="Z400" s="33"/>
      <c r="AA400" s="33"/>
      <c r="AB400" s="33"/>
      <c r="AC400" s="33"/>
      <c r="AD400" s="33"/>
      <c r="AE400" s="33"/>
      <c r="AR400" s="189" t="s">
        <v>130</v>
      </c>
      <c r="AT400" s="189" t="s">
        <v>369</v>
      </c>
      <c r="AU400" s="189" t="s">
        <v>83</v>
      </c>
      <c r="AY400" s="16" t="s">
        <v>123</v>
      </c>
      <c r="BE400" s="190">
        <f>IF(N400="základní",J400,0)</f>
        <v>0</v>
      </c>
      <c r="BF400" s="190">
        <f>IF(N400="snížená",J400,0)</f>
        <v>0</v>
      </c>
      <c r="BG400" s="190">
        <f>IF(N400="zákl. přenesená",J400,0)</f>
        <v>0</v>
      </c>
      <c r="BH400" s="190">
        <f>IF(N400="sníž. přenesená",J400,0)</f>
        <v>0</v>
      </c>
      <c r="BI400" s="190">
        <f>IF(N400="nulová",J400,0)</f>
        <v>0</v>
      </c>
      <c r="BJ400" s="16" t="s">
        <v>83</v>
      </c>
      <c r="BK400" s="190">
        <f>ROUND(I400*H400,2)</f>
        <v>0</v>
      </c>
      <c r="BL400" s="16" t="s">
        <v>130</v>
      </c>
      <c r="BM400" s="189" t="s">
        <v>882</v>
      </c>
    </row>
    <row r="401" spans="1:65" s="2" customFormat="1" ht="39">
      <c r="A401" s="33"/>
      <c r="B401" s="34"/>
      <c r="C401" s="35"/>
      <c r="D401" s="191" t="s">
        <v>132</v>
      </c>
      <c r="E401" s="35"/>
      <c r="F401" s="192" t="s">
        <v>607</v>
      </c>
      <c r="G401" s="35"/>
      <c r="H401" s="35"/>
      <c r="I401" s="193"/>
      <c r="J401" s="35"/>
      <c r="K401" s="35"/>
      <c r="L401" s="38"/>
      <c r="M401" s="194"/>
      <c r="N401" s="195"/>
      <c r="O401" s="70"/>
      <c r="P401" s="70"/>
      <c r="Q401" s="70"/>
      <c r="R401" s="70"/>
      <c r="S401" s="70"/>
      <c r="T401" s="71"/>
      <c r="U401" s="33"/>
      <c r="V401" s="33"/>
      <c r="W401" s="33"/>
      <c r="X401" s="33"/>
      <c r="Y401" s="33"/>
      <c r="Z401" s="33"/>
      <c r="AA401" s="33"/>
      <c r="AB401" s="33"/>
      <c r="AC401" s="33"/>
      <c r="AD401" s="33"/>
      <c r="AE401" s="33"/>
      <c r="AT401" s="16" t="s">
        <v>132</v>
      </c>
      <c r="AU401" s="16" t="s">
        <v>83</v>
      </c>
    </row>
    <row r="402" spans="1:65" s="12" customFormat="1" ht="11.25">
      <c r="B402" s="196"/>
      <c r="C402" s="197"/>
      <c r="D402" s="191" t="s">
        <v>133</v>
      </c>
      <c r="E402" s="198" t="s">
        <v>1</v>
      </c>
      <c r="F402" s="199" t="s">
        <v>777</v>
      </c>
      <c r="G402" s="197"/>
      <c r="H402" s="198" t="s">
        <v>1</v>
      </c>
      <c r="I402" s="200"/>
      <c r="J402" s="197"/>
      <c r="K402" s="197"/>
      <c r="L402" s="201"/>
      <c r="M402" s="202"/>
      <c r="N402" s="203"/>
      <c r="O402" s="203"/>
      <c r="P402" s="203"/>
      <c r="Q402" s="203"/>
      <c r="R402" s="203"/>
      <c r="S402" s="203"/>
      <c r="T402" s="204"/>
      <c r="AT402" s="205" t="s">
        <v>133</v>
      </c>
      <c r="AU402" s="205" t="s">
        <v>83</v>
      </c>
      <c r="AV402" s="12" t="s">
        <v>83</v>
      </c>
      <c r="AW402" s="12" t="s">
        <v>31</v>
      </c>
      <c r="AX402" s="12" t="s">
        <v>75</v>
      </c>
      <c r="AY402" s="205" t="s">
        <v>123</v>
      </c>
    </row>
    <row r="403" spans="1:65" s="13" customFormat="1" ht="11.25">
      <c r="B403" s="206"/>
      <c r="C403" s="207"/>
      <c r="D403" s="191" t="s">
        <v>133</v>
      </c>
      <c r="E403" s="208" t="s">
        <v>1</v>
      </c>
      <c r="F403" s="209" t="s">
        <v>143</v>
      </c>
      <c r="G403" s="207"/>
      <c r="H403" s="210">
        <v>3</v>
      </c>
      <c r="I403" s="211"/>
      <c r="J403" s="207"/>
      <c r="K403" s="207"/>
      <c r="L403" s="212"/>
      <c r="M403" s="213"/>
      <c r="N403" s="214"/>
      <c r="O403" s="214"/>
      <c r="P403" s="214"/>
      <c r="Q403" s="214"/>
      <c r="R403" s="214"/>
      <c r="S403" s="214"/>
      <c r="T403" s="215"/>
      <c r="AT403" s="216" t="s">
        <v>133</v>
      </c>
      <c r="AU403" s="216" t="s">
        <v>83</v>
      </c>
      <c r="AV403" s="13" t="s">
        <v>85</v>
      </c>
      <c r="AW403" s="13" t="s">
        <v>31</v>
      </c>
      <c r="AX403" s="13" t="s">
        <v>75</v>
      </c>
      <c r="AY403" s="216" t="s">
        <v>123</v>
      </c>
    </row>
    <row r="404" spans="1:65" s="14" customFormat="1" ht="11.25">
      <c r="B404" s="217"/>
      <c r="C404" s="218"/>
      <c r="D404" s="191" t="s">
        <v>133</v>
      </c>
      <c r="E404" s="219" t="s">
        <v>1</v>
      </c>
      <c r="F404" s="220" t="s">
        <v>136</v>
      </c>
      <c r="G404" s="218"/>
      <c r="H404" s="221">
        <v>3</v>
      </c>
      <c r="I404" s="222"/>
      <c r="J404" s="218"/>
      <c r="K404" s="218"/>
      <c r="L404" s="223"/>
      <c r="M404" s="224"/>
      <c r="N404" s="225"/>
      <c r="O404" s="225"/>
      <c r="P404" s="225"/>
      <c r="Q404" s="225"/>
      <c r="R404" s="225"/>
      <c r="S404" s="225"/>
      <c r="T404" s="226"/>
      <c r="AT404" s="227" t="s">
        <v>133</v>
      </c>
      <c r="AU404" s="227" t="s">
        <v>83</v>
      </c>
      <c r="AV404" s="14" t="s">
        <v>130</v>
      </c>
      <c r="AW404" s="14" t="s">
        <v>31</v>
      </c>
      <c r="AX404" s="14" t="s">
        <v>83</v>
      </c>
      <c r="AY404" s="227" t="s">
        <v>123</v>
      </c>
    </row>
    <row r="405" spans="1:65" s="2" customFormat="1" ht="16.5" customHeight="1">
      <c r="A405" s="33"/>
      <c r="B405" s="34"/>
      <c r="C405" s="228" t="s">
        <v>485</v>
      </c>
      <c r="D405" s="228" t="s">
        <v>369</v>
      </c>
      <c r="E405" s="229" t="s">
        <v>609</v>
      </c>
      <c r="F405" s="230" t="s">
        <v>610</v>
      </c>
      <c r="G405" s="231" t="s">
        <v>127</v>
      </c>
      <c r="H405" s="232">
        <v>19</v>
      </c>
      <c r="I405" s="233"/>
      <c r="J405" s="234">
        <f>ROUND(I405*H405,2)</f>
        <v>0</v>
      </c>
      <c r="K405" s="230" t="s">
        <v>128</v>
      </c>
      <c r="L405" s="38"/>
      <c r="M405" s="235" t="s">
        <v>1</v>
      </c>
      <c r="N405" s="236" t="s">
        <v>40</v>
      </c>
      <c r="O405" s="70"/>
      <c r="P405" s="187">
        <f>O405*H405</f>
        <v>0</v>
      </c>
      <c r="Q405" s="187">
        <v>0</v>
      </c>
      <c r="R405" s="187">
        <f>Q405*H405</f>
        <v>0</v>
      </c>
      <c r="S405" s="187">
        <v>0</v>
      </c>
      <c r="T405" s="188">
        <f>S405*H405</f>
        <v>0</v>
      </c>
      <c r="U405" s="33"/>
      <c r="V405" s="33"/>
      <c r="W405" s="33"/>
      <c r="X405" s="33"/>
      <c r="Y405" s="33"/>
      <c r="Z405" s="33"/>
      <c r="AA405" s="33"/>
      <c r="AB405" s="33"/>
      <c r="AC405" s="33"/>
      <c r="AD405" s="33"/>
      <c r="AE405" s="33"/>
      <c r="AR405" s="189" t="s">
        <v>130</v>
      </c>
      <c r="AT405" s="189" t="s">
        <v>369</v>
      </c>
      <c r="AU405" s="189" t="s">
        <v>83</v>
      </c>
      <c r="AY405" s="16" t="s">
        <v>123</v>
      </c>
      <c r="BE405" s="190">
        <f>IF(N405="základní",J405,0)</f>
        <v>0</v>
      </c>
      <c r="BF405" s="190">
        <f>IF(N405="snížená",J405,0)</f>
        <v>0</v>
      </c>
      <c r="BG405" s="190">
        <f>IF(N405="zákl. přenesená",J405,0)</f>
        <v>0</v>
      </c>
      <c r="BH405" s="190">
        <f>IF(N405="sníž. přenesená",J405,0)</f>
        <v>0</v>
      </c>
      <c r="BI405" s="190">
        <f>IF(N405="nulová",J405,0)</f>
        <v>0</v>
      </c>
      <c r="BJ405" s="16" t="s">
        <v>83</v>
      </c>
      <c r="BK405" s="190">
        <f>ROUND(I405*H405,2)</f>
        <v>0</v>
      </c>
      <c r="BL405" s="16" t="s">
        <v>130</v>
      </c>
      <c r="BM405" s="189" t="s">
        <v>883</v>
      </c>
    </row>
    <row r="406" spans="1:65" s="2" customFormat="1" ht="39">
      <c r="A406" s="33"/>
      <c r="B406" s="34"/>
      <c r="C406" s="35"/>
      <c r="D406" s="191" t="s">
        <v>132</v>
      </c>
      <c r="E406" s="35"/>
      <c r="F406" s="192" t="s">
        <v>612</v>
      </c>
      <c r="G406" s="35"/>
      <c r="H406" s="35"/>
      <c r="I406" s="193"/>
      <c r="J406" s="35"/>
      <c r="K406" s="35"/>
      <c r="L406" s="38"/>
      <c r="M406" s="194"/>
      <c r="N406" s="195"/>
      <c r="O406" s="70"/>
      <c r="P406" s="70"/>
      <c r="Q406" s="70"/>
      <c r="R406" s="70"/>
      <c r="S406" s="70"/>
      <c r="T406" s="71"/>
      <c r="U406" s="33"/>
      <c r="V406" s="33"/>
      <c r="W406" s="33"/>
      <c r="X406" s="33"/>
      <c r="Y406" s="33"/>
      <c r="Z406" s="33"/>
      <c r="AA406" s="33"/>
      <c r="AB406" s="33"/>
      <c r="AC406" s="33"/>
      <c r="AD406" s="33"/>
      <c r="AE406" s="33"/>
      <c r="AT406" s="16" t="s">
        <v>132</v>
      </c>
      <c r="AU406" s="16" t="s">
        <v>83</v>
      </c>
    </row>
    <row r="407" spans="1:65" s="12" customFormat="1" ht="11.25">
      <c r="B407" s="196"/>
      <c r="C407" s="197"/>
      <c r="D407" s="191" t="s">
        <v>133</v>
      </c>
      <c r="E407" s="198" t="s">
        <v>1</v>
      </c>
      <c r="F407" s="199" t="s">
        <v>774</v>
      </c>
      <c r="G407" s="197"/>
      <c r="H407" s="198" t="s">
        <v>1</v>
      </c>
      <c r="I407" s="200"/>
      <c r="J407" s="197"/>
      <c r="K407" s="197"/>
      <c r="L407" s="201"/>
      <c r="M407" s="202"/>
      <c r="N407" s="203"/>
      <c r="O407" s="203"/>
      <c r="P407" s="203"/>
      <c r="Q407" s="203"/>
      <c r="R407" s="203"/>
      <c r="S407" s="203"/>
      <c r="T407" s="204"/>
      <c r="AT407" s="205" t="s">
        <v>133</v>
      </c>
      <c r="AU407" s="205" t="s">
        <v>83</v>
      </c>
      <c r="AV407" s="12" t="s">
        <v>83</v>
      </c>
      <c r="AW407" s="12" t="s">
        <v>31</v>
      </c>
      <c r="AX407" s="12" t="s">
        <v>75</v>
      </c>
      <c r="AY407" s="205" t="s">
        <v>123</v>
      </c>
    </row>
    <row r="408" spans="1:65" s="13" customFormat="1" ht="11.25">
      <c r="B408" s="206"/>
      <c r="C408" s="207"/>
      <c r="D408" s="191" t="s">
        <v>133</v>
      </c>
      <c r="E408" s="208" t="s">
        <v>1</v>
      </c>
      <c r="F408" s="209" t="s">
        <v>252</v>
      </c>
      <c r="G408" s="207"/>
      <c r="H408" s="210">
        <v>19</v>
      </c>
      <c r="I408" s="211"/>
      <c r="J408" s="207"/>
      <c r="K408" s="207"/>
      <c r="L408" s="212"/>
      <c r="M408" s="213"/>
      <c r="N408" s="214"/>
      <c r="O408" s="214"/>
      <c r="P408" s="214"/>
      <c r="Q408" s="214"/>
      <c r="R408" s="214"/>
      <c r="S408" s="214"/>
      <c r="T408" s="215"/>
      <c r="AT408" s="216" t="s">
        <v>133</v>
      </c>
      <c r="AU408" s="216" t="s">
        <v>83</v>
      </c>
      <c r="AV408" s="13" t="s">
        <v>85</v>
      </c>
      <c r="AW408" s="13" t="s">
        <v>31</v>
      </c>
      <c r="AX408" s="13" t="s">
        <v>75</v>
      </c>
      <c r="AY408" s="216" t="s">
        <v>123</v>
      </c>
    </row>
    <row r="409" spans="1:65" s="14" customFormat="1" ht="11.25">
      <c r="B409" s="217"/>
      <c r="C409" s="218"/>
      <c r="D409" s="191" t="s">
        <v>133</v>
      </c>
      <c r="E409" s="219" t="s">
        <v>1</v>
      </c>
      <c r="F409" s="220" t="s">
        <v>136</v>
      </c>
      <c r="G409" s="218"/>
      <c r="H409" s="221">
        <v>19</v>
      </c>
      <c r="I409" s="222"/>
      <c r="J409" s="218"/>
      <c r="K409" s="218"/>
      <c r="L409" s="223"/>
      <c r="M409" s="224"/>
      <c r="N409" s="225"/>
      <c r="O409" s="225"/>
      <c r="P409" s="225"/>
      <c r="Q409" s="225"/>
      <c r="R409" s="225"/>
      <c r="S409" s="225"/>
      <c r="T409" s="226"/>
      <c r="AT409" s="227" t="s">
        <v>133</v>
      </c>
      <c r="AU409" s="227" t="s">
        <v>83</v>
      </c>
      <c r="AV409" s="14" t="s">
        <v>130</v>
      </c>
      <c r="AW409" s="14" t="s">
        <v>31</v>
      </c>
      <c r="AX409" s="14" t="s">
        <v>83</v>
      </c>
      <c r="AY409" s="227" t="s">
        <v>123</v>
      </c>
    </row>
    <row r="410" spans="1:65" s="2" customFormat="1" ht="24">
      <c r="A410" s="33"/>
      <c r="B410" s="34"/>
      <c r="C410" s="228" t="s">
        <v>490</v>
      </c>
      <c r="D410" s="228" t="s">
        <v>369</v>
      </c>
      <c r="E410" s="229" t="s">
        <v>614</v>
      </c>
      <c r="F410" s="230" t="s">
        <v>615</v>
      </c>
      <c r="G410" s="231" t="s">
        <v>344</v>
      </c>
      <c r="H410" s="232">
        <v>30.6</v>
      </c>
      <c r="I410" s="233"/>
      <c r="J410" s="234">
        <f>ROUND(I410*H410,2)</f>
        <v>0</v>
      </c>
      <c r="K410" s="230" t="s">
        <v>128</v>
      </c>
      <c r="L410" s="38"/>
      <c r="M410" s="235" t="s">
        <v>1</v>
      </c>
      <c r="N410" s="236" t="s">
        <v>40</v>
      </c>
      <c r="O410" s="70"/>
      <c r="P410" s="187">
        <f>O410*H410</f>
        <v>0</v>
      </c>
      <c r="Q410" s="187">
        <v>0</v>
      </c>
      <c r="R410" s="187">
        <f>Q410*H410</f>
        <v>0</v>
      </c>
      <c r="S410" s="187">
        <v>0</v>
      </c>
      <c r="T410" s="188">
        <f>S410*H410</f>
        <v>0</v>
      </c>
      <c r="U410" s="33"/>
      <c r="V410" s="33"/>
      <c r="W410" s="33"/>
      <c r="X410" s="33"/>
      <c r="Y410" s="33"/>
      <c r="Z410" s="33"/>
      <c r="AA410" s="33"/>
      <c r="AB410" s="33"/>
      <c r="AC410" s="33"/>
      <c r="AD410" s="33"/>
      <c r="AE410" s="33"/>
      <c r="AR410" s="189" t="s">
        <v>130</v>
      </c>
      <c r="AT410" s="189" t="s">
        <v>369</v>
      </c>
      <c r="AU410" s="189" t="s">
        <v>83</v>
      </c>
      <c r="AY410" s="16" t="s">
        <v>123</v>
      </c>
      <c r="BE410" s="190">
        <f>IF(N410="základní",J410,0)</f>
        <v>0</v>
      </c>
      <c r="BF410" s="190">
        <f>IF(N410="snížená",J410,0)</f>
        <v>0</v>
      </c>
      <c r="BG410" s="190">
        <f>IF(N410="zákl. přenesená",J410,0)</f>
        <v>0</v>
      </c>
      <c r="BH410" s="190">
        <f>IF(N410="sníž. přenesená",J410,0)</f>
        <v>0</v>
      </c>
      <c r="BI410" s="190">
        <f>IF(N410="nulová",J410,0)</f>
        <v>0</v>
      </c>
      <c r="BJ410" s="16" t="s">
        <v>83</v>
      </c>
      <c r="BK410" s="190">
        <f>ROUND(I410*H410,2)</f>
        <v>0</v>
      </c>
      <c r="BL410" s="16" t="s">
        <v>130</v>
      </c>
      <c r="BM410" s="189" t="s">
        <v>884</v>
      </c>
    </row>
    <row r="411" spans="1:65" s="2" customFormat="1" ht="39">
      <c r="A411" s="33"/>
      <c r="B411" s="34"/>
      <c r="C411" s="35"/>
      <c r="D411" s="191" t="s">
        <v>132</v>
      </c>
      <c r="E411" s="35"/>
      <c r="F411" s="192" t="s">
        <v>617</v>
      </c>
      <c r="G411" s="35"/>
      <c r="H411" s="35"/>
      <c r="I411" s="193"/>
      <c r="J411" s="35"/>
      <c r="K411" s="35"/>
      <c r="L411" s="38"/>
      <c r="M411" s="194"/>
      <c r="N411" s="195"/>
      <c r="O411" s="70"/>
      <c r="P411" s="70"/>
      <c r="Q411" s="70"/>
      <c r="R411" s="70"/>
      <c r="S411" s="70"/>
      <c r="T411" s="71"/>
      <c r="U411" s="33"/>
      <c r="V411" s="33"/>
      <c r="W411" s="33"/>
      <c r="X411" s="33"/>
      <c r="Y411" s="33"/>
      <c r="Z411" s="33"/>
      <c r="AA411" s="33"/>
      <c r="AB411" s="33"/>
      <c r="AC411" s="33"/>
      <c r="AD411" s="33"/>
      <c r="AE411" s="33"/>
      <c r="AT411" s="16" t="s">
        <v>132</v>
      </c>
      <c r="AU411" s="16" t="s">
        <v>83</v>
      </c>
    </row>
    <row r="412" spans="1:65" s="12" customFormat="1" ht="11.25">
      <c r="B412" s="196"/>
      <c r="C412" s="197"/>
      <c r="D412" s="191" t="s">
        <v>133</v>
      </c>
      <c r="E412" s="198" t="s">
        <v>1</v>
      </c>
      <c r="F412" s="199" t="s">
        <v>885</v>
      </c>
      <c r="G412" s="197"/>
      <c r="H412" s="198" t="s">
        <v>1</v>
      </c>
      <c r="I412" s="200"/>
      <c r="J412" s="197"/>
      <c r="K412" s="197"/>
      <c r="L412" s="201"/>
      <c r="M412" s="202"/>
      <c r="N412" s="203"/>
      <c r="O412" s="203"/>
      <c r="P412" s="203"/>
      <c r="Q412" s="203"/>
      <c r="R412" s="203"/>
      <c r="S412" s="203"/>
      <c r="T412" s="204"/>
      <c r="AT412" s="205" t="s">
        <v>133</v>
      </c>
      <c r="AU412" s="205" t="s">
        <v>83</v>
      </c>
      <c r="AV412" s="12" t="s">
        <v>83</v>
      </c>
      <c r="AW412" s="12" t="s">
        <v>31</v>
      </c>
      <c r="AX412" s="12" t="s">
        <v>75</v>
      </c>
      <c r="AY412" s="205" t="s">
        <v>123</v>
      </c>
    </row>
    <row r="413" spans="1:65" s="13" customFormat="1" ht="11.25">
      <c r="B413" s="206"/>
      <c r="C413" s="207"/>
      <c r="D413" s="191" t="s">
        <v>133</v>
      </c>
      <c r="E413" s="208" t="s">
        <v>1</v>
      </c>
      <c r="F413" s="209" t="s">
        <v>886</v>
      </c>
      <c r="G413" s="207"/>
      <c r="H413" s="210">
        <v>3.6</v>
      </c>
      <c r="I413" s="211"/>
      <c r="J413" s="207"/>
      <c r="K413" s="207"/>
      <c r="L413" s="212"/>
      <c r="M413" s="213"/>
      <c r="N413" s="214"/>
      <c r="O413" s="214"/>
      <c r="P413" s="214"/>
      <c r="Q413" s="214"/>
      <c r="R413" s="214"/>
      <c r="S413" s="214"/>
      <c r="T413" s="215"/>
      <c r="AT413" s="216" t="s">
        <v>133</v>
      </c>
      <c r="AU413" s="216" t="s">
        <v>83</v>
      </c>
      <c r="AV413" s="13" t="s">
        <v>85</v>
      </c>
      <c r="AW413" s="13" t="s">
        <v>31</v>
      </c>
      <c r="AX413" s="13" t="s">
        <v>75</v>
      </c>
      <c r="AY413" s="216" t="s">
        <v>123</v>
      </c>
    </row>
    <row r="414" spans="1:65" s="12" customFormat="1" ht="11.25">
      <c r="B414" s="196"/>
      <c r="C414" s="197"/>
      <c r="D414" s="191" t="s">
        <v>133</v>
      </c>
      <c r="E414" s="198" t="s">
        <v>1</v>
      </c>
      <c r="F414" s="199" t="s">
        <v>887</v>
      </c>
      <c r="G414" s="197"/>
      <c r="H414" s="198" t="s">
        <v>1</v>
      </c>
      <c r="I414" s="200"/>
      <c r="J414" s="197"/>
      <c r="K414" s="197"/>
      <c r="L414" s="201"/>
      <c r="M414" s="202"/>
      <c r="N414" s="203"/>
      <c r="O414" s="203"/>
      <c r="P414" s="203"/>
      <c r="Q414" s="203"/>
      <c r="R414" s="203"/>
      <c r="S414" s="203"/>
      <c r="T414" s="204"/>
      <c r="AT414" s="205" t="s">
        <v>133</v>
      </c>
      <c r="AU414" s="205" t="s">
        <v>83</v>
      </c>
      <c r="AV414" s="12" t="s">
        <v>83</v>
      </c>
      <c r="AW414" s="12" t="s">
        <v>31</v>
      </c>
      <c r="AX414" s="12" t="s">
        <v>75</v>
      </c>
      <c r="AY414" s="205" t="s">
        <v>123</v>
      </c>
    </row>
    <row r="415" spans="1:65" s="13" customFormat="1" ht="11.25">
      <c r="B415" s="206"/>
      <c r="C415" s="207"/>
      <c r="D415" s="191" t="s">
        <v>133</v>
      </c>
      <c r="E415" s="208" t="s">
        <v>1</v>
      </c>
      <c r="F415" s="209" t="s">
        <v>170</v>
      </c>
      <c r="G415" s="207"/>
      <c r="H415" s="210">
        <v>5</v>
      </c>
      <c r="I415" s="211"/>
      <c r="J415" s="207"/>
      <c r="K415" s="207"/>
      <c r="L415" s="212"/>
      <c r="M415" s="213"/>
      <c r="N415" s="214"/>
      <c r="O415" s="214"/>
      <c r="P415" s="214"/>
      <c r="Q415" s="214"/>
      <c r="R415" s="214"/>
      <c r="S415" s="214"/>
      <c r="T415" s="215"/>
      <c r="AT415" s="216" t="s">
        <v>133</v>
      </c>
      <c r="AU415" s="216" t="s">
        <v>83</v>
      </c>
      <c r="AV415" s="13" t="s">
        <v>85</v>
      </c>
      <c r="AW415" s="13" t="s">
        <v>31</v>
      </c>
      <c r="AX415" s="13" t="s">
        <v>75</v>
      </c>
      <c r="AY415" s="216" t="s">
        <v>123</v>
      </c>
    </row>
    <row r="416" spans="1:65" s="12" customFormat="1" ht="11.25">
      <c r="B416" s="196"/>
      <c r="C416" s="197"/>
      <c r="D416" s="191" t="s">
        <v>133</v>
      </c>
      <c r="E416" s="198" t="s">
        <v>1</v>
      </c>
      <c r="F416" s="199" t="s">
        <v>888</v>
      </c>
      <c r="G416" s="197"/>
      <c r="H416" s="198" t="s">
        <v>1</v>
      </c>
      <c r="I416" s="200"/>
      <c r="J416" s="197"/>
      <c r="K416" s="197"/>
      <c r="L416" s="201"/>
      <c r="M416" s="202"/>
      <c r="N416" s="203"/>
      <c r="O416" s="203"/>
      <c r="P416" s="203"/>
      <c r="Q416" s="203"/>
      <c r="R416" s="203"/>
      <c r="S416" s="203"/>
      <c r="T416" s="204"/>
      <c r="AT416" s="205" t="s">
        <v>133</v>
      </c>
      <c r="AU416" s="205" t="s">
        <v>83</v>
      </c>
      <c r="AV416" s="12" t="s">
        <v>83</v>
      </c>
      <c r="AW416" s="12" t="s">
        <v>31</v>
      </c>
      <c r="AX416" s="12" t="s">
        <v>75</v>
      </c>
      <c r="AY416" s="205" t="s">
        <v>123</v>
      </c>
    </row>
    <row r="417" spans="1:65" s="13" customFormat="1" ht="11.25">
      <c r="B417" s="206"/>
      <c r="C417" s="207"/>
      <c r="D417" s="191" t="s">
        <v>133</v>
      </c>
      <c r="E417" s="208" t="s">
        <v>1</v>
      </c>
      <c r="F417" s="209" t="s">
        <v>143</v>
      </c>
      <c r="G417" s="207"/>
      <c r="H417" s="210">
        <v>3</v>
      </c>
      <c r="I417" s="211"/>
      <c r="J417" s="207"/>
      <c r="K417" s="207"/>
      <c r="L417" s="212"/>
      <c r="M417" s="213"/>
      <c r="N417" s="214"/>
      <c r="O417" s="214"/>
      <c r="P417" s="214"/>
      <c r="Q417" s="214"/>
      <c r="R417" s="214"/>
      <c r="S417" s="214"/>
      <c r="T417" s="215"/>
      <c r="AT417" s="216" t="s">
        <v>133</v>
      </c>
      <c r="AU417" s="216" t="s">
        <v>83</v>
      </c>
      <c r="AV417" s="13" t="s">
        <v>85</v>
      </c>
      <c r="AW417" s="13" t="s">
        <v>31</v>
      </c>
      <c r="AX417" s="13" t="s">
        <v>75</v>
      </c>
      <c r="AY417" s="216" t="s">
        <v>123</v>
      </c>
    </row>
    <row r="418" spans="1:65" s="12" customFormat="1" ht="11.25">
      <c r="B418" s="196"/>
      <c r="C418" s="197"/>
      <c r="D418" s="191" t="s">
        <v>133</v>
      </c>
      <c r="E418" s="198" t="s">
        <v>1</v>
      </c>
      <c r="F418" s="199" t="s">
        <v>889</v>
      </c>
      <c r="G418" s="197"/>
      <c r="H418" s="198" t="s">
        <v>1</v>
      </c>
      <c r="I418" s="200"/>
      <c r="J418" s="197"/>
      <c r="K418" s="197"/>
      <c r="L418" s="201"/>
      <c r="M418" s="202"/>
      <c r="N418" s="203"/>
      <c r="O418" s="203"/>
      <c r="P418" s="203"/>
      <c r="Q418" s="203"/>
      <c r="R418" s="203"/>
      <c r="S418" s="203"/>
      <c r="T418" s="204"/>
      <c r="AT418" s="205" t="s">
        <v>133</v>
      </c>
      <c r="AU418" s="205" t="s">
        <v>83</v>
      </c>
      <c r="AV418" s="12" t="s">
        <v>83</v>
      </c>
      <c r="AW418" s="12" t="s">
        <v>31</v>
      </c>
      <c r="AX418" s="12" t="s">
        <v>75</v>
      </c>
      <c r="AY418" s="205" t="s">
        <v>123</v>
      </c>
    </row>
    <row r="419" spans="1:65" s="13" customFormat="1" ht="11.25">
      <c r="B419" s="206"/>
      <c r="C419" s="207"/>
      <c r="D419" s="191" t="s">
        <v>133</v>
      </c>
      <c r="E419" s="208" t="s">
        <v>1</v>
      </c>
      <c r="F419" s="209" t="s">
        <v>170</v>
      </c>
      <c r="G419" s="207"/>
      <c r="H419" s="210">
        <v>5</v>
      </c>
      <c r="I419" s="211"/>
      <c r="J419" s="207"/>
      <c r="K419" s="207"/>
      <c r="L419" s="212"/>
      <c r="M419" s="213"/>
      <c r="N419" s="214"/>
      <c r="O419" s="214"/>
      <c r="P419" s="214"/>
      <c r="Q419" s="214"/>
      <c r="R419" s="214"/>
      <c r="S419" s="214"/>
      <c r="T419" s="215"/>
      <c r="AT419" s="216" t="s">
        <v>133</v>
      </c>
      <c r="AU419" s="216" t="s">
        <v>83</v>
      </c>
      <c r="AV419" s="13" t="s">
        <v>85</v>
      </c>
      <c r="AW419" s="13" t="s">
        <v>31</v>
      </c>
      <c r="AX419" s="13" t="s">
        <v>75</v>
      </c>
      <c r="AY419" s="216" t="s">
        <v>123</v>
      </c>
    </row>
    <row r="420" spans="1:65" s="12" customFormat="1" ht="11.25">
      <c r="B420" s="196"/>
      <c r="C420" s="197"/>
      <c r="D420" s="191" t="s">
        <v>133</v>
      </c>
      <c r="E420" s="198" t="s">
        <v>1</v>
      </c>
      <c r="F420" s="199" t="s">
        <v>890</v>
      </c>
      <c r="G420" s="197"/>
      <c r="H420" s="198" t="s">
        <v>1</v>
      </c>
      <c r="I420" s="200"/>
      <c r="J420" s="197"/>
      <c r="K420" s="197"/>
      <c r="L420" s="201"/>
      <c r="M420" s="202"/>
      <c r="N420" s="203"/>
      <c r="O420" s="203"/>
      <c r="P420" s="203"/>
      <c r="Q420" s="203"/>
      <c r="R420" s="203"/>
      <c r="S420" s="203"/>
      <c r="T420" s="204"/>
      <c r="AT420" s="205" t="s">
        <v>133</v>
      </c>
      <c r="AU420" s="205" t="s">
        <v>83</v>
      </c>
      <c r="AV420" s="12" t="s">
        <v>83</v>
      </c>
      <c r="AW420" s="12" t="s">
        <v>31</v>
      </c>
      <c r="AX420" s="12" t="s">
        <v>75</v>
      </c>
      <c r="AY420" s="205" t="s">
        <v>123</v>
      </c>
    </row>
    <row r="421" spans="1:65" s="13" customFormat="1" ht="11.25">
      <c r="B421" s="206"/>
      <c r="C421" s="207"/>
      <c r="D421" s="191" t="s">
        <v>133</v>
      </c>
      <c r="E421" s="208" t="s">
        <v>1</v>
      </c>
      <c r="F421" s="209" t="s">
        <v>167</v>
      </c>
      <c r="G421" s="207"/>
      <c r="H421" s="210">
        <v>10</v>
      </c>
      <c r="I421" s="211"/>
      <c r="J421" s="207"/>
      <c r="K421" s="207"/>
      <c r="L421" s="212"/>
      <c r="M421" s="213"/>
      <c r="N421" s="214"/>
      <c r="O421" s="214"/>
      <c r="P421" s="214"/>
      <c r="Q421" s="214"/>
      <c r="R421" s="214"/>
      <c r="S421" s="214"/>
      <c r="T421" s="215"/>
      <c r="AT421" s="216" t="s">
        <v>133</v>
      </c>
      <c r="AU421" s="216" t="s">
        <v>83</v>
      </c>
      <c r="AV421" s="13" t="s">
        <v>85</v>
      </c>
      <c r="AW421" s="13" t="s">
        <v>31</v>
      </c>
      <c r="AX421" s="13" t="s">
        <v>75</v>
      </c>
      <c r="AY421" s="216" t="s">
        <v>123</v>
      </c>
    </row>
    <row r="422" spans="1:65" s="12" customFormat="1" ht="11.25">
      <c r="B422" s="196"/>
      <c r="C422" s="197"/>
      <c r="D422" s="191" t="s">
        <v>133</v>
      </c>
      <c r="E422" s="198" t="s">
        <v>1</v>
      </c>
      <c r="F422" s="199" t="s">
        <v>891</v>
      </c>
      <c r="G422" s="197"/>
      <c r="H422" s="198" t="s">
        <v>1</v>
      </c>
      <c r="I422" s="200"/>
      <c r="J422" s="197"/>
      <c r="K422" s="197"/>
      <c r="L422" s="201"/>
      <c r="M422" s="202"/>
      <c r="N422" s="203"/>
      <c r="O422" s="203"/>
      <c r="P422" s="203"/>
      <c r="Q422" s="203"/>
      <c r="R422" s="203"/>
      <c r="S422" s="203"/>
      <c r="T422" s="204"/>
      <c r="AT422" s="205" t="s">
        <v>133</v>
      </c>
      <c r="AU422" s="205" t="s">
        <v>83</v>
      </c>
      <c r="AV422" s="12" t="s">
        <v>83</v>
      </c>
      <c r="AW422" s="12" t="s">
        <v>31</v>
      </c>
      <c r="AX422" s="12" t="s">
        <v>75</v>
      </c>
      <c r="AY422" s="205" t="s">
        <v>123</v>
      </c>
    </row>
    <row r="423" spans="1:65" s="13" customFormat="1" ht="11.25">
      <c r="B423" s="206"/>
      <c r="C423" s="207"/>
      <c r="D423" s="191" t="s">
        <v>133</v>
      </c>
      <c r="E423" s="208" t="s">
        <v>1</v>
      </c>
      <c r="F423" s="209" t="s">
        <v>130</v>
      </c>
      <c r="G423" s="207"/>
      <c r="H423" s="210">
        <v>4</v>
      </c>
      <c r="I423" s="211"/>
      <c r="J423" s="207"/>
      <c r="K423" s="207"/>
      <c r="L423" s="212"/>
      <c r="M423" s="213"/>
      <c r="N423" s="214"/>
      <c r="O423" s="214"/>
      <c r="P423" s="214"/>
      <c r="Q423" s="214"/>
      <c r="R423" s="214"/>
      <c r="S423" s="214"/>
      <c r="T423" s="215"/>
      <c r="AT423" s="216" t="s">
        <v>133</v>
      </c>
      <c r="AU423" s="216" t="s">
        <v>83</v>
      </c>
      <c r="AV423" s="13" t="s">
        <v>85</v>
      </c>
      <c r="AW423" s="13" t="s">
        <v>31</v>
      </c>
      <c r="AX423" s="13" t="s">
        <v>75</v>
      </c>
      <c r="AY423" s="216" t="s">
        <v>123</v>
      </c>
    </row>
    <row r="424" spans="1:65" s="14" customFormat="1" ht="11.25">
      <c r="B424" s="217"/>
      <c r="C424" s="218"/>
      <c r="D424" s="191" t="s">
        <v>133</v>
      </c>
      <c r="E424" s="219" t="s">
        <v>1</v>
      </c>
      <c r="F424" s="220" t="s">
        <v>136</v>
      </c>
      <c r="G424" s="218"/>
      <c r="H424" s="221">
        <v>30.6</v>
      </c>
      <c r="I424" s="222"/>
      <c r="J424" s="218"/>
      <c r="K424" s="218"/>
      <c r="L424" s="223"/>
      <c r="M424" s="224"/>
      <c r="N424" s="225"/>
      <c r="O424" s="225"/>
      <c r="P424" s="225"/>
      <c r="Q424" s="225"/>
      <c r="R424" s="225"/>
      <c r="S424" s="225"/>
      <c r="T424" s="226"/>
      <c r="AT424" s="227" t="s">
        <v>133</v>
      </c>
      <c r="AU424" s="227" t="s">
        <v>83</v>
      </c>
      <c r="AV424" s="14" t="s">
        <v>130</v>
      </c>
      <c r="AW424" s="14" t="s">
        <v>31</v>
      </c>
      <c r="AX424" s="14" t="s">
        <v>83</v>
      </c>
      <c r="AY424" s="227" t="s">
        <v>123</v>
      </c>
    </row>
    <row r="425" spans="1:65" s="2" customFormat="1" ht="24">
      <c r="A425" s="33"/>
      <c r="B425" s="34"/>
      <c r="C425" s="228" t="s">
        <v>497</v>
      </c>
      <c r="D425" s="228" t="s">
        <v>369</v>
      </c>
      <c r="E425" s="229" t="s">
        <v>621</v>
      </c>
      <c r="F425" s="230" t="s">
        <v>622</v>
      </c>
      <c r="G425" s="231" t="s">
        <v>362</v>
      </c>
      <c r="H425" s="232">
        <v>36.75</v>
      </c>
      <c r="I425" s="233"/>
      <c r="J425" s="234">
        <f>ROUND(I425*H425,2)</f>
        <v>0</v>
      </c>
      <c r="K425" s="230" t="s">
        <v>1</v>
      </c>
      <c r="L425" s="38"/>
      <c r="M425" s="235" t="s">
        <v>1</v>
      </c>
      <c r="N425" s="236" t="s">
        <v>40</v>
      </c>
      <c r="O425" s="70"/>
      <c r="P425" s="187">
        <f>O425*H425</f>
        <v>0</v>
      </c>
      <c r="Q425" s="187">
        <v>0</v>
      </c>
      <c r="R425" s="187">
        <f>Q425*H425</f>
        <v>0</v>
      </c>
      <c r="S425" s="187">
        <v>0</v>
      </c>
      <c r="T425" s="188">
        <f>S425*H425</f>
        <v>0</v>
      </c>
      <c r="U425" s="33"/>
      <c r="V425" s="33"/>
      <c r="W425" s="33"/>
      <c r="X425" s="33"/>
      <c r="Y425" s="33"/>
      <c r="Z425" s="33"/>
      <c r="AA425" s="33"/>
      <c r="AB425" s="33"/>
      <c r="AC425" s="33"/>
      <c r="AD425" s="33"/>
      <c r="AE425" s="33"/>
      <c r="AR425" s="189" t="s">
        <v>130</v>
      </c>
      <c r="AT425" s="189" t="s">
        <v>369</v>
      </c>
      <c r="AU425" s="189" t="s">
        <v>83</v>
      </c>
      <c r="AY425" s="16" t="s">
        <v>123</v>
      </c>
      <c r="BE425" s="190">
        <f>IF(N425="základní",J425,0)</f>
        <v>0</v>
      </c>
      <c r="BF425" s="190">
        <f>IF(N425="snížená",J425,0)</f>
        <v>0</v>
      </c>
      <c r="BG425" s="190">
        <f>IF(N425="zákl. přenesená",J425,0)</f>
        <v>0</v>
      </c>
      <c r="BH425" s="190">
        <f>IF(N425="sníž. přenesená",J425,0)</f>
        <v>0</v>
      </c>
      <c r="BI425" s="190">
        <f>IF(N425="nulová",J425,0)</f>
        <v>0</v>
      </c>
      <c r="BJ425" s="16" t="s">
        <v>83</v>
      </c>
      <c r="BK425" s="190">
        <f>ROUND(I425*H425,2)</f>
        <v>0</v>
      </c>
      <c r="BL425" s="16" t="s">
        <v>130</v>
      </c>
      <c r="BM425" s="189" t="s">
        <v>892</v>
      </c>
    </row>
    <row r="426" spans="1:65" s="2" customFormat="1" ht="29.25">
      <c r="A426" s="33"/>
      <c r="B426" s="34"/>
      <c r="C426" s="35"/>
      <c r="D426" s="191" t="s">
        <v>132</v>
      </c>
      <c r="E426" s="35"/>
      <c r="F426" s="192" t="s">
        <v>624</v>
      </c>
      <c r="G426" s="35"/>
      <c r="H426" s="35"/>
      <c r="I426" s="193"/>
      <c r="J426" s="35"/>
      <c r="K426" s="35"/>
      <c r="L426" s="38"/>
      <c r="M426" s="194"/>
      <c r="N426" s="195"/>
      <c r="O426" s="70"/>
      <c r="P426" s="70"/>
      <c r="Q426" s="70"/>
      <c r="R426" s="70"/>
      <c r="S426" s="70"/>
      <c r="T426" s="71"/>
      <c r="U426" s="33"/>
      <c r="V426" s="33"/>
      <c r="W426" s="33"/>
      <c r="X426" s="33"/>
      <c r="Y426" s="33"/>
      <c r="Z426" s="33"/>
      <c r="AA426" s="33"/>
      <c r="AB426" s="33"/>
      <c r="AC426" s="33"/>
      <c r="AD426" s="33"/>
      <c r="AE426" s="33"/>
      <c r="AT426" s="16" t="s">
        <v>132</v>
      </c>
      <c r="AU426" s="16" t="s">
        <v>83</v>
      </c>
    </row>
    <row r="427" spans="1:65" s="12" customFormat="1" ht="11.25">
      <c r="B427" s="196"/>
      <c r="C427" s="197"/>
      <c r="D427" s="191" t="s">
        <v>133</v>
      </c>
      <c r="E427" s="198" t="s">
        <v>1</v>
      </c>
      <c r="F427" s="199" t="s">
        <v>801</v>
      </c>
      <c r="G427" s="197"/>
      <c r="H427" s="198" t="s">
        <v>1</v>
      </c>
      <c r="I427" s="200"/>
      <c r="J427" s="197"/>
      <c r="K427" s="197"/>
      <c r="L427" s="201"/>
      <c r="M427" s="202"/>
      <c r="N427" s="203"/>
      <c r="O427" s="203"/>
      <c r="P427" s="203"/>
      <c r="Q427" s="203"/>
      <c r="R427" s="203"/>
      <c r="S427" s="203"/>
      <c r="T427" s="204"/>
      <c r="AT427" s="205" t="s">
        <v>133</v>
      </c>
      <c r="AU427" s="205" t="s">
        <v>83</v>
      </c>
      <c r="AV427" s="12" t="s">
        <v>83</v>
      </c>
      <c r="AW427" s="12" t="s">
        <v>31</v>
      </c>
      <c r="AX427" s="12" t="s">
        <v>75</v>
      </c>
      <c r="AY427" s="205" t="s">
        <v>123</v>
      </c>
    </row>
    <row r="428" spans="1:65" s="13" customFormat="1" ht="11.25">
      <c r="B428" s="206"/>
      <c r="C428" s="207"/>
      <c r="D428" s="191" t="s">
        <v>133</v>
      </c>
      <c r="E428" s="208" t="s">
        <v>1</v>
      </c>
      <c r="F428" s="209" t="s">
        <v>802</v>
      </c>
      <c r="G428" s="207"/>
      <c r="H428" s="210">
        <v>5.25</v>
      </c>
      <c r="I428" s="211"/>
      <c r="J428" s="207"/>
      <c r="K428" s="207"/>
      <c r="L428" s="212"/>
      <c r="M428" s="213"/>
      <c r="N428" s="214"/>
      <c r="O428" s="214"/>
      <c r="P428" s="214"/>
      <c r="Q428" s="214"/>
      <c r="R428" s="214"/>
      <c r="S428" s="214"/>
      <c r="T428" s="215"/>
      <c r="AT428" s="216" t="s">
        <v>133</v>
      </c>
      <c r="AU428" s="216" t="s">
        <v>83</v>
      </c>
      <c r="AV428" s="13" t="s">
        <v>85</v>
      </c>
      <c r="AW428" s="13" t="s">
        <v>31</v>
      </c>
      <c r="AX428" s="13" t="s">
        <v>75</v>
      </c>
      <c r="AY428" s="216" t="s">
        <v>123</v>
      </c>
    </row>
    <row r="429" spans="1:65" s="12" customFormat="1" ht="11.25">
      <c r="B429" s="196"/>
      <c r="C429" s="197"/>
      <c r="D429" s="191" t="s">
        <v>133</v>
      </c>
      <c r="E429" s="198" t="s">
        <v>1</v>
      </c>
      <c r="F429" s="199" t="s">
        <v>803</v>
      </c>
      <c r="G429" s="197"/>
      <c r="H429" s="198" t="s">
        <v>1</v>
      </c>
      <c r="I429" s="200"/>
      <c r="J429" s="197"/>
      <c r="K429" s="197"/>
      <c r="L429" s="201"/>
      <c r="M429" s="202"/>
      <c r="N429" s="203"/>
      <c r="O429" s="203"/>
      <c r="P429" s="203"/>
      <c r="Q429" s="203"/>
      <c r="R429" s="203"/>
      <c r="S429" s="203"/>
      <c r="T429" s="204"/>
      <c r="AT429" s="205" t="s">
        <v>133</v>
      </c>
      <c r="AU429" s="205" t="s">
        <v>83</v>
      </c>
      <c r="AV429" s="12" t="s">
        <v>83</v>
      </c>
      <c r="AW429" s="12" t="s">
        <v>31</v>
      </c>
      <c r="AX429" s="12" t="s">
        <v>75</v>
      </c>
      <c r="AY429" s="205" t="s">
        <v>123</v>
      </c>
    </row>
    <row r="430" spans="1:65" s="13" customFormat="1" ht="11.25">
      <c r="B430" s="206"/>
      <c r="C430" s="207"/>
      <c r="D430" s="191" t="s">
        <v>133</v>
      </c>
      <c r="E430" s="208" t="s">
        <v>1</v>
      </c>
      <c r="F430" s="209" t="s">
        <v>804</v>
      </c>
      <c r="G430" s="207"/>
      <c r="H430" s="210">
        <v>31.5</v>
      </c>
      <c r="I430" s="211"/>
      <c r="J430" s="207"/>
      <c r="K430" s="207"/>
      <c r="L430" s="212"/>
      <c r="M430" s="213"/>
      <c r="N430" s="214"/>
      <c r="O430" s="214"/>
      <c r="P430" s="214"/>
      <c r="Q430" s="214"/>
      <c r="R430" s="214"/>
      <c r="S430" s="214"/>
      <c r="T430" s="215"/>
      <c r="AT430" s="216" t="s">
        <v>133</v>
      </c>
      <c r="AU430" s="216" t="s">
        <v>83</v>
      </c>
      <c r="AV430" s="13" t="s">
        <v>85</v>
      </c>
      <c r="AW430" s="13" t="s">
        <v>31</v>
      </c>
      <c r="AX430" s="13" t="s">
        <v>75</v>
      </c>
      <c r="AY430" s="216" t="s">
        <v>123</v>
      </c>
    </row>
    <row r="431" spans="1:65" s="14" customFormat="1" ht="11.25">
      <c r="B431" s="217"/>
      <c r="C431" s="218"/>
      <c r="D431" s="191" t="s">
        <v>133</v>
      </c>
      <c r="E431" s="219" t="s">
        <v>1</v>
      </c>
      <c r="F431" s="220" t="s">
        <v>136</v>
      </c>
      <c r="G431" s="218"/>
      <c r="H431" s="221">
        <v>36.75</v>
      </c>
      <c r="I431" s="222"/>
      <c r="J431" s="218"/>
      <c r="K431" s="218"/>
      <c r="L431" s="223"/>
      <c r="M431" s="224"/>
      <c r="N431" s="225"/>
      <c r="O431" s="225"/>
      <c r="P431" s="225"/>
      <c r="Q431" s="225"/>
      <c r="R431" s="225"/>
      <c r="S431" s="225"/>
      <c r="T431" s="226"/>
      <c r="AT431" s="227" t="s">
        <v>133</v>
      </c>
      <c r="AU431" s="227" t="s">
        <v>83</v>
      </c>
      <c r="AV431" s="14" t="s">
        <v>130</v>
      </c>
      <c r="AW431" s="14" t="s">
        <v>31</v>
      </c>
      <c r="AX431" s="14" t="s">
        <v>83</v>
      </c>
      <c r="AY431" s="227" t="s">
        <v>123</v>
      </c>
    </row>
    <row r="432" spans="1:65" s="2" customFormat="1" ht="24">
      <c r="A432" s="33"/>
      <c r="B432" s="34"/>
      <c r="C432" s="228" t="s">
        <v>504</v>
      </c>
      <c r="D432" s="228" t="s">
        <v>369</v>
      </c>
      <c r="E432" s="229" t="s">
        <v>626</v>
      </c>
      <c r="F432" s="230" t="s">
        <v>627</v>
      </c>
      <c r="G432" s="231" t="s">
        <v>270</v>
      </c>
      <c r="H432" s="232">
        <v>303.77199999999999</v>
      </c>
      <c r="I432" s="233"/>
      <c r="J432" s="234">
        <f>ROUND(I432*H432,2)</f>
        <v>0</v>
      </c>
      <c r="K432" s="230" t="s">
        <v>128</v>
      </c>
      <c r="L432" s="38"/>
      <c r="M432" s="235" t="s">
        <v>1</v>
      </c>
      <c r="N432" s="236" t="s">
        <v>40</v>
      </c>
      <c r="O432" s="70"/>
      <c r="P432" s="187">
        <f>O432*H432</f>
        <v>0</v>
      </c>
      <c r="Q432" s="187">
        <v>0</v>
      </c>
      <c r="R432" s="187">
        <f>Q432*H432</f>
        <v>0</v>
      </c>
      <c r="S432" s="187">
        <v>0</v>
      </c>
      <c r="T432" s="188">
        <f>S432*H432</f>
        <v>0</v>
      </c>
      <c r="U432" s="33"/>
      <c r="V432" s="33"/>
      <c r="W432" s="33"/>
      <c r="X432" s="33"/>
      <c r="Y432" s="33"/>
      <c r="Z432" s="33"/>
      <c r="AA432" s="33"/>
      <c r="AB432" s="33"/>
      <c r="AC432" s="33"/>
      <c r="AD432" s="33"/>
      <c r="AE432" s="33"/>
      <c r="AR432" s="189" t="s">
        <v>130</v>
      </c>
      <c r="AT432" s="189" t="s">
        <v>369</v>
      </c>
      <c r="AU432" s="189" t="s">
        <v>83</v>
      </c>
      <c r="AY432" s="16" t="s">
        <v>123</v>
      </c>
      <c r="BE432" s="190">
        <f>IF(N432="základní",J432,0)</f>
        <v>0</v>
      </c>
      <c r="BF432" s="190">
        <f>IF(N432="snížená",J432,0)</f>
        <v>0</v>
      </c>
      <c r="BG432" s="190">
        <f>IF(N432="zákl. přenesená",J432,0)</f>
        <v>0</v>
      </c>
      <c r="BH432" s="190">
        <f>IF(N432="sníž. přenesená",J432,0)</f>
        <v>0</v>
      </c>
      <c r="BI432" s="190">
        <f>IF(N432="nulová",J432,0)</f>
        <v>0</v>
      </c>
      <c r="BJ432" s="16" t="s">
        <v>83</v>
      </c>
      <c r="BK432" s="190">
        <f>ROUND(I432*H432,2)</f>
        <v>0</v>
      </c>
      <c r="BL432" s="16" t="s">
        <v>130</v>
      </c>
      <c r="BM432" s="189" t="s">
        <v>893</v>
      </c>
    </row>
    <row r="433" spans="1:65" s="2" customFormat="1" ht="48.75">
      <c r="A433" s="33"/>
      <c r="B433" s="34"/>
      <c r="C433" s="35"/>
      <c r="D433" s="191" t="s">
        <v>132</v>
      </c>
      <c r="E433" s="35"/>
      <c r="F433" s="192" t="s">
        <v>629</v>
      </c>
      <c r="G433" s="35"/>
      <c r="H433" s="35"/>
      <c r="I433" s="193"/>
      <c r="J433" s="35"/>
      <c r="K433" s="35"/>
      <c r="L433" s="38"/>
      <c r="M433" s="194"/>
      <c r="N433" s="195"/>
      <c r="O433" s="70"/>
      <c r="P433" s="70"/>
      <c r="Q433" s="70"/>
      <c r="R433" s="70"/>
      <c r="S433" s="70"/>
      <c r="T433" s="71"/>
      <c r="U433" s="33"/>
      <c r="V433" s="33"/>
      <c r="W433" s="33"/>
      <c r="X433" s="33"/>
      <c r="Y433" s="33"/>
      <c r="Z433" s="33"/>
      <c r="AA433" s="33"/>
      <c r="AB433" s="33"/>
      <c r="AC433" s="33"/>
      <c r="AD433" s="33"/>
      <c r="AE433" s="33"/>
      <c r="AT433" s="16" t="s">
        <v>132</v>
      </c>
      <c r="AU433" s="16" t="s">
        <v>83</v>
      </c>
    </row>
    <row r="434" spans="1:65" s="12" customFormat="1" ht="11.25">
      <c r="B434" s="196"/>
      <c r="C434" s="197"/>
      <c r="D434" s="191" t="s">
        <v>133</v>
      </c>
      <c r="E434" s="198" t="s">
        <v>1</v>
      </c>
      <c r="F434" s="199" t="s">
        <v>894</v>
      </c>
      <c r="G434" s="197"/>
      <c r="H434" s="198" t="s">
        <v>1</v>
      </c>
      <c r="I434" s="200"/>
      <c r="J434" s="197"/>
      <c r="K434" s="197"/>
      <c r="L434" s="201"/>
      <c r="M434" s="202"/>
      <c r="N434" s="203"/>
      <c r="O434" s="203"/>
      <c r="P434" s="203"/>
      <c r="Q434" s="203"/>
      <c r="R434" s="203"/>
      <c r="S434" s="203"/>
      <c r="T434" s="204"/>
      <c r="AT434" s="205" t="s">
        <v>133</v>
      </c>
      <c r="AU434" s="205" t="s">
        <v>83</v>
      </c>
      <c r="AV434" s="12" t="s">
        <v>83</v>
      </c>
      <c r="AW434" s="12" t="s">
        <v>31</v>
      </c>
      <c r="AX434" s="12" t="s">
        <v>75</v>
      </c>
      <c r="AY434" s="205" t="s">
        <v>123</v>
      </c>
    </row>
    <row r="435" spans="1:65" s="13" customFormat="1" ht="11.25">
      <c r="B435" s="206"/>
      <c r="C435" s="207"/>
      <c r="D435" s="191" t="s">
        <v>133</v>
      </c>
      <c r="E435" s="208" t="s">
        <v>1</v>
      </c>
      <c r="F435" s="209" t="s">
        <v>895</v>
      </c>
      <c r="G435" s="207"/>
      <c r="H435" s="210">
        <v>271.86500000000001</v>
      </c>
      <c r="I435" s="211"/>
      <c r="J435" s="207"/>
      <c r="K435" s="207"/>
      <c r="L435" s="212"/>
      <c r="M435" s="213"/>
      <c r="N435" s="214"/>
      <c r="O435" s="214"/>
      <c r="P435" s="214"/>
      <c r="Q435" s="214"/>
      <c r="R435" s="214"/>
      <c r="S435" s="214"/>
      <c r="T435" s="215"/>
      <c r="AT435" s="216" t="s">
        <v>133</v>
      </c>
      <c r="AU435" s="216" t="s">
        <v>83</v>
      </c>
      <c r="AV435" s="13" t="s">
        <v>85</v>
      </c>
      <c r="AW435" s="13" t="s">
        <v>31</v>
      </c>
      <c r="AX435" s="13" t="s">
        <v>75</v>
      </c>
      <c r="AY435" s="216" t="s">
        <v>123</v>
      </c>
    </row>
    <row r="436" spans="1:65" s="12" customFormat="1" ht="11.25">
      <c r="B436" s="196"/>
      <c r="C436" s="197"/>
      <c r="D436" s="191" t="s">
        <v>133</v>
      </c>
      <c r="E436" s="198" t="s">
        <v>1</v>
      </c>
      <c r="F436" s="199" t="s">
        <v>896</v>
      </c>
      <c r="G436" s="197"/>
      <c r="H436" s="198" t="s">
        <v>1</v>
      </c>
      <c r="I436" s="200"/>
      <c r="J436" s="197"/>
      <c r="K436" s="197"/>
      <c r="L436" s="201"/>
      <c r="M436" s="202"/>
      <c r="N436" s="203"/>
      <c r="O436" s="203"/>
      <c r="P436" s="203"/>
      <c r="Q436" s="203"/>
      <c r="R436" s="203"/>
      <c r="S436" s="203"/>
      <c r="T436" s="204"/>
      <c r="AT436" s="205" t="s">
        <v>133</v>
      </c>
      <c r="AU436" s="205" t="s">
        <v>83</v>
      </c>
      <c r="AV436" s="12" t="s">
        <v>83</v>
      </c>
      <c r="AW436" s="12" t="s">
        <v>31</v>
      </c>
      <c r="AX436" s="12" t="s">
        <v>75</v>
      </c>
      <c r="AY436" s="205" t="s">
        <v>123</v>
      </c>
    </row>
    <row r="437" spans="1:65" s="13" customFormat="1" ht="11.25">
      <c r="B437" s="206"/>
      <c r="C437" s="207"/>
      <c r="D437" s="191" t="s">
        <v>133</v>
      </c>
      <c r="E437" s="208" t="s">
        <v>1</v>
      </c>
      <c r="F437" s="209" t="s">
        <v>897</v>
      </c>
      <c r="G437" s="207"/>
      <c r="H437" s="210">
        <v>5.891</v>
      </c>
      <c r="I437" s="211"/>
      <c r="J437" s="207"/>
      <c r="K437" s="207"/>
      <c r="L437" s="212"/>
      <c r="M437" s="213"/>
      <c r="N437" s="214"/>
      <c r="O437" s="214"/>
      <c r="P437" s="214"/>
      <c r="Q437" s="214"/>
      <c r="R437" s="214"/>
      <c r="S437" s="214"/>
      <c r="T437" s="215"/>
      <c r="AT437" s="216" t="s">
        <v>133</v>
      </c>
      <c r="AU437" s="216" t="s">
        <v>83</v>
      </c>
      <c r="AV437" s="13" t="s">
        <v>85</v>
      </c>
      <c r="AW437" s="13" t="s">
        <v>31</v>
      </c>
      <c r="AX437" s="13" t="s">
        <v>75</v>
      </c>
      <c r="AY437" s="216" t="s">
        <v>123</v>
      </c>
    </row>
    <row r="438" spans="1:65" s="13" customFormat="1" ht="11.25">
      <c r="B438" s="206"/>
      <c r="C438" s="207"/>
      <c r="D438" s="191" t="s">
        <v>133</v>
      </c>
      <c r="E438" s="208" t="s">
        <v>1</v>
      </c>
      <c r="F438" s="209" t="s">
        <v>898</v>
      </c>
      <c r="G438" s="207"/>
      <c r="H438" s="210">
        <v>19.635000000000002</v>
      </c>
      <c r="I438" s="211"/>
      <c r="J438" s="207"/>
      <c r="K438" s="207"/>
      <c r="L438" s="212"/>
      <c r="M438" s="213"/>
      <c r="N438" s="214"/>
      <c r="O438" s="214"/>
      <c r="P438" s="214"/>
      <c r="Q438" s="214"/>
      <c r="R438" s="214"/>
      <c r="S438" s="214"/>
      <c r="T438" s="215"/>
      <c r="AT438" s="216" t="s">
        <v>133</v>
      </c>
      <c r="AU438" s="216" t="s">
        <v>83</v>
      </c>
      <c r="AV438" s="13" t="s">
        <v>85</v>
      </c>
      <c r="AW438" s="13" t="s">
        <v>31</v>
      </c>
      <c r="AX438" s="13" t="s">
        <v>75</v>
      </c>
      <c r="AY438" s="216" t="s">
        <v>123</v>
      </c>
    </row>
    <row r="439" spans="1:65" s="13" customFormat="1" ht="11.25">
      <c r="B439" s="206"/>
      <c r="C439" s="207"/>
      <c r="D439" s="191" t="s">
        <v>133</v>
      </c>
      <c r="E439" s="208" t="s">
        <v>1</v>
      </c>
      <c r="F439" s="209" t="s">
        <v>899</v>
      </c>
      <c r="G439" s="207"/>
      <c r="H439" s="210">
        <v>6.3810000000000002</v>
      </c>
      <c r="I439" s="211"/>
      <c r="J439" s="207"/>
      <c r="K439" s="207"/>
      <c r="L439" s="212"/>
      <c r="M439" s="213"/>
      <c r="N439" s="214"/>
      <c r="O439" s="214"/>
      <c r="P439" s="214"/>
      <c r="Q439" s="214"/>
      <c r="R439" s="214"/>
      <c r="S439" s="214"/>
      <c r="T439" s="215"/>
      <c r="AT439" s="216" t="s">
        <v>133</v>
      </c>
      <c r="AU439" s="216" t="s">
        <v>83</v>
      </c>
      <c r="AV439" s="13" t="s">
        <v>85</v>
      </c>
      <c r="AW439" s="13" t="s">
        <v>31</v>
      </c>
      <c r="AX439" s="13" t="s">
        <v>75</v>
      </c>
      <c r="AY439" s="216" t="s">
        <v>123</v>
      </c>
    </row>
    <row r="440" spans="1:65" s="14" customFormat="1" ht="11.25">
      <c r="B440" s="217"/>
      <c r="C440" s="218"/>
      <c r="D440" s="191" t="s">
        <v>133</v>
      </c>
      <c r="E440" s="219" t="s">
        <v>1</v>
      </c>
      <c r="F440" s="220" t="s">
        <v>136</v>
      </c>
      <c r="G440" s="218"/>
      <c r="H440" s="221">
        <v>303.77200000000005</v>
      </c>
      <c r="I440" s="222"/>
      <c r="J440" s="218"/>
      <c r="K440" s="218"/>
      <c r="L440" s="223"/>
      <c r="M440" s="224"/>
      <c r="N440" s="225"/>
      <c r="O440" s="225"/>
      <c r="P440" s="225"/>
      <c r="Q440" s="225"/>
      <c r="R440" s="225"/>
      <c r="S440" s="225"/>
      <c r="T440" s="226"/>
      <c r="AT440" s="227" t="s">
        <v>133</v>
      </c>
      <c r="AU440" s="227" t="s">
        <v>83</v>
      </c>
      <c r="AV440" s="14" t="s">
        <v>130</v>
      </c>
      <c r="AW440" s="14" t="s">
        <v>31</v>
      </c>
      <c r="AX440" s="14" t="s">
        <v>83</v>
      </c>
      <c r="AY440" s="227" t="s">
        <v>123</v>
      </c>
    </row>
    <row r="441" spans="1:65" s="2" customFormat="1" ht="24">
      <c r="A441" s="33"/>
      <c r="B441" s="34"/>
      <c r="C441" s="228" t="s">
        <v>162</v>
      </c>
      <c r="D441" s="228" t="s">
        <v>369</v>
      </c>
      <c r="E441" s="229" t="s">
        <v>900</v>
      </c>
      <c r="F441" s="230" t="s">
        <v>901</v>
      </c>
      <c r="G441" s="231" t="s">
        <v>270</v>
      </c>
      <c r="H441" s="232">
        <v>416.41199999999998</v>
      </c>
      <c r="I441" s="233"/>
      <c r="J441" s="234">
        <f>ROUND(I441*H441,2)</f>
        <v>0</v>
      </c>
      <c r="K441" s="230" t="s">
        <v>128</v>
      </c>
      <c r="L441" s="38"/>
      <c r="M441" s="235" t="s">
        <v>1</v>
      </c>
      <c r="N441" s="236" t="s">
        <v>40</v>
      </c>
      <c r="O441" s="70"/>
      <c r="P441" s="187">
        <f>O441*H441</f>
        <v>0</v>
      </c>
      <c r="Q441" s="187">
        <v>0</v>
      </c>
      <c r="R441" s="187">
        <f>Q441*H441</f>
        <v>0</v>
      </c>
      <c r="S441" s="187">
        <v>0</v>
      </c>
      <c r="T441" s="188">
        <f>S441*H441</f>
        <v>0</v>
      </c>
      <c r="U441" s="33"/>
      <c r="V441" s="33"/>
      <c r="W441" s="33"/>
      <c r="X441" s="33"/>
      <c r="Y441" s="33"/>
      <c r="Z441" s="33"/>
      <c r="AA441" s="33"/>
      <c r="AB441" s="33"/>
      <c r="AC441" s="33"/>
      <c r="AD441" s="33"/>
      <c r="AE441" s="33"/>
      <c r="AR441" s="189" t="s">
        <v>130</v>
      </c>
      <c r="AT441" s="189" t="s">
        <v>369</v>
      </c>
      <c r="AU441" s="189" t="s">
        <v>83</v>
      </c>
      <c r="AY441" s="16" t="s">
        <v>123</v>
      </c>
      <c r="BE441" s="190">
        <f>IF(N441="základní",J441,0)</f>
        <v>0</v>
      </c>
      <c r="BF441" s="190">
        <f>IF(N441="snížená",J441,0)</f>
        <v>0</v>
      </c>
      <c r="BG441" s="190">
        <f>IF(N441="zákl. přenesená",J441,0)</f>
        <v>0</v>
      </c>
      <c r="BH441" s="190">
        <f>IF(N441="sníž. přenesená",J441,0)</f>
        <v>0</v>
      </c>
      <c r="BI441" s="190">
        <f>IF(N441="nulová",J441,0)</f>
        <v>0</v>
      </c>
      <c r="BJ441" s="16" t="s">
        <v>83</v>
      </c>
      <c r="BK441" s="190">
        <f>ROUND(I441*H441,2)</f>
        <v>0</v>
      </c>
      <c r="BL441" s="16" t="s">
        <v>130</v>
      </c>
      <c r="BM441" s="189" t="s">
        <v>902</v>
      </c>
    </row>
    <row r="442" spans="1:65" s="2" customFormat="1" ht="48.75">
      <c r="A442" s="33"/>
      <c r="B442" s="34"/>
      <c r="C442" s="35"/>
      <c r="D442" s="191" t="s">
        <v>132</v>
      </c>
      <c r="E442" s="35"/>
      <c r="F442" s="192" t="s">
        <v>903</v>
      </c>
      <c r="G442" s="35"/>
      <c r="H442" s="35"/>
      <c r="I442" s="193"/>
      <c r="J442" s="35"/>
      <c r="K442" s="35"/>
      <c r="L442" s="38"/>
      <c r="M442" s="194"/>
      <c r="N442" s="195"/>
      <c r="O442" s="70"/>
      <c r="P442" s="70"/>
      <c r="Q442" s="70"/>
      <c r="R442" s="70"/>
      <c r="S442" s="70"/>
      <c r="T442" s="71"/>
      <c r="U442" s="33"/>
      <c r="V442" s="33"/>
      <c r="W442" s="33"/>
      <c r="X442" s="33"/>
      <c r="Y442" s="33"/>
      <c r="Z442" s="33"/>
      <c r="AA442" s="33"/>
      <c r="AB442" s="33"/>
      <c r="AC442" s="33"/>
      <c r="AD442" s="33"/>
      <c r="AE442" s="33"/>
      <c r="AT442" s="16" t="s">
        <v>132</v>
      </c>
      <c r="AU442" s="16" t="s">
        <v>83</v>
      </c>
    </row>
    <row r="443" spans="1:65" s="12" customFormat="1" ht="11.25">
      <c r="B443" s="196"/>
      <c r="C443" s="197"/>
      <c r="D443" s="191" t="s">
        <v>133</v>
      </c>
      <c r="E443" s="198" t="s">
        <v>1</v>
      </c>
      <c r="F443" s="199" t="s">
        <v>904</v>
      </c>
      <c r="G443" s="197"/>
      <c r="H443" s="198" t="s">
        <v>1</v>
      </c>
      <c r="I443" s="200"/>
      <c r="J443" s="197"/>
      <c r="K443" s="197"/>
      <c r="L443" s="201"/>
      <c r="M443" s="202"/>
      <c r="N443" s="203"/>
      <c r="O443" s="203"/>
      <c r="P443" s="203"/>
      <c r="Q443" s="203"/>
      <c r="R443" s="203"/>
      <c r="S443" s="203"/>
      <c r="T443" s="204"/>
      <c r="AT443" s="205" t="s">
        <v>133</v>
      </c>
      <c r="AU443" s="205" t="s">
        <v>83</v>
      </c>
      <c r="AV443" s="12" t="s">
        <v>83</v>
      </c>
      <c r="AW443" s="12" t="s">
        <v>31</v>
      </c>
      <c r="AX443" s="12" t="s">
        <v>75</v>
      </c>
      <c r="AY443" s="205" t="s">
        <v>123</v>
      </c>
    </row>
    <row r="444" spans="1:65" s="13" customFormat="1" ht="11.25">
      <c r="B444" s="206"/>
      <c r="C444" s="207"/>
      <c r="D444" s="191" t="s">
        <v>133</v>
      </c>
      <c r="E444" s="208" t="s">
        <v>1</v>
      </c>
      <c r="F444" s="209" t="s">
        <v>905</v>
      </c>
      <c r="G444" s="207"/>
      <c r="H444" s="210">
        <v>300.82799999999997</v>
      </c>
      <c r="I444" s="211"/>
      <c r="J444" s="207"/>
      <c r="K444" s="207"/>
      <c r="L444" s="212"/>
      <c r="M444" s="213"/>
      <c r="N444" s="214"/>
      <c r="O444" s="214"/>
      <c r="P444" s="214"/>
      <c r="Q444" s="214"/>
      <c r="R444" s="214"/>
      <c r="S444" s="214"/>
      <c r="T444" s="215"/>
      <c r="AT444" s="216" t="s">
        <v>133</v>
      </c>
      <c r="AU444" s="216" t="s">
        <v>83</v>
      </c>
      <c r="AV444" s="13" t="s">
        <v>85</v>
      </c>
      <c r="AW444" s="13" t="s">
        <v>31</v>
      </c>
      <c r="AX444" s="13" t="s">
        <v>75</v>
      </c>
      <c r="AY444" s="216" t="s">
        <v>123</v>
      </c>
    </row>
    <row r="445" spans="1:65" s="13" customFormat="1" ht="11.25">
      <c r="B445" s="206"/>
      <c r="C445" s="207"/>
      <c r="D445" s="191" t="s">
        <v>133</v>
      </c>
      <c r="E445" s="208" t="s">
        <v>1</v>
      </c>
      <c r="F445" s="209" t="s">
        <v>906</v>
      </c>
      <c r="G445" s="207"/>
      <c r="H445" s="210">
        <v>47.988</v>
      </c>
      <c r="I445" s="211"/>
      <c r="J445" s="207"/>
      <c r="K445" s="207"/>
      <c r="L445" s="212"/>
      <c r="M445" s="213"/>
      <c r="N445" s="214"/>
      <c r="O445" s="214"/>
      <c r="P445" s="214"/>
      <c r="Q445" s="214"/>
      <c r="R445" s="214"/>
      <c r="S445" s="214"/>
      <c r="T445" s="215"/>
      <c r="AT445" s="216" t="s">
        <v>133</v>
      </c>
      <c r="AU445" s="216" t="s">
        <v>83</v>
      </c>
      <c r="AV445" s="13" t="s">
        <v>85</v>
      </c>
      <c r="AW445" s="13" t="s">
        <v>31</v>
      </c>
      <c r="AX445" s="13" t="s">
        <v>75</v>
      </c>
      <c r="AY445" s="216" t="s">
        <v>123</v>
      </c>
    </row>
    <row r="446" spans="1:65" s="13" customFormat="1" ht="11.25">
      <c r="B446" s="206"/>
      <c r="C446" s="207"/>
      <c r="D446" s="191" t="s">
        <v>133</v>
      </c>
      <c r="E446" s="208" t="s">
        <v>1</v>
      </c>
      <c r="F446" s="209" t="s">
        <v>907</v>
      </c>
      <c r="G446" s="207"/>
      <c r="H446" s="210">
        <v>67.596000000000004</v>
      </c>
      <c r="I446" s="211"/>
      <c r="J446" s="207"/>
      <c r="K446" s="207"/>
      <c r="L446" s="212"/>
      <c r="M446" s="213"/>
      <c r="N446" s="214"/>
      <c r="O446" s="214"/>
      <c r="P446" s="214"/>
      <c r="Q446" s="214"/>
      <c r="R446" s="214"/>
      <c r="S446" s="214"/>
      <c r="T446" s="215"/>
      <c r="AT446" s="216" t="s">
        <v>133</v>
      </c>
      <c r="AU446" s="216" t="s">
        <v>83</v>
      </c>
      <c r="AV446" s="13" t="s">
        <v>85</v>
      </c>
      <c r="AW446" s="13" t="s">
        <v>31</v>
      </c>
      <c r="AX446" s="13" t="s">
        <v>75</v>
      </c>
      <c r="AY446" s="216" t="s">
        <v>123</v>
      </c>
    </row>
    <row r="447" spans="1:65" s="14" customFormat="1" ht="11.25">
      <c r="B447" s="217"/>
      <c r="C447" s="218"/>
      <c r="D447" s="191" t="s">
        <v>133</v>
      </c>
      <c r="E447" s="219" t="s">
        <v>1</v>
      </c>
      <c r="F447" s="220" t="s">
        <v>136</v>
      </c>
      <c r="G447" s="218"/>
      <c r="H447" s="221">
        <v>416.41199999999998</v>
      </c>
      <c r="I447" s="222"/>
      <c r="J447" s="218"/>
      <c r="K447" s="218"/>
      <c r="L447" s="223"/>
      <c r="M447" s="224"/>
      <c r="N447" s="225"/>
      <c r="O447" s="225"/>
      <c r="P447" s="225"/>
      <c r="Q447" s="225"/>
      <c r="R447" s="225"/>
      <c r="S447" s="225"/>
      <c r="T447" s="226"/>
      <c r="AT447" s="227" t="s">
        <v>133</v>
      </c>
      <c r="AU447" s="227" t="s">
        <v>83</v>
      </c>
      <c r="AV447" s="14" t="s">
        <v>130</v>
      </c>
      <c r="AW447" s="14" t="s">
        <v>31</v>
      </c>
      <c r="AX447" s="14" t="s">
        <v>83</v>
      </c>
      <c r="AY447" s="227" t="s">
        <v>123</v>
      </c>
    </row>
    <row r="448" spans="1:65" s="11" customFormat="1" ht="25.9" customHeight="1">
      <c r="B448" s="163"/>
      <c r="C448" s="164"/>
      <c r="D448" s="165" t="s">
        <v>74</v>
      </c>
      <c r="E448" s="166" t="s">
        <v>636</v>
      </c>
      <c r="F448" s="166" t="s">
        <v>637</v>
      </c>
      <c r="G448" s="164"/>
      <c r="H448" s="164"/>
      <c r="I448" s="167"/>
      <c r="J448" s="168">
        <f>BK448</f>
        <v>0</v>
      </c>
      <c r="K448" s="164"/>
      <c r="L448" s="169"/>
      <c r="M448" s="170"/>
      <c r="N448" s="171"/>
      <c r="O448" s="171"/>
      <c r="P448" s="172">
        <f>SUM(P449:P466)</f>
        <v>0</v>
      </c>
      <c r="Q448" s="171"/>
      <c r="R448" s="172">
        <f>SUM(R449:R466)</f>
        <v>0</v>
      </c>
      <c r="S448" s="171"/>
      <c r="T448" s="173">
        <f>SUM(T449:T466)</f>
        <v>0</v>
      </c>
      <c r="AR448" s="174" t="s">
        <v>130</v>
      </c>
      <c r="AT448" s="175" t="s">
        <v>74</v>
      </c>
      <c r="AU448" s="175" t="s">
        <v>75</v>
      </c>
      <c r="AY448" s="174" t="s">
        <v>123</v>
      </c>
      <c r="BK448" s="176">
        <f>SUM(BK449:BK466)</f>
        <v>0</v>
      </c>
    </row>
    <row r="449" spans="1:65" s="2" customFormat="1" ht="24">
      <c r="A449" s="33"/>
      <c r="B449" s="34"/>
      <c r="C449" s="228" t="s">
        <v>513</v>
      </c>
      <c r="D449" s="228" t="s">
        <v>369</v>
      </c>
      <c r="E449" s="229" t="s">
        <v>639</v>
      </c>
      <c r="F449" s="230" t="s">
        <v>640</v>
      </c>
      <c r="G449" s="231" t="s">
        <v>127</v>
      </c>
      <c r="H449" s="232">
        <v>2</v>
      </c>
      <c r="I449" s="233"/>
      <c r="J449" s="234">
        <f>ROUND(I449*H449,2)</f>
        <v>0</v>
      </c>
      <c r="K449" s="230" t="s">
        <v>128</v>
      </c>
      <c r="L449" s="38"/>
      <c r="M449" s="235" t="s">
        <v>1</v>
      </c>
      <c r="N449" s="236" t="s">
        <v>40</v>
      </c>
      <c r="O449" s="70"/>
      <c r="P449" s="187">
        <f>O449*H449</f>
        <v>0</v>
      </c>
      <c r="Q449" s="187">
        <v>0</v>
      </c>
      <c r="R449" s="187">
        <f>Q449*H449</f>
        <v>0</v>
      </c>
      <c r="S449" s="187">
        <v>0</v>
      </c>
      <c r="T449" s="188">
        <f>S449*H449</f>
        <v>0</v>
      </c>
      <c r="U449" s="33"/>
      <c r="V449" s="33"/>
      <c r="W449" s="33"/>
      <c r="X449" s="33"/>
      <c r="Y449" s="33"/>
      <c r="Z449" s="33"/>
      <c r="AA449" s="33"/>
      <c r="AB449" s="33"/>
      <c r="AC449" s="33"/>
      <c r="AD449" s="33"/>
      <c r="AE449" s="33"/>
      <c r="AR449" s="189" t="s">
        <v>641</v>
      </c>
      <c r="AT449" s="189" t="s">
        <v>369</v>
      </c>
      <c r="AU449" s="189" t="s">
        <v>83</v>
      </c>
      <c r="AY449" s="16" t="s">
        <v>123</v>
      </c>
      <c r="BE449" s="190">
        <f>IF(N449="základní",J449,0)</f>
        <v>0</v>
      </c>
      <c r="BF449" s="190">
        <f>IF(N449="snížená",J449,0)</f>
        <v>0</v>
      </c>
      <c r="BG449" s="190">
        <f>IF(N449="zákl. přenesená",J449,0)</f>
        <v>0</v>
      </c>
      <c r="BH449" s="190">
        <f>IF(N449="sníž. přenesená",J449,0)</f>
        <v>0</v>
      </c>
      <c r="BI449" s="190">
        <f>IF(N449="nulová",J449,0)</f>
        <v>0</v>
      </c>
      <c r="BJ449" s="16" t="s">
        <v>83</v>
      </c>
      <c r="BK449" s="190">
        <f>ROUND(I449*H449,2)</f>
        <v>0</v>
      </c>
      <c r="BL449" s="16" t="s">
        <v>641</v>
      </c>
      <c r="BM449" s="189" t="s">
        <v>908</v>
      </c>
    </row>
    <row r="450" spans="1:65" s="2" customFormat="1" ht="19.5">
      <c r="A450" s="33"/>
      <c r="B450" s="34"/>
      <c r="C450" s="35"/>
      <c r="D450" s="191" t="s">
        <v>132</v>
      </c>
      <c r="E450" s="35"/>
      <c r="F450" s="192" t="s">
        <v>640</v>
      </c>
      <c r="G450" s="35"/>
      <c r="H450" s="35"/>
      <c r="I450" s="193"/>
      <c r="J450" s="35"/>
      <c r="K450" s="35"/>
      <c r="L450" s="38"/>
      <c r="M450" s="194"/>
      <c r="N450" s="195"/>
      <c r="O450" s="70"/>
      <c r="P450" s="70"/>
      <c r="Q450" s="70"/>
      <c r="R450" s="70"/>
      <c r="S450" s="70"/>
      <c r="T450" s="71"/>
      <c r="U450" s="33"/>
      <c r="V450" s="33"/>
      <c r="W450" s="33"/>
      <c r="X450" s="33"/>
      <c r="Y450" s="33"/>
      <c r="Z450" s="33"/>
      <c r="AA450" s="33"/>
      <c r="AB450" s="33"/>
      <c r="AC450" s="33"/>
      <c r="AD450" s="33"/>
      <c r="AE450" s="33"/>
      <c r="AT450" s="16" t="s">
        <v>132</v>
      </c>
      <c r="AU450" s="16" t="s">
        <v>83</v>
      </c>
    </row>
    <row r="451" spans="1:65" s="13" customFormat="1" ht="11.25">
      <c r="B451" s="206"/>
      <c r="C451" s="207"/>
      <c r="D451" s="191" t="s">
        <v>133</v>
      </c>
      <c r="E451" s="208" t="s">
        <v>1</v>
      </c>
      <c r="F451" s="209" t="s">
        <v>85</v>
      </c>
      <c r="G451" s="207"/>
      <c r="H451" s="210">
        <v>2</v>
      </c>
      <c r="I451" s="211"/>
      <c r="J451" s="207"/>
      <c r="K451" s="207"/>
      <c r="L451" s="212"/>
      <c r="M451" s="213"/>
      <c r="N451" s="214"/>
      <c r="O451" s="214"/>
      <c r="P451" s="214"/>
      <c r="Q451" s="214"/>
      <c r="R451" s="214"/>
      <c r="S451" s="214"/>
      <c r="T451" s="215"/>
      <c r="AT451" s="216" t="s">
        <v>133</v>
      </c>
      <c r="AU451" s="216" t="s">
        <v>83</v>
      </c>
      <c r="AV451" s="13" t="s">
        <v>85</v>
      </c>
      <c r="AW451" s="13" t="s">
        <v>31</v>
      </c>
      <c r="AX451" s="13" t="s">
        <v>75</v>
      </c>
      <c r="AY451" s="216" t="s">
        <v>123</v>
      </c>
    </row>
    <row r="452" spans="1:65" s="14" customFormat="1" ht="11.25">
      <c r="B452" s="217"/>
      <c r="C452" s="218"/>
      <c r="D452" s="191" t="s">
        <v>133</v>
      </c>
      <c r="E452" s="219" t="s">
        <v>1</v>
      </c>
      <c r="F452" s="220" t="s">
        <v>136</v>
      </c>
      <c r="G452" s="218"/>
      <c r="H452" s="221">
        <v>2</v>
      </c>
      <c r="I452" s="222"/>
      <c r="J452" s="218"/>
      <c r="K452" s="218"/>
      <c r="L452" s="223"/>
      <c r="M452" s="224"/>
      <c r="N452" s="225"/>
      <c r="O452" s="225"/>
      <c r="P452" s="225"/>
      <c r="Q452" s="225"/>
      <c r="R452" s="225"/>
      <c r="S452" s="225"/>
      <c r="T452" s="226"/>
      <c r="AT452" s="227" t="s">
        <v>133</v>
      </c>
      <c r="AU452" s="227" t="s">
        <v>83</v>
      </c>
      <c r="AV452" s="14" t="s">
        <v>130</v>
      </c>
      <c r="AW452" s="14" t="s">
        <v>31</v>
      </c>
      <c r="AX452" s="14" t="s">
        <v>83</v>
      </c>
      <c r="AY452" s="227" t="s">
        <v>123</v>
      </c>
    </row>
    <row r="453" spans="1:65" s="2" customFormat="1" ht="36">
      <c r="A453" s="33"/>
      <c r="B453" s="34"/>
      <c r="C453" s="228" t="s">
        <v>518</v>
      </c>
      <c r="D453" s="228" t="s">
        <v>369</v>
      </c>
      <c r="E453" s="229" t="s">
        <v>643</v>
      </c>
      <c r="F453" s="230" t="s">
        <v>644</v>
      </c>
      <c r="G453" s="231" t="s">
        <v>127</v>
      </c>
      <c r="H453" s="232">
        <v>2</v>
      </c>
      <c r="I453" s="233"/>
      <c r="J453" s="234">
        <f>ROUND(I453*H453,2)</f>
        <v>0</v>
      </c>
      <c r="K453" s="230" t="s">
        <v>128</v>
      </c>
      <c r="L453" s="38"/>
      <c r="M453" s="235" t="s">
        <v>1</v>
      </c>
      <c r="N453" s="236" t="s">
        <v>40</v>
      </c>
      <c r="O453" s="70"/>
      <c r="P453" s="187">
        <f>O453*H453</f>
        <v>0</v>
      </c>
      <c r="Q453" s="187">
        <v>0</v>
      </c>
      <c r="R453" s="187">
        <f>Q453*H453</f>
        <v>0</v>
      </c>
      <c r="S453" s="187">
        <v>0</v>
      </c>
      <c r="T453" s="188">
        <f>S453*H453</f>
        <v>0</v>
      </c>
      <c r="U453" s="33"/>
      <c r="V453" s="33"/>
      <c r="W453" s="33"/>
      <c r="X453" s="33"/>
      <c r="Y453" s="33"/>
      <c r="Z453" s="33"/>
      <c r="AA453" s="33"/>
      <c r="AB453" s="33"/>
      <c r="AC453" s="33"/>
      <c r="AD453" s="33"/>
      <c r="AE453" s="33"/>
      <c r="AR453" s="189" t="s">
        <v>641</v>
      </c>
      <c r="AT453" s="189" t="s">
        <v>369</v>
      </c>
      <c r="AU453" s="189" t="s">
        <v>83</v>
      </c>
      <c r="AY453" s="16" t="s">
        <v>123</v>
      </c>
      <c r="BE453" s="190">
        <f>IF(N453="základní",J453,0)</f>
        <v>0</v>
      </c>
      <c r="BF453" s="190">
        <f>IF(N453="snížená",J453,0)</f>
        <v>0</v>
      </c>
      <c r="BG453" s="190">
        <f>IF(N453="zákl. přenesená",J453,0)</f>
        <v>0</v>
      </c>
      <c r="BH453" s="190">
        <f>IF(N453="sníž. přenesená",J453,0)</f>
        <v>0</v>
      </c>
      <c r="BI453" s="190">
        <f>IF(N453="nulová",J453,0)</f>
        <v>0</v>
      </c>
      <c r="BJ453" s="16" t="s">
        <v>83</v>
      </c>
      <c r="BK453" s="190">
        <f>ROUND(I453*H453,2)</f>
        <v>0</v>
      </c>
      <c r="BL453" s="16" t="s">
        <v>641</v>
      </c>
      <c r="BM453" s="189" t="s">
        <v>909</v>
      </c>
    </row>
    <row r="454" spans="1:65" s="2" customFormat="1" ht="39">
      <c r="A454" s="33"/>
      <c r="B454" s="34"/>
      <c r="C454" s="35"/>
      <c r="D454" s="191" t="s">
        <v>132</v>
      </c>
      <c r="E454" s="35"/>
      <c r="F454" s="192" t="s">
        <v>646</v>
      </c>
      <c r="G454" s="35"/>
      <c r="H454" s="35"/>
      <c r="I454" s="193"/>
      <c r="J454" s="35"/>
      <c r="K454" s="35"/>
      <c r="L454" s="38"/>
      <c r="M454" s="194"/>
      <c r="N454" s="195"/>
      <c r="O454" s="70"/>
      <c r="P454" s="70"/>
      <c r="Q454" s="70"/>
      <c r="R454" s="70"/>
      <c r="S454" s="70"/>
      <c r="T454" s="71"/>
      <c r="U454" s="33"/>
      <c r="V454" s="33"/>
      <c r="W454" s="33"/>
      <c r="X454" s="33"/>
      <c r="Y454" s="33"/>
      <c r="Z454" s="33"/>
      <c r="AA454" s="33"/>
      <c r="AB454" s="33"/>
      <c r="AC454" s="33"/>
      <c r="AD454" s="33"/>
      <c r="AE454" s="33"/>
      <c r="AT454" s="16" t="s">
        <v>132</v>
      </c>
      <c r="AU454" s="16" t="s">
        <v>83</v>
      </c>
    </row>
    <row r="455" spans="1:65" s="13" customFormat="1" ht="11.25">
      <c r="B455" s="206"/>
      <c r="C455" s="207"/>
      <c r="D455" s="191" t="s">
        <v>133</v>
      </c>
      <c r="E455" s="208" t="s">
        <v>1</v>
      </c>
      <c r="F455" s="209" t="s">
        <v>85</v>
      </c>
      <c r="G455" s="207"/>
      <c r="H455" s="210">
        <v>2</v>
      </c>
      <c r="I455" s="211"/>
      <c r="J455" s="207"/>
      <c r="K455" s="207"/>
      <c r="L455" s="212"/>
      <c r="M455" s="213"/>
      <c r="N455" s="214"/>
      <c r="O455" s="214"/>
      <c r="P455" s="214"/>
      <c r="Q455" s="214"/>
      <c r="R455" s="214"/>
      <c r="S455" s="214"/>
      <c r="T455" s="215"/>
      <c r="AT455" s="216" t="s">
        <v>133</v>
      </c>
      <c r="AU455" s="216" t="s">
        <v>83</v>
      </c>
      <c r="AV455" s="13" t="s">
        <v>85</v>
      </c>
      <c r="AW455" s="13" t="s">
        <v>31</v>
      </c>
      <c r="AX455" s="13" t="s">
        <v>75</v>
      </c>
      <c r="AY455" s="216" t="s">
        <v>123</v>
      </c>
    </row>
    <row r="456" spans="1:65" s="14" customFormat="1" ht="11.25">
      <c r="B456" s="217"/>
      <c r="C456" s="218"/>
      <c r="D456" s="191" t="s">
        <v>133</v>
      </c>
      <c r="E456" s="219" t="s">
        <v>1</v>
      </c>
      <c r="F456" s="220" t="s">
        <v>136</v>
      </c>
      <c r="G456" s="218"/>
      <c r="H456" s="221">
        <v>2</v>
      </c>
      <c r="I456" s="222"/>
      <c r="J456" s="218"/>
      <c r="K456" s="218"/>
      <c r="L456" s="223"/>
      <c r="M456" s="224"/>
      <c r="N456" s="225"/>
      <c r="O456" s="225"/>
      <c r="P456" s="225"/>
      <c r="Q456" s="225"/>
      <c r="R456" s="225"/>
      <c r="S456" s="225"/>
      <c r="T456" s="226"/>
      <c r="AT456" s="227" t="s">
        <v>133</v>
      </c>
      <c r="AU456" s="227" t="s">
        <v>83</v>
      </c>
      <c r="AV456" s="14" t="s">
        <v>130</v>
      </c>
      <c r="AW456" s="14" t="s">
        <v>31</v>
      </c>
      <c r="AX456" s="14" t="s">
        <v>83</v>
      </c>
      <c r="AY456" s="227" t="s">
        <v>123</v>
      </c>
    </row>
    <row r="457" spans="1:65" s="2" customFormat="1" ht="16.5" customHeight="1">
      <c r="A457" s="33"/>
      <c r="B457" s="34"/>
      <c r="C457" s="228" t="s">
        <v>524</v>
      </c>
      <c r="D457" s="228" t="s">
        <v>369</v>
      </c>
      <c r="E457" s="229" t="s">
        <v>648</v>
      </c>
      <c r="F457" s="230" t="s">
        <v>649</v>
      </c>
      <c r="G457" s="231" t="s">
        <v>127</v>
      </c>
      <c r="H457" s="232">
        <v>1</v>
      </c>
      <c r="I457" s="233"/>
      <c r="J457" s="234">
        <f>ROUND(I457*H457,2)</f>
        <v>0</v>
      </c>
      <c r="K457" s="230" t="s">
        <v>128</v>
      </c>
      <c r="L457" s="38"/>
      <c r="M457" s="235" t="s">
        <v>1</v>
      </c>
      <c r="N457" s="236" t="s">
        <v>40</v>
      </c>
      <c r="O457" s="70"/>
      <c r="P457" s="187">
        <f>O457*H457</f>
        <v>0</v>
      </c>
      <c r="Q457" s="187">
        <v>0</v>
      </c>
      <c r="R457" s="187">
        <f>Q457*H457</f>
        <v>0</v>
      </c>
      <c r="S457" s="187">
        <v>0</v>
      </c>
      <c r="T457" s="188">
        <f>S457*H457</f>
        <v>0</v>
      </c>
      <c r="U457" s="33"/>
      <c r="V457" s="33"/>
      <c r="W457" s="33"/>
      <c r="X457" s="33"/>
      <c r="Y457" s="33"/>
      <c r="Z457" s="33"/>
      <c r="AA457" s="33"/>
      <c r="AB457" s="33"/>
      <c r="AC457" s="33"/>
      <c r="AD457" s="33"/>
      <c r="AE457" s="33"/>
      <c r="AR457" s="189" t="s">
        <v>641</v>
      </c>
      <c r="AT457" s="189" t="s">
        <v>369</v>
      </c>
      <c r="AU457" s="189" t="s">
        <v>83</v>
      </c>
      <c r="AY457" s="16" t="s">
        <v>123</v>
      </c>
      <c r="BE457" s="190">
        <f>IF(N457="základní",J457,0)</f>
        <v>0</v>
      </c>
      <c r="BF457" s="190">
        <f>IF(N457="snížená",J457,0)</f>
        <v>0</v>
      </c>
      <c r="BG457" s="190">
        <f>IF(N457="zákl. přenesená",J457,0)</f>
        <v>0</v>
      </c>
      <c r="BH457" s="190">
        <f>IF(N457="sníž. přenesená",J457,0)</f>
        <v>0</v>
      </c>
      <c r="BI457" s="190">
        <f>IF(N457="nulová",J457,0)</f>
        <v>0</v>
      </c>
      <c r="BJ457" s="16" t="s">
        <v>83</v>
      </c>
      <c r="BK457" s="190">
        <f>ROUND(I457*H457,2)</f>
        <v>0</v>
      </c>
      <c r="BL457" s="16" t="s">
        <v>641</v>
      </c>
      <c r="BM457" s="189" t="s">
        <v>910</v>
      </c>
    </row>
    <row r="458" spans="1:65" s="2" customFormat="1" ht="19.5">
      <c r="A458" s="33"/>
      <c r="B458" s="34"/>
      <c r="C458" s="35"/>
      <c r="D458" s="191" t="s">
        <v>132</v>
      </c>
      <c r="E458" s="35"/>
      <c r="F458" s="192" t="s">
        <v>651</v>
      </c>
      <c r="G458" s="35"/>
      <c r="H458" s="35"/>
      <c r="I458" s="193"/>
      <c r="J458" s="35"/>
      <c r="K458" s="35"/>
      <c r="L458" s="38"/>
      <c r="M458" s="194"/>
      <c r="N458" s="195"/>
      <c r="O458" s="70"/>
      <c r="P458" s="70"/>
      <c r="Q458" s="70"/>
      <c r="R458" s="70"/>
      <c r="S458" s="70"/>
      <c r="T458" s="71"/>
      <c r="U458" s="33"/>
      <c r="V458" s="33"/>
      <c r="W458" s="33"/>
      <c r="X458" s="33"/>
      <c r="Y458" s="33"/>
      <c r="Z458" s="33"/>
      <c r="AA458" s="33"/>
      <c r="AB458" s="33"/>
      <c r="AC458" s="33"/>
      <c r="AD458" s="33"/>
      <c r="AE458" s="33"/>
      <c r="AT458" s="16" t="s">
        <v>132</v>
      </c>
      <c r="AU458" s="16" t="s">
        <v>83</v>
      </c>
    </row>
    <row r="459" spans="1:65" s="12" customFormat="1" ht="11.25">
      <c r="B459" s="196"/>
      <c r="C459" s="197"/>
      <c r="D459" s="191" t="s">
        <v>133</v>
      </c>
      <c r="E459" s="198" t="s">
        <v>1</v>
      </c>
      <c r="F459" s="199" t="s">
        <v>911</v>
      </c>
      <c r="G459" s="197"/>
      <c r="H459" s="198" t="s">
        <v>1</v>
      </c>
      <c r="I459" s="200"/>
      <c r="J459" s="197"/>
      <c r="K459" s="197"/>
      <c r="L459" s="201"/>
      <c r="M459" s="202"/>
      <c r="N459" s="203"/>
      <c r="O459" s="203"/>
      <c r="P459" s="203"/>
      <c r="Q459" s="203"/>
      <c r="R459" s="203"/>
      <c r="S459" s="203"/>
      <c r="T459" s="204"/>
      <c r="AT459" s="205" t="s">
        <v>133</v>
      </c>
      <c r="AU459" s="205" t="s">
        <v>83</v>
      </c>
      <c r="AV459" s="12" t="s">
        <v>83</v>
      </c>
      <c r="AW459" s="12" t="s">
        <v>31</v>
      </c>
      <c r="AX459" s="12" t="s">
        <v>75</v>
      </c>
      <c r="AY459" s="205" t="s">
        <v>123</v>
      </c>
    </row>
    <row r="460" spans="1:65" s="13" customFormat="1" ht="11.25">
      <c r="B460" s="206"/>
      <c r="C460" s="207"/>
      <c r="D460" s="191" t="s">
        <v>133</v>
      </c>
      <c r="E460" s="208" t="s">
        <v>1</v>
      </c>
      <c r="F460" s="209" t="s">
        <v>83</v>
      </c>
      <c r="G460" s="207"/>
      <c r="H460" s="210">
        <v>1</v>
      </c>
      <c r="I460" s="211"/>
      <c r="J460" s="207"/>
      <c r="K460" s="207"/>
      <c r="L460" s="212"/>
      <c r="M460" s="213"/>
      <c r="N460" s="214"/>
      <c r="O460" s="214"/>
      <c r="P460" s="214"/>
      <c r="Q460" s="214"/>
      <c r="R460" s="214"/>
      <c r="S460" s="214"/>
      <c r="T460" s="215"/>
      <c r="AT460" s="216" t="s">
        <v>133</v>
      </c>
      <c r="AU460" s="216" t="s">
        <v>83</v>
      </c>
      <c r="AV460" s="13" t="s">
        <v>85</v>
      </c>
      <c r="AW460" s="13" t="s">
        <v>31</v>
      </c>
      <c r="AX460" s="13" t="s">
        <v>75</v>
      </c>
      <c r="AY460" s="216" t="s">
        <v>123</v>
      </c>
    </row>
    <row r="461" spans="1:65" s="14" customFormat="1" ht="11.25">
      <c r="B461" s="217"/>
      <c r="C461" s="218"/>
      <c r="D461" s="191" t="s">
        <v>133</v>
      </c>
      <c r="E461" s="219" t="s">
        <v>1</v>
      </c>
      <c r="F461" s="220" t="s">
        <v>136</v>
      </c>
      <c r="G461" s="218"/>
      <c r="H461" s="221">
        <v>1</v>
      </c>
      <c r="I461" s="222"/>
      <c r="J461" s="218"/>
      <c r="K461" s="218"/>
      <c r="L461" s="223"/>
      <c r="M461" s="224"/>
      <c r="N461" s="225"/>
      <c r="O461" s="225"/>
      <c r="P461" s="225"/>
      <c r="Q461" s="225"/>
      <c r="R461" s="225"/>
      <c r="S461" s="225"/>
      <c r="T461" s="226"/>
      <c r="AT461" s="227" t="s">
        <v>133</v>
      </c>
      <c r="AU461" s="227" t="s">
        <v>83</v>
      </c>
      <c r="AV461" s="14" t="s">
        <v>130</v>
      </c>
      <c r="AW461" s="14" t="s">
        <v>31</v>
      </c>
      <c r="AX461" s="14" t="s">
        <v>83</v>
      </c>
      <c r="AY461" s="227" t="s">
        <v>123</v>
      </c>
    </row>
    <row r="462" spans="1:65" s="2" customFormat="1" ht="21.75" customHeight="1">
      <c r="A462" s="33"/>
      <c r="B462" s="34"/>
      <c r="C462" s="228" t="s">
        <v>529</v>
      </c>
      <c r="D462" s="228" t="s">
        <v>369</v>
      </c>
      <c r="E462" s="229" t="s">
        <v>653</v>
      </c>
      <c r="F462" s="230" t="s">
        <v>654</v>
      </c>
      <c r="G462" s="231" t="s">
        <v>127</v>
      </c>
      <c r="H462" s="232">
        <v>1</v>
      </c>
      <c r="I462" s="233"/>
      <c r="J462" s="234">
        <f>ROUND(I462*H462,2)</f>
        <v>0</v>
      </c>
      <c r="K462" s="230" t="s">
        <v>128</v>
      </c>
      <c r="L462" s="38"/>
      <c r="M462" s="235" t="s">
        <v>1</v>
      </c>
      <c r="N462" s="236" t="s">
        <v>40</v>
      </c>
      <c r="O462" s="70"/>
      <c r="P462" s="187">
        <f>O462*H462</f>
        <v>0</v>
      </c>
      <c r="Q462" s="187">
        <v>0</v>
      </c>
      <c r="R462" s="187">
        <f>Q462*H462</f>
        <v>0</v>
      </c>
      <c r="S462" s="187">
        <v>0</v>
      </c>
      <c r="T462" s="188">
        <f>S462*H462</f>
        <v>0</v>
      </c>
      <c r="U462" s="33"/>
      <c r="V462" s="33"/>
      <c r="W462" s="33"/>
      <c r="X462" s="33"/>
      <c r="Y462" s="33"/>
      <c r="Z462" s="33"/>
      <c r="AA462" s="33"/>
      <c r="AB462" s="33"/>
      <c r="AC462" s="33"/>
      <c r="AD462" s="33"/>
      <c r="AE462" s="33"/>
      <c r="AR462" s="189" t="s">
        <v>641</v>
      </c>
      <c r="AT462" s="189" t="s">
        <v>369</v>
      </c>
      <c r="AU462" s="189" t="s">
        <v>83</v>
      </c>
      <c r="AY462" s="16" t="s">
        <v>123</v>
      </c>
      <c r="BE462" s="190">
        <f>IF(N462="základní",J462,0)</f>
        <v>0</v>
      </c>
      <c r="BF462" s="190">
        <f>IF(N462="snížená",J462,0)</f>
        <v>0</v>
      </c>
      <c r="BG462" s="190">
        <f>IF(N462="zákl. přenesená",J462,0)</f>
        <v>0</v>
      </c>
      <c r="BH462" s="190">
        <f>IF(N462="sníž. přenesená",J462,0)</f>
        <v>0</v>
      </c>
      <c r="BI462" s="190">
        <f>IF(N462="nulová",J462,0)</f>
        <v>0</v>
      </c>
      <c r="BJ462" s="16" t="s">
        <v>83</v>
      </c>
      <c r="BK462" s="190">
        <f>ROUND(I462*H462,2)</f>
        <v>0</v>
      </c>
      <c r="BL462" s="16" t="s">
        <v>641</v>
      </c>
      <c r="BM462" s="189" t="s">
        <v>912</v>
      </c>
    </row>
    <row r="463" spans="1:65" s="2" customFormat="1" ht="11.25">
      <c r="A463" s="33"/>
      <c r="B463" s="34"/>
      <c r="C463" s="35"/>
      <c r="D463" s="191" t="s">
        <v>132</v>
      </c>
      <c r="E463" s="35"/>
      <c r="F463" s="192" t="s">
        <v>654</v>
      </c>
      <c r="G463" s="35"/>
      <c r="H463" s="35"/>
      <c r="I463" s="193"/>
      <c r="J463" s="35"/>
      <c r="K463" s="35"/>
      <c r="L463" s="38"/>
      <c r="M463" s="194"/>
      <c r="N463" s="195"/>
      <c r="O463" s="70"/>
      <c r="P463" s="70"/>
      <c r="Q463" s="70"/>
      <c r="R463" s="70"/>
      <c r="S463" s="70"/>
      <c r="T463" s="71"/>
      <c r="U463" s="33"/>
      <c r="V463" s="33"/>
      <c r="W463" s="33"/>
      <c r="X463" s="33"/>
      <c r="Y463" s="33"/>
      <c r="Z463" s="33"/>
      <c r="AA463" s="33"/>
      <c r="AB463" s="33"/>
      <c r="AC463" s="33"/>
      <c r="AD463" s="33"/>
      <c r="AE463" s="33"/>
      <c r="AT463" s="16" t="s">
        <v>132</v>
      </c>
      <c r="AU463" s="16" t="s">
        <v>83</v>
      </c>
    </row>
    <row r="464" spans="1:65" s="12" customFormat="1" ht="11.25">
      <c r="B464" s="196"/>
      <c r="C464" s="197"/>
      <c r="D464" s="191" t="s">
        <v>133</v>
      </c>
      <c r="E464" s="198" t="s">
        <v>1</v>
      </c>
      <c r="F464" s="199" t="s">
        <v>911</v>
      </c>
      <c r="G464" s="197"/>
      <c r="H464" s="198" t="s">
        <v>1</v>
      </c>
      <c r="I464" s="200"/>
      <c r="J464" s="197"/>
      <c r="K464" s="197"/>
      <c r="L464" s="201"/>
      <c r="M464" s="202"/>
      <c r="N464" s="203"/>
      <c r="O464" s="203"/>
      <c r="P464" s="203"/>
      <c r="Q464" s="203"/>
      <c r="R464" s="203"/>
      <c r="S464" s="203"/>
      <c r="T464" s="204"/>
      <c r="AT464" s="205" t="s">
        <v>133</v>
      </c>
      <c r="AU464" s="205" t="s">
        <v>83</v>
      </c>
      <c r="AV464" s="12" t="s">
        <v>83</v>
      </c>
      <c r="AW464" s="12" t="s">
        <v>31</v>
      </c>
      <c r="AX464" s="12" t="s">
        <v>75</v>
      </c>
      <c r="AY464" s="205" t="s">
        <v>123</v>
      </c>
    </row>
    <row r="465" spans="1:65" s="13" customFormat="1" ht="11.25">
      <c r="B465" s="206"/>
      <c r="C465" s="207"/>
      <c r="D465" s="191" t="s">
        <v>133</v>
      </c>
      <c r="E465" s="208" t="s">
        <v>1</v>
      </c>
      <c r="F465" s="209" t="s">
        <v>83</v>
      </c>
      <c r="G465" s="207"/>
      <c r="H465" s="210">
        <v>1</v>
      </c>
      <c r="I465" s="211"/>
      <c r="J465" s="207"/>
      <c r="K465" s="207"/>
      <c r="L465" s="212"/>
      <c r="M465" s="213"/>
      <c r="N465" s="214"/>
      <c r="O465" s="214"/>
      <c r="P465" s="214"/>
      <c r="Q465" s="214"/>
      <c r="R465" s="214"/>
      <c r="S465" s="214"/>
      <c r="T465" s="215"/>
      <c r="AT465" s="216" t="s">
        <v>133</v>
      </c>
      <c r="AU465" s="216" t="s">
        <v>83</v>
      </c>
      <c r="AV465" s="13" t="s">
        <v>85</v>
      </c>
      <c r="AW465" s="13" t="s">
        <v>31</v>
      </c>
      <c r="AX465" s="13" t="s">
        <v>75</v>
      </c>
      <c r="AY465" s="216" t="s">
        <v>123</v>
      </c>
    </row>
    <row r="466" spans="1:65" s="14" customFormat="1" ht="11.25">
      <c r="B466" s="217"/>
      <c r="C466" s="218"/>
      <c r="D466" s="191" t="s">
        <v>133</v>
      </c>
      <c r="E466" s="219" t="s">
        <v>1</v>
      </c>
      <c r="F466" s="220" t="s">
        <v>136</v>
      </c>
      <c r="G466" s="218"/>
      <c r="H466" s="221">
        <v>1</v>
      </c>
      <c r="I466" s="222"/>
      <c r="J466" s="218"/>
      <c r="K466" s="218"/>
      <c r="L466" s="223"/>
      <c r="M466" s="224"/>
      <c r="N466" s="225"/>
      <c r="O466" s="225"/>
      <c r="P466" s="225"/>
      <c r="Q466" s="225"/>
      <c r="R466" s="225"/>
      <c r="S466" s="225"/>
      <c r="T466" s="226"/>
      <c r="AT466" s="227" t="s">
        <v>133</v>
      </c>
      <c r="AU466" s="227" t="s">
        <v>83</v>
      </c>
      <c r="AV466" s="14" t="s">
        <v>130</v>
      </c>
      <c r="AW466" s="14" t="s">
        <v>31</v>
      </c>
      <c r="AX466" s="14" t="s">
        <v>83</v>
      </c>
      <c r="AY466" s="227" t="s">
        <v>123</v>
      </c>
    </row>
    <row r="467" spans="1:65" s="11" customFormat="1" ht="25.9" customHeight="1">
      <c r="B467" s="163"/>
      <c r="C467" s="164"/>
      <c r="D467" s="165" t="s">
        <v>74</v>
      </c>
      <c r="E467" s="166" t="s">
        <v>656</v>
      </c>
      <c r="F467" s="166" t="s">
        <v>657</v>
      </c>
      <c r="G467" s="164"/>
      <c r="H467" s="164"/>
      <c r="I467" s="167"/>
      <c r="J467" s="168">
        <f>BK467</f>
        <v>0</v>
      </c>
      <c r="K467" s="164"/>
      <c r="L467" s="169"/>
      <c r="M467" s="170"/>
      <c r="N467" s="171"/>
      <c r="O467" s="171"/>
      <c r="P467" s="172">
        <f>SUM(P468:P531)</f>
        <v>0</v>
      </c>
      <c r="Q467" s="171"/>
      <c r="R467" s="172">
        <f>SUM(R468:R531)</f>
        <v>0</v>
      </c>
      <c r="S467" s="171"/>
      <c r="T467" s="173">
        <f>SUM(T468:T531)</f>
        <v>0</v>
      </c>
      <c r="AR467" s="174" t="s">
        <v>170</v>
      </c>
      <c r="AT467" s="175" t="s">
        <v>74</v>
      </c>
      <c r="AU467" s="175" t="s">
        <v>75</v>
      </c>
      <c r="AY467" s="174" t="s">
        <v>123</v>
      </c>
      <c r="BK467" s="176">
        <f>SUM(BK468:BK531)</f>
        <v>0</v>
      </c>
    </row>
    <row r="468" spans="1:65" s="2" customFormat="1" ht="55.5" customHeight="1">
      <c r="A468" s="33"/>
      <c r="B468" s="34"/>
      <c r="C468" s="228" t="s">
        <v>534</v>
      </c>
      <c r="D468" s="228" t="s">
        <v>369</v>
      </c>
      <c r="E468" s="229" t="s">
        <v>659</v>
      </c>
      <c r="F468" s="230" t="s">
        <v>660</v>
      </c>
      <c r="G468" s="231" t="s">
        <v>270</v>
      </c>
      <c r="H468" s="232">
        <v>399.00400000000002</v>
      </c>
      <c r="I468" s="233"/>
      <c r="J468" s="234">
        <f>ROUND(I468*H468,2)</f>
        <v>0</v>
      </c>
      <c r="K468" s="230" t="s">
        <v>128</v>
      </c>
      <c r="L468" s="38"/>
      <c r="M468" s="235" t="s">
        <v>1</v>
      </c>
      <c r="N468" s="236" t="s">
        <v>40</v>
      </c>
      <c r="O468" s="70"/>
      <c r="P468" s="187">
        <f>O468*H468</f>
        <v>0</v>
      </c>
      <c r="Q468" s="187">
        <v>0</v>
      </c>
      <c r="R468" s="187">
        <f>Q468*H468</f>
        <v>0</v>
      </c>
      <c r="S468" s="187">
        <v>0</v>
      </c>
      <c r="T468" s="188">
        <f>S468*H468</f>
        <v>0</v>
      </c>
      <c r="U468" s="33"/>
      <c r="V468" s="33"/>
      <c r="W468" s="33"/>
      <c r="X468" s="33"/>
      <c r="Y468" s="33"/>
      <c r="Z468" s="33"/>
      <c r="AA468" s="33"/>
      <c r="AB468" s="33"/>
      <c r="AC468" s="33"/>
      <c r="AD468" s="33"/>
      <c r="AE468" s="33"/>
      <c r="AR468" s="189" t="s">
        <v>641</v>
      </c>
      <c r="AT468" s="189" t="s">
        <v>369</v>
      </c>
      <c r="AU468" s="189" t="s">
        <v>83</v>
      </c>
      <c r="AY468" s="16" t="s">
        <v>123</v>
      </c>
      <c r="BE468" s="190">
        <f>IF(N468="základní",J468,0)</f>
        <v>0</v>
      </c>
      <c r="BF468" s="190">
        <f>IF(N468="snížená",J468,0)</f>
        <v>0</v>
      </c>
      <c r="BG468" s="190">
        <f>IF(N468="zákl. přenesená",J468,0)</f>
        <v>0</v>
      </c>
      <c r="BH468" s="190">
        <f>IF(N468="sníž. přenesená",J468,0)</f>
        <v>0</v>
      </c>
      <c r="BI468" s="190">
        <f>IF(N468="nulová",J468,0)</f>
        <v>0</v>
      </c>
      <c r="BJ468" s="16" t="s">
        <v>83</v>
      </c>
      <c r="BK468" s="190">
        <f>ROUND(I468*H468,2)</f>
        <v>0</v>
      </c>
      <c r="BL468" s="16" t="s">
        <v>641</v>
      </c>
      <c r="BM468" s="189" t="s">
        <v>913</v>
      </c>
    </row>
    <row r="469" spans="1:65" s="2" customFormat="1" ht="78">
      <c r="A469" s="33"/>
      <c r="B469" s="34"/>
      <c r="C469" s="35"/>
      <c r="D469" s="191" t="s">
        <v>132</v>
      </c>
      <c r="E469" s="35"/>
      <c r="F469" s="192" t="s">
        <v>662</v>
      </c>
      <c r="G469" s="35"/>
      <c r="H469" s="35"/>
      <c r="I469" s="193"/>
      <c r="J469" s="35"/>
      <c r="K469" s="35"/>
      <c r="L469" s="38"/>
      <c r="M469" s="194"/>
      <c r="N469" s="195"/>
      <c r="O469" s="70"/>
      <c r="P469" s="70"/>
      <c r="Q469" s="70"/>
      <c r="R469" s="70"/>
      <c r="S469" s="70"/>
      <c r="T469" s="71"/>
      <c r="U469" s="33"/>
      <c r="V469" s="33"/>
      <c r="W469" s="33"/>
      <c r="X469" s="33"/>
      <c r="Y469" s="33"/>
      <c r="Z469" s="33"/>
      <c r="AA469" s="33"/>
      <c r="AB469" s="33"/>
      <c r="AC469" s="33"/>
      <c r="AD469" s="33"/>
      <c r="AE469" s="33"/>
      <c r="AT469" s="16" t="s">
        <v>132</v>
      </c>
      <c r="AU469" s="16" t="s">
        <v>83</v>
      </c>
    </row>
    <row r="470" spans="1:65" s="12" customFormat="1" ht="11.25">
      <c r="B470" s="196"/>
      <c r="C470" s="197"/>
      <c r="D470" s="191" t="s">
        <v>133</v>
      </c>
      <c r="E470" s="198" t="s">
        <v>1</v>
      </c>
      <c r="F470" s="199" t="s">
        <v>914</v>
      </c>
      <c r="G470" s="197"/>
      <c r="H470" s="198" t="s">
        <v>1</v>
      </c>
      <c r="I470" s="200"/>
      <c r="J470" s="197"/>
      <c r="K470" s="197"/>
      <c r="L470" s="201"/>
      <c r="M470" s="202"/>
      <c r="N470" s="203"/>
      <c r="O470" s="203"/>
      <c r="P470" s="203"/>
      <c r="Q470" s="203"/>
      <c r="R470" s="203"/>
      <c r="S470" s="203"/>
      <c r="T470" s="204"/>
      <c r="AT470" s="205" t="s">
        <v>133</v>
      </c>
      <c r="AU470" s="205" t="s">
        <v>83</v>
      </c>
      <c r="AV470" s="12" t="s">
        <v>83</v>
      </c>
      <c r="AW470" s="12" t="s">
        <v>31</v>
      </c>
      <c r="AX470" s="12" t="s">
        <v>75</v>
      </c>
      <c r="AY470" s="205" t="s">
        <v>123</v>
      </c>
    </row>
    <row r="471" spans="1:65" s="13" customFormat="1" ht="11.25">
      <c r="B471" s="206"/>
      <c r="C471" s="207"/>
      <c r="D471" s="191" t="s">
        <v>133</v>
      </c>
      <c r="E471" s="208" t="s">
        <v>1</v>
      </c>
      <c r="F471" s="209" t="s">
        <v>915</v>
      </c>
      <c r="G471" s="207"/>
      <c r="H471" s="210">
        <v>7.1950000000000003</v>
      </c>
      <c r="I471" s="211"/>
      <c r="J471" s="207"/>
      <c r="K471" s="207"/>
      <c r="L471" s="212"/>
      <c r="M471" s="213"/>
      <c r="N471" s="214"/>
      <c r="O471" s="214"/>
      <c r="P471" s="214"/>
      <c r="Q471" s="214"/>
      <c r="R471" s="214"/>
      <c r="S471" s="214"/>
      <c r="T471" s="215"/>
      <c r="AT471" s="216" t="s">
        <v>133</v>
      </c>
      <c r="AU471" s="216" t="s">
        <v>83</v>
      </c>
      <c r="AV471" s="13" t="s">
        <v>85</v>
      </c>
      <c r="AW471" s="13" t="s">
        <v>31</v>
      </c>
      <c r="AX471" s="13" t="s">
        <v>75</v>
      </c>
      <c r="AY471" s="216" t="s">
        <v>123</v>
      </c>
    </row>
    <row r="472" spans="1:65" s="12" customFormat="1" ht="11.25">
      <c r="B472" s="196"/>
      <c r="C472" s="197"/>
      <c r="D472" s="191" t="s">
        <v>133</v>
      </c>
      <c r="E472" s="198" t="s">
        <v>1</v>
      </c>
      <c r="F472" s="199" t="s">
        <v>679</v>
      </c>
      <c r="G472" s="197"/>
      <c r="H472" s="198" t="s">
        <v>1</v>
      </c>
      <c r="I472" s="200"/>
      <c r="J472" s="197"/>
      <c r="K472" s="197"/>
      <c r="L472" s="201"/>
      <c r="M472" s="202"/>
      <c r="N472" s="203"/>
      <c r="O472" s="203"/>
      <c r="P472" s="203"/>
      <c r="Q472" s="203"/>
      <c r="R472" s="203"/>
      <c r="S472" s="203"/>
      <c r="T472" s="204"/>
      <c r="AT472" s="205" t="s">
        <v>133</v>
      </c>
      <c r="AU472" s="205" t="s">
        <v>83</v>
      </c>
      <c r="AV472" s="12" t="s">
        <v>83</v>
      </c>
      <c r="AW472" s="12" t="s">
        <v>31</v>
      </c>
      <c r="AX472" s="12" t="s">
        <v>75</v>
      </c>
      <c r="AY472" s="205" t="s">
        <v>123</v>
      </c>
    </row>
    <row r="473" spans="1:65" s="13" customFormat="1" ht="11.25">
      <c r="B473" s="206"/>
      <c r="C473" s="207"/>
      <c r="D473" s="191" t="s">
        <v>133</v>
      </c>
      <c r="E473" s="208" t="s">
        <v>1</v>
      </c>
      <c r="F473" s="209" t="s">
        <v>916</v>
      </c>
      <c r="G473" s="207"/>
      <c r="H473" s="210">
        <v>30.405000000000001</v>
      </c>
      <c r="I473" s="211"/>
      <c r="J473" s="207"/>
      <c r="K473" s="207"/>
      <c r="L473" s="212"/>
      <c r="M473" s="213"/>
      <c r="N473" s="214"/>
      <c r="O473" s="214"/>
      <c r="P473" s="214"/>
      <c r="Q473" s="214"/>
      <c r="R473" s="214"/>
      <c r="S473" s="214"/>
      <c r="T473" s="215"/>
      <c r="AT473" s="216" t="s">
        <v>133</v>
      </c>
      <c r="AU473" s="216" t="s">
        <v>83</v>
      </c>
      <c r="AV473" s="13" t="s">
        <v>85</v>
      </c>
      <c r="AW473" s="13" t="s">
        <v>31</v>
      </c>
      <c r="AX473" s="13" t="s">
        <v>75</v>
      </c>
      <c r="AY473" s="216" t="s">
        <v>123</v>
      </c>
    </row>
    <row r="474" spans="1:65" s="12" customFormat="1" ht="11.25">
      <c r="B474" s="196"/>
      <c r="C474" s="197"/>
      <c r="D474" s="191" t="s">
        <v>133</v>
      </c>
      <c r="E474" s="198" t="s">
        <v>1</v>
      </c>
      <c r="F474" s="199" t="s">
        <v>917</v>
      </c>
      <c r="G474" s="197"/>
      <c r="H474" s="198" t="s">
        <v>1</v>
      </c>
      <c r="I474" s="200"/>
      <c r="J474" s="197"/>
      <c r="K474" s="197"/>
      <c r="L474" s="201"/>
      <c r="M474" s="202"/>
      <c r="N474" s="203"/>
      <c r="O474" s="203"/>
      <c r="P474" s="203"/>
      <c r="Q474" s="203"/>
      <c r="R474" s="203"/>
      <c r="S474" s="203"/>
      <c r="T474" s="204"/>
      <c r="AT474" s="205" t="s">
        <v>133</v>
      </c>
      <c r="AU474" s="205" t="s">
        <v>83</v>
      </c>
      <c r="AV474" s="12" t="s">
        <v>83</v>
      </c>
      <c r="AW474" s="12" t="s">
        <v>31</v>
      </c>
      <c r="AX474" s="12" t="s">
        <v>75</v>
      </c>
      <c r="AY474" s="205" t="s">
        <v>123</v>
      </c>
    </row>
    <row r="475" spans="1:65" s="13" customFormat="1" ht="11.25">
      <c r="B475" s="206"/>
      <c r="C475" s="207"/>
      <c r="D475" s="191" t="s">
        <v>133</v>
      </c>
      <c r="E475" s="208" t="s">
        <v>1</v>
      </c>
      <c r="F475" s="209" t="s">
        <v>918</v>
      </c>
      <c r="G475" s="207"/>
      <c r="H475" s="210">
        <v>7.2</v>
      </c>
      <c r="I475" s="211"/>
      <c r="J475" s="207"/>
      <c r="K475" s="207"/>
      <c r="L475" s="212"/>
      <c r="M475" s="213"/>
      <c r="N475" s="214"/>
      <c r="O475" s="214"/>
      <c r="P475" s="214"/>
      <c r="Q475" s="214"/>
      <c r="R475" s="214"/>
      <c r="S475" s="214"/>
      <c r="T475" s="215"/>
      <c r="AT475" s="216" t="s">
        <v>133</v>
      </c>
      <c r="AU475" s="216" t="s">
        <v>83</v>
      </c>
      <c r="AV475" s="13" t="s">
        <v>85</v>
      </c>
      <c r="AW475" s="13" t="s">
        <v>31</v>
      </c>
      <c r="AX475" s="13" t="s">
        <v>75</v>
      </c>
      <c r="AY475" s="216" t="s">
        <v>123</v>
      </c>
    </row>
    <row r="476" spans="1:65" s="12" customFormat="1" ht="11.25">
      <c r="B476" s="196"/>
      <c r="C476" s="197"/>
      <c r="D476" s="191" t="s">
        <v>133</v>
      </c>
      <c r="E476" s="198" t="s">
        <v>1</v>
      </c>
      <c r="F476" s="199" t="s">
        <v>667</v>
      </c>
      <c r="G476" s="197"/>
      <c r="H476" s="198" t="s">
        <v>1</v>
      </c>
      <c r="I476" s="200"/>
      <c r="J476" s="197"/>
      <c r="K476" s="197"/>
      <c r="L476" s="201"/>
      <c r="M476" s="202"/>
      <c r="N476" s="203"/>
      <c r="O476" s="203"/>
      <c r="P476" s="203"/>
      <c r="Q476" s="203"/>
      <c r="R476" s="203"/>
      <c r="S476" s="203"/>
      <c r="T476" s="204"/>
      <c r="AT476" s="205" t="s">
        <v>133</v>
      </c>
      <c r="AU476" s="205" t="s">
        <v>83</v>
      </c>
      <c r="AV476" s="12" t="s">
        <v>83</v>
      </c>
      <c r="AW476" s="12" t="s">
        <v>31</v>
      </c>
      <c r="AX476" s="12" t="s">
        <v>75</v>
      </c>
      <c r="AY476" s="205" t="s">
        <v>123</v>
      </c>
    </row>
    <row r="477" spans="1:65" s="13" customFormat="1" ht="11.25">
      <c r="B477" s="206"/>
      <c r="C477" s="207"/>
      <c r="D477" s="191" t="s">
        <v>133</v>
      </c>
      <c r="E477" s="208" t="s">
        <v>1</v>
      </c>
      <c r="F477" s="209" t="s">
        <v>919</v>
      </c>
      <c r="G477" s="207"/>
      <c r="H477" s="210">
        <v>4.0000000000000001E-3</v>
      </c>
      <c r="I477" s="211"/>
      <c r="J477" s="207"/>
      <c r="K477" s="207"/>
      <c r="L477" s="212"/>
      <c r="M477" s="213"/>
      <c r="N477" s="214"/>
      <c r="O477" s="214"/>
      <c r="P477" s="214"/>
      <c r="Q477" s="214"/>
      <c r="R477" s="214"/>
      <c r="S477" s="214"/>
      <c r="T477" s="215"/>
      <c r="AT477" s="216" t="s">
        <v>133</v>
      </c>
      <c r="AU477" s="216" t="s">
        <v>83</v>
      </c>
      <c r="AV477" s="13" t="s">
        <v>85</v>
      </c>
      <c r="AW477" s="13" t="s">
        <v>31</v>
      </c>
      <c r="AX477" s="13" t="s">
        <v>75</v>
      </c>
      <c r="AY477" s="216" t="s">
        <v>123</v>
      </c>
    </row>
    <row r="478" spans="1:65" s="12" customFormat="1" ht="11.25">
      <c r="B478" s="196"/>
      <c r="C478" s="197"/>
      <c r="D478" s="191" t="s">
        <v>133</v>
      </c>
      <c r="E478" s="198" t="s">
        <v>1</v>
      </c>
      <c r="F478" s="199" t="s">
        <v>663</v>
      </c>
      <c r="G478" s="197"/>
      <c r="H478" s="198" t="s">
        <v>1</v>
      </c>
      <c r="I478" s="200"/>
      <c r="J478" s="197"/>
      <c r="K478" s="197"/>
      <c r="L478" s="201"/>
      <c r="M478" s="202"/>
      <c r="N478" s="203"/>
      <c r="O478" s="203"/>
      <c r="P478" s="203"/>
      <c r="Q478" s="203"/>
      <c r="R478" s="203"/>
      <c r="S478" s="203"/>
      <c r="T478" s="204"/>
      <c r="AT478" s="205" t="s">
        <v>133</v>
      </c>
      <c r="AU478" s="205" t="s">
        <v>83</v>
      </c>
      <c r="AV478" s="12" t="s">
        <v>83</v>
      </c>
      <c r="AW478" s="12" t="s">
        <v>31</v>
      </c>
      <c r="AX478" s="12" t="s">
        <v>75</v>
      </c>
      <c r="AY478" s="205" t="s">
        <v>123</v>
      </c>
    </row>
    <row r="479" spans="1:65" s="13" customFormat="1" ht="11.25">
      <c r="B479" s="206"/>
      <c r="C479" s="207"/>
      <c r="D479" s="191" t="s">
        <v>133</v>
      </c>
      <c r="E479" s="208" t="s">
        <v>1</v>
      </c>
      <c r="F479" s="209" t="s">
        <v>920</v>
      </c>
      <c r="G479" s="207"/>
      <c r="H479" s="210">
        <v>354.2</v>
      </c>
      <c r="I479" s="211"/>
      <c r="J479" s="207"/>
      <c r="K479" s="207"/>
      <c r="L479" s="212"/>
      <c r="M479" s="213"/>
      <c r="N479" s="214"/>
      <c r="O479" s="214"/>
      <c r="P479" s="214"/>
      <c r="Q479" s="214"/>
      <c r="R479" s="214"/>
      <c r="S479" s="214"/>
      <c r="T479" s="215"/>
      <c r="AT479" s="216" t="s">
        <v>133</v>
      </c>
      <c r="AU479" s="216" t="s">
        <v>83</v>
      </c>
      <c r="AV479" s="13" t="s">
        <v>85</v>
      </c>
      <c r="AW479" s="13" t="s">
        <v>31</v>
      </c>
      <c r="AX479" s="13" t="s">
        <v>75</v>
      </c>
      <c r="AY479" s="216" t="s">
        <v>123</v>
      </c>
    </row>
    <row r="480" spans="1:65" s="14" customFormat="1" ht="11.25">
      <c r="B480" s="217"/>
      <c r="C480" s="218"/>
      <c r="D480" s="191" t="s">
        <v>133</v>
      </c>
      <c r="E480" s="219" t="s">
        <v>1</v>
      </c>
      <c r="F480" s="220" t="s">
        <v>136</v>
      </c>
      <c r="G480" s="218"/>
      <c r="H480" s="221">
        <v>399.00400000000002</v>
      </c>
      <c r="I480" s="222"/>
      <c r="J480" s="218"/>
      <c r="K480" s="218"/>
      <c r="L480" s="223"/>
      <c r="M480" s="224"/>
      <c r="N480" s="225"/>
      <c r="O480" s="225"/>
      <c r="P480" s="225"/>
      <c r="Q480" s="225"/>
      <c r="R480" s="225"/>
      <c r="S480" s="225"/>
      <c r="T480" s="226"/>
      <c r="AT480" s="227" t="s">
        <v>133</v>
      </c>
      <c r="AU480" s="227" t="s">
        <v>83</v>
      </c>
      <c r="AV480" s="14" t="s">
        <v>130</v>
      </c>
      <c r="AW480" s="14" t="s">
        <v>31</v>
      </c>
      <c r="AX480" s="14" t="s">
        <v>83</v>
      </c>
      <c r="AY480" s="227" t="s">
        <v>123</v>
      </c>
    </row>
    <row r="481" spans="1:65" s="2" customFormat="1" ht="55.5" customHeight="1">
      <c r="A481" s="33"/>
      <c r="B481" s="34"/>
      <c r="C481" s="228" t="s">
        <v>540</v>
      </c>
      <c r="D481" s="228" t="s">
        <v>369</v>
      </c>
      <c r="E481" s="229" t="s">
        <v>672</v>
      </c>
      <c r="F481" s="230" t="s">
        <v>673</v>
      </c>
      <c r="G481" s="231" t="s">
        <v>270</v>
      </c>
      <c r="H481" s="232">
        <v>5898.29</v>
      </c>
      <c r="I481" s="233"/>
      <c r="J481" s="234">
        <f>ROUND(I481*H481,2)</f>
        <v>0</v>
      </c>
      <c r="K481" s="230" t="s">
        <v>128</v>
      </c>
      <c r="L481" s="38"/>
      <c r="M481" s="235" t="s">
        <v>1</v>
      </c>
      <c r="N481" s="236" t="s">
        <v>40</v>
      </c>
      <c r="O481" s="70"/>
      <c r="P481" s="187">
        <f>O481*H481</f>
        <v>0</v>
      </c>
      <c r="Q481" s="187">
        <v>0</v>
      </c>
      <c r="R481" s="187">
        <f>Q481*H481</f>
        <v>0</v>
      </c>
      <c r="S481" s="187">
        <v>0</v>
      </c>
      <c r="T481" s="188">
        <f>S481*H481</f>
        <v>0</v>
      </c>
      <c r="U481" s="33"/>
      <c r="V481" s="33"/>
      <c r="W481" s="33"/>
      <c r="X481" s="33"/>
      <c r="Y481" s="33"/>
      <c r="Z481" s="33"/>
      <c r="AA481" s="33"/>
      <c r="AB481" s="33"/>
      <c r="AC481" s="33"/>
      <c r="AD481" s="33"/>
      <c r="AE481" s="33"/>
      <c r="AR481" s="189" t="s">
        <v>641</v>
      </c>
      <c r="AT481" s="189" t="s">
        <v>369</v>
      </c>
      <c r="AU481" s="189" t="s">
        <v>83</v>
      </c>
      <c r="AY481" s="16" t="s">
        <v>123</v>
      </c>
      <c r="BE481" s="190">
        <f>IF(N481="základní",J481,0)</f>
        <v>0</v>
      </c>
      <c r="BF481" s="190">
        <f>IF(N481="snížená",J481,0)</f>
        <v>0</v>
      </c>
      <c r="BG481" s="190">
        <f>IF(N481="zákl. přenesená",J481,0)</f>
        <v>0</v>
      </c>
      <c r="BH481" s="190">
        <f>IF(N481="sníž. přenesená",J481,0)</f>
        <v>0</v>
      </c>
      <c r="BI481" s="190">
        <f>IF(N481="nulová",J481,0)</f>
        <v>0</v>
      </c>
      <c r="BJ481" s="16" t="s">
        <v>83</v>
      </c>
      <c r="BK481" s="190">
        <f>ROUND(I481*H481,2)</f>
        <v>0</v>
      </c>
      <c r="BL481" s="16" t="s">
        <v>641</v>
      </c>
      <c r="BM481" s="189" t="s">
        <v>921</v>
      </c>
    </row>
    <row r="482" spans="1:65" s="2" customFormat="1" ht="78">
      <c r="A482" s="33"/>
      <c r="B482" s="34"/>
      <c r="C482" s="35"/>
      <c r="D482" s="191" t="s">
        <v>132</v>
      </c>
      <c r="E482" s="35"/>
      <c r="F482" s="192" t="s">
        <v>675</v>
      </c>
      <c r="G482" s="35"/>
      <c r="H482" s="35"/>
      <c r="I482" s="193"/>
      <c r="J482" s="35"/>
      <c r="K482" s="35"/>
      <c r="L482" s="38"/>
      <c r="M482" s="194"/>
      <c r="N482" s="195"/>
      <c r="O482" s="70"/>
      <c r="P482" s="70"/>
      <c r="Q482" s="70"/>
      <c r="R482" s="70"/>
      <c r="S482" s="70"/>
      <c r="T482" s="71"/>
      <c r="U482" s="33"/>
      <c r="V482" s="33"/>
      <c r="W482" s="33"/>
      <c r="X482" s="33"/>
      <c r="Y482" s="33"/>
      <c r="Z482" s="33"/>
      <c r="AA482" s="33"/>
      <c r="AB482" s="33"/>
      <c r="AC482" s="33"/>
      <c r="AD482" s="33"/>
      <c r="AE482" s="33"/>
      <c r="AT482" s="16" t="s">
        <v>132</v>
      </c>
      <c r="AU482" s="16" t="s">
        <v>83</v>
      </c>
    </row>
    <row r="483" spans="1:65" s="12" customFormat="1" ht="11.25">
      <c r="B483" s="196"/>
      <c r="C483" s="197"/>
      <c r="D483" s="191" t="s">
        <v>133</v>
      </c>
      <c r="E483" s="198" t="s">
        <v>1</v>
      </c>
      <c r="F483" s="199" t="s">
        <v>922</v>
      </c>
      <c r="G483" s="197"/>
      <c r="H483" s="198" t="s">
        <v>1</v>
      </c>
      <c r="I483" s="200"/>
      <c r="J483" s="197"/>
      <c r="K483" s="197"/>
      <c r="L483" s="201"/>
      <c r="M483" s="202"/>
      <c r="N483" s="203"/>
      <c r="O483" s="203"/>
      <c r="P483" s="203"/>
      <c r="Q483" s="203"/>
      <c r="R483" s="203"/>
      <c r="S483" s="203"/>
      <c r="T483" s="204"/>
      <c r="AT483" s="205" t="s">
        <v>133</v>
      </c>
      <c r="AU483" s="205" t="s">
        <v>83</v>
      </c>
      <c r="AV483" s="12" t="s">
        <v>83</v>
      </c>
      <c r="AW483" s="12" t="s">
        <v>31</v>
      </c>
      <c r="AX483" s="12" t="s">
        <v>75</v>
      </c>
      <c r="AY483" s="205" t="s">
        <v>123</v>
      </c>
    </row>
    <row r="484" spans="1:65" s="13" customFormat="1" ht="11.25">
      <c r="B484" s="206"/>
      <c r="C484" s="207"/>
      <c r="D484" s="191" t="s">
        <v>133</v>
      </c>
      <c r="E484" s="208" t="s">
        <v>1</v>
      </c>
      <c r="F484" s="209" t="s">
        <v>923</v>
      </c>
      <c r="G484" s="207"/>
      <c r="H484" s="210">
        <v>5875.5</v>
      </c>
      <c r="I484" s="211"/>
      <c r="J484" s="207"/>
      <c r="K484" s="207"/>
      <c r="L484" s="212"/>
      <c r="M484" s="213"/>
      <c r="N484" s="214"/>
      <c r="O484" s="214"/>
      <c r="P484" s="214"/>
      <c r="Q484" s="214"/>
      <c r="R484" s="214"/>
      <c r="S484" s="214"/>
      <c r="T484" s="215"/>
      <c r="AT484" s="216" t="s">
        <v>133</v>
      </c>
      <c r="AU484" s="216" t="s">
        <v>83</v>
      </c>
      <c r="AV484" s="13" t="s">
        <v>85</v>
      </c>
      <c r="AW484" s="13" t="s">
        <v>31</v>
      </c>
      <c r="AX484" s="13" t="s">
        <v>75</v>
      </c>
      <c r="AY484" s="216" t="s">
        <v>123</v>
      </c>
    </row>
    <row r="485" spans="1:65" s="12" customFormat="1" ht="11.25">
      <c r="B485" s="196"/>
      <c r="C485" s="197"/>
      <c r="D485" s="191" t="s">
        <v>133</v>
      </c>
      <c r="E485" s="198" t="s">
        <v>1</v>
      </c>
      <c r="F485" s="199" t="s">
        <v>678</v>
      </c>
      <c r="G485" s="197"/>
      <c r="H485" s="198" t="s">
        <v>1</v>
      </c>
      <c r="I485" s="200"/>
      <c r="J485" s="197"/>
      <c r="K485" s="197"/>
      <c r="L485" s="201"/>
      <c r="M485" s="202"/>
      <c r="N485" s="203"/>
      <c r="O485" s="203"/>
      <c r="P485" s="203"/>
      <c r="Q485" s="203"/>
      <c r="R485" s="203"/>
      <c r="S485" s="203"/>
      <c r="T485" s="204"/>
      <c r="AT485" s="205" t="s">
        <v>133</v>
      </c>
      <c r="AU485" s="205" t="s">
        <v>83</v>
      </c>
      <c r="AV485" s="12" t="s">
        <v>83</v>
      </c>
      <c r="AW485" s="12" t="s">
        <v>31</v>
      </c>
      <c r="AX485" s="12" t="s">
        <v>75</v>
      </c>
      <c r="AY485" s="205" t="s">
        <v>123</v>
      </c>
    </row>
    <row r="486" spans="1:65" s="13" customFormat="1" ht="11.25">
      <c r="B486" s="206"/>
      <c r="C486" s="207"/>
      <c r="D486" s="191" t="s">
        <v>133</v>
      </c>
      <c r="E486" s="208" t="s">
        <v>1</v>
      </c>
      <c r="F486" s="209" t="s">
        <v>924</v>
      </c>
      <c r="G486" s="207"/>
      <c r="H486" s="210">
        <v>1.19</v>
      </c>
      <c r="I486" s="211"/>
      <c r="J486" s="207"/>
      <c r="K486" s="207"/>
      <c r="L486" s="212"/>
      <c r="M486" s="213"/>
      <c r="N486" s="214"/>
      <c r="O486" s="214"/>
      <c r="P486" s="214"/>
      <c r="Q486" s="214"/>
      <c r="R486" s="214"/>
      <c r="S486" s="214"/>
      <c r="T486" s="215"/>
      <c r="AT486" s="216" t="s">
        <v>133</v>
      </c>
      <c r="AU486" s="216" t="s">
        <v>83</v>
      </c>
      <c r="AV486" s="13" t="s">
        <v>85</v>
      </c>
      <c r="AW486" s="13" t="s">
        <v>31</v>
      </c>
      <c r="AX486" s="13" t="s">
        <v>75</v>
      </c>
      <c r="AY486" s="216" t="s">
        <v>123</v>
      </c>
    </row>
    <row r="487" spans="1:65" s="12" customFormat="1" ht="11.25">
      <c r="B487" s="196"/>
      <c r="C487" s="197"/>
      <c r="D487" s="191" t="s">
        <v>133</v>
      </c>
      <c r="E487" s="198" t="s">
        <v>1</v>
      </c>
      <c r="F487" s="199" t="s">
        <v>665</v>
      </c>
      <c r="G487" s="197"/>
      <c r="H487" s="198" t="s">
        <v>1</v>
      </c>
      <c r="I487" s="200"/>
      <c r="J487" s="197"/>
      <c r="K487" s="197"/>
      <c r="L487" s="201"/>
      <c r="M487" s="202"/>
      <c r="N487" s="203"/>
      <c r="O487" s="203"/>
      <c r="P487" s="203"/>
      <c r="Q487" s="203"/>
      <c r="R487" s="203"/>
      <c r="S487" s="203"/>
      <c r="T487" s="204"/>
      <c r="AT487" s="205" t="s">
        <v>133</v>
      </c>
      <c r="AU487" s="205" t="s">
        <v>83</v>
      </c>
      <c r="AV487" s="12" t="s">
        <v>83</v>
      </c>
      <c r="AW487" s="12" t="s">
        <v>31</v>
      </c>
      <c r="AX487" s="12" t="s">
        <v>75</v>
      </c>
      <c r="AY487" s="205" t="s">
        <v>123</v>
      </c>
    </row>
    <row r="488" spans="1:65" s="13" customFormat="1" ht="11.25">
      <c r="B488" s="206"/>
      <c r="C488" s="207"/>
      <c r="D488" s="191" t="s">
        <v>133</v>
      </c>
      <c r="E488" s="208" t="s">
        <v>1</v>
      </c>
      <c r="F488" s="209" t="s">
        <v>925</v>
      </c>
      <c r="G488" s="207"/>
      <c r="H488" s="210">
        <v>21.6</v>
      </c>
      <c r="I488" s="211"/>
      <c r="J488" s="207"/>
      <c r="K488" s="207"/>
      <c r="L488" s="212"/>
      <c r="M488" s="213"/>
      <c r="N488" s="214"/>
      <c r="O488" s="214"/>
      <c r="P488" s="214"/>
      <c r="Q488" s="214"/>
      <c r="R488" s="214"/>
      <c r="S488" s="214"/>
      <c r="T488" s="215"/>
      <c r="AT488" s="216" t="s">
        <v>133</v>
      </c>
      <c r="AU488" s="216" t="s">
        <v>83</v>
      </c>
      <c r="AV488" s="13" t="s">
        <v>85</v>
      </c>
      <c r="AW488" s="13" t="s">
        <v>31</v>
      </c>
      <c r="AX488" s="13" t="s">
        <v>75</v>
      </c>
      <c r="AY488" s="216" t="s">
        <v>123</v>
      </c>
    </row>
    <row r="489" spans="1:65" s="14" customFormat="1" ht="11.25">
      <c r="B489" s="217"/>
      <c r="C489" s="218"/>
      <c r="D489" s="191" t="s">
        <v>133</v>
      </c>
      <c r="E489" s="219" t="s">
        <v>1</v>
      </c>
      <c r="F489" s="220" t="s">
        <v>136</v>
      </c>
      <c r="G489" s="218"/>
      <c r="H489" s="221">
        <v>5898.29</v>
      </c>
      <c r="I489" s="222"/>
      <c r="J489" s="218"/>
      <c r="K489" s="218"/>
      <c r="L489" s="223"/>
      <c r="M489" s="224"/>
      <c r="N489" s="225"/>
      <c r="O489" s="225"/>
      <c r="P489" s="225"/>
      <c r="Q489" s="225"/>
      <c r="R489" s="225"/>
      <c r="S489" s="225"/>
      <c r="T489" s="226"/>
      <c r="AT489" s="227" t="s">
        <v>133</v>
      </c>
      <c r="AU489" s="227" t="s">
        <v>83</v>
      </c>
      <c r="AV489" s="14" t="s">
        <v>130</v>
      </c>
      <c r="AW489" s="14" t="s">
        <v>31</v>
      </c>
      <c r="AX489" s="14" t="s">
        <v>83</v>
      </c>
      <c r="AY489" s="227" t="s">
        <v>123</v>
      </c>
    </row>
    <row r="490" spans="1:65" s="2" customFormat="1" ht="60">
      <c r="A490" s="33"/>
      <c r="B490" s="34"/>
      <c r="C490" s="228" t="s">
        <v>548</v>
      </c>
      <c r="D490" s="228" t="s">
        <v>369</v>
      </c>
      <c r="E490" s="229" t="s">
        <v>926</v>
      </c>
      <c r="F490" s="230" t="s">
        <v>927</v>
      </c>
      <c r="G490" s="231" t="s">
        <v>270</v>
      </c>
      <c r="H490" s="232">
        <v>4.1740000000000004</v>
      </c>
      <c r="I490" s="233"/>
      <c r="J490" s="234">
        <f>ROUND(I490*H490,2)</f>
        <v>0</v>
      </c>
      <c r="K490" s="230" t="s">
        <v>128</v>
      </c>
      <c r="L490" s="38"/>
      <c r="M490" s="235" t="s">
        <v>1</v>
      </c>
      <c r="N490" s="236" t="s">
        <v>40</v>
      </c>
      <c r="O490" s="70"/>
      <c r="P490" s="187">
        <f>O490*H490</f>
        <v>0</v>
      </c>
      <c r="Q490" s="187">
        <v>0</v>
      </c>
      <c r="R490" s="187">
        <f>Q490*H490</f>
        <v>0</v>
      </c>
      <c r="S490" s="187">
        <v>0</v>
      </c>
      <c r="T490" s="188">
        <f>S490*H490</f>
        <v>0</v>
      </c>
      <c r="U490" s="33"/>
      <c r="V490" s="33"/>
      <c r="W490" s="33"/>
      <c r="X490" s="33"/>
      <c r="Y490" s="33"/>
      <c r="Z490" s="33"/>
      <c r="AA490" s="33"/>
      <c r="AB490" s="33"/>
      <c r="AC490" s="33"/>
      <c r="AD490" s="33"/>
      <c r="AE490" s="33"/>
      <c r="AR490" s="189" t="s">
        <v>641</v>
      </c>
      <c r="AT490" s="189" t="s">
        <v>369</v>
      </c>
      <c r="AU490" s="189" t="s">
        <v>83</v>
      </c>
      <c r="AY490" s="16" t="s">
        <v>123</v>
      </c>
      <c r="BE490" s="190">
        <f>IF(N490="základní",J490,0)</f>
        <v>0</v>
      </c>
      <c r="BF490" s="190">
        <f>IF(N490="snížená",J490,0)</f>
        <v>0</v>
      </c>
      <c r="BG490" s="190">
        <f>IF(N490="zákl. přenesená",J490,0)</f>
        <v>0</v>
      </c>
      <c r="BH490" s="190">
        <f>IF(N490="sníž. přenesená",J490,0)</f>
        <v>0</v>
      </c>
      <c r="BI490" s="190">
        <f>IF(N490="nulová",J490,0)</f>
        <v>0</v>
      </c>
      <c r="BJ490" s="16" t="s">
        <v>83</v>
      </c>
      <c r="BK490" s="190">
        <f>ROUND(I490*H490,2)</f>
        <v>0</v>
      </c>
      <c r="BL490" s="16" t="s">
        <v>641</v>
      </c>
      <c r="BM490" s="189" t="s">
        <v>928</v>
      </c>
    </row>
    <row r="491" spans="1:65" s="2" customFormat="1" ht="107.25">
      <c r="A491" s="33"/>
      <c r="B491" s="34"/>
      <c r="C491" s="35"/>
      <c r="D491" s="191" t="s">
        <v>132</v>
      </c>
      <c r="E491" s="35"/>
      <c r="F491" s="192" t="s">
        <v>929</v>
      </c>
      <c r="G491" s="35"/>
      <c r="H491" s="35"/>
      <c r="I491" s="193"/>
      <c r="J491" s="35"/>
      <c r="K491" s="35"/>
      <c r="L491" s="38"/>
      <c r="M491" s="194"/>
      <c r="N491" s="195"/>
      <c r="O491" s="70"/>
      <c r="P491" s="70"/>
      <c r="Q491" s="70"/>
      <c r="R491" s="70"/>
      <c r="S491" s="70"/>
      <c r="T491" s="71"/>
      <c r="U491" s="33"/>
      <c r="V491" s="33"/>
      <c r="W491" s="33"/>
      <c r="X491" s="33"/>
      <c r="Y491" s="33"/>
      <c r="Z491" s="33"/>
      <c r="AA491" s="33"/>
      <c r="AB491" s="33"/>
      <c r="AC491" s="33"/>
      <c r="AD491" s="33"/>
      <c r="AE491" s="33"/>
      <c r="AT491" s="16" t="s">
        <v>132</v>
      </c>
      <c r="AU491" s="16" t="s">
        <v>83</v>
      </c>
    </row>
    <row r="492" spans="1:65" s="12" customFormat="1" ht="11.25">
      <c r="B492" s="196"/>
      <c r="C492" s="197"/>
      <c r="D492" s="191" t="s">
        <v>133</v>
      </c>
      <c r="E492" s="198" t="s">
        <v>1</v>
      </c>
      <c r="F492" s="199" t="s">
        <v>930</v>
      </c>
      <c r="G492" s="197"/>
      <c r="H492" s="198" t="s">
        <v>1</v>
      </c>
      <c r="I492" s="200"/>
      <c r="J492" s="197"/>
      <c r="K492" s="197"/>
      <c r="L492" s="201"/>
      <c r="M492" s="202"/>
      <c r="N492" s="203"/>
      <c r="O492" s="203"/>
      <c r="P492" s="203"/>
      <c r="Q492" s="203"/>
      <c r="R492" s="203"/>
      <c r="S492" s="203"/>
      <c r="T492" s="204"/>
      <c r="AT492" s="205" t="s">
        <v>133</v>
      </c>
      <c r="AU492" s="205" t="s">
        <v>83</v>
      </c>
      <c r="AV492" s="12" t="s">
        <v>83</v>
      </c>
      <c r="AW492" s="12" t="s">
        <v>31</v>
      </c>
      <c r="AX492" s="12" t="s">
        <v>75</v>
      </c>
      <c r="AY492" s="205" t="s">
        <v>123</v>
      </c>
    </row>
    <row r="493" spans="1:65" s="13" customFormat="1" ht="11.25">
      <c r="B493" s="206"/>
      <c r="C493" s="207"/>
      <c r="D493" s="191" t="s">
        <v>133</v>
      </c>
      <c r="E493" s="208" t="s">
        <v>1</v>
      </c>
      <c r="F493" s="209" t="s">
        <v>931</v>
      </c>
      <c r="G493" s="207"/>
      <c r="H493" s="210">
        <v>4.1740000000000004</v>
      </c>
      <c r="I493" s="211"/>
      <c r="J493" s="207"/>
      <c r="K493" s="207"/>
      <c r="L493" s="212"/>
      <c r="M493" s="213"/>
      <c r="N493" s="214"/>
      <c r="O493" s="214"/>
      <c r="P493" s="214"/>
      <c r="Q493" s="214"/>
      <c r="R493" s="214"/>
      <c r="S493" s="214"/>
      <c r="T493" s="215"/>
      <c r="AT493" s="216" t="s">
        <v>133</v>
      </c>
      <c r="AU493" s="216" t="s">
        <v>83</v>
      </c>
      <c r="AV493" s="13" t="s">
        <v>85</v>
      </c>
      <c r="AW493" s="13" t="s">
        <v>31</v>
      </c>
      <c r="AX493" s="13" t="s">
        <v>75</v>
      </c>
      <c r="AY493" s="216" t="s">
        <v>123</v>
      </c>
    </row>
    <row r="494" spans="1:65" s="14" customFormat="1" ht="11.25">
      <c r="B494" s="217"/>
      <c r="C494" s="218"/>
      <c r="D494" s="191" t="s">
        <v>133</v>
      </c>
      <c r="E494" s="219" t="s">
        <v>1</v>
      </c>
      <c r="F494" s="220" t="s">
        <v>136</v>
      </c>
      <c r="G494" s="218"/>
      <c r="H494" s="221">
        <v>4.1740000000000004</v>
      </c>
      <c r="I494" s="222"/>
      <c r="J494" s="218"/>
      <c r="K494" s="218"/>
      <c r="L494" s="223"/>
      <c r="M494" s="224"/>
      <c r="N494" s="225"/>
      <c r="O494" s="225"/>
      <c r="P494" s="225"/>
      <c r="Q494" s="225"/>
      <c r="R494" s="225"/>
      <c r="S494" s="225"/>
      <c r="T494" s="226"/>
      <c r="AT494" s="227" t="s">
        <v>133</v>
      </c>
      <c r="AU494" s="227" t="s">
        <v>83</v>
      </c>
      <c r="AV494" s="14" t="s">
        <v>130</v>
      </c>
      <c r="AW494" s="14" t="s">
        <v>31</v>
      </c>
      <c r="AX494" s="14" t="s">
        <v>83</v>
      </c>
      <c r="AY494" s="227" t="s">
        <v>123</v>
      </c>
    </row>
    <row r="495" spans="1:65" s="2" customFormat="1" ht="60">
      <c r="A495" s="33"/>
      <c r="B495" s="34"/>
      <c r="C495" s="228" t="s">
        <v>556</v>
      </c>
      <c r="D495" s="228" t="s">
        <v>369</v>
      </c>
      <c r="E495" s="229" t="s">
        <v>932</v>
      </c>
      <c r="F495" s="230" t="s">
        <v>933</v>
      </c>
      <c r="G495" s="231" t="s">
        <v>270</v>
      </c>
      <c r="H495" s="232">
        <v>876.09</v>
      </c>
      <c r="I495" s="233"/>
      <c r="J495" s="234">
        <f>ROUND(I495*H495,2)</f>
        <v>0</v>
      </c>
      <c r="K495" s="230" t="s">
        <v>128</v>
      </c>
      <c r="L495" s="38"/>
      <c r="M495" s="235" t="s">
        <v>1</v>
      </c>
      <c r="N495" s="236" t="s">
        <v>40</v>
      </c>
      <c r="O495" s="70"/>
      <c r="P495" s="187">
        <f>O495*H495</f>
        <v>0</v>
      </c>
      <c r="Q495" s="187">
        <v>0</v>
      </c>
      <c r="R495" s="187">
        <f>Q495*H495</f>
        <v>0</v>
      </c>
      <c r="S495" s="187">
        <v>0</v>
      </c>
      <c r="T495" s="188">
        <f>S495*H495</f>
        <v>0</v>
      </c>
      <c r="U495" s="33"/>
      <c r="V495" s="33"/>
      <c r="W495" s="33"/>
      <c r="X495" s="33"/>
      <c r="Y495" s="33"/>
      <c r="Z495" s="33"/>
      <c r="AA495" s="33"/>
      <c r="AB495" s="33"/>
      <c r="AC495" s="33"/>
      <c r="AD495" s="33"/>
      <c r="AE495" s="33"/>
      <c r="AR495" s="189" t="s">
        <v>641</v>
      </c>
      <c r="AT495" s="189" t="s">
        <v>369</v>
      </c>
      <c r="AU495" s="189" t="s">
        <v>83</v>
      </c>
      <c r="AY495" s="16" t="s">
        <v>123</v>
      </c>
      <c r="BE495" s="190">
        <f>IF(N495="základní",J495,0)</f>
        <v>0</v>
      </c>
      <c r="BF495" s="190">
        <f>IF(N495="snížená",J495,0)</f>
        <v>0</v>
      </c>
      <c r="BG495" s="190">
        <f>IF(N495="zákl. přenesená",J495,0)</f>
        <v>0</v>
      </c>
      <c r="BH495" s="190">
        <f>IF(N495="sníž. přenesená",J495,0)</f>
        <v>0</v>
      </c>
      <c r="BI495" s="190">
        <f>IF(N495="nulová",J495,0)</f>
        <v>0</v>
      </c>
      <c r="BJ495" s="16" t="s">
        <v>83</v>
      </c>
      <c r="BK495" s="190">
        <f>ROUND(I495*H495,2)</f>
        <v>0</v>
      </c>
      <c r="BL495" s="16" t="s">
        <v>641</v>
      </c>
      <c r="BM495" s="189" t="s">
        <v>934</v>
      </c>
    </row>
    <row r="496" spans="1:65" s="2" customFormat="1" ht="78">
      <c r="A496" s="33"/>
      <c r="B496" s="34"/>
      <c r="C496" s="35"/>
      <c r="D496" s="191" t="s">
        <v>132</v>
      </c>
      <c r="E496" s="35"/>
      <c r="F496" s="192" t="s">
        <v>935</v>
      </c>
      <c r="G496" s="35"/>
      <c r="H496" s="35"/>
      <c r="I496" s="193"/>
      <c r="J496" s="35"/>
      <c r="K496" s="35"/>
      <c r="L496" s="38"/>
      <c r="M496" s="194"/>
      <c r="N496" s="195"/>
      <c r="O496" s="70"/>
      <c r="P496" s="70"/>
      <c r="Q496" s="70"/>
      <c r="R496" s="70"/>
      <c r="S496" s="70"/>
      <c r="T496" s="71"/>
      <c r="U496" s="33"/>
      <c r="V496" s="33"/>
      <c r="W496" s="33"/>
      <c r="X496" s="33"/>
      <c r="Y496" s="33"/>
      <c r="Z496" s="33"/>
      <c r="AA496" s="33"/>
      <c r="AB496" s="33"/>
      <c r="AC496" s="33"/>
      <c r="AD496" s="33"/>
      <c r="AE496" s="33"/>
      <c r="AT496" s="16" t="s">
        <v>132</v>
      </c>
      <c r="AU496" s="16" t="s">
        <v>83</v>
      </c>
    </row>
    <row r="497" spans="1:65" s="12" customFormat="1" ht="11.25">
      <c r="B497" s="196"/>
      <c r="C497" s="197"/>
      <c r="D497" s="191" t="s">
        <v>133</v>
      </c>
      <c r="E497" s="198" t="s">
        <v>1</v>
      </c>
      <c r="F497" s="199" t="s">
        <v>936</v>
      </c>
      <c r="G497" s="197"/>
      <c r="H497" s="198" t="s">
        <v>1</v>
      </c>
      <c r="I497" s="200"/>
      <c r="J497" s="197"/>
      <c r="K497" s="197"/>
      <c r="L497" s="201"/>
      <c r="M497" s="202"/>
      <c r="N497" s="203"/>
      <c r="O497" s="203"/>
      <c r="P497" s="203"/>
      <c r="Q497" s="203"/>
      <c r="R497" s="203"/>
      <c r="S497" s="203"/>
      <c r="T497" s="204"/>
      <c r="AT497" s="205" t="s">
        <v>133</v>
      </c>
      <c r="AU497" s="205" t="s">
        <v>83</v>
      </c>
      <c r="AV497" s="12" t="s">
        <v>83</v>
      </c>
      <c r="AW497" s="12" t="s">
        <v>31</v>
      </c>
      <c r="AX497" s="12" t="s">
        <v>75</v>
      </c>
      <c r="AY497" s="205" t="s">
        <v>123</v>
      </c>
    </row>
    <row r="498" spans="1:65" s="13" customFormat="1" ht="11.25">
      <c r="B498" s="206"/>
      <c r="C498" s="207"/>
      <c r="D498" s="191" t="s">
        <v>133</v>
      </c>
      <c r="E498" s="208" t="s">
        <v>1</v>
      </c>
      <c r="F498" s="209" t="s">
        <v>937</v>
      </c>
      <c r="G498" s="207"/>
      <c r="H498" s="210">
        <v>876.09</v>
      </c>
      <c r="I498" s="211"/>
      <c r="J498" s="207"/>
      <c r="K498" s="207"/>
      <c r="L498" s="212"/>
      <c r="M498" s="213"/>
      <c r="N498" s="214"/>
      <c r="O498" s="214"/>
      <c r="P498" s="214"/>
      <c r="Q498" s="214"/>
      <c r="R498" s="214"/>
      <c r="S498" s="214"/>
      <c r="T498" s="215"/>
      <c r="AT498" s="216" t="s">
        <v>133</v>
      </c>
      <c r="AU498" s="216" t="s">
        <v>83</v>
      </c>
      <c r="AV498" s="13" t="s">
        <v>85</v>
      </c>
      <c r="AW498" s="13" t="s">
        <v>31</v>
      </c>
      <c r="AX498" s="13" t="s">
        <v>75</v>
      </c>
      <c r="AY498" s="216" t="s">
        <v>123</v>
      </c>
    </row>
    <row r="499" spans="1:65" s="14" customFormat="1" ht="11.25">
      <c r="B499" s="217"/>
      <c r="C499" s="218"/>
      <c r="D499" s="191" t="s">
        <v>133</v>
      </c>
      <c r="E499" s="219" t="s">
        <v>1</v>
      </c>
      <c r="F499" s="220" t="s">
        <v>136</v>
      </c>
      <c r="G499" s="218"/>
      <c r="H499" s="221">
        <v>876.09</v>
      </c>
      <c r="I499" s="222"/>
      <c r="J499" s="218"/>
      <c r="K499" s="218"/>
      <c r="L499" s="223"/>
      <c r="M499" s="224"/>
      <c r="N499" s="225"/>
      <c r="O499" s="225"/>
      <c r="P499" s="225"/>
      <c r="Q499" s="225"/>
      <c r="R499" s="225"/>
      <c r="S499" s="225"/>
      <c r="T499" s="226"/>
      <c r="AT499" s="227" t="s">
        <v>133</v>
      </c>
      <c r="AU499" s="227" t="s">
        <v>83</v>
      </c>
      <c r="AV499" s="14" t="s">
        <v>130</v>
      </c>
      <c r="AW499" s="14" t="s">
        <v>31</v>
      </c>
      <c r="AX499" s="14" t="s">
        <v>83</v>
      </c>
      <c r="AY499" s="227" t="s">
        <v>123</v>
      </c>
    </row>
    <row r="500" spans="1:65" s="2" customFormat="1" ht="60">
      <c r="A500" s="33"/>
      <c r="B500" s="34"/>
      <c r="C500" s="228" t="s">
        <v>563</v>
      </c>
      <c r="D500" s="228" t="s">
        <v>369</v>
      </c>
      <c r="E500" s="229" t="s">
        <v>691</v>
      </c>
      <c r="F500" s="230" t="s">
        <v>692</v>
      </c>
      <c r="G500" s="231" t="s">
        <v>270</v>
      </c>
      <c r="H500" s="232">
        <v>6.3360000000000003</v>
      </c>
      <c r="I500" s="233"/>
      <c r="J500" s="234">
        <f>ROUND(I500*H500,2)</f>
        <v>0</v>
      </c>
      <c r="K500" s="230" t="s">
        <v>128</v>
      </c>
      <c r="L500" s="38"/>
      <c r="M500" s="235" t="s">
        <v>1</v>
      </c>
      <c r="N500" s="236" t="s">
        <v>40</v>
      </c>
      <c r="O500" s="70"/>
      <c r="P500" s="187">
        <f>O500*H500</f>
        <v>0</v>
      </c>
      <c r="Q500" s="187">
        <v>0</v>
      </c>
      <c r="R500" s="187">
        <f>Q500*H500</f>
        <v>0</v>
      </c>
      <c r="S500" s="187">
        <v>0</v>
      </c>
      <c r="T500" s="188">
        <f>S500*H500</f>
        <v>0</v>
      </c>
      <c r="U500" s="33"/>
      <c r="V500" s="33"/>
      <c r="W500" s="33"/>
      <c r="X500" s="33"/>
      <c r="Y500" s="33"/>
      <c r="Z500" s="33"/>
      <c r="AA500" s="33"/>
      <c r="AB500" s="33"/>
      <c r="AC500" s="33"/>
      <c r="AD500" s="33"/>
      <c r="AE500" s="33"/>
      <c r="AR500" s="189" t="s">
        <v>641</v>
      </c>
      <c r="AT500" s="189" t="s">
        <v>369</v>
      </c>
      <c r="AU500" s="189" t="s">
        <v>83</v>
      </c>
      <c r="AY500" s="16" t="s">
        <v>123</v>
      </c>
      <c r="BE500" s="190">
        <f>IF(N500="základní",J500,0)</f>
        <v>0</v>
      </c>
      <c r="BF500" s="190">
        <f>IF(N500="snížená",J500,0)</f>
        <v>0</v>
      </c>
      <c r="BG500" s="190">
        <f>IF(N500="zákl. přenesená",J500,0)</f>
        <v>0</v>
      </c>
      <c r="BH500" s="190">
        <f>IF(N500="sníž. přenesená",J500,0)</f>
        <v>0</v>
      </c>
      <c r="BI500" s="190">
        <f>IF(N500="nulová",J500,0)</f>
        <v>0</v>
      </c>
      <c r="BJ500" s="16" t="s">
        <v>83</v>
      </c>
      <c r="BK500" s="190">
        <f>ROUND(I500*H500,2)</f>
        <v>0</v>
      </c>
      <c r="BL500" s="16" t="s">
        <v>641</v>
      </c>
      <c r="BM500" s="189" t="s">
        <v>938</v>
      </c>
    </row>
    <row r="501" spans="1:65" s="2" customFormat="1" ht="78">
      <c r="A501" s="33"/>
      <c r="B501" s="34"/>
      <c r="C501" s="35"/>
      <c r="D501" s="191" t="s">
        <v>132</v>
      </c>
      <c r="E501" s="35"/>
      <c r="F501" s="192" t="s">
        <v>694</v>
      </c>
      <c r="G501" s="35"/>
      <c r="H501" s="35"/>
      <c r="I501" s="193"/>
      <c r="J501" s="35"/>
      <c r="K501" s="35"/>
      <c r="L501" s="38"/>
      <c r="M501" s="194"/>
      <c r="N501" s="195"/>
      <c r="O501" s="70"/>
      <c r="P501" s="70"/>
      <c r="Q501" s="70"/>
      <c r="R501" s="70"/>
      <c r="S501" s="70"/>
      <c r="T501" s="71"/>
      <c r="U501" s="33"/>
      <c r="V501" s="33"/>
      <c r="W501" s="33"/>
      <c r="X501" s="33"/>
      <c r="Y501" s="33"/>
      <c r="Z501" s="33"/>
      <c r="AA501" s="33"/>
      <c r="AB501" s="33"/>
      <c r="AC501" s="33"/>
      <c r="AD501" s="33"/>
      <c r="AE501" s="33"/>
      <c r="AT501" s="16" t="s">
        <v>132</v>
      </c>
      <c r="AU501" s="16" t="s">
        <v>83</v>
      </c>
    </row>
    <row r="502" spans="1:65" s="12" customFormat="1" ht="11.25">
      <c r="B502" s="196"/>
      <c r="C502" s="197"/>
      <c r="D502" s="191" t="s">
        <v>133</v>
      </c>
      <c r="E502" s="198" t="s">
        <v>1</v>
      </c>
      <c r="F502" s="199" t="s">
        <v>939</v>
      </c>
      <c r="G502" s="197"/>
      <c r="H502" s="198" t="s">
        <v>1</v>
      </c>
      <c r="I502" s="200"/>
      <c r="J502" s="197"/>
      <c r="K502" s="197"/>
      <c r="L502" s="201"/>
      <c r="M502" s="202"/>
      <c r="N502" s="203"/>
      <c r="O502" s="203"/>
      <c r="P502" s="203"/>
      <c r="Q502" s="203"/>
      <c r="R502" s="203"/>
      <c r="S502" s="203"/>
      <c r="T502" s="204"/>
      <c r="AT502" s="205" t="s">
        <v>133</v>
      </c>
      <c r="AU502" s="205" t="s">
        <v>83</v>
      </c>
      <c r="AV502" s="12" t="s">
        <v>83</v>
      </c>
      <c r="AW502" s="12" t="s">
        <v>31</v>
      </c>
      <c r="AX502" s="12" t="s">
        <v>75</v>
      </c>
      <c r="AY502" s="205" t="s">
        <v>123</v>
      </c>
    </row>
    <row r="503" spans="1:65" s="13" customFormat="1" ht="11.25">
      <c r="B503" s="206"/>
      <c r="C503" s="207"/>
      <c r="D503" s="191" t="s">
        <v>133</v>
      </c>
      <c r="E503" s="208" t="s">
        <v>1</v>
      </c>
      <c r="F503" s="209" t="s">
        <v>940</v>
      </c>
      <c r="G503" s="207"/>
      <c r="H503" s="210">
        <v>6.3360000000000003</v>
      </c>
      <c r="I503" s="211"/>
      <c r="J503" s="207"/>
      <c r="K503" s="207"/>
      <c r="L503" s="212"/>
      <c r="M503" s="213"/>
      <c r="N503" s="214"/>
      <c r="O503" s="214"/>
      <c r="P503" s="214"/>
      <c r="Q503" s="214"/>
      <c r="R503" s="214"/>
      <c r="S503" s="214"/>
      <c r="T503" s="215"/>
      <c r="AT503" s="216" t="s">
        <v>133</v>
      </c>
      <c r="AU503" s="216" t="s">
        <v>83</v>
      </c>
      <c r="AV503" s="13" t="s">
        <v>85</v>
      </c>
      <c r="AW503" s="13" t="s">
        <v>31</v>
      </c>
      <c r="AX503" s="13" t="s">
        <v>75</v>
      </c>
      <c r="AY503" s="216" t="s">
        <v>123</v>
      </c>
    </row>
    <row r="504" spans="1:65" s="14" customFormat="1" ht="11.25">
      <c r="B504" s="217"/>
      <c r="C504" s="218"/>
      <c r="D504" s="191" t="s">
        <v>133</v>
      </c>
      <c r="E504" s="219" t="s">
        <v>1</v>
      </c>
      <c r="F504" s="220" t="s">
        <v>136</v>
      </c>
      <c r="G504" s="218"/>
      <c r="H504" s="221">
        <v>6.3360000000000003</v>
      </c>
      <c r="I504" s="222"/>
      <c r="J504" s="218"/>
      <c r="K504" s="218"/>
      <c r="L504" s="223"/>
      <c r="M504" s="224"/>
      <c r="N504" s="225"/>
      <c r="O504" s="225"/>
      <c r="P504" s="225"/>
      <c r="Q504" s="225"/>
      <c r="R504" s="225"/>
      <c r="S504" s="225"/>
      <c r="T504" s="226"/>
      <c r="AT504" s="227" t="s">
        <v>133</v>
      </c>
      <c r="AU504" s="227" t="s">
        <v>83</v>
      </c>
      <c r="AV504" s="14" t="s">
        <v>130</v>
      </c>
      <c r="AW504" s="14" t="s">
        <v>31</v>
      </c>
      <c r="AX504" s="14" t="s">
        <v>83</v>
      </c>
      <c r="AY504" s="227" t="s">
        <v>123</v>
      </c>
    </row>
    <row r="505" spans="1:65" s="2" customFormat="1" ht="60">
      <c r="A505" s="33"/>
      <c r="B505" s="34"/>
      <c r="C505" s="228" t="s">
        <v>568</v>
      </c>
      <c r="D505" s="228" t="s">
        <v>369</v>
      </c>
      <c r="E505" s="229" t="s">
        <v>700</v>
      </c>
      <c r="F505" s="230" t="s">
        <v>701</v>
      </c>
      <c r="G505" s="231" t="s">
        <v>270</v>
      </c>
      <c r="H505" s="232">
        <v>5.4470000000000001</v>
      </c>
      <c r="I505" s="233"/>
      <c r="J505" s="234">
        <f>ROUND(I505*H505,2)</f>
        <v>0</v>
      </c>
      <c r="K505" s="230" t="s">
        <v>128</v>
      </c>
      <c r="L505" s="38"/>
      <c r="M505" s="235" t="s">
        <v>1</v>
      </c>
      <c r="N505" s="236" t="s">
        <v>40</v>
      </c>
      <c r="O505" s="70"/>
      <c r="P505" s="187">
        <f>O505*H505</f>
        <v>0</v>
      </c>
      <c r="Q505" s="187">
        <v>0</v>
      </c>
      <c r="R505" s="187">
        <f>Q505*H505</f>
        <v>0</v>
      </c>
      <c r="S505" s="187">
        <v>0</v>
      </c>
      <c r="T505" s="188">
        <f>S505*H505</f>
        <v>0</v>
      </c>
      <c r="U505" s="33"/>
      <c r="V505" s="33"/>
      <c r="W505" s="33"/>
      <c r="X505" s="33"/>
      <c r="Y505" s="33"/>
      <c r="Z505" s="33"/>
      <c r="AA505" s="33"/>
      <c r="AB505" s="33"/>
      <c r="AC505" s="33"/>
      <c r="AD505" s="33"/>
      <c r="AE505" s="33"/>
      <c r="AR505" s="189" t="s">
        <v>641</v>
      </c>
      <c r="AT505" s="189" t="s">
        <v>369</v>
      </c>
      <c r="AU505" s="189" t="s">
        <v>83</v>
      </c>
      <c r="AY505" s="16" t="s">
        <v>123</v>
      </c>
      <c r="BE505" s="190">
        <f>IF(N505="základní",J505,0)</f>
        <v>0</v>
      </c>
      <c r="BF505" s="190">
        <f>IF(N505="snížená",J505,0)</f>
        <v>0</v>
      </c>
      <c r="BG505" s="190">
        <f>IF(N505="zákl. přenesená",J505,0)</f>
        <v>0</v>
      </c>
      <c r="BH505" s="190">
        <f>IF(N505="sníž. přenesená",J505,0)</f>
        <v>0</v>
      </c>
      <c r="BI505" s="190">
        <f>IF(N505="nulová",J505,0)</f>
        <v>0</v>
      </c>
      <c r="BJ505" s="16" t="s">
        <v>83</v>
      </c>
      <c r="BK505" s="190">
        <f>ROUND(I505*H505,2)</f>
        <v>0</v>
      </c>
      <c r="BL505" s="16" t="s">
        <v>641</v>
      </c>
      <c r="BM505" s="189" t="s">
        <v>941</v>
      </c>
    </row>
    <row r="506" spans="1:65" s="2" customFormat="1" ht="78">
      <c r="A506" s="33"/>
      <c r="B506" s="34"/>
      <c r="C506" s="35"/>
      <c r="D506" s="191" t="s">
        <v>132</v>
      </c>
      <c r="E506" s="35"/>
      <c r="F506" s="192" t="s">
        <v>703</v>
      </c>
      <c r="G506" s="35"/>
      <c r="H506" s="35"/>
      <c r="I506" s="193"/>
      <c r="J506" s="35"/>
      <c r="K506" s="35"/>
      <c r="L506" s="38"/>
      <c r="M506" s="194"/>
      <c r="N506" s="195"/>
      <c r="O506" s="70"/>
      <c r="P506" s="70"/>
      <c r="Q506" s="70"/>
      <c r="R506" s="70"/>
      <c r="S506" s="70"/>
      <c r="T506" s="71"/>
      <c r="U506" s="33"/>
      <c r="V506" s="33"/>
      <c r="W506" s="33"/>
      <c r="X506" s="33"/>
      <c r="Y506" s="33"/>
      <c r="Z506" s="33"/>
      <c r="AA506" s="33"/>
      <c r="AB506" s="33"/>
      <c r="AC506" s="33"/>
      <c r="AD506" s="33"/>
      <c r="AE506" s="33"/>
      <c r="AT506" s="16" t="s">
        <v>132</v>
      </c>
      <c r="AU506" s="16" t="s">
        <v>83</v>
      </c>
    </row>
    <row r="507" spans="1:65" s="12" customFormat="1" ht="11.25">
      <c r="B507" s="196"/>
      <c r="C507" s="197"/>
      <c r="D507" s="191" t="s">
        <v>133</v>
      </c>
      <c r="E507" s="198" t="s">
        <v>1</v>
      </c>
      <c r="F507" s="199" t="s">
        <v>942</v>
      </c>
      <c r="G507" s="197"/>
      <c r="H507" s="198" t="s">
        <v>1</v>
      </c>
      <c r="I507" s="200"/>
      <c r="J507" s="197"/>
      <c r="K507" s="197"/>
      <c r="L507" s="201"/>
      <c r="M507" s="202"/>
      <c r="N507" s="203"/>
      <c r="O507" s="203"/>
      <c r="P507" s="203"/>
      <c r="Q507" s="203"/>
      <c r="R507" s="203"/>
      <c r="S507" s="203"/>
      <c r="T507" s="204"/>
      <c r="AT507" s="205" t="s">
        <v>133</v>
      </c>
      <c r="AU507" s="205" t="s">
        <v>83</v>
      </c>
      <c r="AV507" s="12" t="s">
        <v>83</v>
      </c>
      <c r="AW507" s="12" t="s">
        <v>31</v>
      </c>
      <c r="AX507" s="12" t="s">
        <v>75</v>
      </c>
      <c r="AY507" s="205" t="s">
        <v>123</v>
      </c>
    </row>
    <row r="508" spans="1:65" s="13" customFormat="1" ht="11.25">
      <c r="B508" s="206"/>
      <c r="C508" s="207"/>
      <c r="D508" s="191" t="s">
        <v>133</v>
      </c>
      <c r="E508" s="208" t="s">
        <v>1</v>
      </c>
      <c r="F508" s="209" t="s">
        <v>943</v>
      </c>
      <c r="G508" s="207"/>
      <c r="H508" s="210">
        <v>5.4470000000000001</v>
      </c>
      <c r="I508" s="211"/>
      <c r="J508" s="207"/>
      <c r="K508" s="207"/>
      <c r="L508" s="212"/>
      <c r="M508" s="213"/>
      <c r="N508" s="214"/>
      <c r="O508" s="214"/>
      <c r="P508" s="214"/>
      <c r="Q508" s="214"/>
      <c r="R508" s="214"/>
      <c r="S508" s="214"/>
      <c r="T508" s="215"/>
      <c r="AT508" s="216" t="s">
        <v>133</v>
      </c>
      <c r="AU508" s="216" t="s">
        <v>83</v>
      </c>
      <c r="AV508" s="13" t="s">
        <v>85</v>
      </c>
      <c r="AW508" s="13" t="s">
        <v>31</v>
      </c>
      <c r="AX508" s="13" t="s">
        <v>75</v>
      </c>
      <c r="AY508" s="216" t="s">
        <v>123</v>
      </c>
    </row>
    <row r="509" spans="1:65" s="14" customFormat="1" ht="11.25">
      <c r="B509" s="217"/>
      <c r="C509" s="218"/>
      <c r="D509" s="191" t="s">
        <v>133</v>
      </c>
      <c r="E509" s="219" t="s">
        <v>1</v>
      </c>
      <c r="F509" s="220" t="s">
        <v>136</v>
      </c>
      <c r="G509" s="218"/>
      <c r="H509" s="221">
        <v>5.4470000000000001</v>
      </c>
      <c r="I509" s="222"/>
      <c r="J509" s="218"/>
      <c r="K509" s="218"/>
      <c r="L509" s="223"/>
      <c r="M509" s="224"/>
      <c r="N509" s="225"/>
      <c r="O509" s="225"/>
      <c r="P509" s="225"/>
      <c r="Q509" s="225"/>
      <c r="R509" s="225"/>
      <c r="S509" s="225"/>
      <c r="T509" s="226"/>
      <c r="AT509" s="227" t="s">
        <v>133</v>
      </c>
      <c r="AU509" s="227" t="s">
        <v>83</v>
      </c>
      <c r="AV509" s="14" t="s">
        <v>130</v>
      </c>
      <c r="AW509" s="14" t="s">
        <v>31</v>
      </c>
      <c r="AX509" s="14" t="s">
        <v>83</v>
      </c>
      <c r="AY509" s="227" t="s">
        <v>123</v>
      </c>
    </row>
    <row r="510" spans="1:65" s="2" customFormat="1" ht="24">
      <c r="A510" s="33"/>
      <c r="B510" s="34"/>
      <c r="C510" s="228" t="s">
        <v>574</v>
      </c>
      <c r="D510" s="228" t="s">
        <v>369</v>
      </c>
      <c r="E510" s="229" t="s">
        <v>724</v>
      </c>
      <c r="F510" s="230" t="s">
        <v>725</v>
      </c>
      <c r="G510" s="231" t="s">
        <v>270</v>
      </c>
      <c r="H510" s="232">
        <v>876.09</v>
      </c>
      <c r="I510" s="233"/>
      <c r="J510" s="234">
        <f>ROUND(I510*H510,2)</f>
        <v>0</v>
      </c>
      <c r="K510" s="230" t="s">
        <v>128</v>
      </c>
      <c r="L510" s="38"/>
      <c r="M510" s="235" t="s">
        <v>1</v>
      </c>
      <c r="N510" s="236" t="s">
        <v>40</v>
      </c>
      <c r="O510" s="70"/>
      <c r="P510" s="187">
        <f>O510*H510</f>
        <v>0</v>
      </c>
      <c r="Q510" s="187">
        <v>0</v>
      </c>
      <c r="R510" s="187">
        <f>Q510*H510</f>
        <v>0</v>
      </c>
      <c r="S510" s="187">
        <v>0</v>
      </c>
      <c r="T510" s="188">
        <f>S510*H510</f>
        <v>0</v>
      </c>
      <c r="U510" s="33"/>
      <c r="V510" s="33"/>
      <c r="W510" s="33"/>
      <c r="X510" s="33"/>
      <c r="Y510" s="33"/>
      <c r="Z510" s="33"/>
      <c r="AA510" s="33"/>
      <c r="AB510" s="33"/>
      <c r="AC510" s="33"/>
      <c r="AD510" s="33"/>
      <c r="AE510" s="33"/>
      <c r="AR510" s="189" t="s">
        <v>641</v>
      </c>
      <c r="AT510" s="189" t="s">
        <v>369</v>
      </c>
      <c r="AU510" s="189" t="s">
        <v>83</v>
      </c>
      <c r="AY510" s="16" t="s">
        <v>123</v>
      </c>
      <c r="BE510" s="190">
        <f>IF(N510="základní",J510,0)</f>
        <v>0</v>
      </c>
      <c r="BF510" s="190">
        <f>IF(N510="snížená",J510,0)</f>
        <v>0</v>
      </c>
      <c r="BG510" s="190">
        <f>IF(N510="zákl. přenesená",J510,0)</f>
        <v>0</v>
      </c>
      <c r="BH510" s="190">
        <f>IF(N510="sníž. přenesená",J510,0)</f>
        <v>0</v>
      </c>
      <c r="BI510" s="190">
        <f>IF(N510="nulová",J510,0)</f>
        <v>0</v>
      </c>
      <c r="BJ510" s="16" t="s">
        <v>83</v>
      </c>
      <c r="BK510" s="190">
        <f>ROUND(I510*H510,2)</f>
        <v>0</v>
      </c>
      <c r="BL510" s="16" t="s">
        <v>641</v>
      </c>
      <c r="BM510" s="189" t="s">
        <v>944</v>
      </c>
    </row>
    <row r="511" spans="1:65" s="2" customFormat="1" ht="48.75">
      <c r="A511" s="33"/>
      <c r="B511" s="34"/>
      <c r="C511" s="35"/>
      <c r="D511" s="191" t="s">
        <v>132</v>
      </c>
      <c r="E511" s="35"/>
      <c r="F511" s="192" t="s">
        <v>727</v>
      </c>
      <c r="G511" s="35"/>
      <c r="H511" s="35"/>
      <c r="I511" s="193"/>
      <c r="J511" s="35"/>
      <c r="K511" s="35"/>
      <c r="L511" s="38"/>
      <c r="M511" s="194"/>
      <c r="N511" s="195"/>
      <c r="O511" s="70"/>
      <c r="P511" s="70"/>
      <c r="Q511" s="70"/>
      <c r="R511" s="70"/>
      <c r="S511" s="70"/>
      <c r="T511" s="71"/>
      <c r="U511" s="33"/>
      <c r="V511" s="33"/>
      <c r="W511" s="33"/>
      <c r="X511" s="33"/>
      <c r="Y511" s="33"/>
      <c r="Z511" s="33"/>
      <c r="AA511" s="33"/>
      <c r="AB511" s="33"/>
      <c r="AC511" s="33"/>
      <c r="AD511" s="33"/>
      <c r="AE511" s="33"/>
      <c r="AT511" s="16" t="s">
        <v>132</v>
      </c>
      <c r="AU511" s="16" t="s">
        <v>83</v>
      </c>
    </row>
    <row r="512" spans="1:65" s="12" customFormat="1" ht="11.25">
      <c r="B512" s="196"/>
      <c r="C512" s="197"/>
      <c r="D512" s="191" t="s">
        <v>133</v>
      </c>
      <c r="E512" s="198" t="s">
        <v>1</v>
      </c>
      <c r="F512" s="199" t="s">
        <v>936</v>
      </c>
      <c r="G512" s="197"/>
      <c r="H512" s="198" t="s">
        <v>1</v>
      </c>
      <c r="I512" s="200"/>
      <c r="J512" s="197"/>
      <c r="K512" s="197"/>
      <c r="L512" s="201"/>
      <c r="M512" s="202"/>
      <c r="N512" s="203"/>
      <c r="O512" s="203"/>
      <c r="P512" s="203"/>
      <c r="Q512" s="203"/>
      <c r="R512" s="203"/>
      <c r="S512" s="203"/>
      <c r="T512" s="204"/>
      <c r="AT512" s="205" t="s">
        <v>133</v>
      </c>
      <c r="AU512" s="205" t="s">
        <v>83</v>
      </c>
      <c r="AV512" s="12" t="s">
        <v>83</v>
      </c>
      <c r="AW512" s="12" t="s">
        <v>31</v>
      </c>
      <c r="AX512" s="12" t="s">
        <v>75</v>
      </c>
      <c r="AY512" s="205" t="s">
        <v>123</v>
      </c>
    </row>
    <row r="513" spans="1:65" s="13" customFormat="1" ht="11.25">
      <c r="B513" s="206"/>
      <c r="C513" s="207"/>
      <c r="D513" s="191" t="s">
        <v>133</v>
      </c>
      <c r="E513" s="208" t="s">
        <v>1</v>
      </c>
      <c r="F513" s="209" t="s">
        <v>937</v>
      </c>
      <c r="G513" s="207"/>
      <c r="H513" s="210">
        <v>876.09</v>
      </c>
      <c r="I513" s="211"/>
      <c r="J513" s="207"/>
      <c r="K513" s="207"/>
      <c r="L513" s="212"/>
      <c r="M513" s="213"/>
      <c r="N513" s="214"/>
      <c r="O513" s="214"/>
      <c r="P513" s="214"/>
      <c r="Q513" s="214"/>
      <c r="R513" s="214"/>
      <c r="S513" s="214"/>
      <c r="T513" s="215"/>
      <c r="AT513" s="216" t="s">
        <v>133</v>
      </c>
      <c r="AU513" s="216" t="s">
        <v>83</v>
      </c>
      <c r="AV513" s="13" t="s">
        <v>85</v>
      </c>
      <c r="AW513" s="13" t="s">
        <v>31</v>
      </c>
      <c r="AX513" s="13" t="s">
        <v>75</v>
      </c>
      <c r="AY513" s="216" t="s">
        <v>123</v>
      </c>
    </row>
    <row r="514" spans="1:65" s="14" customFormat="1" ht="11.25">
      <c r="B514" s="217"/>
      <c r="C514" s="218"/>
      <c r="D514" s="191" t="s">
        <v>133</v>
      </c>
      <c r="E514" s="219" t="s">
        <v>1</v>
      </c>
      <c r="F514" s="220" t="s">
        <v>136</v>
      </c>
      <c r="G514" s="218"/>
      <c r="H514" s="221">
        <v>876.09</v>
      </c>
      <c r="I514" s="222"/>
      <c r="J514" s="218"/>
      <c r="K514" s="218"/>
      <c r="L514" s="223"/>
      <c r="M514" s="224"/>
      <c r="N514" s="225"/>
      <c r="O514" s="225"/>
      <c r="P514" s="225"/>
      <c r="Q514" s="225"/>
      <c r="R514" s="225"/>
      <c r="S514" s="225"/>
      <c r="T514" s="226"/>
      <c r="AT514" s="227" t="s">
        <v>133</v>
      </c>
      <c r="AU514" s="227" t="s">
        <v>83</v>
      </c>
      <c r="AV514" s="14" t="s">
        <v>130</v>
      </c>
      <c r="AW514" s="14" t="s">
        <v>31</v>
      </c>
      <c r="AX514" s="14" t="s">
        <v>83</v>
      </c>
      <c r="AY514" s="227" t="s">
        <v>123</v>
      </c>
    </row>
    <row r="515" spans="1:65" s="2" customFormat="1" ht="21.75" customHeight="1">
      <c r="A515" s="33"/>
      <c r="B515" s="34"/>
      <c r="C515" s="228" t="s">
        <v>581</v>
      </c>
      <c r="D515" s="228" t="s">
        <v>369</v>
      </c>
      <c r="E515" s="229" t="s">
        <v>729</v>
      </c>
      <c r="F515" s="230" t="s">
        <v>730</v>
      </c>
      <c r="G515" s="231" t="s">
        <v>270</v>
      </c>
      <c r="H515" s="232">
        <v>354.2</v>
      </c>
      <c r="I515" s="233"/>
      <c r="J515" s="234">
        <f>ROUND(I515*H515,2)</f>
        <v>0</v>
      </c>
      <c r="K515" s="230" t="s">
        <v>128</v>
      </c>
      <c r="L515" s="38"/>
      <c r="M515" s="235" t="s">
        <v>1</v>
      </c>
      <c r="N515" s="236" t="s">
        <v>40</v>
      </c>
      <c r="O515" s="70"/>
      <c r="P515" s="187">
        <f>O515*H515</f>
        <v>0</v>
      </c>
      <c r="Q515" s="187">
        <v>0</v>
      </c>
      <c r="R515" s="187">
        <f>Q515*H515</f>
        <v>0</v>
      </c>
      <c r="S515" s="187">
        <v>0</v>
      </c>
      <c r="T515" s="188">
        <f>S515*H515</f>
        <v>0</v>
      </c>
      <c r="U515" s="33"/>
      <c r="V515" s="33"/>
      <c r="W515" s="33"/>
      <c r="X515" s="33"/>
      <c r="Y515" s="33"/>
      <c r="Z515" s="33"/>
      <c r="AA515" s="33"/>
      <c r="AB515" s="33"/>
      <c r="AC515" s="33"/>
      <c r="AD515" s="33"/>
      <c r="AE515" s="33"/>
      <c r="AR515" s="189" t="s">
        <v>641</v>
      </c>
      <c r="AT515" s="189" t="s">
        <v>369</v>
      </c>
      <c r="AU515" s="189" t="s">
        <v>83</v>
      </c>
      <c r="AY515" s="16" t="s">
        <v>123</v>
      </c>
      <c r="BE515" s="190">
        <f>IF(N515="základní",J515,0)</f>
        <v>0</v>
      </c>
      <c r="BF515" s="190">
        <f>IF(N515="snížená",J515,0)</f>
        <v>0</v>
      </c>
      <c r="BG515" s="190">
        <f>IF(N515="zákl. přenesená",J515,0)</f>
        <v>0</v>
      </c>
      <c r="BH515" s="190">
        <f>IF(N515="sníž. přenesená",J515,0)</f>
        <v>0</v>
      </c>
      <c r="BI515" s="190">
        <f>IF(N515="nulová",J515,0)</f>
        <v>0</v>
      </c>
      <c r="BJ515" s="16" t="s">
        <v>83</v>
      </c>
      <c r="BK515" s="190">
        <f>ROUND(I515*H515,2)</f>
        <v>0</v>
      </c>
      <c r="BL515" s="16" t="s">
        <v>641</v>
      </c>
      <c r="BM515" s="189" t="s">
        <v>945</v>
      </c>
    </row>
    <row r="516" spans="1:65" s="2" customFormat="1" ht="58.5">
      <c r="A516" s="33"/>
      <c r="B516" s="34"/>
      <c r="C516" s="35"/>
      <c r="D516" s="191" t="s">
        <v>132</v>
      </c>
      <c r="E516" s="35"/>
      <c r="F516" s="192" t="s">
        <v>732</v>
      </c>
      <c r="G516" s="35"/>
      <c r="H516" s="35"/>
      <c r="I516" s="193"/>
      <c r="J516" s="35"/>
      <c r="K516" s="35"/>
      <c r="L516" s="38"/>
      <c r="M516" s="194"/>
      <c r="N516" s="195"/>
      <c r="O516" s="70"/>
      <c r="P516" s="70"/>
      <c r="Q516" s="70"/>
      <c r="R516" s="70"/>
      <c r="S516" s="70"/>
      <c r="T516" s="71"/>
      <c r="U516" s="33"/>
      <c r="V516" s="33"/>
      <c r="W516" s="33"/>
      <c r="X516" s="33"/>
      <c r="Y516" s="33"/>
      <c r="Z516" s="33"/>
      <c r="AA516" s="33"/>
      <c r="AB516" s="33"/>
      <c r="AC516" s="33"/>
      <c r="AD516" s="33"/>
      <c r="AE516" s="33"/>
      <c r="AT516" s="16" t="s">
        <v>132</v>
      </c>
      <c r="AU516" s="16" t="s">
        <v>83</v>
      </c>
    </row>
    <row r="517" spans="1:65" s="12" customFormat="1" ht="11.25">
      <c r="B517" s="196"/>
      <c r="C517" s="197"/>
      <c r="D517" s="191" t="s">
        <v>133</v>
      </c>
      <c r="E517" s="198" t="s">
        <v>1</v>
      </c>
      <c r="F517" s="199" t="s">
        <v>733</v>
      </c>
      <c r="G517" s="197"/>
      <c r="H517" s="198" t="s">
        <v>1</v>
      </c>
      <c r="I517" s="200"/>
      <c r="J517" s="197"/>
      <c r="K517" s="197"/>
      <c r="L517" s="201"/>
      <c r="M517" s="202"/>
      <c r="N517" s="203"/>
      <c r="O517" s="203"/>
      <c r="P517" s="203"/>
      <c r="Q517" s="203"/>
      <c r="R517" s="203"/>
      <c r="S517" s="203"/>
      <c r="T517" s="204"/>
      <c r="AT517" s="205" t="s">
        <v>133</v>
      </c>
      <c r="AU517" s="205" t="s">
        <v>83</v>
      </c>
      <c r="AV517" s="12" t="s">
        <v>83</v>
      </c>
      <c r="AW517" s="12" t="s">
        <v>31</v>
      </c>
      <c r="AX517" s="12" t="s">
        <v>75</v>
      </c>
      <c r="AY517" s="205" t="s">
        <v>123</v>
      </c>
    </row>
    <row r="518" spans="1:65" s="13" customFormat="1" ht="11.25">
      <c r="B518" s="206"/>
      <c r="C518" s="207"/>
      <c r="D518" s="191" t="s">
        <v>133</v>
      </c>
      <c r="E518" s="208" t="s">
        <v>1</v>
      </c>
      <c r="F518" s="209" t="s">
        <v>946</v>
      </c>
      <c r="G518" s="207"/>
      <c r="H518" s="210">
        <v>203</v>
      </c>
      <c r="I518" s="211"/>
      <c r="J518" s="207"/>
      <c r="K518" s="207"/>
      <c r="L518" s="212"/>
      <c r="M518" s="213"/>
      <c r="N518" s="214"/>
      <c r="O518" s="214"/>
      <c r="P518" s="214"/>
      <c r="Q518" s="214"/>
      <c r="R518" s="214"/>
      <c r="S518" s="214"/>
      <c r="T518" s="215"/>
      <c r="AT518" s="216" t="s">
        <v>133</v>
      </c>
      <c r="AU518" s="216" t="s">
        <v>83</v>
      </c>
      <c r="AV518" s="13" t="s">
        <v>85</v>
      </c>
      <c r="AW518" s="13" t="s">
        <v>31</v>
      </c>
      <c r="AX518" s="13" t="s">
        <v>75</v>
      </c>
      <c r="AY518" s="216" t="s">
        <v>123</v>
      </c>
    </row>
    <row r="519" spans="1:65" s="12" customFormat="1" ht="11.25">
      <c r="B519" s="196"/>
      <c r="C519" s="197"/>
      <c r="D519" s="191" t="s">
        <v>133</v>
      </c>
      <c r="E519" s="198" t="s">
        <v>1</v>
      </c>
      <c r="F519" s="199" t="s">
        <v>947</v>
      </c>
      <c r="G519" s="197"/>
      <c r="H519" s="198" t="s">
        <v>1</v>
      </c>
      <c r="I519" s="200"/>
      <c r="J519" s="197"/>
      <c r="K519" s="197"/>
      <c r="L519" s="201"/>
      <c r="M519" s="202"/>
      <c r="N519" s="203"/>
      <c r="O519" s="203"/>
      <c r="P519" s="203"/>
      <c r="Q519" s="203"/>
      <c r="R519" s="203"/>
      <c r="S519" s="203"/>
      <c r="T519" s="204"/>
      <c r="AT519" s="205" t="s">
        <v>133</v>
      </c>
      <c r="AU519" s="205" t="s">
        <v>83</v>
      </c>
      <c r="AV519" s="12" t="s">
        <v>83</v>
      </c>
      <c r="AW519" s="12" t="s">
        <v>31</v>
      </c>
      <c r="AX519" s="12" t="s">
        <v>75</v>
      </c>
      <c r="AY519" s="205" t="s">
        <v>123</v>
      </c>
    </row>
    <row r="520" spans="1:65" s="13" customFormat="1" ht="11.25">
      <c r="B520" s="206"/>
      <c r="C520" s="207"/>
      <c r="D520" s="191" t="s">
        <v>133</v>
      </c>
      <c r="E520" s="208" t="s">
        <v>1</v>
      </c>
      <c r="F520" s="209" t="s">
        <v>948</v>
      </c>
      <c r="G520" s="207"/>
      <c r="H520" s="210">
        <v>61.2</v>
      </c>
      <c r="I520" s="211"/>
      <c r="J520" s="207"/>
      <c r="K520" s="207"/>
      <c r="L520" s="212"/>
      <c r="M520" s="213"/>
      <c r="N520" s="214"/>
      <c r="O520" s="214"/>
      <c r="P520" s="214"/>
      <c r="Q520" s="214"/>
      <c r="R520" s="214"/>
      <c r="S520" s="214"/>
      <c r="T520" s="215"/>
      <c r="AT520" s="216" t="s">
        <v>133</v>
      </c>
      <c r="AU520" s="216" t="s">
        <v>83</v>
      </c>
      <c r="AV520" s="13" t="s">
        <v>85</v>
      </c>
      <c r="AW520" s="13" t="s">
        <v>31</v>
      </c>
      <c r="AX520" s="13" t="s">
        <v>75</v>
      </c>
      <c r="AY520" s="216" t="s">
        <v>123</v>
      </c>
    </row>
    <row r="521" spans="1:65" s="12" customFormat="1" ht="11.25">
      <c r="B521" s="196"/>
      <c r="C521" s="197"/>
      <c r="D521" s="191" t="s">
        <v>133</v>
      </c>
      <c r="E521" s="198" t="s">
        <v>1</v>
      </c>
      <c r="F521" s="199" t="s">
        <v>949</v>
      </c>
      <c r="G521" s="197"/>
      <c r="H521" s="198" t="s">
        <v>1</v>
      </c>
      <c r="I521" s="200"/>
      <c r="J521" s="197"/>
      <c r="K521" s="197"/>
      <c r="L521" s="201"/>
      <c r="M521" s="202"/>
      <c r="N521" s="203"/>
      <c r="O521" s="203"/>
      <c r="P521" s="203"/>
      <c r="Q521" s="203"/>
      <c r="R521" s="203"/>
      <c r="S521" s="203"/>
      <c r="T521" s="204"/>
      <c r="AT521" s="205" t="s">
        <v>133</v>
      </c>
      <c r="AU521" s="205" t="s">
        <v>83</v>
      </c>
      <c r="AV521" s="12" t="s">
        <v>83</v>
      </c>
      <c r="AW521" s="12" t="s">
        <v>31</v>
      </c>
      <c r="AX521" s="12" t="s">
        <v>75</v>
      </c>
      <c r="AY521" s="205" t="s">
        <v>123</v>
      </c>
    </row>
    <row r="522" spans="1:65" s="13" customFormat="1" ht="11.25">
      <c r="B522" s="206"/>
      <c r="C522" s="207"/>
      <c r="D522" s="191" t="s">
        <v>133</v>
      </c>
      <c r="E522" s="208" t="s">
        <v>1</v>
      </c>
      <c r="F522" s="209" t="s">
        <v>950</v>
      </c>
      <c r="G522" s="207"/>
      <c r="H522" s="210">
        <v>90</v>
      </c>
      <c r="I522" s="211"/>
      <c r="J522" s="207"/>
      <c r="K522" s="207"/>
      <c r="L522" s="212"/>
      <c r="M522" s="213"/>
      <c r="N522" s="214"/>
      <c r="O522" s="214"/>
      <c r="P522" s="214"/>
      <c r="Q522" s="214"/>
      <c r="R522" s="214"/>
      <c r="S522" s="214"/>
      <c r="T522" s="215"/>
      <c r="AT522" s="216" t="s">
        <v>133</v>
      </c>
      <c r="AU522" s="216" t="s">
        <v>83</v>
      </c>
      <c r="AV522" s="13" t="s">
        <v>85</v>
      </c>
      <c r="AW522" s="13" t="s">
        <v>31</v>
      </c>
      <c r="AX522" s="13" t="s">
        <v>75</v>
      </c>
      <c r="AY522" s="216" t="s">
        <v>123</v>
      </c>
    </row>
    <row r="523" spans="1:65" s="14" customFormat="1" ht="11.25">
      <c r="B523" s="217"/>
      <c r="C523" s="218"/>
      <c r="D523" s="191" t="s">
        <v>133</v>
      </c>
      <c r="E523" s="219" t="s">
        <v>1</v>
      </c>
      <c r="F523" s="220" t="s">
        <v>136</v>
      </c>
      <c r="G523" s="218"/>
      <c r="H523" s="221">
        <v>354.2</v>
      </c>
      <c r="I523" s="222"/>
      <c r="J523" s="218"/>
      <c r="K523" s="218"/>
      <c r="L523" s="223"/>
      <c r="M523" s="224"/>
      <c r="N523" s="225"/>
      <c r="O523" s="225"/>
      <c r="P523" s="225"/>
      <c r="Q523" s="225"/>
      <c r="R523" s="225"/>
      <c r="S523" s="225"/>
      <c r="T523" s="226"/>
      <c r="AT523" s="227" t="s">
        <v>133</v>
      </c>
      <c r="AU523" s="227" t="s">
        <v>83</v>
      </c>
      <c r="AV523" s="14" t="s">
        <v>130</v>
      </c>
      <c r="AW523" s="14" t="s">
        <v>31</v>
      </c>
      <c r="AX523" s="14" t="s">
        <v>83</v>
      </c>
      <c r="AY523" s="227" t="s">
        <v>123</v>
      </c>
    </row>
    <row r="524" spans="1:65" s="2" customFormat="1" ht="16.5" customHeight="1">
      <c r="A524" s="33"/>
      <c r="B524" s="34"/>
      <c r="C524" s="228" t="s">
        <v>588</v>
      </c>
      <c r="D524" s="228" t="s">
        <v>369</v>
      </c>
      <c r="E524" s="229" t="s">
        <v>737</v>
      </c>
      <c r="F524" s="230" t="s">
        <v>738</v>
      </c>
      <c r="G524" s="231" t="s">
        <v>270</v>
      </c>
      <c r="H524" s="232">
        <v>1.19</v>
      </c>
      <c r="I524" s="233"/>
      <c r="J524" s="234">
        <f>ROUND(I524*H524,2)</f>
        <v>0</v>
      </c>
      <c r="K524" s="230" t="s">
        <v>128</v>
      </c>
      <c r="L524" s="38"/>
      <c r="M524" s="235" t="s">
        <v>1</v>
      </c>
      <c r="N524" s="236" t="s">
        <v>40</v>
      </c>
      <c r="O524" s="70"/>
      <c r="P524" s="187">
        <f>O524*H524</f>
        <v>0</v>
      </c>
      <c r="Q524" s="187">
        <v>0</v>
      </c>
      <c r="R524" s="187">
        <f>Q524*H524</f>
        <v>0</v>
      </c>
      <c r="S524" s="187">
        <v>0</v>
      </c>
      <c r="T524" s="188">
        <f>S524*H524</f>
        <v>0</v>
      </c>
      <c r="U524" s="33"/>
      <c r="V524" s="33"/>
      <c r="W524" s="33"/>
      <c r="X524" s="33"/>
      <c r="Y524" s="33"/>
      <c r="Z524" s="33"/>
      <c r="AA524" s="33"/>
      <c r="AB524" s="33"/>
      <c r="AC524" s="33"/>
      <c r="AD524" s="33"/>
      <c r="AE524" s="33"/>
      <c r="AR524" s="189" t="s">
        <v>130</v>
      </c>
      <c r="AT524" s="189" t="s">
        <v>369</v>
      </c>
      <c r="AU524" s="189" t="s">
        <v>83</v>
      </c>
      <c r="AY524" s="16" t="s">
        <v>123</v>
      </c>
      <c r="BE524" s="190">
        <f>IF(N524="základní",J524,0)</f>
        <v>0</v>
      </c>
      <c r="BF524" s="190">
        <f>IF(N524="snížená",J524,0)</f>
        <v>0</v>
      </c>
      <c r="BG524" s="190">
        <f>IF(N524="zákl. přenesená",J524,0)</f>
        <v>0</v>
      </c>
      <c r="BH524" s="190">
        <f>IF(N524="sníž. přenesená",J524,0)</f>
        <v>0</v>
      </c>
      <c r="BI524" s="190">
        <f>IF(N524="nulová",J524,0)</f>
        <v>0</v>
      </c>
      <c r="BJ524" s="16" t="s">
        <v>83</v>
      </c>
      <c r="BK524" s="190">
        <f>ROUND(I524*H524,2)</f>
        <v>0</v>
      </c>
      <c r="BL524" s="16" t="s">
        <v>130</v>
      </c>
      <c r="BM524" s="189" t="s">
        <v>951</v>
      </c>
    </row>
    <row r="525" spans="1:65" s="2" customFormat="1" ht="48.75">
      <c r="A525" s="33"/>
      <c r="B525" s="34"/>
      <c r="C525" s="35"/>
      <c r="D525" s="191" t="s">
        <v>132</v>
      </c>
      <c r="E525" s="35"/>
      <c r="F525" s="192" t="s">
        <v>740</v>
      </c>
      <c r="G525" s="35"/>
      <c r="H525" s="35"/>
      <c r="I525" s="193"/>
      <c r="J525" s="35"/>
      <c r="K525" s="35"/>
      <c r="L525" s="38"/>
      <c r="M525" s="194"/>
      <c r="N525" s="195"/>
      <c r="O525" s="70"/>
      <c r="P525" s="70"/>
      <c r="Q525" s="70"/>
      <c r="R525" s="70"/>
      <c r="S525" s="70"/>
      <c r="T525" s="71"/>
      <c r="U525" s="33"/>
      <c r="V525" s="33"/>
      <c r="W525" s="33"/>
      <c r="X525" s="33"/>
      <c r="Y525" s="33"/>
      <c r="Z525" s="33"/>
      <c r="AA525" s="33"/>
      <c r="AB525" s="33"/>
      <c r="AC525" s="33"/>
      <c r="AD525" s="33"/>
      <c r="AE525" s="33"/>
      <c r="AT525" s="16" t="s">
        <v>132</v>
      </c>
      <c r="AU525" s="16" t="s">
        <v>83</v>
      </c>
    </row>
    <row r="526" spans="1:65" s="13" customFormat="1" ht="11.25">
      <c r="B526" s="206"/>
      <c r="C526" s="207"/>
      <c r="D526" s="191" t="s">
        <v>133</v>
      </c>
      <c r="E526" s="208" t="s">
        <v>1</v>
      </c>
      <c r="F526" s="209" t="s">
        <v>924</v>
      </c>
      <c r="G526" s="207"/>
      <c r="H526" s="210">
        <v>1.19</v>
      </c>
      <c r="I526" s="211"/>
      <c r="J526" s="207"/>
      <c r="K526" s="207"/>
      <c r="L526" s="212"/>
      <c r="M526" s="213"/>
      <c r="N526" s="214"/>
      <c r="O526" s="214"/>
      <c r="P526" s="214"/>
      <c r="Q526" s="214"/>
      <c r="R526" s="214"/>
      <c r="S526" s="214"/>
      <c r="T526" s="215"/>
      <c r="AT526" s="216" t="s">
        <v>133</v>
      </c>
      <c r="AU526" s="216" t="s">
        <v>83</v>
      </c>
      <c r="AV526" s="13" t="s">
        <v>85</v>
      </c>
      <c r="AW526" s="13" t="s">
        <v>31</v>
      </c>
      <c r="AX526" s="13" t="s">
        <v>75</v>
      </c>
      <c r="AY526" s="216" t="s">
        <v>123</v>
      </c>
    </row>
    <row r="527" spans="1:65" s="14" customFormat="1" ht="11.25">
      <c r="B527" s="217"/>
      <c r="C527" s="218"/>
      <c r="D527" s="191" t="s">
        <v>133</v>
      </c>
      <c r="E527" s="219" t="s">
        <v>1</v>
      </c>
      <c r="F527" s="220" t="s">
        <v>136</v>
      </c>
      <c r="G527" s="218"/>
      <c r="H527" s="221">
        <v>1.19</v>
      </c>
      <c r="I527" s="222"/>
      <c r="J527" s="218"/>
      <c r="K527" s="218"/>
      <c r="L527" s="223"/>
      <c r="M527" s="224"/>
      <c r="N527" s="225"/>
      <c r="O527" s="225"/>
      <c r="P527" s="225"/>
      <c r="Q527" s="225"/>
      <c r="R527" s="225"/>
      <c r="S527" s="225"/>
      <c r="T527" s="226"/>
      <c r="AT527" s="227" t="s">
        <v>133</v>
      </c>
      <c r="AU527" s="227" t="s">
        <v>83</v>
      </c>
      <c r="AV527" s="14" t="s">
        <v>130</v>
      </c>
      <c r="AW527" s="14" t="s">
        <v>31</v>
      </c>
      <c r="AX527" s="14" t="s">
        <v>83</v>
      </c>
      <c r="AY527" s="227" t="s">
        <v>123</v>
      </c>
    </row>
    <row r="528" spans="1:65" s="2" customFormat="1" ht="24">
      <c r="A528" s="33"/>
      <c r="B528" s="34"/>
      <c r="C528" s="228" t="s">
        <v>593</v>
      </c>
      <c r="D528" s="228" t="s">
        <v>369</v>
      </c>
      <c r="E528" s="229" t="s">
        <v>742</v>
      </c>
      <c r="F528" s="230" t="s">
        <v>743</v>
      </c>
      <c r="G528" s="231" t="s">
        <v>270</v>
      </c>
      <c r="H528" s="232">
        <v>21.6</v>
      </c>
      <c r="I528" s="233"/>
      <c r="J528" s="234">
        <f>ROUND(I528*H528,2)</f>
        <v>0</v>
      </c>
      <c r="K528" s="230" t="s">
        <v>128</v>
      </c>
      <c r="L528" s="38"/>
      <c r="M528" s="235" t="s">
        <v>1</v>
      </c>
      <c r="N528" s="236" t="s">
        <v>40</v>
      </c>
      <c r="O528" s="70"/>
      <c r="P528" s="187">
        <f>O528*H528</f>
        <v>0</v>
      </c>
      <c r="Q528" s="187">
        <v>0</v>
      </c>
      <c r="R528" s="187">
        <f>Q528*H528</f>
        <v>0</v>
      </c>
      <c r="S528" s="187">
        <v>0</v>
      </c>
      <c r="T528" s="188">
        <f>S528*H528</f>
        <v>0</v>
      </c>
      <c r="U528" s="33"/>
      <c r="V528" s="33"/>
      <c r="W528" s="33"/>
      <c r="X528" s="33"/>
      <c r="Y528" s="33"/>
      <c r="Z528" s="33"/>
      <c r="AA528" s="33"/>
      <c r="AB528" s="33"/>
      <c r="AC528" s="33"/>
      <c r="AD528" s="33"/>
      <c r="AE528" s="33"/>
      <c r="AR528" s="189" t="s">
        <v>641</v>
      </c>
      <c r="AT528" s="189" t="s">
        <v>369</v>
      </c>
      <c r="AU528" s="189" t="s">
        <v>83</v>
      </c>
      <c r="AY528" s="16" t="s">
        <v>123</v>
      </c>
      <c r="BE528" s="190">
        <f>IF(N528="základní",J528,0)</f>
        <v>0</v>
      </c>
      <c r="BF528" s="190">
        <f>IF(N528="snížená",J528,0)</f>
        <v>0</v>
      </c>
      <c r="BG528" s="190">
        <f>IF(N528="zákl. přenesená",J528,0)</f>
        <v>0</v>
      </c>
      <c r="BH528" s="190">
        <f>IF(N528="sníž. přenesená",J528,0)</f>
        <v>0</v>
      </c>
      <c r="BI528" s="190">
        <f>IF(N528="nulová",J528,0)</f>
        <v>0</v>
      </c>
      <c r="BJ528" s="16" t="s">
        <v>83</v>
      </c>
      <c r="BK528" s="190">
        <f>ROUND(I528*H528,2)</f>
        <v>0</v>
      </c>
      <c r="BL528" s="16" t="s">
        <v>641</v>
      </c>
      <c r="BM528" s="189" t="s">
        <v>952</v>
      </c>
    </row>
    <row r="529" spans="1:51" s="2" customFormat="1" ht="58.5">
      <c r="A529" s="33"/>
      <c r="B529" s="34"/>
      <c r="C529" s="35"/>
      <c r="D529" s="191" t="s">
        <v>132</v>
      </c>
      <c r="E529" s="35"/>
      <c r="F529" s="192" t="s">
        <v>745</v>
      </c>
      <c r="G529" s="35"/>
      <c r="H529" s="35"/>
      <c r="I529" s="193"/>
      <c r="J529" s="35"/>
      <c r="K529" s="35"/>
      <c r="L529" s="38"/>
      <c r="M529" s="194"/>
      <c r="N529" s="195"/>
      <c r="O529" s="70"/>
      <c r="P529" s="70"/>
      <c r="Q529" s="70"/>
      <c r="R529" s="70"/>
      <c r="S529" s="70"/>
      <c r="T529" s="71"/>
      <c r="U529" s="33"/>
      <c r="V529" s="33"/>
      <c r="W529" s="33"/>
      <c r="X529" s="33"/>
      <c r="Y529" s="33"/>
      <c r="Z529" s="33"/>
      <c r="AA529" s="33"/>
      <c r="AB529" s="33"/>
      <c r="AC529" s="33"/>
      <c r="AD529" s="33"/>
      <c r="AE529" s="33"/>
      <c r="AT529" s="16" t="s">
        <v>132</v>
      </c>
      <c r="AU529" s="16" t="s">
        <v>83</v>
      </c>
    </row>
    <row r="530" spans="1:51" s="13" customFormat="1" ht="11.25">
      <c r="B530" s="206"/>
      <c r="C530" s="207"/>
      <c r="D530" s="191" t="s">
        <v>133</v>
      </c>
      <c r="E530" s="208" t="s">
        <v>1</v>
      </c>
      <c r="F530" s="209" t="s">
        <v>953</v>
      </c>
      <c r="G530" s="207"/>
      <c r="H530" s="210">
        <v>21.6</v>
      </c>
      <c r="I530" s="211"/>
      <c r="J530" s="207"/>
      <c r="K530" s="207"/>
      <c r="L530" s="212"/>
      <c r="M530" s="213"/>
      <c r="N530" s="214"/>
      <c r="O530" s="214"/>
      <c r="P530" s="214"/>
      <c r="Q530" s="214"/>
      <c r="R530" s="214"/>
      <c r="S530" s="214"/>
      <c r="T530" s="215"/>
      <c r="AT530" s="216" t="s">
        <v>133</v>
      </c>
      <c r="AU530" s="216" t="s">
        <v>83</v>
      </c>
      <c r="AV530" s="13" t="s">
        <v>85</v>
      </c>
      <c r="AW530" s="13" t="s">
        <v>31</v>
      </c>
      <c r="AX530" s="13" t="s">
        <v>75</v>
      </c>
      <c r="AY530" s="216" t="s">
        <v>123</v>
      </c>
    </row>
    <row r="531" spans="1:51" s="14" customFormat="1" ht="11.25">
      <c r="B531" s="217"/>
      <c r="C531" s="218"/>
      <c r="D531" s="191" t="s">
        <v>133</v>
      </c>
      <c r="E531" s="219" t="s">
        <v>1</v>
      </c>
      <c r="F531" s="220" t="s">
        <v>136</v>
      </c>
      <c r="G531" s="218"/>
      <c r="H531" s="221">
        <v>21.6</v>
      </c>
      <c r="I531" s="222"/>
      <c r="J531" s="218"/>
      <c r="K531" s="218"/>
      <c r="L531" s="223"/>
      <c r="M531" s="237"/>
      <c r="N531" s="238"/>
      <c r="O531" s="238"/>
      <c r="P531" s="238"/>
      <c r="Q531" s="238"/>
      <c r="R531" s="238"/>
      <c r="S531" s="238"/>
      <c r="T531" s="239"/>
      <c r="AT531" s="227" t="s">
        <v>133</v>
      </c>
      <c r="AU531" s="227" t="s">
        <v>83</v>
      </c>
      <c r="AV531" s="14" t="s">
        <v>130</v>
      </c>
      <c r="AW531" s="14" t="s">
        <v>31</v>
      </c>
      <c r="AX531" s="14" t="s">
        <v>83</v>
      </c>
      <c r="AY531" s="227" t="s">
        <v>123</v>
      </c>
    </row>
    <row r="532" spans="1:51" s="2" customFormat="1" ht="6.95" customHeight="1">
      <c r="A532" s="33"/>
      <c r="B532" s="53"/>
      <c r="C532" s="54"/>
      <c r="D532" s="54"/>
      <c r="E532" s="54"/>
      <c r="F532" s="54"/>
      <c r="G532" s="54"/>
      <c r="H532" s="54"/>
      <c r="I532" s="54"/>
      <c r="J532" s="54"/>
      <c r="K532" s="54"/>
      <c r="L532" s="38"/>
      <c r="M532" s="33"/>
      <c r="O532" s="33"/>
      <c r="P532" s="33"/>
      <c r="Q532" s="33"/>
      <c r="R532" s="33"/>
      <c r="S532" s="33"/>
      <c r="T532" s="33"/>
      <c r="U532" s="33"/>
      <c r="V532" s="33"/>
      <c r="W532" s="33"/>
      <c r="X532" s="33"/>
      <c r="Y532" s="33"/>
      <c r="Z532" s="33"/>
      <c r="AA532" s="33"/>
      <c r="AB532" s="33"/>
      <c r="AC532" s="33"/>
      <c r="AD532" s="33"/>
      <c r="AE532" s="33"/>
    </row>
  </sheetData>
  <sheetProtection algorithmName="SHA-512" hashValue="fYVxAuDYQ5kCwB07cxSVsFydRSYdGPKPC/q2lvmgj+jzQUVYKWDwTkqJGvKhNVLGHY6vaz1h9SjiMjUwRZTlFQ==" saltValue="RamvSOqDhqq+w6wiCgoPBA==" spinCount="100000" sheet="1" objects="1" scenarios="1" formatColumns="0" formatRows="0" autoFilter="0"/>
  <autoFilter ref="C120:K531"/>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91</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95</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26.25" hidden="1" customHeight="1">
      <c r="B7" s="19"/>
      <c r="E7" s="281" t="str">
        <f>'Rekapitulace stavby'!K6</f>
        <v>Oprava trati v úseku Poličany - Malešov (mimo) - Červené Janovice</v>
      </c>
      <c r="F7" s="282"/>
      <c r="G7" s="282"/>
      <c r="H7" s="282"/>
      <c r="L7" s="19"/>
    </row>
    <row r="8" spans="1:46" s="2" customFormat="1" ht="12" hidden="1" customHeight="1">
      <c r="A8" s="33"/>
      <c r="B8" s="38"/>
      <c r="C8" s="33"/>
      <c r="D8" s="111" t="s">
        <v>96</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954</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25. 1. 2021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tr">
        <f>IF('Rekapitulace stavby'!AN10="","",'Rekapitulace stavby'!AN10)</f>
        <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tr">
        <f>IF('Rekapitulace stavby'!E11="","",'Rekapitulace stavby'!E11)</f>
        <v>Ing.Toláš Josef</v>
      </c>
      <c r="F15" s="33"/>
      <c r="G15" s="33"/>
      <c r="H15" s="33"/>
      <c r="I15" s="111" t="s">
        <v>27</v>
      </c>
      <c r="J15" s="112" t="str">
        <f>IF('Rekapitulace stavby'!AN11="","",'Rekapitulace stavby'!AN11)</f>
        <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tr">
        <f>IF('Rekapitulace stavby'!E20="","",'Rekapitulace stavby'!E20)</f>
        <v>Šubr Pavel</v>
      </c>
      <c r="F24" s="33"/>
      <c r="G24" s="33"/>
      <c r="H24" s="33"/>
      <c r="I24" s="111" t="s">
        <v>27</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ROUND((SUM(BE117:BE144)),  2)</f>
        <v>0</v>
      </c>
      <c r="G33" s="33"/>
      <c r="H33" s="33"/>
      <c r="I33" s="123">
        <v>0.21</v>
      </c>
      <c r="J33" s="122">
        <f>ROUND(((SUM(BE117:BE144))*I33),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ROUND((SUM(BF117:BF144)),  2)</f>
        <v>0</v>
      </c>
      <c r="G34" s="33"/>
      <c r="H34" s="33"/>
      <c r="I34" s="123">
        <v>0.15</v>
      </c>
      <c r="J34" s="122">
        <f>ROUND(((SUM(BF117:BF144))*I34),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ROUND((SUM(BG117:BG144)),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ROUND((SUM(BH117:BH144)),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ROUND((SUM(BI117:BI144)),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98</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customHeight="1">
      <c r="A85" s="33"/>
      <c r="B85" s="34"/>
      <c r="C85" s="35"/>
      <c r="D85" s="35"/>
      <c r="E85" s="288" t="str">
        <f>E7</f>
        <v>Oprava trati v úseku Poličany - Malešov (mimo) - Červené Janovice</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96</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SO3 - Přeprava mechanizace</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25. 1. 2021</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Ing.Toláš Josef</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Šubr Pavel</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99</v>
      </c>
      <c r="D94" s="143"/>
      <c r="E94" s="143"/>
      <c r="F94" s="143"/>
      <c r="G94" s="143"/>
      <c r="H94" s="143"/>
      <c r="I94" s="143"/>
      <c r="J94" s="144" t="s">
        <v>100</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101</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102</v>
      </c>
    </row>
    <row r="97" spans="1:31" s="9" customFormat="1" ht="24.95" customHeight="1">
      <c r="B97" s="146"/>
      <c r="C97" s="147"/>
      <c r="D97" s="148" t="s">
        <v>107</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108</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26.25" customHeight="1">
      <c r="A107" s="33"/>
      <c r="B107" s="34"/>
      <c r="C107" s="35"/>
      <c r="D107" s="35"/>
      <c r="E107" s="288" t="str">
        <f>E7</f>
        <v>Oprava trati v úseku Poličany - Malešov (mimo) - Červené Janovice</v>
      </c>
      <c r="F107" s="289"/>
      <c r="G107" s="289"/>
      <c r="H107" s="289"/>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40" t="str">
        <f>E9</f>
        <v>SO3 - Přeprava mechanizace</v>
      </c>
      <c r="F109" s="290"/>
      <c r="G109" s="290"/>
      <c r="H109" s="290"/>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25. 1. 2021</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Ing.Toláš Josef</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Šubr Pavel</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109</v>
      </c>
      <c r="D116" s="155" t="s">
        <v>60</v>
      </c>
      <c r="E116" s="155" t="s">
        <v>56</v>
      </c>
      <c r="F116" s="155" t="s">
        <v>57</v>
      </c>
      <c r="G116" s="155" t="s">
        <v>110</v>
      </c>
      <c r="H116" s="155" t="s">
        <v>111</v>
      </c>
      <c r="I116" s="155" t="s">
        <v>112</v>
      </c>
      <c r="J116" s="155" t="s">
        <v>100</v>
      </c>
      <c r="K116" s="156" t="s">
        <v>113</v>
      </c>
      <c r="L116" s="157"/>
      <c r="M116" s="74" t="s">
        <v>1</v>
      </c>
      <c r="N116" s="75" t="s">
        <v>39</v>
      </c>
      <c r="O116" s="75" t="s">
        <v>114</v>
      </c>
      <c r="P116" s="75" t="s">
        <v>115</v>
      </c>
      <c r="Q116" s="75" t="s">
        <v>116</v>
      </c>
      <c r="R116" s="75" t="s">
        <v>117</v>
      </c>
      <c r="S116" s="75" t="s">
        <v>118</v>
      </c>
      <c r="T116" s="76" t="s">
        <v>119</v>
      </c>
      <c r="U116" s="152"/>
      <c r="V116" s="152"/>
      <c r="W116" s="152"/>
      <c r="X116" s="152"/>
      <c r="Y116" s="152"/>
      <c r="Z116" s="152"/>
      <c r="AA116" s="152"/>
      <c r="AB116" s="152"/>
      <c r="AC116" s="152"/>
      <c r="AD116" s="152"/>
      <c r="AE116" s="152"/>
    </row>
    <row r="117" spans="1:65" s="2" customFormat="1" ht="22.9" customHeight="1">
      <c r="A117" s="33"/>
      <c r="B117" s="34"/>
      <c r="C117" s="81" t="s">
        <v>120</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102</v>
      </c>
      <c r="BK117" s="162">
        <f>BK118</f>
        <v>0</v>
      </c>
    </row>
    <row r="118" spans="1:65" s="11" customFormat="1" ht="25.9" customHeight="1">
      <c r="B118" s="163"/>
      <c r="C118" s="164"/>
      <c r="D118" s="165" t="s">
        <v>74</v>
      </c>
      <c r="E118" s="166" t="s">
        <v>656</v>
      </c>
      <c r="F118" s="166" t="s">
        <v>657</v>
      </c>
      <c r="G118" s="164"/>
      <c r="H118" s="164"/>
      <c r="I118" s="167"/>
      <c r="J118" s="168">
        <f>BK118</f>
        <v>0</v>
      </c>
      <c r="K118" s="164"/>
      <c r="L118" s="169"/>
      <c r="M118" s="170"/>
      <c r="N118" s="171"/>
      <c r="O118" s="171"/>
      <c r="P118" s="172">
        <f>SUM(P119:P144)</f>
        <v>0</v>
      </c>
      <c r="Q118" s="171"/>
      <c r="R118" s="172">
        <f>SUM(R119:R144)</f>
        <v>0</v>
      </c>
      <c r="S118" s="171"/>
      <c r="T118" s="173">
        <f>SUM(T119:T144)</f>
        <v>0</v>
      </c>
      <c r="AR118" s="174" t="s">
        <v>170</v>
      </c>
      <c r="AT118" s="175" t="s">
        <v>74</v>
      </c>
      <c r="AU118" s="175" t="s">
        <v>75</v>
      </c>
      <c r="AY118" s="174" t="s">
        <v>123</v>
      </c>
      <c r="BK118" s="176">
        <f>SUM(BK119:BK144)</f>
        <v>0</v>
      </c>
    </row>
    <row r="119" spans="1:65" s="2" customFormat="1" ht="24">
      <c r="A119" s="33"/>
      <c r="B119" s="34"/>
      <c r="C119" s="228" t="s">
        <v>83</v>
      </c>
      <c r="D119" s="228" t="s">
        <v>369</v>
      </c>
      <c r="E119" s="229" t="s">
        <v>955</v>
      </c>
      <c r="F119" s="230" t="s">
        <v>956</v>
      </c>
      <c r="G119" s="231" t="s">
        <v>127</v>
      </c>
      <c r="H119" s="232">
        <v>3</v>
      </c>
      <c r="I119" s="233"/>
      <c r="J119" s="234">
        <f>ROUND(I119*H119,2)</f>
        <v>0</v>
      </c>
      <c r="K119" s="230" t="s">
        <v>128</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130</v>
      </c>
      <c r="AT119" s="189" t="s">
        <v>369</v>
      </c>
      <c r="AU119" s="189" t="s">
        <v>83</v>
      </c>
      <c r="AY119" s="16" t="s">
        <v>123</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130</v>
      </c>
      <c r="BM119" s="189" t="s">
        <v>957</v>
      </c>
    </row>
    <row r="120" spans="1:65" s="2" customFormat="1" ht="58.5">
      <c r="A120" s="33"/>
      <c r="B120" s="34"/>
      <c r="C120" s="35"/>
      <c r="D120" s="191" t="s">
        <v>132</v>
      </c>
      <c r="E120" s="35"/>
      <c r="F120" s="192" t="s">
        <v>958</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132</v>
      </c>
      <c r="AU120" s="16" t="s">
        <v>83</v>
      </c>
    </row>
    <row r="121" spans="1:65" s="12" customFormat="1" ht="11.25">
      <c r="B121" s="196"/>
      <c r="C121" s="197"/>
      <c r="D121" s="191" t="s">
        <v>133</v>
      </c>
      <c r="E121" s="198" t="s">
        <v>1</v>
      </c>
      <c r="F121" s="199" t="s">
        <v>959</v>
      </c>
      <c r="G121" s="197"/>
      <c r="H121" s="198" t="s">
        <v>1</v>
      </c>
      <c r="I121" s="200"/>
      <c r="J121" s="197"/>
      <c r="K121" s="197"/>
      <c r="L121" s="201"/>
      <c r="M121" s="202"/>
      <c r="N121" s="203"/>
      <c r="O121" s="203"/>
      <c r="P121" s="203"/>
      <c r="Q121" s="203"/>
      <c r="R121" s="203"/>
      <c r="S121" s="203"/>
      <c r="T121" s="204"/>
      <c r="AT121" s="205" t="s">
        <v>133</v>
      </c>
      <c r="AU121" s="205" t="s">
        <v>83</v>
      </c>
      <c r="AV121" s="12" t="s">
        <v>83</v>
      </c>
      <c r="AW121" s="12" t="s">
        <v>31</v>
      </c>
      <c r="AX121" s="12" t="s">
        <v>75</v>
      </c>
      <c r="AY121" s="205" t="s">
        <v>123</v>
      </c>
    </row>
    <row r="122" spans="1:65" s="13" customFormat="1" ht="11.25">
      <c r="B122" s="206"/>
      <c r="C122" s="207"/>
      <c r="D122" s="191" t="s">
        <v>133</v>
      </c>
      <c r="E122" s="208" t="s">
        <v>1</v>
      </c>
      <c r="F122" s="209" t="s">
        <v>83</v>
      </c>
      <c r="G122" s="207"/>
      <c r="H122" s="210">
        <v>1</v>
      </c>
      <c r="I122" s="211"/>
      <c r="J122" s="207"/>
      <c r="K122" s="207"/>
      <c r="L122" s="212"/>
      <c r="M122" s="213"/>
      <c r="N122" s="214"/>
      <c r="O122" s="214"/>
      <c r="P122" s="214"/>
      <c r="Q122" s="214"/>
      <c r="R122" s="214"/>
      <c r="S122" s="214"/>
      <c r="T122" s="215"/>
      <c r="AT122" s="216" t="s">
        <v>133</v>
      </c>
      <c r="AU122" s="216" t="s">
        <v>83</v>
      </c>
      <c r="AV122" s="13" t="s">
        <v>85</v>
      </c>
      <c r="AW122" s="13" t="s">
        <v>31</v>
      </c>
      <c r="AX122" s="13" t="s">
        <v>75</v>
      </c>
      <c r="AY122" s="216" t="s">
        <v>123</v>
      </c>
    </row>
    <row r="123" spans="1:65" s="12" customFormat="1" ht="11.25">
      <c r="B123" s="196"/>
      <c r="C123" s="197"/>
      <c r="D123" s="191" t="s">
        <v>133</v>
      </c>
      <c r="E123" s="198" t="s">
        <v>1</v>
      </c>
      <c r="F123" s="199" t="s">
        <v>960</v>
      </c>
      <c r="G123" s="197"/>
      <c r="H123" s="198" t="s">
        <v>1</v>
      </c>
      <c r="I123" s="200"/>
      <c r="J123" s="197"/>
      <c r="K123" s="197"/>
      <c r="L123" s="201"/>
      <c r="M123" s="202"/>
      <c r="N123" s="203"/>
      <c r="O123" s="203"/>
      <c r="P123" s="203"/>
      <c r="Q123" s="203"/>
      <c r="R123" s="203"/>
      <c r="S123" s="203"/>
      <c r="T123" s="204"/>
      <c r="AT123" s="205" t="s">
        <v>133</v>
      </c>
      <c r="AU123" s="205" t="s">
        <v>83</v>
      </c>
      <c r="AV123" s="12" t="s">
        <v>83</v>
      </c>
      <c r="AW123" s="12" t="s">
        <v>31</v>
      </c>
      <c r="AX123" s="12" t="s">
        <v>75</v>
      </c>
      <c r="AY123" s="205" t="s">
        <v>123</v>
      </c>
    </row>
    <row r="124" spans="1:65" s="13" customFormat="1" ht="11.25">
      <c r="B124" s="206"/>
      <c r="C124" s="207"/>
      <c r="D124" s="191" t="s">
        <v>133</v>
      </c>
      <c r="E124" s="208" t="s">
        <v>1</v>
      </c>
      <c r="F124" s="209" t="s">
        <v>83</v>
      </c>
      <c r="G124" s="207"/>
      <c r="H124" s="210">
        <v>1</v>
      </c>
      <c r="I124" s="211"/>
      <c r="J124" s="207"/>
      <c r="K124" s="207"/>
      <c r="L124" s="212"/>
      <c r="M124" s="213"/>
      <c r="N124" s="214"/>
      <c r="O124" s="214"/>
      <c r="P124" s="214"/>
      <c r="Q124" s="214"/>
      <c r="R124" s="214"/>
      <c r="S124" s="214"/>
      <c r="T124" s="215"/>
      <c r="AT124" s="216" t="s">
        <v>133</v>
      </c>
      <c r="AU124" s="216" t="s">
        <v>83</v>
      </c>
      <c r="AV124" s="13" t="s">
        <v>85</v>
      </c>
      <c r="AW124" s="13" t="s">
        <v>31</v>
      </c>
      <c r="AX124" s="13" t="s">
        <v>75</v>
      </c>
      <c r="AY124" s="216" t="s">
        <v>123</v>
      </c>
    </row>
    <row r="125" spans="1:65" s="12" customFormat="1" ht="11.25">
      <c r="B125" s="196"/>
      <c r="C125" s="197"/>
      <c r="D125" s="191" t="s">
        <v>133</v>
      </c>
      <c r="E125" s="198" t="s">
        <v>1</v>
      </c>
      <c r="F125" s="199" t="s">
        <v>961</v>
      </c>
      <c r="G125" s="197"/>
      <c r="H125" s="198" t="s">
        <v>1</v>
      </c>
      <c r="I125" s="200"/>
      <c r="J125" s="197"/>
      <c r="K125" s="197"/>
      <c r="L125" s="201"/>
      <c r="M125" s="202"/>
      <c r="N125" s="203"/>
      <c r="O125" s="203"/>
      <c r="P125" s="203"/>
      <c r="Q125" s="203"/>
      <c r="R125" s="203"/>
      <c r="S125" s="203"/>
      <c r="T125" s="204"/>
      <c r="AT125" s="205" t="s">
        <v>133</v>
      </c>
      <c r="AU125" s="205" t="s">
        <v>83</v>
      </c>
      <c r="AV125" s="12" t="s">
        <v>83</v>
      </c>
      <c r="AW125" s="12" t="s">
        <v>31</v>
      </c>
      <c r="AX125" s="12" t="s">
        <v>75</v>
      </c>
      <c r="AY125" s="205" t="s">
        <v>123</v>
      </c>
    </row>
    <row r="126" spans="1:65" s="13" customFormat="1" ht="11.25">
      <c r="B126" s="206"/>
      <c r="C126" s="207"/>
      <c r="D126" s="191" t="s">
        <v>133</v>
      </c>
      <c r="E126" s="208" t="s">
        <v>1</v>
      </c>
      <c r="F126" s="209" t="s">
        <v>83</v>
      </c>
      <c r="G126" s="207"/>
      <c r="H126" s="210">
        <v>1</v>
      </c>
      <c r="I126" s="211"/>
      <c r="J126" s="207"/>
      <c r="K126" s="207"/>
      <c r="L126" s="212"/>
      <c r="M126" s="213"/>
      <c r="N126" s="214"/>
      <c r="O126" s="214"/>
      <c r="P126" s="214"/>
      <c r="Q126" s="214"/>
      <c r="R126" s="214"/>
      <c r="S126" s="214"/>
      <c r="T126" s="215"/>
      <c r="AT126" s="216" t="s">
        <v>133</v>
      </c>
      <c r="AU126" s="216" t="s">
        <v>83</v>
      </c>
      <c r="AV126" s="13" t="s">
        <v>85</v>
      </c>
      <c r="AW126" s="13" t="s">
        <v>31</v>
      </c>
      <c r="AX126" s="13" t="s">
        <v>75</v>
      </c>
      <c r="AY126" s="216" t="s">
        <v>123</v>
      </c>
    </row>
    <row r="127" spans="1:65" s="14" customFormat="1" ht="11.25">
      <c r="B127" s="217"/>
      <c r="C127" s="218"/>
      <c r="D127" s="191" t="s">
        <v>133</v>
      </c>
      <c r="E127" s="219" t="s">
        <v>1</v>
      </c>
      <c r="F127" s="220" t="s">
        <v>136</v>
      </c>
      <c r="G127" s="218"/>
      <c r="H127" s="221">
        <v>3</v>
      </c>
      <c r="I127" s="222"/>
      <c r="J127" s="218"/>
      <c r="K127" s="218"/>
      <c r="L127" s="223"/>
      <c r="M127" s="224"/>
      <c r="N127" s="225"/>
      <c r="O127" s="225"/>
      <c r="P127" s="225"/>
      <c r="Q127" s="225"/>
      <c r="R127" s="225"/>
      <c r="S127" s="225"/>
      <c r="T127" s="226"/>
      <c r="AT127" s="227" t="s">
        <v>133</v>
      </c>
      <c r="AU127" s="227" t="s">
        <v>83</v>
      </c>
      <c r="AV127" s="14" t="s">
        <v>130</v>
      </c>
      <c r="AW127" s="14" t="s">
        <v>31</v>
      </c>
      <c r="AX127" s="14" t="s">
        <v>83</v>
      </c>
      <c r="AY127" s="227" t="s">
        <v>123</v>
      </c>
    </row>
    <row r="128" spans="1:65" s="2" customFormat="1" ht="33" customHeight="1">
      <c r="A128" s="33"/>
      <c r="B128" s="34"/>
      <c r="C128" s="228" t="s">
        <v>85</v>
      </c>
      <c r="D128" s="228" t="s">
        <v>369</v>
      </c>
      <c r="E128" s="229" t="s">
        <v>962</v>
      </c>
      <c r="F128" s="230" t="s">
        <v>963</v>
      </c>
      <c r="G128" s="231" t="s">
        <v>127</v>
      </c>
      <c r="H128" s="232">
        <v>8</v>
      </c>
      <c r="I128" s="233"/>
      <c r="J128" s="234">
        <f>ROUND(I128*H128,2)</f>
        <v>0</v>
      </c>
      <c r="K128" s="230" t="s">
        <v>128</v>
      </c>
      <c r="L128" s="38"/>
      <c r="M128" s="235" t="s">
        <v>1</v>
      </c>
      <c r="N128" s="236" t="s">
        <v>40</v>
      </c>
      <c r="O128" s="70"/>
      <c r="P128" s="187">
        <f>O128*H128</f>
        <v>0</v>
      </c>
      <c r="Q128" s="187">
        <v>0</v>
      </c>
      <c r="R128" s="187">
        <f>Q128*H128</f>
        <v>0</v>
      </c>
      <c r="S128" s="187">
        <v>0</v>
      </c>
      <c r="T128" s="188">
        <f>S128*H128</f>
        <v>0</v>
      </c>
      <c r="U128" s="33"/>
      <c r="V128" s="33"/>
      <c r="W128" s="33"/>
      <c r="X128" s="33"/>
      <c r="Y128" s="33"/>
      <c r="Z128" s="33"/>
      <c r="AA128" s="33"/>
      <c r="AB128" s="33"/>
      <c r="AC128" s="33"/>
      <c r="AD128" s="33"/>
      <c r="AE128" s="33"/>
      <c r="AR128" s="189" t="s">
        <v>130</v>
      </c>
      <c r="AT128" s="189" t="s">
        <v>369</v>
      </c>
      <c r="AU128" s="189" t="s">
        <v>83</v>
      </c>
      <c r="AY128" s="16" t="s">
        <v>123</v>
      </c>
      <c r="BE128" s="190">
        <f>IF(N128="základní",J128,0)</f>
        <v>0</v>
      </c>
      <c r="BF128" s="190">
        <f>IF(N128="snížená",J128,0)</f>
        <v>0</v>
      </c>
      <c r="BG128" s="190">
        <f>IF(N128="zákl. přenesená",J128,0)</f>
        <v>0</v>
      </c>
      <c r="BH128" s="190">
        <f>IF(N128="sníž. přenesená",J128,0)</f>
        <v>0</v>
      </c>
      <c r="BI128" s="190">
        <f>IF(N128="nulová",J128,0)</f>
        <v>0</v>
      </c>
      <c r="BJ128" s="16" t="s">
        <v>83</v>
      </c>
      <c r="BK128" s="190">
        <f>ROUND(I128*H128,2)</f>
        <v>0</v>
      </c>
      <c r="BL128" s="16" t="s">
        <v>130</v>
      </c>
      <c r="BM128" s="189" t="s">
        <v>964</v>
      </c>
    </row>
    <row r="129" spans="1:51" s="2" customFormat="1" ht="58.5">
      <c r="A129" s="33"/>
      <c r="B129" s="34"/>
      <c r="C129" s="35"/>
      <c r="D129" s="191" t="s">
        <v>132</v>
      </c>
      <c r="E129" s="35"/>
      <c r="F129" s="192" t="s">
        <v>965</v>
      </c>
      <c r="G129" s="35"/>
      <c r="H129" s="35"/>
      <c r="I129" s="193"/>
      <c r="J129" s="35"/>
      <c r="K129" s="35"/>
      <c r="L129" s="38"/>
      <c r="M129" s="194"/>
      <c r="N129" s="195"/>
      <c r="O129" s="70"/>
      <c r="P129" s="70"/>
      <c r="Q129" s="70"/>
      <c r="R129" s="70"/>
      <c r="S129" s="70"/>
      <c r="T129" s="71"/>
      <c r="U129" s="33"/>
      <c r="V129" s="33"/>
      <c r="W129" s="33"/>
      <c r="X129" s="33"/>
      <c r="Y129" s="33"/>
      <c r="Z129" s="33"/>
      <c r="AA129" s="33"/>
      <c r="AB129" s="33"/>
      <c r="AC129" s="33"/>
      <c r="AD129" s="33"/>
      <c r="AE129" s="33"/>
      <c r="AT129" s="16" t="s">
        <v>132</v>
      </c>
      <c r="AU129" s="16" t="s">
        <v>83</v>
      </c>
    </row>
    <row r="130" spans="1:51" s="12" customFormat="1" ht="11.25">
      <c r="B130" s="196"/>
      <c r="C130" s="197"/>
      <c r="D130" s="191" t="s">
        <v>133</v>
      </c>
      <c r="E130" s="198" t="s">
        <v>1</v>
      </c>
      <c r="F130" s="199" t="s">
        <v>966</v>
      </c>
      <c r="G130" s="197"/>
      <c r="H130" s="198" t="s">
        <v>1</v>
      </c>
      <c r="I130" s="200"/>
      <c r="J130" s="197"/>
      <c r="K130" s="197"/>
      <c r="L130" s="201"/>
      <c r="M130" s="202"/>
      <c r="N130" s="203"/>
      <c r="O130" s="203"/>
      <c r="P130" s="203"/>
      <c r="Q130" s="203"/>
      <c r="R130" s="203"/>
      <c r="S130" s="203"/>
      <c r="T130" s="204"/>
      <c r="AT130" s="205" t="s">
        <v>133</v>
      </c>
      <c r="AU130" s="205" t="s">
        <v>83</v>
      </c>
      <c r="AV130" s="12" t="s">
        <v>83</v>
      </c>
      <c r="AW130" s="12" t="s">
        <v>31</v>
      </c>
      <c r="AX130" s="12" t="s">
        <v>75</v>
      </c>
      <c r="AY130" s="205" t="s">
        <v>123</v>
      </c>
    </row>
    <row r="131" spans="1:51" s="13" customFormat="1" ht="11.25">
      <c r="B131" s="206"/>
      <c r="C131" s="207"/>
      <c r="D131" s="191" t="s">
        <v>133</v>
      </c>
      <c r="E131" s="208" t="s">
        <v>1</v>
      </c>
      <c r="F131" s="209" t="s">
        <v>85</v>
      </c>
      <c r="G131" s="207"/>
      <c r="H131" s="210">
        <v>2</v>
      </c>
      <c r="I131" s="211"/>
      <c r="J131" s="207"/>
      <c r="K131" s="207"/>
      <c r="L131" s="212"/>
      <c r="M131" s="213"/>
      <c r="N131" s="214"/>
      <c r="O131" s="214"/>
      <c r="P131" s="214"/>
      <c r="Q131" s="214"/>
      <c r="R131" s="214"/>
      <c r="S131" s="214"/>
      <c r="T131" s="215"/>
      <c r="AT131" s="216" t="s">
        <v>133</v>
      </c>
      <c r="AU131" s="216" t="s">
        <v>83</v>
      </c>
      <c r="AV131" s="13" t="s">
        <v>85</v>
      </c>
      <c r="AW131" s="13" t="s">
        <v>31</v>
      </c>
      <c r="AX131" s="13" t="s">
        <v>75</v>
      </c>
      <c r="AY131" s="216" t="s">
        <v>123</v>
      </c>
    </row>
    <row r="132" spans="1:51" s="12" customFormat="1" ht="11.25">
      <c r="B132" s="196"/>
      <c r="C132" s="197"/>
      <c r="D132" s="191" t="s">
        <v>133</v>
      </c>
      <c r="E132" s="198" t="s">
        <v>1</v>
      </c>
      <c r="F132" s="199" t="s">
        <v>967</v>
      </c>
      <c r="G132" s="197"/>
      <c r="H132" s="198" t="s">
        <v>1</v>
      </c>
      <c r="I132" s="200"/>
      <c r="J132" s="197"/>
      <c r="K132" s="197"/>
      <c r="L132" s="201"/>
      <c r="M132" s="202"/>
      <c r="N132" s="203"/>
      <c r="O132" s="203"/>
      <c r="P132" s="203"/>
      <c r="Q132" s="203"/>
      <c r="R132" s="203"/>
      <c r="S132" s="203"/>
      <c r="T132" s="204"/>
      <c r="AT132" s="205" t="s">
        <v>133</v>
      </c>
      <c r="AU132" s="205" t="s">
        <v>83</v>
      </c>
      <c r="AV132" s="12" t="s">
        <v>83</v>
      </c>
      <c r="AW132" s="12" t="s">
        <v>31</v>
      </c>
      <c r="AX132" s="12" t="s">
        <v>75</v>
      </c>
      <c r="AY132" s="205" t="s">
        <v>123</v>
      </c>
    </row>
    <row r="133" spans="1:51" s="13" customFormat="1" ht="11.25">
      <c r="B133" s="206"/>
      <c r="C133" s="207"/>
      <c r="D133" s="191" t="s">
        <v>133</v>
      </c>
      <c r="E133" s="208" t="s">
        <v>1</v>
      </c>
      <c r="F133" s="209" t="s">
        <v>83</v>
      </c>
      <c r="G133" s="207"/>
      <c r="H133" s="210">
        <v>1</v>
      </c>
      <c r="I133" s="211"/>
      <c r="J133" s="207"/>
      <c r="K133" s="207"/>
      <c r="L133" s="212"/>
      <c r="M133" s="213"/>
      <c r="N133" s="214"/>
      <c r="O133" s="214"/>
      <c r="P133" s="214"/>
      <c r="Q133" s="214"/>
      <c r="R133" s="214"/>
      <c r="S133" s="214"/>
      <c r="T133" s="215"/>
      <c r="AT133" s="216" t="s">
        <v>133</v>
      </c>
      <c r="AU133" s="216" t="s">
        <v>83</v>
      </c>
      <c r="AV133" s="13" t="s">
        <v>85</v>
      </c>
      <c r="AW133" s="13" t="s">
        <v>31</v>
      </c>
      <c r="AX133" s="13" t="s">
        <v>75</v>
      </c>
      <c r="AY133" s="216" t="s">
        <v>123</v>
      </c>
    </row>
    <row r="134" spans="1:51" s="12" customFormat="1" ht="11.25">
      <c r="B134" s="196"/>
      <c r="C134" s="197"/>
      <c r="D134" s="191" t="s">
        <v>133</v>
      </c>
      <c r="E134" s="198" t="s">
        <v>1</v>
      </c>
      <c r="F134" s="199" t="s">
        <v>968</v>
      </c>
      <c r="G134" s="197"/>
      <c r="H134" s="198" t="s">
        <v>1</v>
      </c>
      <c r="I134" s="200"/>
      <c r="J134" s="197"/>
      <c r="K134" s="197"/>
      <c r="L134" s="201"/>
      <c r="M134" s="202"/>
      <c r="N134" s="203"/>
      <c r="O134" s="203"/>
      <c r="P134" s="203"/>
      <c r="Q134" s="203"/>
      <c r="R134" s="203"/>
      <c r="S134" s="203"/>
      <c r="T134" s="204"/>
      <c r="AT134" s="205" t="s">
        <v>133</v>
      </c>
      <c r="AU134" s="205" t="s">
        <v>83</v>
      </c>
      <c r="AV134" s="12" t="s">
        <v>83</v>
      </c>
      <c r="AW134" s="12" t="s">
        <v>31</v>
      </c>
      <c r="AX134" s="12" t="s">
        <v>75</v>
      </c>
      <c r="AY134" s="205" t="s">
        <v>123</v>
      </c>
    </row>
    <row r="135" spans="1:51" s="13" customFormat="1" ht="11.25">
      <c r="B135" s="206"/>
      <c r="C135" s="207"/>
      <c r="D135" s="191" t="s">
        <v>133</v>
      </c>
      <c r="E135" s="208" t="s">
        <v>1</v>
      </c>
      <c r="F135" s="209" t="s">
        <v>83</v>
      </c>
      <c r="G135" s="207"/>
      <c r="H135" s="210">
        <v>1</v>
      </c>
      <c r="I135" s="211"/>
      <c r="J135" s="207"/>
      <c r="K135" s="207"/>
      <c r="L135" s="212"/>
      <c r="M135" s="213"/>
      <c r="N135" s="214"/>
      <c r="O135" s="214"/>
      <c r="P135" s="214"/>
      <c r="Q135" s="214"/>
      <c r="R135" s="214"/>
      <c r="S135" s="214"/>
      <c r="T135" s="215"/>
      <c r="AT135" s="216" t="s">
        <v>133</v>
      </c>
      <c r="AU135" s="216" t="s">
        <v>83</v>
      </c>
      <c r="AV135" s="13" t="s">
        <v>85</v>
      </c>
      <c r="AW135" s="13" t="s">
        <v>31</v>
      </c>
      <c r="AX135" s="13" t="s">
        <v>75</v>
      </c>
      <c r="AY135" s="216" t="s">
        <v>123</v>
      </c>
    </row>
    <row r="136" spans="1:51" s="12" customFormat="1" ht="11.25">
      <c r="B136" s="196"/>
      <c r="C136" s="197"/>
      <c r="D136" s="191" t="s">
        <v>133</v>
      </c>
      <c r="E136" s="198" t="s">
        <v>1</v>
      </c>
      <c r="F136" s="199" t="s">
        <v>969</v>
      </c>
      <c r="G136" s="197"/>
      <c r="H136" s="198" t="s">
        <v>1</v>
      </c>
      <c r="I136" s="200"/>
      <c r="J136" s="197"/>
      <c r="K136" s="197"/>
      <c r="L136" s="201"/>
      <c r="M136" s="202"/>
      <c r="N136" s="203"/>
      <c r="O136" s="203"/>
      <c r="P136" s="203"/>
      <c r="Q136" s="203"/>
      <c r="R136" s="203"/>
      <c r="S136" s="203"/>
      <c r="T136" s="204"/>
      <c r="AT136" s="205" t="s">
        <v>133</v>
      </c>
      <c r="AU136" s="205" t="s">
        <v>83</v>
      </c>
      <c r="AV136" s="12" t="s">
        <v>83</v>
      </c>
      <c r="AW136" s="12" t="s">
        <v>31</v>
      </c>
      <c r="AX136" s="12" t="s">
        <v>75</v>
      </c>
      <c r="AY136" s="205" t="s">
        <v>123</v>
      </c>
    </row>
    <row r="137" spans="1:51" s="13" customFormat="1" ht="11.25">
      <c r="B137" s="206"/>
      <c r="C137" s="207"/>
      <c r="D137" s="191" t="s">
        <v>133</v>
      </c>
      <c r="E137" s="208" t="s">
        <v>1</v>
      </c>
      <c r="F137" s="209" t="s">
        <v>83</v>
      </c>
      <c r="G137" s="207"/>
      <c r="H137" s="210">
        <v>1</v>
      </c>
      <c r="I137" s="211"/>
      <c r="J137" s="207"/>
      <c r="K137" s="207"/>
      <c r="L137" s="212"/>
      <c r="M137" s="213"/>
      <c r="N137" s="214"/>
      <c r="O137" s="214"/>
      <c r="P137" s="214"/>
      <c r="Q137" s="214"/>
      <c r="R137" s="214"/>
      <c r="S137" s="214"/>
      <c r="T137" s="215"/>
      <c r="AT137" s="216" t="s">
        <v>133</v>
      </c>
      <c r="AU137" s="216" t="s">
        <v>83</v>
      </c>
      <c r="AV137" s="13" t="s">
        <v>85</v>
      </c>
      <c r="AW137" s="13" t="s">
        <v>31</v>
      </c>
      <c r="AX137" s="13" t="s">
        <v>75</v>
      </c>
      <c r="AY137" s="216" t="s">
        <v>123</v>
      </c>
    </row>
    <row r="138" spans="1:51" s="12" customFormat="1" ht="11.25">
      <c r="B138" s="196"/>
      <c r="C138" s="197"/>
      <c r="D138" s="191" t="s">
        <v>133</v>
      </c>
      <c r="E138" s="198" t="s">
        <v>1</v>
      </c>
      <c r="F138" s="199" t="s">
        <v>970</v>
      </c>
      <c r="G138" s="197"/>
      <c r="H138" s="198" t="s">
        <v>1</v>
      </c>
      <c r="I138" s="200"/>
      <c r="J138" s="197"/>
      <c r="K138" s="197"/>
      <c r="L138" s="201"/>
      <c r="M138" s="202"/>
      <c r="N138" s="203"/>
      <c r="O138" s="203"/>
      <c r="P138" s="203"/>
      <c r="Q138" s="203"/>
      <c r="R138" s="203"/>
      <c r="S138" s="203"/>
      <c r="T138" s="204"/>
      <c r="AT138" s="205" t="s">
        <v>133</v>
      </c>
      <c r="AU138" s="205" t="s">
        <v>83</v>
      </c>
      <c r="AV138" s="12" t="s">
        <v>83</v>
      </c>
      <c r="AW138" s="12" t="s">
        <v>31</v>
      </c>
      <c r="AX138" s="12" t="s">
        <v>75</v>
      </c>
      <c r="AY138" s="205" t="s">
        <v>123</v>
      </c>
    </row>
    <row r="139" spans="1:51" s="13" customFormat="1" ht="11.25">
      <c r="B139" s="206"/>
      <c r="C139" s="207"/>
      <c r="D139" s="191" t="s">
        <v>133</v>
      </c>
      <c r="E139" s="208" t="s">
        <v>1</v>
      </c>
      <c r="F139" s="209" t="s">
        <v>83</v>
      </c>
      <c r="G139" s="207"/>
      <c r="H139" s="210">
        <v>1</v>
      </c>
      <c r="I139" s="211"/>
      <c r="J139" s="207"/>
      <c r="K139" s="207"/>
      <c r="L139" s="212"/>
      <c r="M139" s="213"/>
      <c r="N139" s="214"/>
      <c r="O139" s="214"/>
      <c r="P139" s="214"/>
      <c r="Q139" s="214"/>
      <c r="R139" s="214"/>
      <c r="S139" s="214"/>
      <c r="T139" s="215"/>
      <c r="AT139" s="216" t="s">
        <v>133</v>
      </c>
      <c r="AU139" s="216" t="s">
        <v>83</v>
      </c>
      <c r="AV139" s="13" t="s">
        <v>85</v>
      </c>
      <c r="AW139" s="13" t="s">
        <v>31</v>
      </c>
      <c r="AX139" s="13" t="s">
        <v>75</v>
      </c>
      <c r="AY139" s="216" t="s">
        <v>123</v>
      </c>
    </row>
    <row r="140" spans="1:51" s="12" customFormat="1" ht="11.25">
      <c r="B140" s="196"/>
      <c r="C140" s="197"/>
      <c r="D140" s="191" t="s">
        <v>133</v>
      </c>
      <c r="E140" s="198" t="s">
        <v>1</v>
      </c>
      <c r="F140" s="199" t="s">
        <v>971</v>
      </c>
      <c r="G140" s="197"/>
      <c r="H140" s="198" t="s">
        <v>1</v>
      </c>
      <c r="I140" s="200"/>
      <c r="J140" s="197"/>
      <c r="K140" s="197"/>
      <c r="L140" s="201"/>
      <c r="M140" s="202"/>
      <c r="N140" s="203"/>
      <c r="O140" s="203"/>
      <c r="P140" s="203"/>
      <c r="Q140" s="203"/>
      <c r="R140" s="203"/>
      <c r="S140" s="203"/>
      <c r="T140" s="204"/>
      <c r="AT140" s="205" t="s">
        <v>133</v>
      </c>
      <c r="AU140" s="205" t="s">
        <v>83</v>
      </c>
      <c r="AV140" s="12" t="s">
        <v>83</v>
      </c>
      <c r="AW140" s="12" t="s">
        <v>31</v>
      </c>
      <c r="AX140" s="12" t="s">
        <v>75</v>
      </c>
      <c r="AY140" s="205" t="s">
        <v>123</v>
      </c>
    </row>
    <row r="141" spans="1:51" s="13" customFormat="1" ht="11.25">
      <c r="B141" s="206"/>
      <c r="C141" s="207"/>
      <c r="D141" s="191" t="s">
        <v>133</v>
      </c>
      <c r="E141" s="208" t="s">
        <v>1</v>
      </c>
      <c r="F141" s="209" t="s">
        <v>83</v>
      </c>
      <c r="G141" s="207"/>
      <c r="H141" s="210">
        <v>1</v>
      </c>
      <c r="I141" s="211"/>
      <c r="J141" s="207"/>
      <c r="K141" s="207"/>
      <c r="L141" s="212"/>
      <c r="M141" s="213"/>
      <c r="N141" s="214"/>
      <c r="O141" s="214"/>
      <c r="P141" s="214"/>
      <c r="Q141" s="214"/>
      <c r="R141" s="214"/>
      <c r="S141" s="214"/>
      <c r="T141" s="215"/>
      <c r="AT141" s="216" t="s">
        <v>133</v>
      </c>
      <c r="AU141" s="216" t="s">
        <v>83</v>
      </c>
      <c r="AV141" s="13" t="s">
        <v>85</v>
      </c>
      <c r="AW141" s="13" t="s">
        <v>31</v>
      </c>
      <c r="AX141" s="13" t="s">
        <v>75</v>
      </c>
      <c r="AY141" s="216" t="s">
        <v>123</v>
      </c>
    </row>
    <row r="142" spans="1:51" s="12" customFormat="1" ht="11.25">
      <c r="B142" s="196"/>
      <c r="C142" s="197"/>
      <c r="D142" s="191" t="s">
        <v>133</v>
      </c>
      <c r="E142" s="198" t="s">
        <v>1</v>
      </c>
      <c r="F142" s="199" t="s">
        <v>972</v>
      </c>
      <c r="G142" s="197"/>
      <c r="H142" s="198" t="s">
        <v>1</v>
      </c>
      <c r="I142" s="200"/>
      <c r="J142" s="197"/>
      <c r="K142" s="197"/>
      <c r="L142" s="201"/>
      <c r="M142" s="202"/>
      <c r="N142" s="203"/>
      <c r="O142" s="203"/>
      <c r="P142" s="203"/>
      <c r="Q142" s="203"/>
      <c r="R142" s="203"/>
      <c r="S142" s="203"/>
      <c r="T142" s="204"/>
      <c r="AT142" s="205" t="s">
        <v>133</v>
      </c>
      <c r="AU142" s="205" t="s">
        <v>83</v>
      </c>
      <c r="AV142" s="12" t="s">
        <v>83</v>
      </c>
      <c r="AW142" s="12" t="s">
        <v>31</v>
      </c>
      <c r="AX142" s="12" t="s">
        <v>75</v>
      </c>
      <c r="AY142" s="205" t="s">
        <v>123</v>
      </c>
    </row>
    <row r="143" spans="1:51" s="13" customFormat="1" ht="11.25">
      <c r="B143" s="206"/>
      <c r="C143" s="207"/>
      <c r="D143" s="191" t="s">
        <v>133</v>
      </c>
      <c r="E143" s="208" t="s">
        <v>1</v>
      </c>
      <c r="F143" s="209" t="s">
        <v>83</v>
      </c>
      <c r="G143" s="207"/>
      <c r="H143" s="210">
        <v>1</v>
      </c>
      <c r="I143" s="211"/>
      <c r="J143" s="207"/>
      <c r="K143" s="207"/>
      <c r="L143" s="212"/>
      <c r="M143" s="213"/>
      <c r="N143" s="214"/>
      <c r="O143" s="214"/>
      <c r="P143" s="214"/>
      <c r="Q143" s="214"/>
      <c r="R143" s="214"/>
      <c r="S143" s="214"/>
      <c r="T143" s="215"/>
      <c r="AT143" s="216" t="s">
        <v>133</v>
      </c>
      <c r="AU143" s="216" t="s">
        <v>83</v>
      </c>
      <c r="AV143" s="13" t="s">
        <v>85</v>
      </c>
      <c r="AW143" s="13" t="s">
        <v>31</v>
      </c>
      <c r="AX143" s="13" t="s">
        <v>75</v>
      </c>
      <c r="AY143" s="216" t="s">
        <v>123</v>
      </c>
    </row>
    <row r="144" spans="1:51" s="14" customFormat="1" ht="11.25">
      <c r="B144" s="217"/>
      <c r="C144" s="218"/>
      <c r="D144" s="191" t="s">
        <v>133</v>
      </c>
      <c r="E144" s="219" t="s">
        <v>1</v>
      </c>
      <c r="F144" s="220" t="s">
        <v>136</v>
      </c>
      <c r="G144" s="218"/>
      <c r="H144" s="221">
        <v>8</v>
      </c>
      <c r="I144" s="222"/>
      <c r="J144" s="218"/>
      <c r="K144" s="218"/>
      <c r="L144" s="223"/>
      <c r="M144" s="237"/>
      <c r="N144" s="238"/>
      <c r="O144" s="238"/>
      <c r="P144" s="238"/>
      <c r="Q144" s="238"/>
      <c r="R144" s="238"/>
      <c r="S144" s="238"/>
      <c r="T144" s="239"/>
      <c r="AT144" s="227" t="s">
        <v>133</v>
      </c>
      <c r="AU144" s="227" t="s">
        <v>83</v>
      </c>
      <c r="AV144" s="14" t="s">
        <v>130</v>
      </c>
      <c r="AW144" s="14" t="s">
        <v>31</v>
      </c>
      <c r="AX144" s="14" t="s">
        <v>83</v>
      </c>
      <c r="AY144" s="227" t="s">
        <v>123</v>
      </c>
    </row>
    <row r="145" spans="1:31" s="2" customFormat="1" ht="6.95" customHeight="1">
      <c r="A145" s="33"/>
      <c r="B145" s="53"/>
      <c r="C145" s="54"/>
      <c r="D145" s="54"/>
      <c r="E145" s="54"/>
      <c r="F145" s="54"/>
      <c r="G145" s="54"/>
      <c r="H145" s="54"/>
      <c r="I145" s="54"/>
      <c r="J145" s="54"/>
      <c r="K145" s="54"/>
      <c r="L145" s="38"/>
      <c r="M145" s="33"/>
      <c r="O145" s="33"/>
      <c r="P145" s="33"/>
      <c r="Q145" s="33"/>
      <c r="R145" s="33"/>
      <c r="S145" s="33"/>
      <c r="T145" s="33"/>
      <c r="U145" s="33"/>
      <c r="V145" s="33"/>
      <c r="W145" s="33"/>
      <c r="X145" s="33"/>
      <c r="Y145" s="33"/>
      <c r="Z145" s="33"/>
      <c r="AA145" s="33"/>
      <c r="AB145" s="33"/>
      <c r="AC145" s="33"/>
      <c r="AD145" s="33"/>
      <c r="AE145" s="33"/>
    </row>
  </sheetData>
  <sheetProtection algorithmName="SHA-512" hashValue="CmKF9Faia2JGEUClPtdMadgiUXj4+Q4u91AGLLCmqFyKXal7YSMJWf8O+0N6EW9hhLzmAcrXs0rzNK4XwVmenQ==" saltValue="QGryRez6Pf3Dh5dMOQzUCKb4A1temYZPa0dpZtYyfrxbQMvbaKcwb/m8u6DcDdnR9m/BkI78S08N9CfJHDn64w==" spinCount="100000" sheet="1" objects="1" scenarios="1" formatColumns="0" formatRows="0" autoFilter="0"/>
  <autoFilter ref="C116:K144"/>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94</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95</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26.25" hidden="1" customHeight="1">
      <c r="B7" s="19"/>
      <c r="E7" s="281" t="str">
        <f>'Rekapitulace stavby'!K6</f>
        <v>Oprava trati v úseku Poličany - Malešov (mimo) - Červené Janovice</v>
      </c>
      <c r="F7" s="282"/>
      <c r="G7" s="282"/>
      <c r="H7" s="282"/>
      <c r="L7" s="19"/>
    </row>
    <row r="8" spans="1:46" s="2" customFormat="1" ht="12" hidden="1" customHeight="1">
      <c r="A8" s="33"/>
      <c r="B8" s="38"/>
      <c r="C8" s="33"/>
      <c r="D8" s="111" t="s">
        <v>96</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973</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25. 1. 2021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tr">
        <f>IF('Rekapitulace stavby'!AN10="","",'Rekapitulace stavby'!AN10)</f>
        <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tr">
        <f>IF('Rekapitulace stavby'!E11="","",'Rekapitulace stavby'!E11)</f>
        <v>Ing.Toláš Josef</v>
      </c>
      <c r="F15" s="33"/>
      <c r="G15" s="33"/>
      <c r="H15" s="33"/>
      <c r="I15" s="111" t="s">
        <v>27</v>
      </c>
      <c r="J15" s="112" t="str">
        <f>IF('Rekapitulace stavby'!AN11="","",'Rekapitulace stavby'!AN11)</f>
        <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tr">
        <f>IF('Rekapitulace stavby'!E20="","",'Rekapitulace stavby'!E20)</f>
        <v>Šubr Pavel</v>
      </c>
      <c r="F24" s="33"/>
      <c r="G24" s="33"/>
      <c r="H24" s="33"/>
      <c r="I24" s="111" t="s">
        <v>27</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ROUND((SUM(BE117:BE151)),  2)</f>
        <v>0</v>
      </c>
      <c r="G33" s="33"/>
      <c r="H33" s="33"/>
      <c r="I33" s="123">
        <v>0.21</v>
      </c>
      <c r="J33" s="122">
        <f>ROUND(((SUM(BE117:BE151))*I33),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ROUND((SUM(BF117:BF151)),  2)</f>
        <v>0</v>
      </c>
      <c r="G34" s="33"/>
      <c r="H34" s="33"/>
      <c r="I34" s="123">
        <v>0.15</v>
      </c>
      <c r="J34" s="122">
        <f>ROUND(((SUM(BF117:BF151))*I34),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ROUND((SUM(BG117:BG151)),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ROUND((SUM(BH117:BH151)),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ROUND((SUM(BI117:BI151)),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98</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customHeight="1">
      <c r="A85" s="33"/>
      <c r="B85" s="34"/>
      <c r="C85" s="35"/>
      <c r="D85" s="35"/>
      <c r="E85" s="288" t="str">
        <f>E7</f>
        <v>Oprava trati v úseku Poličany - Malešov (mimo) - Červené Janovice</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96</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SO4 - VON</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25. 1. 2021</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Ing.Toláš Josef</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Šubr Pavel</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99</v>
      </c>
      <c r="D94" s="143"/>
      <c r="E94" s="143"/>
      <c r="F94" s="143"/>
      <c r="G94" s="143"/>
      <c r="H94" s="143"/>
      <c r="I94" s="143"/>
      <c r="J94" s="144" t="s">
        <v>100</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101</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102</v>
      </c>
    </row>
    <row r="97" spans="1:31" s="9" customFormat="1" ht="24.95" customHeight="1">
      <c r="B97" s="146"/>
      <c r="C97" s="147"/>
      <c r="D97" s="148" t="s">
        <v>107</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108</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26.25" customHeight="1">
      <c r="A107" s="33"/>
      <c r="B107" s="34"/>
      <c r="C107" s="35"/>
      <c r="D107" s="35"/>
      <c r="E107" s="288" t="str">
        <f>E7</f>
        <v>Oprava trati v úseku Poličany - Malešov (mimo) - Červené Janovice</v>
      </c>
      <c r="F107" s="289"/>
      <c r="G107" s="289"/>
      <c r="H107" s="289"/>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40" t="str">
        <f>E9</f>
        <v>SO4 - VON</v>
      </c>
      <c r="F109" s="290"/>
      <c r="G109" s="290"/>
      <c r="H109" s="290"/>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25. 1. 2021</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Ing.Toláš Josef</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Šubr Pavel</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109</v>
      </c>
      <c r="D116" s="155" t="s">
        <v>60</v>
      </c>
      <c r="E116" s="155" t="s">
        <v>56</v>
      </c>
      <c r="F116" s="155" t="s">
        <v>57</v>
      </c>
      <c r="G116" s="155" t="s">
        <v>110</v>
      </c>
      <c r="H116" s="155" t="s">
        <v>111</v>
      </c>
      <c r="I116" s="155" t="s">
        <v>112</v>
      </c>
      <c r="J116" s="155" t="s">
        <v>100</v>
      </c>
      <c r="K116" s="156" t="s">
        <v>113</v>
      </c>
      <c r="L116" s="157"/>
      <c r="M116" s="74" t="s">
        <v>1</v>
      </c>
      <c r="N116" s="75" t="s">
        <v>39</v>
      </c>
      <c r="O116" s="75" t="s">
        <v>114</v>
      </c>
      <c r="P116" s="75" t="s">
        <v>115</v>
      </c>
      <c r="Q116" s="75" t="s">
        <v>116</v>
      </c>
      <c r="R116" s="75" t="s">
        <v>117</v>
      </c>
      <c r="S116" s="75" t="s">
        <v>118</v>
      </c>
      <c r="T116" s="76" t="s">
        <v>119</v>
      </c>
      <c r="U116" s="152"/>
      <c r="V116" s="152"/>
      <c r="W116" s="152"/>
      <c r="X116" s="152"/>
      <c r="Y116" s="152"/>
      <c r="Z116" s="152"/>
      <c r="AA116" s="152"/>
      <c r="AB116" s="152"/>
      <c r="AC116" s="152"/>
      <c r="AD116" s="152"/>
      <c r="AE116" s="152"/>
    </row>
    <row r="117" spans="1:65" s="2" customFormat="1" ht="22.9" customHeight="1">
      <c r="A117" s="33"/>
      <c r="B117" s="34"/>
      <c r="C117" s="81" t="s">
        <v>120</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102</v>
      </c>
      <c r="BK117" s="162">
        <f>BK118</f>
        <v>0</v>
      </c>
    </row>
    <row r="118" spans="1:65" s="11" customFormat="1" ht="25.9" customHeight="1">
      <c r="B118" s="163"/>
      <c r="C118" s="164"/>
      <c r="D118" s="165" t="s">
        <v>74</v>
      </c>
      <c r="E118" s="166" t="s">
        <v>656</v>
      </c>
      <c r="F118" s="166" t="s">
        <v>657</v>
      </c>
      <c r="G118" s="164"/>
      <c r="H118" s="164"/>
      <c r="I118" s="167"/>
      <c r="J118" s="168">
        <f>BK118</f>
        <v>0</v>
      </c>
      <c r="K118" s="164"/>
      <c r="L118" s="169"/>
      <c r="M118" s="170"/>
      <c r="N118" s="171"/>
      <c r="O118" s="171"/>
      <c r="P118" s="172">
        <f>SUM(P119:P151)</f>
        <v>0</v>
      </c>
      <c r="Q118" s="171"/>
      <c r="R118" s="172">
        <f>SUM(R119:R151)</f>
        <v>0</v>
      </c>
      <c r="S118" s="171"/>
      <c r="T118" s="173">
        <f>SUM(T119:T151)</f>
        <v>0</v>
      </c>
      <c r="AR118" s="174" t="s">
        <v>170</v>
      </c>
      <c r="AT118" s="175" t="s">
        <v>74</v>
      </c>
      <c r="AU118" s="175" t="s">
        <v>75</v>
      </c>
      <c r="AY118" s="174" t="s">
        <v>123</v>
      </c>
      <c r="BK118" s="176">
        <f>SUM(BK119:BK151)</f>
        <v>0</v>
      </c>
    </row>
    <row r="119" spans="1:65" s="2" customFormat="1" ht="24">
      <c r="A119" s="33"/>
      <c r="B119" s="34"/>
      <c r="C119" s="228" t="s">
        <v>83</v>
      </c>
      <c r="D119" s="228" t="s">
        <v>369</v>
      </c>
      <c r="E119" s="229" t="s">
        <v>974</v>
      </c>
      <c r="F119" s="230" t="s">
        <v>975</v>
      </c>
      <c r="G119" s="231" t="s">
        <v>127</v>
      </c>
      <c r="H119" s="232">
        <v>1</v>
      </c>
      <c r="I119" s="233"/>
      <c r="J119" s="234">
        <f>ROUND(I119*H119,2)</f>
        <v>0</v>
      </c>
      <c r="K119" s="230" t="s">
        <v>128</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130</v>
      </c>
      <c r="AT119" s="189" t="s">
        <v>369</v>
      </c>
      <c r="AU119" s="189" t="s">
        <v>83</v>
      </c>
      <c r="AY119" s="16" t="s">
        <v>123</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130</v>
      </c>
      <c r="BM119" s="189" t="s">
        <v>976</v>
      </c>
    </row>
    <row r="120" spans="1:65" s="2" customFormat="1" ht="19.5">
      <c r="A120" s="33"/>
      <c r="B120" s="34"/>
      <c r="C120" s="35"/>
      <c r="D120" s="191" t="s">
        <v>132</v>
      </c>
      <c r="E120" s="35"/>
      <c r="F120" s="192" t="s">
        <v>975</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132</v>
      </c>
      <c r="AU120" s="16" t="s">
        <v>83</v>
      </c>
    </row>
    <row r="121" spans="1:65" s="13" customFormat="1" ht="11.25">
      <c r="B121" s="206"/>
      <c r="C121" s="207"/>
      <c r="D121" s="191" t="s">
        <v>133</v>
      </c>
      <c r="E121" s="208" t="s">
        <v>1</v>
      </c>
      <c r="F121" s="209" t="s">
        <v>83</v>
      </c>
      <c r="G121" s="207"/>
      <c r="H121" s="210">
        <v>1</v>
      </c>
      <c r="I121" s="211"/>
      <c r="J121" s="207"/>
      <c r="K121" s="207"/>
      <c r="L121" s="212"/>
      <c r="M121" s="213"/>
      <c r="N121" s="214"/>
      <c r="O121" s="214"/>
      <c r="P121" s="214"/>
      <c r="Q121" s="214"/>
      <c r="R121" s="214"/>
      <c r="S121" s="214"/>
      <c r="T121" s="215"/>
      <c r="AT121" s="216" t="s">
        <v>133</v>
      </c>
      <c r="AU121" s="216" t="s">
        <v>83</v>
      </c>
      <c r="AV121" s="13" t="s">
        <v>85</v>
      </c>
      <c r="AW121" s="13" t="s">
        <v>31</v>
      </c>
      <c r="AX121" s="13" t="s">
        <v>75</v>
      </c>
      <c r="AY121" s="216" t="s">
        <v>123</v>
      </c>
    </row>
    <row r="122" spans="1:65" s="14" customFormat="1" ht="11.25">
      <c r="B122" s="217"/>
      <c r="C122" s="218"/>
      <c r="D122" s="191" t="s">
        <v>133</v>
      </c>
      <c r="E122" s="219" t="s">
        <v>1</v>
      </c>
      <c r="F122" s="220" t="s">
        <v>136</v>
      </c>
      <c r="G122" s="218"/>
      <c r="H122" s="221">
        <v>1</v>
      </c>
      <c r="I122" s="222"/>
      <c r="J122" s="218"/>
      <c r="K122" s="218"/>
      <c r="L122" s="223"/>
      <c r="M122" s="224"/>
      <c r="N122" s="225"/>
      <c r="O122" s="225"/>
      <c r="P122" s="225"/>
      <c r="Q122" s="225"/>
      <c r="R122" s="225"/>
      <c r="S122" s="225"/>
      <c r="T122" s="226"/>
      <c r="AT122" s="227" t="s">
        <v>133</v>
      </c>
      <c r="AU122" s="227" t="s">
        <v>83</v>
      </c>
      <c r="AV122" s="14" t="s">
        <v>130</v>
      </c>
      <c r="AW122" s="14" t="s">
        <v>31</v>
      </c>
      <c r="AX122" s="14" t="s">
        <v>83</v>
      </c>
      <c r="AY122" s="227" t="s">
        <v>123</v>
      </c>
    </row>
    <row r="123" spans="1:65" s="2" customFormat="1" ht="21.75" customHeight="1">
      <c r="A123" s="33"/>
      <c r="B123" s="34"/>
      <c r="C123" s="228" t="s">
        <v>85</v>
      </c>
      <c r="D123" s="228" t="s">
        <v>369</v>
      </c>
      <c r="E123" s="229" t="s">
        <v>977</v>
      </c>
      <c r="F123" s="230" t="s">
        <v>978</v>
      </c>
      <c r="G123" s="231" t="s">
        <v>127</v>
      </c>
      <c r="H123" s="232">
        <v>1</v>
      </c>
      <c r="I123" s="233"/>
      <c r="J123" s="234">
        <f>ROUND(I123*H123,2)</f>
        <v>0</v>
      </c>
      <c r="K123" s="230" t="s">
        <v>128</v>
      </c>
      <c r="L123" s="38"/>
      <c r="M123" s="235" t="s">
        <v>1</v>
      </c>
      <c r="N123" s="236" t="s">
        <v>40</v>
      </c>
      <c r="O123" s="70"/>
      <c r="P123" s="187">
        <f>O123*H123</f>
        <v>0</v>
      </c>
      <c r="Q123" s="187">
        <v>0</v>
      </c>
      <c r="R123" s="187">
        <f>Q123*H123</f>
        <v>0</v>
      </c>
      <c r="S123" s="187">
        <v>0</v>
      </c>
      <c r="T123" s="188">
        <f>S123*H123</f>
        <v>0</v>
      </c>
      <c r="U123" s="33"/>
      <c r="V123" s="33"/>
      <c r="W123" s="33"/>
      <c r="X123" s="33"/>
      <c r="Y123" s="33"/>
      <c r="Z123" s="33"/>
      <c r="AA123" s="33"/>
      <c r="AB123" s="33"/>
      <c r="AC123" s="33"/>
      <c r="AD123" s="33"/>
      <c r="AE123" s="33"/>
      <c r="AR123" s="189" t="s">
        <v>130</v>
      </c>
      <c r="AT123" s="189" t="s">
        <v>369</v>
      </c>
      <c r="AU123" s="189" t="s">
        <v>83</v>
      </c>
      <c r="AY123" s="16" t="s">
        <v>123</v>
      </c>
      <c r="BE123" s="190">
        <f>IF(N123="základní",J123,0)</f>
        <v>0</v>
      </c>
      <c r="BF123" s="190">
        <f>IF(N123="snížená",J123,0)</f>
        <v>0</v>
      </c>
      <c r="BG123" s="190">
        <f>IF(N123="zákl. přenesená",J123,0)</f>
        <v>0</v>
      </c>
      <c r="BH123" s="190">
        <f>IF(N123="sníž. přenesená",J123,0)</f>
        <v>0</v>
      </c>
      <c r="BI123" s="190">
        <f>IF(N123="nulová",J123,0)</f>
        <v>0</v>
      </c>
      <c r="BJ123" s="16" t="s">
        <v>83</v>
      </c>
      <c r="BK123" s="190">
        <f>ROUND(I123*H123,2)</f>
        <v>0</v>
      </c>
      <c r="BL123" s="16" t="s">
        <v>130</v>
      </c>
      <c r="BM123" s="189" t="s">
        <v>979</v>
      </c>
    </row>
    <row r="124" spans="1:65" s="2" customFormat="1" ht="11.25">
      <c r="A124" s="33"/>
      <c r="B124" s="34"/>
      <c r="C124" s="35"/>
      <c r="D124" s="191" t="s">
        <v>132</v>
      </c>
      <c r="E124" s="35"/>
      <c r="F124" s="192" t="s">
        <v>978</v>
      </c>
      <c r="G124" s="35"/>
      <c r="H124" s="35"/>
      <c r="I124" s="193"/>
      <c r="J124" s="35"/>
      <c r="K124" s="35"/>
      <c r="L124" s="38"/>
      <c r="M124" s="194"/>
      <c r="N124" s="195"/>
      <c r="O124" s="70"/>
      <c r="P124" s="70"/>
      <c r="Q124" s="70"/>
      <c r="R124" s="70"/>
      <c r="S124" s="70"/>
      <c r="T124" s="71"/>
      <c r="U124" s="33"/>
      <c r="V124" s="33"/>
      <c r="W124" s="33"/>
      <c r="X124" s="33"/>
      <c r="Y124" s="33"/>
      <c r="Z124" s="33"/>
      <c r="AA124" s="33"/>
      <c r="AB124" s="33"/>
      <c r="AC124" s="33"/>
      <c r="AD124" s="33"/>
      <c r="AE124" s="33"/>
      <c r="AT124" s="16" t="s">
        <v>132</v>
      </c>
      <c r="AU124" s="16" t="s">
        <v>83</v>
      </c>
    </row>
    <row r="125" spans="1:65" s="13" customFormat="1" ht="11.25">
      <c r="B125" s="206"/>
      <c r="C125" s="207"/>
      <c r="D125" s="191" t="s">
        <v>133</v>
      </c>
      <c r="E125" s="208" t="s">
        <v>1</v>
      </c>
      <c r="F125" s="209" t="s">
        <v>83</v>
      </c>
      <c r="G125" s="207"/>
      <c r="H125" s="210">
        <v>1</v>
      </c>
      <c r="I125" s="211"/>
      <c r="J125" s="207"/>
      <c r="K125" s="207"/>
      <c r="L125" s="212"/>
      <c r="M125" s="213"/>
      <c r="N125" s="214"/>
      <c r="O125" s="214"/>
      <c r="P125" s="214"/>
      <c r="Q125" s="214"/>
      <c r="R125" s="214"/>
      <c r="S125" s="214"/>
      <c r="T125" s="215"/>
      <c r="AT125" s="216" t="s">
        <v>133</v>
      </c>
      <c r="AU125" s="216" t="s">
        <v>83</v>
      </c>
      <c r="AV125" s="13" t="s">
        <v>85</v>
      </c>
      <c r="AW125" s="13" t="s">
        <v>31</v>
      </c>
      <c r="AX125" s="13" t="s">
        <v>75</v>
      </c>
      <c r="AY125" s="216" t="s">
        <v>123</v>
      </c>
    </row>
    <row r="126" spans="1:65" s="14" customFormat="1" ht="11.25">
      <c r="B126" s="217"/>
      <c r="C126" s="218"/>
      <c r="D126" s="191" t="s">
        <v>133</v>
      </c>
      <c r="E126" s="219" t="s">
        <v>1</v>
      </c>
      <c r="F126" s="220" t="s">
        <v>136</v>
      </c>
      <c r="G126" s="218"/>
      <c r="H126" s="221">
        <v>1</v>
      </c>
      <c r="I126" s="222"/>
      <c r="J126" s="218"/>
      <c r="K126" s="218"/>
      <c r="L126" s="223"/>
      <c r="M126" s="224"/>
      <c r="N126" s="225"/>
      <c r="O126" s="225"/>
      <c r="P126" s="225"/>
      <c r="Q126" s="225"/>
      <c r="R126" s="225"/>
      <c r="S126" s="225"/>
      <c r="T126" s="226"/>
      <c r="AT126" s="227" t="s">
        <v>133</v>
      </c>
      <c r="AU126" s="227" t="s">
        <v>83</v>
      </c>
      <c r="AV126" s="14" t="s">
        <v>130</v>
      </c>
      <c r="AW126" s="14" t="s">
        <v>31</v>
      </c>
      <c r="AX126" s="14" t="s">
        <v>83</v>
      </c>
      <c r="AY126" s="227" t="s">
        <v>123</v>
      </c>
    </row>
    <row r="127" spans="1:65" s="2" customFormat="1" ht="24">
      <c r="A127" s="33"/>
      <c r="B127" s="34"/>
      <c r="C127" s="228" t="s">
        <v>143</v>
      </c>
      <c r="D127" s="228" t="s">
        <v>369</v>
      </c>
      <c r="E127" s="229" t="s">
        <v>980</v>
      </c>
      <c r="F127" s="230" t="s">
        <v>981</v>
      </c>
      <c r="G127" s="231" t="s">
        <v>127</v>
      </c>
      <c r="H127" s="232">
        <v>1</v>
      </c>
      <c r="I127" s="233"/>
      <c r="J127" s="234">
        <f>ROUND(I127*H127,2)</f>
        <v>0</v>
      </c>
      <c r="K127" s="230" t="s">
        <v>128</v>
      </c>
      <c r="L127" s="38"/>
      <c r="M127" s="235" t="s">
        <v>1</v>
      </c>
      <c r="N127" s="236" t="s">
        <v>40</v>
      </c>
      <c r="O127" s="70"/>
      <c r="P127" s="187">
        <f>O127*H127</f>
        <v>0</v>
      </c>
      <c r="Q127" s="187">
        <v>0</v>
      </c>
      <c r="R127" s="187">
        <f>Q127*H127</f>
        <v>0</v>
      </c>
      <c r="S127" s="187">
        <v>0</v>
      </c>
      <c r="T127" s="188">
        <f>S127*H127</f>
        <v>0</v>
      </c>
      <c r="U127" s="33"/>
      <c r="V127" s="33"/>
      <c r="W127" s="33"/>
      <c r="X127" s="33"/>
      <c r="Y127" s="33"/>
      <c r="Z127" s="33"/>
      <c r="AA127" s="33"/>
      <c r="AB127" s="33"/>
      <c r="AC127" s="33"/>
      <c r="AD127" s="33"/>
      <c r="AE127" s="33"/>
      <c r="AR127" s="189" t="s">
        <v>130</v>
      </c>
      <c r="AT127" s="189" t="s">
        <v>369</v>
      </c>
      <c r="AU127" s="189" t="s">
        <v>83</v>
      </c>
      <c r="AY127" s="16" t="s">
        <v>123</v>
      </c>
      <c r="BE127" s="190">
        <f>IF(N127="základní",J127,0)</f>
        <v>0</v>
      </c>
      <c r="BF127" s="190">
        <f>IF(N127="snížená",J127,0)</f>
        <v>0</v>
      </c>
      <c r="BG127" s="190">
        <f>IF(N127="zákl. přenesená",J127,0)</f>
        <v>0</v>
      </c>
      <c r="BH127" s="190">
        <f>IF(N127="sníž. přenesená",J127,0)</f>
        <v>0</v>
      </c>
      <c r="BI127" s="190">
        <f>IF(N127="nulová",J127,0)</f>
        <v>0</v>
      </c>
      <c r="BJ127" s="16" t="s">
        <v>83</v>
      </c>
      <c r="BK127" s="190">
        <f>ROUND(I127*H127,2)</f>
        <v>0</v>
      </c>
      <c r="BL127" s="16" t="s">
        <v>130</v>
      </c>
      <c r="BM127" s="189" t="s">
        <v>982</v>
      </c>
    </row>
    <row r="128" spans="1:65" s="2" customFormat="1" ht="11.25">
      <c r="A128" s="33"/>
      <c r="B128" s="34"/>
      <c r="C128" s="35"/>
      <c r="D128" s="191" t="s">
        <v>132</v>
      </c>
      <c r="E128" s="35"/>
      <c r="F128" s="192" t="s">
        <v>981</v>
      </c>
      <c r="G128" s="35"/>
      <c r="H128" s="35"/>
      <c r="I128" s="193"/>
      <c r="J128" s="35"/>
      <c r="K128" s="35"/>
      <c r="L128" s="38"/>
      <c r="M128" s="194"/>
      <c r="N128" s="195"/>
      <c r="O128" s="70"/>
      <c r="P128" s="70"/>
      <c r="Q128" s="70"/>
      <c r="R128" s="70"/>
      <c r="S128" s="70"/>
      <c r="T128" s="71"/>
      <c r="U128" s="33"/>
      <c r="V128" s="33"/>
      <c r="W128" s="33"/>
      <c r="X128" s="33"/>
      <c r="Y128" s="33"/>
      <c r="Z128" s="33"/>
      <c r="AA128" s="33"/>
      <c r="AB128" s="33"/>
      <c r="AC128" s="33"/>
      <c r="AD128" s="33"/>
      <c r="AE128" s="33"/>
      <c r="AT128" s="16" t="s">
        <v>132</v>
      </c>
      <c r="AU128" s="16" t="s">
        <v>83</v>
      </c>
    </row>
    <row r="129" spans="1:65" s="13" customFormat="1" ht="11.25">
      <c r="B129" s="206"/>
      <c r="C129" s="207"/>
      <c r="D129" s="191" t="s">
        <v>133</v>
      </c>
      <c r="E129" s="208" t="s">
        <v>1</v>
      </c>
      <c r="F129" s="209" t="s">
        <v>83</v>
      </c>
      <c r="G129" s="207"/>
      <c r="H129" s="210">
        <v>1</v>
      </c>
      <c r="I129" s="211"/>
      <c r="J129" s="207"/>
      <c r="K129" s="207"/>
      <c r="L129" s="212"/>
      <c r="M129" s="213"/>
      <c r="N129" s="214"/>
      <c r="O129" s="214"/>
      <c r="P129" s="214"/>
      <c r="Q129" s="214"/>
      <c r="R129" s="214"/>
      <c r="S129" s="214"/>
      <c r="T129" s="215"/>
      <c r="AT129" s="216" t="s">
        <v>133</v>
      </c>
      <c r="AU129" s="216" t="s">
        <v>83</v>
      </c>
      <c r="AV129" s="13" t="s">
        <v>85</v>
      </c>
      <c r="AW129" s="13" t="s">
        <v>31</v>
      </c>
      <c r="AX129" s="13" t="s">
        <v>75</v>
      </c>
      <c r="AY129" s="216" t="s">
        <v>123</v>
      </c>
    </row>
    <row r="130" spans="1:65" s="14" customFormat="1" ht="11.25">
      <c r="B130" s="217"/>
      <c r="C130" s="218"/>
      <c r="D130" s="191" t="s">
        <v>133</v>
      </c>
      <c r="E130" s="219" t="s">
        <v>1</v>
      </c>
      <c r="F130" s="220" t="s">
        <v>136</v>
      </c>
      <c r="G130" s="218"/>
      <c r="H130" s="221">
        <v>1</v>
      </c>
      <c r="I130" s="222"/>
      <c r="J130" s="218"/>
      <c r="K130" s="218"/>
      <c r="L130" s="223"/>
      <c r="M130" s="224"/>
      <c r="N130" s="225"/>
      <c r="O130" s="225"/>
      <c r="P130" s="225"/>
      <c r="Q130" s="225"/>
      <c r="R130" s="225"/>
      <c r="S130" s="225"/>
      <c r="T130" s="226"/>
      <c r="AT130" s="227" t="s">
        <v>133</v>
      </c>
      <c r="AU130" s="227" t="s">
        <v>83</v>
      </c>
      <c r="AV130" s="14" t="s">
        <v>130</v>
      </c>
      <c r="AW130" s="14" t="s">
        <v>31</v>
      </c>
      <c r="AX130" s="14" t="s">
        <v>83</v>
      </c>
      <c r="AY130" s="227" t="s">
        <v>123</v>
      </c>
    </row>
    <row r="131" spans="1:65" s="2" customFormat="1" ht="24">
      <c r="A131" s="33"/>
      <c r="B131" s="34"/>
      <c r="C131" s="228" t="s">
        <v>130</v>
      </c>
      <c r="D131" s="228" t="s">
        <v>369</v>
      </c>
      <c r="E131" s="229" t="s">
        <v>983</v>
      </c>
      <c r="F131" s="230" t="s">
        <v>984</v>
      </c>
      <c r="G131" s="231" t="s">
        <v>985</v>
      </c>
      <c r="H131" s="232">
        <v>90</v>
      </c>
      <c r="I131" s="233"/>
      <c r="J131" s="234">
        <f>ROUND(I131*H131,2)</f>
        <v>0</v>
      </c>
      <c r="K131" s="230" t="s">
        <v>128</v>
      </c>
      <c r="L131" s="38"/>
      <c r="M131" s="235" t="s">
        <v>1</v>
      </c>
      <c r="N131" s="236" t="s">
        <v>40</v>
      </c>
      <c r="O131" s="70"/>
      <c r="P131" s="187">
        <f>O131*H131</f>
        <v>0</v>
      </c>
      <c r="Q131" s="187">
        <v>0</v>
      </c>
      <c r="R131" s="187">
        <f>Q131*H131</f>
        <v>0</v>
      </c>
      <c r="S131" s="187">
        <v>0</v>
      </c>
      <c r="T131" s="188">
        <f>S131*H131</f>
        <v>0</v>
      </c>
      <c r="U131" s="33"/>
      <c r="V131" s="33"/>
      <c r="W131" s="33"/>
      <c r="X131" s="33"/>
      <c r="Y131" s="33"/>
      <c r="Z131" s="33"/>
      <c r="AA131" s="33"/>
      <c r="AB131" s="33"/>
      <c r="AC131" s="33"/>
      <c r="AD131" s="33"/>
      <c r="AE131" s="33"/>
      <c r="AR131" s="189" t="s">
        <v>986</v>
      </c>
      <c r="AT131" s="189" t="s">
        <v>369</v>
      </c>
      <c r="AU131" s="189" t="s">
        <v>83</v>
      </c>
      <c r="AY131" s="16" t="s">
        <v>123</v>
      </c>
      <c r="BE131" s="190">
        <f>IF(N131="základní",J131,0)</f>
        <v>0</v>
      </c>
      <c r="BF131" s="190">
        <f>IF(N131="snížená",J131,0)</f>
        <v>0</v>
      </c>
      <c r="BG131" s="190">
        <f>IF(N131="zákl. přenesená",J131,0)</f>
        <v>0</v>
      </c>
      <c r="BH131" s="190">
        <f>IF(N131="sníž. přenesená",J131,0)</f>
        <v>0</v>
      </c>
      <c r="BI131" s="190">
        <f>IF(N131="nulová",J131,0)</f>
        <v>0</v>
      </c>
      <c r="BJ131" s="16" t="s">
        <v>83</v>
      </c>
      <c r="BK131" s="190">
        <f>ROUND(I131*H131,2)</f>
        <v>0</v>
      </c>
      <c r="BL131" s="16" t="s">
        <v>986</v>
      </c>
      <c r="BM131" s="189" t="s">
        <v>987</v>
      </c>
    </row>
    <row r="132" spans="1:65" s="2" customFormat="1" ht="48.75">
      <c r="A132" s="33"/>
      <c r="B132" s="34"/>
      <c r="C132" s="35"/>
      <c r="D132" s="191" t="s">
        <v>132</v>
      </c>
      <c r="E132" s="35"/>
      <c r="F132" s="192" t="s">
        <v>988</v>
      </c>
      <c r="G132" s="35"/>
      <c r="H132" s="35"/>
      <c r="I132" s="193"/>
      <c r="J132" s="35"/>
      <c r="K132" s="35"/>
      <c r="L132" s="38"/>
      <c r="M132" s="194"/>
      <c r="N132" s="195"/>
      <c r="O132" s="70"/>
      <c r="P132" s="70"/>
      <c r="Q132" s="70"/>
      <c r="R132" s="70"/>
      <c r="S132" s="70"/>
      <c r="T132" s="71"/>
      <c r="U132" s="33"/>
      <c r="V132" s="33"/>
      <c r="W132" s="33"/>
      <c r="X132" s="33"/>
      <c r="Y132" s="33"/>
      <c r="Z132" s="33"/>
      <c r="AA132" s="33"/>
      <c r="AB132" s="33"/>
      <c r="AC132" s="33"/>
      <c r="AD132" s="33"/>
      <c r="AE132" s="33"/>
      <c r="AT132" s="16" t="s">
        <v>132</v>
      </c>
      <c r="AU132" s="16" t="s">
        <v>83</v>
      </c>
    </row>
    <row r="133" spans="1:65" s="13" customFormat="1" ht="11.25">
      <c r="B133" s="206"/>
      <c r="C133" s="207"/>
      <c r="D133" s="191" t="s">
        <v>133</v>
      </c>
      <c r="E133" s="208" t="s">
        <v>1</v>
      </c>
      <c r="F133" s="209" t="s">
        <v>14</v>
      </c>
      <c r="G133" s="207"/>
      <c r="H133" s="210">
        <v>90</v>
      </c>
      <c r="I133" s="211"/>
      <c r="J133" s="207"/>
      <c r="K133" s="207"/>
      <c r="L133" s="212"/>
      <c r="M133" s="213"/>
      <c r="N133" s="214"/>
      <c r="O133" s="214"/>
      <c r="P133" s="214"/>
      <c r="Q133" s="214"/>
      <c r="R133" s="214"/>
      <c r="S133" s="214"/>
      <c r="T133" s="215"/>
      <c r="AT133" s="216" t="s">
        <v>133</v>
      </c>
      <c r="AU133" s="216" t="s">
        <v>83</v>
      </c>
      <c r="AV133" s="13" t="s">
        <v>85</v>
      </c>
      <c r="AW133" s="13" t="s">
        <v>31</v>
      </c>
      <c r="AX133" s="13" t="s">
        <v>75</v>
      </c>
      <c r="AY133" s="216" t="s">
        <v>123</v>
      </c>
    </row>
    <row r="134" spans="1:65" s="14" customFormat="1" ht="11.25">
      <c r="B134" s="217"/>
      <c r="C134" s="218"/>
      <c r="D134" s="191" t="s">
        <v>133</v>
      </c>
      <c r="E134" s="219" t="s">
        <v>1</v>
      </c>
      <c r="F134" s="220" t="s">
        <v>136</v>
      </c>
      <c r="G134" s="218"/>
      <c r="H134" s="221">
        <v>90</v>
      </c>
      <c r="I134" s="222"/>
      <c r="J134" s="218"/>
      <c r="K134" s="218"/>
      <c r="L134" s="223"/>
      <c r="M134" s="224"/>
      <c r="N134" s="225"/>
      <c r="O134" s="225"/>
      <c r="P134" s="225"/>
      <c r="Q134" s="225"/>
      <c r="R134" s="225"/>
      <c r="S134" s="225"/>
      <c r="T134" s="226"/>
      <c r="AT134" s="227" t="s">
        <v>133</v>
      </c>
      <c r="AU134" s="227" t="s">
        <v>83</v>
      </c>
      <c r="AV134" s="14" t="s">
        <v>130</v>
      </c>
      <c r="AW134" s="14" t="s">
        <v>31</v>
      </c>
      <c r="AX134" s="14" t="s">
        <v>83</v>
      </c>
      <c r="AY134" s="227" t="s">
        <v>123</v>
      </c>
    </row>
    <row r="135" spans="1:65" s="2" customFormat="1" ht="33" customHeight="1">
      <c r="A135" s="33"/>
      <c r="B135" s="34"/>
      <c r="C135" s="228" t="s">
        <v>170</v>
      </c>
      <c r="D135" s="228" t="s">
        <v>369</v>
      </c>
      <c r="E135" s="229" t="s">
        <v>989</v>
      </c>
      <c r="F135" s="230" t="s">
        <v>990</v>
      </c>
      <c r="G135" s="231" t="s">
        <v>127</v>
      </c>
      <c r="H135" s="232">
        <v>2</v>
      </c>
      <c r="I135" s="233"/>
      <c r="J135" s="234">
        <f>ROUND(I135*H135,2)</f>
        <v>0</v>
      </c>
      <c r="K135" s="230" t="s">
        <v>128</v>
      </c>
      <c r="L135" s="38"/>
      <c r="M135" s="235" t="s">
        <v>1</v>
      </c>
      <c r="N135" s="236" t="s">
        <v>40</v>
      </c>
      <c r="O135" s="70"/>
      <c r="P135" s="187">
        <f>O135*H135</f>
        <v>0</v>
      </c>
      <c r="Q135" s="187">
        <v>0</v>
      </c>
      <c r="R135" s="187">
        <f>Q135*H135</f>
        <v>0</v>
      </c>
      <c r="S135" s="187">
        <v>0</v>
      </c>
      <c r="T135" s="188">
        <f>S135*H135</f>
        <v>0</v>
      </c>
      <c r="U135" s="33"/>
      <c r="V135" s="33"/>
      <c r="W135" s="33"/>
      <c r="X135" s="33"/>
      <c r="Y135" s="33"/>
      <c r="Z135" s="33"/>
      <c r="AA135" s="33"/>
      <c r="AB135" s="33"/>
      <c r="AC135" s="33"/>
      <c r="AD135" s="33"/>
      <c r="AE135" s="33"/>
      <c r="AR135" s="189" t="s">
        <v>130</v>
      </c>
      <c r="AT135" s="189" t="s">
        <v>369</v>
      </c>
      <c r="AU135" s="189" t="s">
        <v>83</v>
      </c>
      <c r="AY135" s="16" t="s">
        <v>123</v>
      </c>
      <c r="BE135" s="190">
        <f>IF(N135="základní",J135,0)</f>
        <v>0</v>
      </c>
      <c r="BF135" s="190">
        <f>IF(N135="snížená",J135,0)</f>
        <v>0</v>
      </c>
      <c r="BG135" s="190">
        <f>IF(N135="zákl. přenesená",J135,0)</f>
        <v>0</v>
      </c>
      <c r="BH135" s="190">
        <f>IF(N135="sníž. přenesená",J135,0)</f>
        <v>0</v>
      </c>
      <c r="BI135" s="190">
        <f>IF(N135="nulová",J135,0)</f>
        <v>0</v>
      </c>
      <c r="BJ135" s="16" t="s">
        <v>83</v>
      </c>
      <c r="BK135" s="190">
        <f>ROUND(I135*H135,2)</f>
        <v>0</v>
      </c>
      <c r="BL135" s="16" t="s">
        <v>130</v>
      </c>
      <c r="BM135" s="189" t="s">
        <v>991</v>
      </c>
    </row>
    <row r="136" spans="1:65" s="2" customFormat="1" ht="19.5">
      <c r="A136" s="33"/>
      <c r="B136" s="34"/>
      <c r="C136" s="35"/>
      <c r="D136" s="191" t="s">
        <v>132</v>
      </c>
      <c r="E136" s="35"/>
      <c r="F136" s="192" t="s">
        <v>990</v>
      </c>
      <c r="G136" s="35"/>
      <c r="H136" s="35"/>
      <c r="I136" s="193"/>
      <c r="J136" s="35"/>
      <c r="K136" s="35"/>
      <c r="L136" s="38"/>
      <c r="M136" s="194"/>
      <c r="N136" s="195"/>
      <c r="O136" s="70"/>
      <c r="P136" s="70"/>
      <c r="Q136" s="70"/>
      <c r="R136" s="70"/>
      <c r="S136" s="70"/>
      <c r="T136" s="71"/>
      <c r="U136" s="33"/>
      <c r="V136" s="33"/>
      <c r="W136" s="33"/>
      <c r="X136" s="33"/>
      <c r="Y136" s="33"/>
      <c r="Z136" s="33"/>
      <c r="AA136" s="33"/>
      <c r="AB136" s="33"/>
      <c r="AC136" s="33"/>
      <c r="AD136" s="33"/>
      <c r="AE136" s="33"/>
      <c r="AT136" s="16" t="s">
        <v>132</v>
      </c>
      <c r="AU136" s="16" t="s">
        <v>83</v>
      </c>
    </row>
    <row r="137" spans="1:65" s="13" customFormat="1" ht="11.25">
      <c r="B137" s="206"/>
      <c r="C137" s="207"/>
      <c r="D137" s="191" t="s">
        <v>133</v>
      </c>
      <c r="E137" s="208" t="s">
        <v>1</v>
      </c>
      <c r="F137" s="209" t="s">
        <v>83</v>
      </c>
      <c r="G137" s="207"/>
      <c r="H137" s="210">
        <v>1</v>
      </c>
      <c r="I137" s="211"/>
      <c r="J137" s="207"/>
      <c r="K137" s="207"/>
      <c r="L137" s="212"/>
      <c r="M137" s="213"/>
      <c r="N137" s="214"/>
      <c r="O137" s="214"/>
      <c r="P137" s="214"/>
      <c r="Q137" s="214"/>
      <c r="R137" s="214"/>
      <c r="S137" s="214"/>
      <c r="T137" s="215"/>
      <c r="AT137" s="216" t="s">
        <v>133</v>
      </c>
      <c r="AU137" s="216" t="s">
        <v>83</v>
      </c>
      <c r="AV137" s="13" t="s">
        <v>85</v>
      </c>
      <c r="AW137" s="13" t="s">
        <v>31</v>
      </c>
      <c r="AX137" s="13" t="s">
        <v>75</v>
      </c>
      <c r="AY137" s="216" t="s">
        <v>123</v>
      </c>
    </row>
    <row r="138" spans="1:65" s="12" customFormat="1" ht="11.25">
      <c r="B138" s="196"/>
      <c r="C138" s="197"/>
      <c r="D138" s="191" t="s">
        <v>133</v>
      </c>
      <c r="E138" s="198" t="s">
        <v>1</v>
      </c>
      <c r="F138" s="199" t="s">
        <v>992</v>
      </c>
      <c r="G138" s="197"/>
      <c r="H138" s="198" t="s">
        <v>1</v>
      </c>
      <c r="I138" s="200"/>
      <c r="J138" s="197"/>
      <c r="K138" s="197"/>
      <c r="L138" s="201"/>
      <c r="M138" s="202"/>
      <c r="N138" s="203"/>
      <c r="O138" s="203"/>
      <c r="P138" s="203"/>
      <c r="Q138" s="203"/>
      <c r="R138" s="203"/>
      <c r="S138" s="203"/>
      <c r="T138" s="204"/>
      <c r="AT138" s="205" t="s">
        <v>133</v>
      </c>
      <c r="AU138" s="205" t="s">
        <v>83</v>
      </c>
      <c r="AV138" s="12" t="s">
        <v>83</v>
      </c>
      <c r="AW138" s="12" t="s">
        <v>31</v>
      </c>
      <c r="AX138" s="12" t="s">
        <v>75</v>
      </c>
      <c r="AY138" s="205" t="s">
        <v>123</v>
      </c>
    </row>
    <row r="139" spans="1:65" s="13" customFormat="1" ht="11.25">
      <c r="B139" s="206"/>
      <c r="C139" s="207"/>
      <c r="D139" s="191" t="s">
        <v>133</v>
      </c>
      <c r="E139" s="208" t="s">
        <v>1</v>
      </c>
      <c r="F139" s="209" t="s">
        <v>83</v>
      </c>
      <c r="G139" s="207"/>
      <c r="H139" s="210">
        <v>1</v>
      </c>
      <c r="I139" s="211"/>
      <c r="J139" s="207"/>
      <c r="K139" s="207"/>
      <c r="L139" s="212"/>
      <c r="M139" s="213"/>
      <c r="N139" s="214"/>
      <c r="O139" s="214"/>
      <c r="P139" s="214"/>
      <c r="Q139" s="214"/>
      <c r="R139" s="214"/>
      <c r="S139" s="214"/>
      <c r="T139" s="215"/>
      <c r="AT139" s="216" t="s">
        <v>133</v>
      </c>
      <c r="AU139" s="216" t="s">
        <v>83</v>
      </c>
      <c r="AV139" s="13" t="s">
        <v>85</v>
      </c>
      <c r="AW139" s="13" t="s">
        <v>31</v>
      </c>
      <c r="AX139" s="13" t="s">
        <v>75</v>
      </c>
      <c r="AY139" s="216" t="s">
        <v>123</v>
      </c>
    </row>
    <row r="140" spans="1:65" s="14" customFormat="1" ht="11.25">
      <c r="B140" s="217"/>
      <c r="C140" s="218"/>
      <c r="D140" s="191" t="s">
        <v>133</v>
      </c>
      <c r="E140" s="219" t="s">
        <v>1</v>
      </c>
      <c r="F140" s="220" t="s">
        <v>136</v>
      </c>
      <c r="G140" s="218"/>
      <c r="H140" s="221">
        <v>2</v>
      </c>
      <c r="I140" s="222"/>
      <c r="J140" s="218"/>
      <c r="K140" s="218"/>
      <c r="L140" s="223"/>
      <c r="M140" s="224"/>
      <c r="N140" s="225"/>
      <c r="O140" s="225"/>
      <c r="P140" s="225"/>
      <c r="Q140" s="225"/>
      <c r="R140" s="225"/>
      <c r="S140" s="225"/>
      <c r="T140" s="226"/>
      <c r="AT140" s="227" t="s">
        <v>133</v>
      </c>
      <c r="AU140" s="227" t="s">
        <v>83</v>
      </c>
      <c r="AV140" s="14" t="s">
        <v>130</v>
      </c>
      <c r="AW140" s="14" t="s">
        <v>31</v>
      </c>
      <c r="AX140" s="14" t="s">
        <v>83</v>
      </c>
      <c r="AY140" s="227" t="s">
        <v>123</v>
      </c>
    </row>
    <row r="141" spans="1:65" s="2" customFormat="1" ht="66.75" customHeight="1">
      <c r="A141" s="33"/>
      <c r="B141" s="34"/>
      <c r="C141" s="228" t="s">
        <v>135</v>
      </c>
      <c r="D141" s="228" t="s">
        <v>369</v>
      </c>
      <c r="E141" s="229" t="s">
        <v>993</v>
      </c>
      <c r="F141" s="230" t="s">
        <v>994</v>
      </c>
      <c r="G141" s="231" t="s">
        <v>127</v>
      </c>
      <c r="H141" s="232">
        <v>2</v>
      </c>
      <c r="I141" s="233"/>
      <c r="J141" s="234">
        <f>ROUND(I141*H141,2)</f>
        <v>0</v>
      </c>
      <c r="K141" s="230" t="s">
        <v>128</v>
      </c>
      <c r="L141" s="38"/>
      <c r="M141" s="235" t="s">
        <v>1</v>
      </c>
      <c r="N141" s="236" t="s">
        <v>40</v>
      </c>
      <c r="O141" s="70"/>
      <c r="P141" s="187">
        <f>O141*H141</f>
        <v>0</v>
      </c>
      <c r="Q141" s="187">
        <v>0</v>
      </c>
      <c r="R141" s="187">
        <f>Q141*H141</f>
        <v>0</v>
      </c>
      <c r="S141" s="187">
        <v>0</v>
      </c>
      <c r="T141" s="188">
        <f>S141*H141</f>
        <v>0</v>
      </c>
      <c r="U141" s="33"/>
      <c r="V141" s="33"/>
      <c r="W141" s="33"/>
      <c r="X141" s="33"/>
      <c r="Y141" s="33"/>
      <c r="Z141" s="33"/>
      <c r="AA141" s="33"/>
      <c r="AB141" s="33"/>
      <c r="AC141" s="33"/>
      <c r="AD141" s="33"/>
      <c r="AE141" s="33"/>
      <c r="AR141" s="189" t="s">
        <v>986</v>
      </c>
      <c r="AT141" s="189" t="s">
        <v>369</v>
      </c>
      <c r="AU141" s="189" t="s">
        <v>83</v>
      </c>
      <c r="AY141" s="16" t="s">
        <v>123</v>
      </c>
      <c r="BE141" s="190">
        <f>IF(N141="základní",J141,0)</f>
        <v>0</v>
      </c>
      <c r="BF141" s="190">
        <f>IF(N141="snížená",J141,0)</f>
        <v>0</v>
      </c>
      <c r="BG141" s="190">
        <f>IF(N141="zákl. přenesená",J141,0)</f>
        <v>0</v>
      </c>
      <c r="BH141" s="190">
        <f>IF(N141="sníž. přenesená",J141,0)</f>
        <v>0</v>
      </c>
      <c r="BI141" s="190">
        <f>IF(N141="nulová",J141,0)</f>
        <v>0</v>
      </c>
      <c r="BJ141" s="16" t="s">
        <v>83</v>
      </c>
      <c r="BK141" s="190">
        <f>ROUND(I141*H141,2)</f>
        <v>0</v>
      </c>
      <c r="BL141" s="16" t="s">
        <v>986</v>
      </c>
      <c r="BM141" s="189" t="s">
        <v>995</v>
      </c>
    </row>
    <row r="142" spans="1:65" s="2" customFormat="1" ht="39">
      <c r="A142" s="33"/>
      <c r="B142" s="34"/>
      <c r="C142" s="35"/>
      <c r="D142" s="191" t="s">
        <v>132</v>
      </c>
      <c r="E142" s="35"/>
      <c r="F142" s="192" t="s">
        <v>994</v>
      </c>
      <c r="G142" s="35"/>
      <c r="H142" s="35"/>
      <c r="I142" s="193"/>
      <c r="J142" s="35"/>
      <c r="K142" s="35"/>
      <c r="L142" s="38"/>
      <c r="M142" s="194"/>
      <c r="N142" s="195"/>
      <c r="O142" s="70"/>
      <c r="P142" s="70"/>
      <c r="Q142" s="70"/>
      <c r="R142" s="70"/>
      <c r="S142" s="70"/>
      <c r="T142" s="71"/>
      <c r="U142" s="33"/>
      <c r="V142" s="33"/>
      <c r="W142" s="33"/>
      <c r="X142" s="33"/>
      <c r="Y142" s="33"/>
      <c r="Z142" s="33"/>
      <c r="AA142" s="33"/>
      <c r="AB142" s="33"/>
      <c r="AC142" s="33"/>
      <c r="AD142" s="33"/>
      <c r="AE142" s="33"/>
      <c r="AT142" s="16" t="s">
        <v>132</v>
      </c>
      <c r="AU142" s="16" t="s">
        <v>83</v>
      </c>
    </row>
    <row r="143" spans="1:65" s="13" customFormat="1" ht="11.25">
      <c r="B143" s="206"/>
      <c r="C143" s="207"/>
      <c r="D143" s="191" t="s">
        <v>133</v>
      </c>
      <c r="E143" s="208" t="s">
        <v>1</v>
      </c>
      <c r="F143" s="209" t="s">
        <v>83</v>
      </c>
      <c r="G143" s="207"/>
      <c r="H143" s="210">
        <v>1</v>
      </c>
      <c r="I143" s="211"/>
      <c r="J143" s="207"/>
      <c r="K143" s="207"/>
      <c r="L143" s="212"/>
      <c r="M143" s="213"/>
      <c r="N143" s="214"/>
      <c r="O143" s="214"/>
      <c r="P143" s="214"/>
      <c r="Q143" s="214"/>
      <c r="R143" s="214"/>
      <c r="S143" s="214"/>
      <c r="T143" s="215"/>
      <c r="AT143" s="216" t="s">
        <v>133</v>
      </c>
      <c r="AU143" s="216" t="s">
        <v>83</v>
      </c>
      <c r="AV143" s="13" t="s">
        <v>85</v>
      </c>
      <c r="AW143" s="13" t="s">
        <v>31</v>
      </c>
      <c r="AX143" s="13" t="s">
        <v>75</v>
      </c>
      <c r="AY143" s="216" t="s">
        <v>123</v>
      </c>
    </row>
    <row r="144" spans="1:65" s="12" customFormat="1" ht="11.25">
      <c r="B144" s="196"/>
      <c r="C144" s="197"/>
      <c r="D144" s="191" t="s">
        <v>133</v>
      </c>
      <c r="E144" s="198" t="s">
        <v>1</v>
      </c>
      <c r="F144" s="199" t="s">
        <v>996</v>
      </c>
      <c r="G144" s="197"/>
      <c r="H144" s="198" t="s">
        <v>1</v>
      </c>
      <c r="I144" s="200"/>
      <c r="J144" s="197"/>
      <c r="K144" s="197"/>
      <c r="L144" s="201"/>
      <c r="M144" s="202"/>
      <c r="N144" s="203"/>
      <c r="O144" s="203"/>
      <c r="P144" s="203"/>
      <c r="Q144" s="203"/>
      <c r="R144" s="203"/>
      <c r="S144" s="203"/>
      <c r="T144" s="204"/>
      <c r="AT144" s="205" t="s">
        <v>133</v>
      </c>
      <c r="AU144" s="205" t="s">
        <v>83</v>
      </c>
      <c r="AV144" s="12" t="s">
        <v>83</v>
      </c>
      <c r="AW144" s="12" t="s">
        <v>31</v>
      </c>
      <c r="AX144" s="12" t="s">
        <v>75</v>
      </c>
      <c r="AY144" s="205" t="s">
        <v>123</v>
      </c>
    </row>
    <row r="145" spans="1:65" s="13" customFormat="1" ht="11.25">
      <c r="B145" s="206"/>
      <c r="C145" s="207"/>
      <c r="D145" s="191" t="s">
        <v>133</v>
      </c>
      <c r="E145" s="208" t="s">
        <v>1</v>
      </c>
      <c r="F145" s="209" t="s">
        <v>83</v>
      </c>
      <c r="G145" s="207"/>
      <c r="H145" s="210">
        <v>1</v>
      </c>
      <c r="I145" s="211"/>
      <c r="J145" s="207"/>
      <c r="K145" s="207"/>
      <c r="L145" s="212"/>
      <c r="M145" s="213"/>
      <c r="N145" s="214"/>
      <c r="O145" s="214"/>
      <c r="P145" s="214"/>
      <c r="Q145" s="214"/>
      <c r="R145" s="214"/>
      <c r="S145" s="214"/>
      <c r="T145" s="215"/>
      <c r="AT145" s="216" t="s">
        <v>133</v>
      </c>
      <c r="AU145" s="216" t="s">
        <v>83</v>
      </c>
      <c r="AV145" s="13" t="s">
        <v>85</v>
      </c>
      <c r="AW145" s="13" t="s">
        <v>31</v>
      </c>
      <c r="AX145" s="13" t="s">
        <v>75</v>
      </c>
      <c r="AY145" s="216" t="s">
        <v>123</v>
      </c>
    </row>
    <row r="146" spans="1:65" s="14" customFormat="1" ht="11.25">
      <c r="B146" s="217"/>
      <c r="C146" s="218"/>
      <c r="D146" s="191" t="s">
        <v>133</v>
      </c>
      <c r="E146" s="219" t="s">
        <v>1</v>
      </c>
      <c r="F146" s="220" t="s">
        <v>136</v>
      </c>
      <c r="G146" s="218"/>
      <c r="H146" s="221">
        <v>2</v>
      </c>
      <c r="I146" s="222"/>
      <c r="J146" s="218"/>
      <c r="K146" s="218"/>
      <c r="L146" s="223"/>
      <c r="M146" s="224"/>
      <c r="N146" s="225"/>
      <c r="O146" s="225"/>
      <c r="P146" s="225"/>
      <c r="Q146" s="225"/>
      <c r="R146" s="225"/>
      <c r="S146" s="225"/>
      <c r="T146" s="226"/>
      <c r="AT146" s="227" t="s">
        <v>133</v>
      </c>
      <c r="AU146" s="227" t="s">
        <v>83</v>
      </c>
      <c r="AV146" s="14" t="s">
        <v>130</v>
      </c>
      <c r="AW146" s="14" t="s">
        <v>31</v>
      </c>
      <c r="AX146" s="14" t="s">
        <v>83</v>
      </c>
      <c r="AY146" s="227" t="s">
        <v>123</v>
      </c>
    </row>
    <row r="147" spans="1:65" s="2" customFormat="1" ht="24">
      <c r="A147" s="33"/>
      <c r="B147" s="34"/>
      <c r="C147" s="228" t="s">
        <v>187</v>
      </c>
      <c r="D147" s="228" t="s">
        <v>369</v>
      </c>
      <c r="E147" s="229" t="s">
        <v>997</v>
      </c>
      <c r="F147" s="230" t="s">
        <v>998</v>
      </c>
      <c r="G147" s="231" t="s">
        <v>127</v>
      </c>
      <c r="H147" s="232">
        <v>9</v>
      </c>
      <c r="I147" s="233"/>
      <c r="J147" s="234">
        <f>ROUND(I147*H147,2)</f>
        <v>0</v>
      </c>
      <c r="K147" s="230" t="s">
        <v>128</v>
      </c>
      <c r="L147" s="38"/>
      <c r="M147" s="235" t="s">
        <v>1</v>
      </c>
      <c r="N147" s="236" t="s">
        <v>40</v>
      </c>
      <c r="O147" s="70"/>
      <c r="P147" s="187">
        <f>O147*H147</f>
        <v>0</v>
      </c>
      <c r="Q147" s="187">
        <v>0</v>
      </c>
      <c r="R147" s="187">
        <f>Q147*H147</f>
        <v>0</v>
      </c>
      <c r="S147" s="187">
        <v>0</v>
      </c>
      <c r="T147" s="188">
        <f>S147*H147</f>
        <v>0</v>
      </c>
      <c r="U147" s="33"/>
      <c r="V147" s="33"/>
      <c r="W147" s="33"/>
      <c r="X147" s="33"/>
      <c r="Y147" s="33"/>
      <c r="Z147" s="33"/>
      <c r="AA147" s="33"/>
      <c r="AB147" s="33"/>
      <c r="AC147" s="33"/>
      <c r="AD147" s="33"/>
      <c r="AE147" s="33"/>
      <c r="AR147" s="189" t="s">
        <v>986</v>
      </c>
      <c r="AT147" s="189" t="s">
        <v>369</v>
      </c>
      <c r="AU147" s="189" t="s">
        <v>83</v>
      </c>
      <c r="AY147" s="16" t="s">
        <v>123</v>
      </c>
      <c r="BE147" s="190">
        <f>IF(N147="základní",J147,0)</f>
        <v>0</v>
      </c>
      <c r="BF147" s="190">
        <f>IF(N147="snížená",J147,0)</f>
        <v>0</v>
      </c>
      <c r="BG147" s="190">
        <f>IF(N147="zákl. přenesená",J147,0)</f>
        <v>0</v>
      </c>
      <c r="BH147" s="190">
        <f>IF(N147="sníž. přenesená",J147,0)</f>
        <v>0</v>
      </c>
      <c r="BI147" s="190">
        <f>IF(N147="nulová",J147,0)</f>
        <v>0</v>
      </c>
      <c r="BJ147" s="16" t="s">
        <v>83</v>
      </c>
      <c r="BK147" s="190">
        <f>ROUND(I147*H147,2)</f>
        <v>0</v>
      </c>
      <c r="BL147" s="16" t="s">
        <v>986</v>
      </c>
      <c r="BM147" s="189" t="s">
        <v>999</v>
      </c>
    </row>
    <row r="148" spans="1:65" s="2" customFormat="1" ht="11.25">
      <c r="A148" s="33"/>
      <c r="B148" s="34"/>
      <c r="C148" s="35"/>
      <c r="D148" s="191" t="s">
        <v>132</v>
      </c>
      <c r="E148" s="35"/>
      <c r="F148" s="192" t="s">
        <v>998</v>
      </c>
      <c r="G148" s="35"/>
      <c r="H148" s="35"/>
      <c r="I148" s="193"/>
      <c r="J148" s="35"/>
      <c r="K148" s="35"/>
      <c r="L148" s="38"/>
      <c r="M148" s="194"/>
      <c r="N148" s="195"/>
      <c r="O148" s="70"/>
      <c r="P148" s="70"/>
      <c r="Q148" s="70"/>
      <c r="R148" s="70"/>
      <c r="S148" s="70"/>
      <c r="T148" s="71"/>
      <c r="U148" s="33"/>
      <c r="V148" s="33"/>
      <c r="W148" s="33"/>
      <c r="X148" s="33"/>
      <c r="Y148" s="33"/>
      <c r="Z148" s="33"/>
      <c r="AA148" s="33"/>
      <c r="AB148" s="33"/>
      <c r="AC148" s="33"/>
      <c r="AD148" s="33"/>
      <c r="AE148" s="33"/>
      <c r="AT148" s="16" t="s">
        <v>132</v>
      </c>
      <c r="AU148" s="16" t="s">
        <v>83</v>
      </c>
    </row>
    <row r="149" spans="1:65" s="12" customFormat="1" ht="11.25">
      <c r="B149" s="196"/>
      <c r="C149" s="197"/>
      <c r="D149" s="191" t="s">
        <v>133</v>
      </c>
      <c r="E149" s="198" t="s">
        <v>1</v>
      </c>
      <c r="F149" s="199" t="s">
        <v>1000</v>
      </c>
      <c r="G149" s="197"/>
      <c r="H149" s="198" t="s">
        <v>1</v>
      </c>
      <c r="I149" s="200"/>
      <c r="J149" s="197"/>
      <c r="K149" s="197"/>
      <c r="L149" s="201"/>
      <c r="M149" s="202"/>
      <c r="N149" s="203"/>
      <c r="O149" s="203"/>
      <c r="P149" s="203"/>
      <c r="Q149" s="203"/>
      <c r="R149" s="203"/>
      <c r="S149" s="203"/>
      <c r="T149" s="204"/>
      <c r="AT149" s="205" t="s">
        <v>133</v>
      </c>
      <c r="AU149" s="205" t="s">
        <v>83</v>
      </c>
      <c r="AV149" s="12" t="s">
        <v>83</v>
      </c>
      <c r="AW149" s="12" t="s">
        <v>31</v>
      </c>
      <c r="AX149" s="12" t="s">
        <v>75</v>
      </c>
      <c r="AY149" s="205" t="s">
        <v>123</v>
      </c>
    </row>
    <row r="150" spans="1:65" s="13" customFormat="1" ht="11.25">
      <c r="B150" s="206"/>
      <c r="C150" s="207"/>
      <c r="D150" s="191" t="s">
        <v>133</v>
      </c>
      <c r="E150" s="208" t="s">
        <v>1</v>
      </c>
      <c r="F150" s="209" t="s">
        <v>200</v>
      </c>
      <c r="G150" s="207"/>
      <c r="H150" s="210">
        <v>9</v>
      </c>
      <c r="I150" s="211"/>
      <c r="J150" s="207"/>
      <c r="K150" s="207"/>
      <c r="L150" s="212"/>
      <c r="M150" s="213"/>
      <c r="N150" s="214"/>
      <c r="O150" s="214"/>
      <c r="P150" s="214"/>
      <c r="Q150" s="214"/>
      <c r="R150" s="214"/>
      <c r="S150" s="214"/>
      <c r="T150" s="215"/>
      <c r="AT150" s="216" t="s">
        <v>133</v>
      </c>
      <c r="AU150" s="216" t="s">
        <v>83</v>
      </c>
      <c r="AV150" s="13" t="s">
        <v>85</v>
      </c>
      <c r="AW150" s="13" t="s">
        <v>31</v>
      </c>
      <c r="AX150" s="13" t="s">
        <v>75</v>
      </c>
      <c r="AY150" s="216" t="s">
        <v>123</v>
      </c>
    </row>
    <row r="151" spans="1:65" s="14" customFormat="1" ht="11.25">
      <c r="B151" s="217"/>
      <c r="C151" s="218"/>
      <c r="D151" s="191" t="s">
        <v>133</v>
      </c>
      <c r="E151" s="219" t="s">
        <v>1</v>
      </c>
      <c r="F151" s="220" t="s">
        <v>136</v>
      </c>
      <c r="G151" s="218"/>
      <c r="H151" s="221">
        <v>9</v>
      </c>
      <c r="I151" s="222"/>
      <c r="J151" s="218"/>
      <c r="K151" s="218"/>
      <c r="L151" s="223"/>
      <c r="M151" s="237"/>
      <c r="N151" s="238"/>
      <c r="O151" s="238"/>
      <c r="P151" s="238"/>
      <c r="Q151" s="238"/>
      <c r="R151" s="238"/>
      <c r="S151" s="238"/>
      <c r="T151" s="239"/>
      <c r="AT151" s="227" t="s">
        <v>133</v>
      </c>
      <c r="AU151" s="227" t="s">
        <v>83</v>
      </c>
      <c r="AV151" s="14" t="s">
        <v>130</v>
      </c>
      <c r="AW151" s="14" t="s">
        <v>31</v>
      </c>
      <c r="AX151" s="14" t="s">
        <v>83</v>
      </c>
      <c r="AY151" s="227" t="s">
        <v>123</v>
      </c>
    </row>
    <row r="152" spans="1:65" s="2" customFormat="1" ht="6.95" customHeight="1">
      <c r="A152" s="33"/>
      <c r="B152" s="53"/>
      <c r="C152" s="54"/>
      <c r="D152" s="54"/>
      <c r="E152" s="54"/>
      <c r="F152" s="54"/>
      <c r="G152" s="54"/>
      <c r="H152" s="54"/>
      <c r="I152" s="54"/>
      <c r="J152" s="54"/>
      <c r="K152" s="54"/>
      <c r="L152" s="38"/>
      <c r="M152" s="33"/>
      <c r="O152" s="33"/>
      <c r="P152" s="33"/>
      <c r="Q152" s="33"/>
      <c r="R152" s="33"/>
      <c r="S152" s="33"/>
      <c r="T152" s="33"/>
      <c r="U152" s="33"/>
      <c r="V152" s="33"/>
      <c r="W152" s="33"/>
      <c r="X152" s="33"/>
      <c r="Y152" s="33"/>
      <c r="Z152" s="33"/>
      <c r="AA152" s="33"/>
      <c r="AB152" s="33"/>
      <c r="AC152" s="33"/>
      <c r="AD152" s="33"/>
      <c r="AE152" s="33"/>
    </row>
  </sheetData>
  <sheetProtection algorithmName="SHA-512" hashValue="zGOpkjvLxf3ekkjs8J5Sx82CYc4C5NK9DTjQhrH66gVsbzWLTh/qB8dO1jRiVCWslAZFOQhjsHKzHuz01CX93A==" saltValue="pUwDSpsLt670skKKwx9sdLpFuaBUwdI3nc/+GJOsi0VMJFlDDvWVQcoEtJ8X4iFP19Nr9LzWpeIlnYakuyhFEg==" spinCount="100000" sheet="1" objects="1" scenarios="1" formatColumns="0" formatRows="0" autoFilter="0"/>
  <autoFilter ref="C116:K151"/>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SO1 - Oprava trati v úsek...</vt:lpstr>
      <vt:lpstr>SO2 - Oprava trati v úsek...</vt:lpstr>
      <vt:lpstr>SO3 - Přeprava mechanizace</vt:lpstr>
      <vt:lpstr>SO4 - VON</vt:lpstr>
      <vt:lpstr>'Rekapitulace stavby'!Názvy_tisku</vt:lpstr>
      <vt:lpstr>'SO1 - Oprava trati v úsek...'!Názvy_tisku</vt:lpstr>
      <vt:lpstr>'SO2 - Oprava trati v úsek...'!Názvy_tisku</vt:lpstr>
      <vt:lpstr>'SO3 - Přeprava mechanizace'!Názvy_tisku</vt:lpstr>
      <vt:lpstr>'SO4 - VON'!Názvy_tisku</vt:lpstr>
      <vt:lpstr>'Rekapitulace stavby'!Oblast_tisku</vt:lpstr>
      <vt:lpstr>'SO1 - Oprava trati v úsek...'!Oblast_tisku</vt:lpstr>
      <vt:lpstr>'SO2 - Oprava trati v úsek...'!Oblast_tisku</vt:lpstr>
      <vt:lpstr>'SO3 - Přeprava mechanizace'!Oblast_tisku</vt:lpstr>
      <vt:lpstr>'SO4 -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Šubr Pavel</dc:creator>
  <cp:lastModifiedBy>Šubr Pavel</cp:lastModifiedBy>
  <dcterms:created xsi:type="dcterms:W3CDTF">2021-02-15T06:22:31Z</dcterms:created>
  <dcterms:modified xsi:type="dcterms:W3CDTF">2021-02-15T06:35:23Z</dcterms:modified>
</cp:coreProperties>
</file>