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0"/>
  </bookViews>
  <sheets>
    <sheet name="OR_PHA - Pravidelná kontr..." sheetId="2" r:id="rId1"/>
  </sheets>
  <definedNames>
    <definedName name="_xlnm._FilterDatabase" localSheetId="0" hidden="1">'OR_PHA - Pravidelná kontr...'!$C$115:$K$146</definedName>
    <definedName name="_xlnm.Print_Area" localSheetId="0">'OR_PHA - Pravidelná kontr...'!$C$4:$J$76,'OR_PHA - Pravidelná kontr...'!$C$82:$J$99,'OR_PHA - Pravidelná kontr...'!$C$105:$J$146</definedName>
    <definedName name="_xlnm.Print_Titles" localSheetId="0">'OR_PHA - Pravidelná kontr...'!$115:$115</definedName>
  </definedNames>
  <calcPr calcId="162913"/>
</workbook>
</file>

<file path=xl/sharedStrings.xml><?xml version="1.0" encoding="utf-8"?>
<sst xmlns="http://schemas.openxmlformats.org/spreadsheetml/2006/main" count="467" uniqueCount="167">
  <si>
    <t/>
  </si>
  <si>
    <t>False</t>
  </si>
  <si>
    <t>{a555298c-87d9-4124-90be-fd95e01bef36}</t>
  </si>
  <si>
    <t>15</t>
  </si>
  <si>
    <t>v ---  níže se nacházejí doplnkové a pomocné údaje k sestavám  --- v</t>
  </si>
  <si>
    <t>Stavba:</t>
  </si>
  <si>
    <t>Pravidelná kontrola, revize plynových zařízení a rozvodů v obvodu OŘ Praha</t>
  </si>
  <si>
    <t>KSO:</t>
  </si>
  <si>
    <t>CC-CZ:</t>
  </si>
  <si>
    <t>Místo:</t>
  </si>
  <si>
    <t>obvod OŘ Praha</t>
  </si>
  <si>
    <t>Datum:</t>
  </si>
  <si>
    <t>Zadavatel:</t>
  </si>
  <si>
    <t>IČ:</t>
  </si>
  <si>
    <t>70994234</t>
  </si>
  <si>
    <t>Správa železnic, státní organizace</t>
  </si>
  <si>
    <t>DIČ:</t>
  </si>
  <si>
    <t>CZ70994234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</si>
  <si>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</si>
  <si>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</si>
  <si>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</si>
  <si>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</si>
  <si>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</si>
  <si>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</si>
  <si>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</si>
  <si>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</si>
  <si>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</si>
  <si>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</si>
  <si>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</si>
  <si>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</si>
  <si>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</si>
  <si>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</si>
  <si>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</si>
  <si>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</si>
  <si>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</si>
  <si>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</si>
  <si>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</si>
  <si>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</si>
  <si>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</si>
  <si>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</si>
  <si>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</si>
  <si>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</si>
  <si>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</si>
  <si>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</si>
  <si>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</si>
  <si>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</si>
  <si>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</si>
  <si>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</si>
  <si>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</si>
  <si>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</si>
  <si>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</si>
  <si>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</si>
  <si>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</si>
  <si>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</si>
  <si>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</si>
  <si>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</si>
  <si>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58-M - Prohlídky, zkoušky a revize rozvodů plynu dle vyhl. č. 100/1995 Sb. včetně HUP (NTL, STL)</t>
  </si>
  <si>
    <t>58-M-3 - Odborné prohlídky nízkotlaké kotelny dle vyhl. č. ČÚBP 91/1993 Sb.</t>
  </si>
  <si>
    <t>58-M-4 - Prohlídky, zkoušky a revize určených technických zařízení dle vyhlášky č. 100/1995 Sb.</t>
  </si>
  <si>
    <t>58-M-5 - Kontroly odběrného plynového zařízení vč. seřízení, vyčištění dle vyhlášky ČÚBP 85/1978 § 3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</si>
  <si>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</si>
  <si>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</si>
  <si>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</si>
  <si>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</si>
  <si>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</si>
  <si>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</si>
  <si>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</si>
  <si>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</si>
  <si>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</si>
  <si>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</si>
  <si>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</si>
  <si>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</si>
  <si>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</si>
  <si>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58-M</t>
  </si>
  <si>
    <t>Prohlídky, zkoušky a revize rozvodů plynu dle vyhl. č. 100/1995 Sb. včetně HUP (NTL, STL)</t>
  </si>
  <si>
    <t>3</t>
  </si>
  <si>
    <t>ROZPOCET</t>
  </si>
  <si>
    <t>K</t>
  </si>
  <si>
    <t>Prohlídka a zkouška určeného technického zařízení v provozu - plynovod do 50m délky dle vyhl. č. 100/1995 Sb., umístění - obvod OŘ Praha, včetně dopravy na místo a vypracování protokolu</t>
  </si>
  <si>
    <t>soubor</t>
  </si>
  <si>
    <t>4</t>
  </si>
  <si>
    <t>110816211</t>
  </si>
  <si>
    <t>1.1</t>
  </si>
  <si>
    <t>Příplatek za každý další metr délky prohlídky a zkoušky určeného technického zařízení v provozu plynovodu nad 50m dle vyhl. č. 100/1995 Sb.</t>
  </si>
  <si>
    <t>m</t>
  </si>
  <si>
    <t>226161310</t>
  </si>
  <si>
    <t>Revize plynovodu do 50m délky dle vyhl. č. 100/1995 Sb., umístění - obvod OŘ Praha, včetně dopravy na místo a vypracování protokolu</t>
  </si>
  <si>
    <t>-1922973423</t>
  </si>
  <si>
    <t>2.1</t>
  </si>
  <si>
    <t>Příplatek za každý další metr délky revize plynovodu nad 50m dle vyhl. 100/1995 Sb.</t>
  </si>
  <si>
    <t>333166609</t>
  </si>
  <si>
    <t>58-M-3</t>
  </si>
  <si>
    <t>Odborné prohlídky nízkotlaké kotelny dle vyhl. č. ČÚBP 91/1993 Sb.</t>
  </si>
  <si>
    <t>5</t>
  </si>
  <si>
    <t>3.12</t>
  </si>
  <si>
    <t>Odborná prohlídka - nízkotlaká kotelna do 300 kW dle vyhlášky ČÚBP č. 91/1993 Sb., umístění - obvod OŘ Praha, včetně dopravy na místo a vypracování protokolu</t>
  </si>
  <si>
    <t>-174424684</t>
  </si>
  <si>
    <t>6</t>
  </si>
  <si>
    <t>3.32</t>
  </si>
  <si>
    <t>Odborná prohlídka - nízkotlaká kotelna nad 300 kW dle vyhlášky ČÚBP č. 91/1993 Sb., umístění - obvod OŘ Praha, včetně dopravy na místo a vypracování protokolu</t>
  </si>
  <si>
    <t>-1421299818</t>
  </si>
  <si>
    <t>58-M-4</t>
  </si>
  <si>
    <t>Prohlídky, zkoušky a revize určených technických zařízení dle vyhlášky č. 100/1995 Sb.</t>
  </si>
  <si>
    <t>7</t>
  </si>
  <si>
    <t>4.0</t>
  </si>
  <si>
    <t>Prohlídka a zkouška určeného technického zařízení v provozu - zařízení pro spalování plynů od 50kW dle vyhlášky č. 100/1995 Sb., umístění - obvod OŘ Praha, včetně dopravy na místo a vypracování protokolu</t>
  </si>
  <si>
    <t>-240485499</t>
  </si>
  <si>
    <t>8</t>
  </si>
  <si>
    <t>Revize - zařízení pro spalování plynů od 50 kW dle vyhlášky č. 100/1995 Sb., umístění - obvod OŘ Praha, včetně dopravy na místo a vypracování protokolu</t>
  </si>
  <si>
    <t>-585392482</t>
  </si>
  <si>
    <t>9</t>
  </si>
  <si>
    <t>4.1.1</t>
  </si>
  <si>
    <t>Prohlídka a zkouška určeného technického zařízení v provozu - tlaková zásobníková stanice propan-butan jednoduchá do 40 kg dle vyhl. č. 100/1995 Sb., umístění - obvod OŘ Praha, včetně dopravy na místo a vypracování protokolu</t>
  </si>
  <si>
    <t>-1876091654</t>
  </si>
  <si>
    <t>10</t>
  </si>
  <si>
    <t>4.1</t>
  </si>
  <si>
    <t>Revize - tlaková zásobníková stanice propan-butan jednoduchá do 40 kg dle vyhl. č. 100/1995 Sb., umístění - obvod OŘ Praha, včetně dopravy na místo a vypracování protokolu</t>
  </si>
  <si>
    <t>-396564689</t>
  </si>
  <si>
    <t>11</t>
  </si>
  <si>
    <t>4.2.1</t>
  </si>
  <si>
    <t>Prohlídka a zkouška určeného technického zařízení v provozu - tlaková zásobníková stanice propan-butan nad 40 kg dle vyhl. č. 100/1995 Sb., umístění - obvod OŘ Praha, včetně dopravy na místo a vypracování protokolu</t>
  </si>
  <si>
    <t>-131258618</t>
  </si>
  <si>
    <t>12</t>
  </si>
  <si>
    <t>4.2</t>
  </si>
  <si>
    <t>Revize - tlaková zásobníková stanice propan-butan nad 40 kg dle vyhl. č. 100/1995 Sb., umístění - obvod OŘ Praha, včetně dopravy na místo a vypracování protokolu</t>
  </si>
  <si>
    <t>30636802</t>
  </si>
  <si>
    <t>13</t>
  </si>
  <si>
    <t>4.3.1</t>
  </si>
  <si>
    <t>Prohlídka a zkouška určeného technického zařízení v provozu - regulační stanice plynů dle vyhl. č. 100/1995 Sb., umístění - obvod OŘ Praha, včetně dopravy na místo a vypracování protokolu</t>
  </si>
  <si>
    <t>-768187246</t>
  </si>
  <si>
    <t>14</t>
  </si>
  <si>
    <t>4.3</t>
  </si>
  <si>
    <t>Revize - regulační stanice plynů dle vyhl. č. 100/1995 Sb., umístění - obvod OŘ Praha, včetně dopravy na místo a vypracování protokolu</t>
  </si>
  <si>
    <t>-1176873835</t>
  </si>
  <si>
    <t>58-M-5</t>
  </si>
  <si>
    <t>Kontroly odběrného plynového zařízení vč. seřízení, vyčištění dle vyhlášky ČÚBP 85/1978 § 3</t>
  </si>
  <si>
    <t>5.1</t>
  </si>
  <si>
    <t>Kontrola s vypracováním protokolu o seřízení, vyčištění a kontrole odběrného plynového zařízení dle vyhl. ČÚBP 85/1978 § 3 - lokální průtokový ohřívač typu Karma, umístění - obvod OŘ Praha, včetně dopravy na místo</t>
  </si>
  <si>
    <t>458767027</t>
  </si>
  <si>
    <t>VV</t>
  </si>
  <si>
    <t>16*4"předpokládané množství za 4 roky trvání smlouvy"</t>
  </si>
  <si>
    <t>16</t>
  </si>
  <si>
    <t>5.2</t>
  </si>
  <si>
    <t>Kontrola s vypracováním protokolu o seřízení, vyčištění a kontrole odběrného plynového zařízení dle vyhl. ČÚBP 85/1978 § 3 - lokální zásobníkový ohřívač, umístění - obvod OŘ Praha, včetně dopravy na místo</t>
  </si>
  <si>
    <t>1801343631</t>
  </si>
  <si>
    <t>6*4"předpokládané množství za 4 roky trvání smlouvy"</t>
  </si>
  <si>
    <t>17</t>
  </si>
  <si>
    <t>5.3</t>
  </si>
  <si>
    <t>Kontrola s vypracováním protokolu o seřízení, vyčištění a kontrole odběrného plynového zařízení dle vyhl. ČÚBP 85/1978 § 3 - lokální topidlo typu WAW, umístění - obvod OŘ Praha, včetně dopravy na místo</t>
  </si>
  <si>
    <t>-40415430</t>
  </si>
  <si>
    <t>93*4"předpokládané množství za 4 roky trvání smlouvy"</t>
  </si>
  <si>
    <t>18</t>
  </si>
  <si>
    <t>5.4</t>
  </si>
  <si>
    <t>Kontrola s vypracováním protokolu o seřízení, vyčištění a kontrole odběrného plynového zařízení dle vyhl. ČÚBP 85/1978 § 3 - plynový sporák, umístění - obvod OŘ Praha, včetně dopravy na místo</t>
  </si>
  <si>
    <t>222183123</t>
  </si>
  <si>
    <t>10*4"předpokládané množství za 4 roky trvání smlouvy"</t>
  </si>
  <si>
    <t>19</t>
  </si>
  <si>
    <t>5.5</t>
  </si>
  <si>
    <t>Kontrola s vypracováním protokolu o seřízení, vyčištění a kontrole odběrného plynového zařízení dle vyhl. ČÚBP 85/1978 § 3 - kotel do 50kW, umístění - obvod OŘ Praha, včetně dopravy na místo</t>
  </si>
  <si>
    <t>1346396105</t>
  </si>
  <si>
    <t>163*4"předpokládané množství za 4 roky trvání smlouvy"</t>
  </si>
  <si>
    <t>20</t>
  </si>
  <si>
    <t>5.6</t>
  </si>
  <si>
    <t>Kontrola s vypracováním protokolu o seřízení, vyčištění a kontrole odběrného plynového zařízení dle vyhl. ČÚBP 85/1978 § 3 - kotel nad 50kW, umístění - obvod OŘ Praha, včetně dopravy na místo</t>
  </si>
  <si>
    <t>-1009347438</t>
  </si>
  <si>
    <t>13*4"předpokládané množství za 4 roky trvání smlouvy"</t>
  </si>
  <si>
    <t>4.0.1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</si>
</sst>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10.5"/>
      <color rgb="FF003366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0" fillId="0" borderId="4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3" fillId="3" borderId="0" xfId="0" applyFont="1" applyFill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13" fillId="3" borderId="6" xfId="0" applyFont="1" applyFill="1" applyBorder="1" applyAlignment="1" applyProtection="1">
      <alignment horizontal="center" vertical="center" wrapText="1"/>
      <protection/>
    </xf>
    <xf numFmtId="0" fontId="13" fillId="3" borderId="7" xfId="0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18" fillId="0" borderId="10" xfId="0" applyNumberFormat="1" applyFont="1" applyBorder="1" applyAlignment="1" applyProtection="1">
      <alignment/>
      <protection/>
    </xf>
    <xf numFmtId="166" fontId="18" fillId="0" borderId="17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9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3" fillId="0" borderId="20" xfId="0" applyFont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67" fontId="13" fillId="0" borderId="20" xfId="0" applyNumberFormat="1" applyFont="1" applyBorder="1" applyAlignment="1" applyProtection="1">
      <alignment vertical="center"/>
      <protection/>
    </xf>
    <xf numFmtId="4" fontId="13" fillId="2" borderId="20" xfId="0" applyNumberFormat="1" applyFont="1" applyFill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166" fontId="14" fillId="0" borderId="0" xfId="0" applyNumberFormat="1" applyFont="1" applyBorder="1" applyAlignment="1" applyProtection="1">
      <alignment vertical="center"/>
      <protection/>
    </xf>
    <xf numFmtId="166" fontId="14" fillId="0" borderId="19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49" fontId="13" fillId="0" borderId="20" xfId="0" applyNumberFormat="1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tabSelected="1" workbookViewId="0" topLeftCell="A1">
      <selection activeCell="E7" sqref="E7:H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6.00390625" style="1" customWidth="1"/>
    <col min="6" max="6" width="64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AT2" s="8" t="s">
        <v>2</v>
      </c>
    </row>
    <row r="3" spans="2:46" s="1" customFormat="1" ht="6.9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9"/>
      <c r="AT3" s="8" t="s">
        <v>49</v>
      </c>
    </row>
    <row r="4" spans="2:46" s="1" customFormat="1" ht="24.95" customHeight="1">
      <c r="B4" s="9"/>
      <c r="D4" s="35" t="s">
        <v>50</v>
      </c>
      <c r="L4" s="9"/>
      <c r="M4" s="36" t="s">
        <v>4</v>
      </c>
      <c r="AT4" s="8" t="s">
        <v>1</v>
      </c>
    </row>
    <row r="5" spans="2:12" s="1" customFormat="1" ht="6.95" customHeight="1">
      <c r="B5" s="9"/>
      <c r="L5" s="9"/>
    </row>
    <row r="6" spans="1:31" s="2" customFormat="1" ht="12" customHeight="1">
      <c r="A6" s="15"/>
      <c r="B6" s="18"/>
      <c r="C6" s="15"/>
      <c r="D6" s="37" t="s">
        <v>5</v>
      </c>
      <c r="E6" s="15"/>
      <c r="F6" s="15"/>
      <c r="G6" s="15"/>
      <c r="H6" s="15"/>
      <c r="I6" s="15"/>
      <c r="J6" s="15"/>
      <c r="K6" s="15"/>
      <c r="L6" s="19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2" customFormat="1" ht="30" customHeight="1">
      <c r="A7" s="15"/>
      <c r="B7" s="18"/>
      <c r="C7" s="15"/>
      <c r="D7" s="15"/>
      <c r="E7" s="131" t="s">
        <v>6</v>
      </c>
      <c r="F7" s="132"/>
      <c r="G7" s="132"/>
      <c r="H7" s="132"/>
      <c r="I7" s="15"/>
      <c r="J7" s="15"/>
      <c r="K7" s="15"/>
      <c r="L7" s="19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2" customFormat="1" ht="11.25">
      <c r="A8" s="15"/>
      <c r="B8" s="18"/>
      <c r="C8" s="15"/>
      <c r="D8" s="15"/>
      <c r="E8" s="15"/>
      <c r="F8" s="15"/>
      <c r="G8" s="15"/>
      <c r="H8" s="15"/>
      <c r="I8" s="15"/>
      <c r="J8" s="15"/>
      <c r="K8" s="15"/>
      <c r="L8" s="1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2" customFormat="1" ht="12" customHeight="1">
      <c r="A9" s="15"/>
      <c r="B9" s="18"/>
      <c r="C9" s="15"/>
      <c r="D9" s="37" t="s">
        <v>7</v>
      </c>
      <c r="E9" s="15"/>
      <c r="F9" s="38" t="s">
        <v>0</v>
      </c>
      <c r="G9" s="15"/>
      <c r="H9" s="15"/>
      <c r="I9" s="37" t="s">
        <v>8</v>
      </c>
      <c r="J9" s="38" t="s">
        <v>0</v>
      </c>
      <c r="K9" s="15"/>
      <c r="L9" s="1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2" customFormat="1" ht="12" customHeight="1">
      <c r="A10" s="15"/>
      <c r="B10" s="18"/>
      <c r="C10" s="15"/>
      <c r="D10" s="37" t="s">
        <v>9</v>
      </c>
      <c r="E10" s="15"/>
      <c r="F10" s="38" t="s">
        <v>10</v>
      </c>
      <c r="G10" s="15"/>
      <c r="H10" s="15"/>
      <c r="I10" s="37" t="s">
        <v>11</v>
      </c>
      <c r="J10" s="39">
        <v>44244</v>
      </c>
      <c r="K10" s="15"/>
      <c r="L10" s="1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2" customFormat="1" ht="10.9" customHeight="1">
      <c r="A11" s="15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9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2" customFormat="1" ht="12" customHeight="1">
      <c r="A12" s="15"/>
      <c r="B12" s="18"/>
      <c r="C12" s="15"/>
      <c r="D12" s="37" t="s">
        <v>12</v>
      </c>
      <c r="E12" s="15"/>
      <c r="F12" s="15"/>
      <c r="G12" s="15"/>
      <c r="H12" s="15"/>
      <c r="I12" s="37" t="s">
        <v>13</v>
      </c>
      <c r="J12" s="38" t="s">
        <v>14</v>
      </c>
      <c r="K12" s="15"/>
      <c r="L12" s="1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2" customFormat="1" ht="18" customHeight="1">
      <c r="A13" s="15"/>
      <c r="B13" s="18"/>
      <c r="C13" s="15"/>
      <c r="D13" s="15"/>
      <c r="E13" s="38" t="s">
        <v>15</v>
      </c>
      <c r="F13" s="15"/>
      <c r="G13" s="15"/>
      <c r="H13" s="15"/>
      <c r="I13" s="37" t="s">
        <v>16</v>
      </c>
      <c r="J13" s="38" t="s">
        <v>17</v>
      </c>
      <c r="K13" s="15"/>
      <c r="L13" s="19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2" customFormat="1" ht="6.95" customHeight="1">
      <c r="A14" s="15"/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2" customFormat="1" ht="12" customHeight="1">
      <c r="A15" s="15"/>
      <c r="B15" s="18"/>
      <c r="C15" s="15"/>
      <c r="D15" s="37" t="s">
        <v>18</v>
      </c>
      <c r="E15" s="15"/>
      <c r="F15" s="15"/>
      <c r="G15" s="15"/>
      <c r="H15" s="15"/>
      <c r="I15" s="37" t="s">
        <v>13</v>
      </c>
      <c r="J15" s="13" t="s">
        <v>19</v>
      </c>
      <c r="K15" s="15"/>
      <c r="L15" s="19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2" customFormat="1" ht="18" customHeight="1">
      <c r="A16" s="15"/>
      <c r="B16" s="18"/>
      <c r="C16" s="15"/>
      <c r="D16" s="15"/>
      <c r="E16" s="133" t="s">
        <v>19</v>
      </c>
      <c r="F16" s="134"/>
      <c r="G16" s="134"/>
      <c r="H16" s="134"/>
      <c r="I16" s="37" t="s">
        <v>16</v>
      </c>
      <c r="J16" s="13" t="s">
        <v>19</v>
      </c>
      <c r="K16" s="15"/>
      <c r="L16" s="19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2" customFormat="1" ht="6.95" customHeight="1">
      <c r="A17" s="15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9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2" customFormat="1" ht="12" customHeight="1">
      <c r="A18" s="15"/>
      <c r="B18" s="18"/>
      <c r="C18" s="15"/>
      <c r="D18" s="37" t="s">
        <v>20</v>
      </c>
      <c r="E18" s="15"/>
      <c r="F18" s="15"/>
      <c r="G18" s="15"/>
      <c r="H18" s="15"/>
      <c r="I18" s="37" t="s">
        <v>13</v>
      </c>
      <c r="J18" s="38"/>
      <c r="K18" s="15"/>
      <c r="L18" s="1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2" customFormat="1" ht="18" customHeight="1">
      <c r="A19" s="15"/>
      <c r="B19" s="18"/>
      <c r="C19" s="15"/>
      <c r="D19" s="15"/>
      <c r="E19" s="38"/>
      <c r="F19" s="15"/>
      <c r="G19" s="15"/>
      <c r="H19" s="15"/>
      <c r="I19" s="37" t="s">
        <v>16</v>
      </c>
      <c r="J19" s="38"/>
      <c r="K19" s="15"/>
      <c r="L19" s="19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2" customFormat="1" ht="6.95" customHeight="1">
      <c r="A20" s="15"/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2" customFormat="1" ht="12" customHeight="1">
      <c r="A21" s="15"/>
      <c r="B21" s="18"/>
      <c r="C21" s="15"/>
      <c r="D21" s="37" t="s">
        <v>22</v>
      </c>
      <c r="E21" s="15"/>
      <c r="F21" s="15"/>
      <c r="G21" s="15"/>
      <c r="H21" s="15"/>
      <c r="I21" s="37" t="s">
        <v>13</v>
      </c>
      <c r="J21" s="38" t="s">
        <v>0</v>
      </c>
      <c r="K21" s="15"/>
      <c r="L21" s="19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2" customFormat="1" ht="18" customHeight="1">
      <c r="A22" s="15"/>
      <c r="B22" s="18"/>
      <c r="C22" s="15"/>
      <c r="D22" s="15"/>
      <c r="E22" s="38"/>
      <c r="F22" s="15"/>
      <c r="G22" s="15"/>
      <c r="H22" s="15"/>
      <c r="I22" s="37" t="s">
        <v>16</v>
      </c>
      <c r="J22" s="38" t="s">
        <v>0</v>
      </c>
      <c r="K22" s="15"/>
      <c r="L22" s="1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2" customFormat="1" ht="6.95" customHeight="1">
      <c r="A23" s="15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2" customFormat="1" ht="12" customHeight="1">
      <c r="A24" s="15"/>
      <c r="B24" s="18"/>
      <c r="C24" s="15"/>
      <c r="D24" s="37" t="s">
        <v>23</v>
      </c>
      <c r="E24" s="15"/>
      <c r="F24" s="15"/>
      <c r="G24" s="15"/>
      <c r="H24" s="15"/>
      <c r="I24" s="15"/>
      <c r="J24" s="15"/>
      <c r="K24" s="15"/>
      <c r="L24" s="1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3" customFormat="1" ht="16.5" customHeight="1">
      <c r="A25" s="40"/>
      <c r="B25" s="41"/>
      <c r="C25" s="40"/>
      <c r="D25" s="40"/>
      <c r="E25" s="135" t="s">
        <v>0</v>
      </c>
      <c r="F25" s="135"/>
      <c r="G25" s="135"/>
      <c r="H25" s="135"/>
      <c r="I25" s="40"/>
      <c r="J25" s="40"/>
      <c r="K25" s="40"/>
      <c r="L25" s="4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15"/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2" customFormat="1" ht="6.95" customHeight="1">
      <c r="A27" s="15"/>
      <c r="B27" s="18"/>
      <c r="C27" s="15"/>
      <c r="D27" s="43"/>
      <c r="E27" s="43"/>
      <c r="F27" s="43"/>
      <c r="G27" s="43"/>
      <c r="H27" s="43"/>
      <c r="I27" s="43"/>
      <c r="J27" s="43"/>
      <c r="K27" s="43"/>
      <c r="L27" s="19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2" customFormat="1" ht="25.35" customHeight="1">
      <c r="A28" s="15"/>
      <c r="B28" s="18"/>
      <c r="C28" s="15"/>
      <c r="D28" s="44" t="s">
        <v>24</v>
      </c>
      <c r="E28" s="15"/>
      <c r="F28" s="15"/>
      <c r="G28" s="15"/>
      <c r="H28" s="15"/>
      <c r="I28" s="15"/>
      <c r="J28" s="45">
        <f>ROUND(J116,2)</f>
        <v>0</v>
      </c>
      <c r="K28" s="15"/>
      <c r="L28" s="1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2" customFormat="1" ht="6.95" customHeight="1">
      <c r="A29" s="15"/>
      <c r="B29" s="18"/>
      <c r="C29" s="15"/>
      <c r="D29" s="43"/>
      <c r="E29" s="43"/>
      <c r="F29" s="43"/>
      <c r="G29" s="43"/>
      <c r="H29" s="43"/>
      <c r="I29" s="43"/>
      <c r="J29" s="43"/>
      <c r="K29" s="43"/>
      <c r="L29" s="19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2" customFormat="1" ht="14.45" customHeight="1">
      <c r="A30" s="15"/>
      <c r="B30" s="18"/>
      <c r="C30" s="15"/>
      <c r="D30" s="15"/>
      <c r="E30" s="15"/>
      <c r="F30" s="46" t="s">
        <v>26</v>
      </c>
      <c r="G30" s="15"/>
      <c r="H30" s="15"/>
      <c r="I30" s="46" t="s">
        <v>25</v>
      </c>
      <c r="J30" s="46" t="s">
        <v>27</v>
      </c>
      <c r="K30" s="15"/>
      <c r="L30" s="1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2" customFormat="1" ht="14.45" customHeight="1">
      <c r="A31" s="15"/>
      <c r="B31" s="18"/>
      <c r="C31" s="15"/>
      <c r="D31" s="47" t="s">
        <v>28</v>
      </c>
      <c r="E31" s="37" t="s">
        <v>29</v>
      </c>
      <c r="F31" s="48">
        <f>ROUND((SUM(BE116:BE146)),2)</f>
        <v>0</v>
      </c>
      <c r="G31" s="15"/>
      <c r="H31" s="15"/>
      <c r="I31" s="49">
        <v>0.21</v>
      </c>
      <c r="J31" s="48">
        <f>ROUND(((SUM(BE116:BE146))*I31),2)</f>
        <v>0</v>
      </c>
      <c r="K31" s="15"/>
      <c r="L31" s="19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2" customFormat="1" ht="14.45" customHeight="1">
      <c r="A32" s="15"/>
      <c r="B32" s="18"/>
      <c r="C32" s="15"/>
      <c r="D32" s="15"/>
      <c r="E32" s="37" t="s">
        <v>30</v>
      </c>
      <c r="F32" s="48">
        <f>ROUND((SUM(BF116:BF146)),2)</f>
        <v>0</v>
      </c>
      <c r="G32" s="15"/>
      <c r="H32" s="15"/>
      <c r="I32" s="49">
        <v>0.15</v>
      </c>
      <c r="J32" s="48">
        <f>ROUND(((SUM(BF116:BF146))*I32),2)</f>
        <v>0</v>
      </c>
      <c r="K32" s="15"/>
      <c r="L32" s="1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2" customFormat="1" ht="14.45" customHeight="1" hidden="1">
      <c r="A33" s="15"/>
      <c r="B33" s="18"/>
      <c r="C33" s="15"/>
      <c r="D33" s="15"/>
      <c r="E33" s="37" t="s">
        <v>31</v>
      </c>
      <c r="F33" s="48">
        <f>ROUND((SUM(BG116:BG146)),2)</f>
        <v>0</v>
      </c>
      <c r="G33" s="15"/>
      <c r="H33" s="15"/>
      <c r="I33" s="49">
        <v>0.21</v>
      </c>
      <c r="J33" s="48">
        <f>0</f>
        <v>0</v>
      </c>
      <c r="K33" s="15"/>
      <c r="L33" s="19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2" customFormat="1" ht="14.45" customHeight="1" hidden="1">
      <c r="A34" s="15"/>
      <c r="B34" s="18"/>
      <c r="C34" s="15"/>
      <c r="D34" s="15"/>
      <c r="E34" s="37" t="s">
        <v>32</v>
      </c>
      <c r="F34" s="48">
        <f>ROUND((SUM(BH116:BH146)),2)</f>
        <v>0</v>
      </c>
      <c r="G34" s="15"/>
      <c r="H34" s="15"/>
      <c r="I34" s="49">
        <v>0.15</v>
      </c>
      <c r="J34" s="48">
        <f>0</f>
        <v>0</v>
      </c>
      <c r="K34" s="15"/>
      <c r="L34" s="1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2" customFormat="1" ht="14.45" customHeight="1" hidden="1">
      <c r="A35" s="15"/>
      <c r="B35" s="18"/>
      <c r="C35" s="15"/>
      <c r="D35" s="15"/>
      <c r="E35" s="37" t="s">
        <v>33</v>
      </c>
      <c r="F35" s="48">
        <f>ROUND((SUM(BI116:BI146)),2)</f>
        <v>0</v>
      </c>
      <c r="G35" s="15"/>
      <c r="H35" s="15"/>
      <c r="I35" s="49">
        <v>0</v>
      </c>
      <c r="J35" s="48">
        <f>0</f>
        <v>0</v>
      </c>
      <c r="K35" s="15"/>
      <c r="L35" s="19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2" customFormat="1" ht="6.95" customHeight="1">
      <c r="A36" s="15"/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2" customFormat="1" ht="25.35" customHeight="1">
      <c r="A37" s="15"/>
      <c r="B37" s="18"/>
      <c r="C37" s="50"/>
      <c r="D37" s="51" t="s">
        <v>34</v>
      </c>
      <c r="E37" s="52"/>
      <c r="F37" s="52"/>
      <c r="G37" s="53" t="s">
        <v>35</v>
      </c>
      <c r="H37" s="54" t="s">
        <v>36</v>
      </c>
      <c r="I37" s="52"/>
      <c r="J37" s="55">
        <f>SUM(J28:J35)</f>
        <v>0</v>
      </c>
      <c r="K37" s="56"/>
      <c r="L37" s="19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2" customFormat="1" ht="14.45" customHeight="1">
      <c r="A38" s="15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12" s="1" customFormat="1" ht="14.45" customHeight="1">
      <c r="B39" s="9"/>
      <c r="L39" s="9"/>
    </row>
    <row r="40" spans="2:12" s="1" customFormat="1" ht="14.45" customHeight="1">
      <c r="B40" s="9"/>
      <c r="L40" s="9"/>
    </row>
    <row r="41" spans="2:12" s="1" customFormat="1" ht="14.45" customHeight="1">
      <c r="B41" s="9"/>
      <c r="L41" s="9"/>
    </row>
    <row r="42" spans="2:12" s="1" customFormat="1" ht="14.45" customHeight="1">
      <c r="B42" s="9"/>
      <c r="L42" s="9"/>
    </row>
    <row r="43" spans="2:12" s="1" customFormat="1" ht="14.45" customHeight="1">
      <c r="B43" s="9"/>
      <c r="L43" s="9"/>
    </row>
    <row r="44" spans="2:12" s="1" customFormat="1" ht="14.45" customHeight="1">
      <c r="B44" s="9"/>
      <c r="L44" s="9"/>
    </row>
    <row r="45" spans="2:12" s="1" customFormat="1" ht="14.45" customHeight="1">
      <c r="B45" s="9"/>
      <c r="L45" s="9"/>
    </row>
    <row r="46" spans="2:12" s="1" customFormat="1" ht="14.45" customHeight="1">
      <c r="B46" s="9"/>
      <c r="L46" s="9"/>
    </row>
    <row r="47" spans="2:12" s="1" customFormat="1" ht="14.45" customHeight="1">
      <c r="B47" s="9"/>
      <c r="L47" s="9"/>
    </row>
    <row r="48" spans="2:12" s="1" customFormat="1" ht="14.45" customHeight="1">
      <c r="B48" s="9"/>
      <c r="L48" s="9"/>
    </row>
    <row r="49" spans="2:12" s="1" customFormat="1" ht="14.45" customHeight="1">
      <c r="B49" s="9"/>
      <c r="L49" s="9"/>
    </row>
    <row r="50" spans="2:12" s="2" customFormat="1" ht="14.45" customHeight="1">
      <c r="B50" s="19"/>
      <c r="D50" s="57" t="s">
        <v>37</v>
      </c>
      <c r="E50" s="58"/>
      <c r="F50" s="58"/>
      <c r="G50" s="57" t="s">
        <v>38</v>
      </c>
      <c r="H50" s="58"/>
      <c r="I50" s="58"/>
      <c r="J50" s="58"/>
      <c r="K50" s="58"/>
      <c r="L50" s="19"/>
    </row>
    <row r="51" spans="2:12" ht="11.25">
      <c r="B51" s="9"/>
      <c r="L51" s="9"/>
    </row>
    <row r="52" spans="2:12" ht="11.25">
      <c r="B52" s="9"/>
      <c r="L52" s="9"/>
    </row>
    <row r="53" spans="2:12" ht="11.25">
      <c r="B53" s="9"/>
      <c r="L53" s="9"/>
    </row>
    <row r="54" spans="2:12" ht="11.25">
      <c r="B54" s="9"/>
      <c r="L54" s="9"/>
    </row>
    <row r="55" spans="2:12" ht="11.25">
      <c r="B55" s="9"/>
      <c r="L55" s="9"/>
    </row>
    <row r="56" spans="2:12" ht="11.25">
      <c r="B56" s="9"/>
      <c r="L56" s="9"/>
    </row>
    <row r="57" spans="2:12" ht="11.25">
      <c r="B57" s="9"/>
      <c r="L57" s="9"/>
    </row>
    <row r="58" spans="2:12" ht="11.25">
      <c r="B58" s="9"/>
      <c r="L58" s="9"/>
    </row>
    <row r="59" spans="2:12" ht="11.25">
      <c r="B59" s="9"/>
      <c r="L59" s="9"/>
    </row>
    <row r="60" spans="2:12" ht="11.25">
      <c r="B60" s="9"/>
      <c r="L60" s="9"/>
    </row>
    <row r="61" spans="1:31" s="2" customFormat="1" ht="12">
      <c r="A61" s="15"/>
      <c r="B61" s="18"/>
      <c r="C61" s="15"/>
      <c r="D61" s="59" t="s">
        <v>39</v>
      </c>
      <c r="E61" s="60"/>
      <c r="F61" s="61" t="s">
        <v>40</v>
      </c>
      <c r="G61" s="59" t="s">
        <v>39</v>
      </c>
      <c r="H61" s="60"/>
      <c r="I61" s="60"/>
      <c r="J61" s="62" t="s">
        <v>40</v>
      </c>
      <c r="K61" s="60"/>
      <c r="L61" s="19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12" ht="11.25">
      <c r="B62" s="9"/>
      <c r="L62" s="9"/>
    </row>
    <row r="63" spans="2:12" ht="11.25">
      <c r="B63" s="9"/>
      <c r="L63" s="9"/>
    </row>
    <row r="64" spans="2:12" ht="11.25">
      <c r="B64" s="9"/>
      <c r="L64" s="9"/>
    </row>
    <row r="65" spans="1:31" s="2" customFormat="1" ht="12">
      <c r="A65" s="15"/>
      <c r="B65" s="18"/>
      <c r="C65" s="15"/>
      <c r="D65" s="57" t="s">
        <v>41</v>
      </c>
      <c r="E65" s="63"/>
      <c r="F65" s="63"/>
      <c r="G65" s="57" t="s">
        <v>42</v>
      </c>
      <c r="H65" s="63"/>
      <c r="I65" s="63"/>
      <c r="J65" s="63"/>
      <c r="K65" s="63"/>
      <c r="L65" s="19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2:12" ht="11.25">
      <c r="B66" s="9"/>
      <c r="L66" s="9"/>
    </row>
    <row r="67" spans="2:12" ht="11.25">
      <c r="B67" s="9"/>
      <c r="L67" s="9"/>
    </row>
    <row r="68" spans="2:12" ht="11.25">
      <c r="B68" s="9"/>
      <c r="L68" s="9"/>
    </row>
    <row r="69" spans="2:12" ht="11.25">
      <c r="B69" s="9"/>
      <c r="L69" s="9"/>
    </row>
    <row r="70" spans="2:12" ht="11.25">
      <c r="B70" s="9"/>
      <c r="L70" s="9"/>
    </row>
    <row r="71" spans="2:12" ht="11.25">
      <c r="B71" s="9"/>
      <c r="L71" s="9"/>
    </row>
    <row r="72" spans="2:12" ht="11.25">
      <c r="B72" s="9"/>
      <c r="L72" s="9"/>
    </row>
    <row r="73" spans="2:12" ht="11.25">
      <c r="B73" s="9"/>
      <c r="L73" s="9"/>
    </row>
    <row r="74" spans="2:12" ht="11.25">
      <c r="B74" s="9"/>
      <c r="L74" s="9"/>
    </row>
    <row r="75" spans="2:12" ht="11.25">
      <c r="B75" s="9"/>
      <c r="L75" s="9"/>
    </row>
    <row r="76" spans="1:31" s="2" customFormat="1" ht="12">
      <c r="A76" s="15"/>
      <c r="B76" s="18"/>
      <c r="C76" s="15"/>
      <c r="D76" s="59" t="s">
        <v>39</v>
      </c>
      <c r="E76" s="60"/>
      <c r="F76" s="61" t="s">
        <v>40</v>
      </c>
      <c r="G76" s="59" t="s">
        <v>39</v>
      </c>
      <c r="H76" s="60"/>
      <c r="I76" s="60"/>
      <c r="J76" s="62" t="s">
        <v>40</v>
      </c>
      <c r="K76" s="60"/>
      <c r="L76" s="19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2" customFormat="1" ht="14.45" customHeight="1">
      <c r="A77" s="15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9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81" spans="1:31" s="2" customFormat="1" ht="6.95" customHeight="1">
      <c r="A81" s="1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19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2" customFormat="1" ht="24.95" customHeight="1">
      <c r="A82" s="15"/>
      <c r="B82" s="16"/>
      <c r="C82" s="10" t="s">
        <v>51</v>
      </c>
      <c r="D82" s="17"/>
      <c r="E82" s="17"/>
      <c r="F82" s="17"/>
      <c r="G82" s="17"/>
      <c r="H82" s="17"/>
      <c r="I82" s="17"/>
      <c r="J82" s="17"/>
      <c r="K82" s="17"/>
      <c r="L82" s="19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2" customFormat="1" ht="6.95" customHeight="1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9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2" customFormat="1" ht="12" customHeight="1">
      <c r="A84" s="15"/>
      <c r="B84" s="16"/>
      <c r="C84" s="12" t="s">
        <v>5</v>
      </c>
      <c r="D84" s="17"/>
      <c r="E84" s="17"/>
      <c r="F84" s="17"/>
      <c r="G84" s="17"/>
      <c r="H84" s="17"/>
      <c r="I84" s="17"/>
      <c r="J84" s="17"/>
      <c r="K84" s="17"/>
      <c r="L84" s="19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2" customFormat="1" ht="30" customHeight="1">
      <c r="A85" s="15"/>
      <c r="B85" s="16"/>
      <c r="C85" s="17"/>
      <c r="D85" s="17"/>
      <c r="E85" s="129" t="str">
        <f>E7</f>
        <v>Pravidelná kontrola, revize plynových zařízení a rozvodů v obvodu OŘ Praha</v>
      </c>
      <c r="F85" s="136"/>
      <c r="G85" s="136"/>
      <c r="H85" s="136"/>
      <c r="I85" s="17"/>
      <c r="J85" s="17"/>
      <c r="K85" s="17"/>
      <c r="L85" s="19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s="2" customFormat="1" ht="6.95" customHeight="1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9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s="2" customFormat="1" ht="12" customHeight="1">
      <c r="A87" s="15"/>
      <c r="B87" s="16"/>
      <c r="C87" s="12" t="s">
        <v>9</v>
      </c>
      <c r="D87" s="17"/>
      <c r="E87" s="17"/>
      <c r="F87" s="11" t="str">
        <f>F10</f>
        <v>obvod OŘ Praha</v>
      </c>
      <c r="G87" s="17"/>
      <c r="H87" s="17"/>
      <c r="I87" s="12" t="s">
        <v>11</v>
      </c>
      <c r="J87" s="24">
        <f>IF(J10="","",J10)</f>
        <v>44244</v>
      </c>
      <c r="K87" s="17"/>
      <c r="L87" s="19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2" customFormat="1" ht="6.95" customHeight="1">
      <c r="A88" s="15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9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2" customFormat="1" ht="15.2" customHeight="1">
      <c r="A89" s="15"/>
      <c r="B89" s="16"/>
      <c r="C89" s="12" t="s">
        <v>12</v>
      </c>
      <c r="D89" s="17"/>
      <c r="E89" s="17"/>
      <c r="F89" s="11" t="str">
        <f>E13</f>
        <v>Správa železnic, státní organizace</v>
      </c>
      <c r="G89" s="17"/>
      <c r="H89" s="17"/>
      <c r="I89" s="12" t="s">
        <v>20</v>
      </c>
      <c r="J89" s="14"/>
      <c r="K89" s="17"/>
      <c r="L89" s="19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2" customFormat="1" ht="15.2" customHeight="1">
      <c r="A90" s="15"/>
      <c r="B90" s="16"/>
      <c r="C90" s="12" t="s">
        <v>18</v>
      </c>
      <c r="D90" s="17"/>
      <c r="E90" s="17"/>
      <c r="F90" s="11" t="str">
        <f>IF(E16="","",E16)</f>
        <v>Vyplň údaj</v>
      </c>
      <c r="G90" s="17"/>
      <c r="H90" s="17"/>
      <c r="I90" s="12" t="s">
        <v>22</v>
      </c>
      <c r="J90" s="14"/>
      <c r="K90" s="17"/>
      <c r="L90" s="19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2" customFormat="1" ht="10.35" customHeight="1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9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2" customFormat="1" ht="29.25" customHeight="1">
      <c r="A92" s="15"/>
      <c r="B92" s="16"/>
      <c r="C92" s="68" t="s">
        <v>52</v>
      </c>
      <c r="D92" s="69"/>
      <c r="E92" s="69"/>
      <c r="F92" s="69"/>
      <c r="G92" s="69"/>
      <c r="H92" s="69"/>
      <c r="I92" s="69"/>
      <c r="J92" s="70" t="s">
        <v>53</v>
      </c>
      <c r="K92" s="69"/>
      <c r="L92" s="19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2" customFormat="1" ht="10.35" customHeight="1">
      <c r="A93" s="15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9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47" s="2" customFormat="1" ht="22.9" customHeight="1">
      <c r="A94" s="15"/>
      <c r="B94" s="16"/>
      <c r="C94" s="71" t="s">
        <v>54</v>
      </c>
      <c r="D94" s="17"/>
      <c r="E94" s="17"/>
      <c r="F94" s="17"/>
      <c r="G94" s="17"/>
      <c r="H94" s="17"/>
      <c r="I94" s="17"/>
      <c r="J94" s="32">
        <f>J116</f>
        <v>0</v>
      </c>
      <c r="K94" s="17"/>
      <c r="L94" s="19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U94" s="8" t="s">
        <v>55</v>
      </c>
    </row>
    <row r="95" spans="2:12" s="4" customFormat="1" ht="24.95" customHeight="1">
      <c r="B95" s="72"/>
      <c r="C95" s="73"/>
      <c r="D95" s="137" t="s">
        <v>56</v>
      </c>
      <c r="E95" s="138"/>
      <c r="F95" s="138"/>
      <c r="G95" s="138"/>
      <c r="H95" s="138"/>
      <c r="I95" s="138"/>
      <c r="J95" s="74">
        <f>J117</f>
        <v>0</v>
      </c>
      <c r="K95" s="73"/>
      <c r="L95" s="75"/>
    </row>
    <row r="96" spans="2:12" s="4" customFormat="1" ht="24.95" customHeight="1">
      <c r="B96" s="72"/>
      <c r="C96" s="73"/>
      <c r="D96" s="137" t="s">
        <v>57</v>
      </c>
      <c r="E96" s="138"/>
      <c r="F96" s="138"/>
      <c r="G96" s="138"/>
      <c r="H96" s="138"/>
      <c r="I96" s="138"/>
      <c r="J96" s="74">
        <f>J122</f>
        <v>0</v>
      </c>
      <c r="K96" s="73"/>
      <c r="L96" s="75"/>
    </row>
    <row r="97" spans="2:12" s="4" customFormat="1" ht="24.95" customHeight="1">
      <c r="B97" s="72"/>
      <c r="C97" s="73"/>
      <c r="D97" s="137" t="s">
        <v>58</v>
      </c>
      <c r="E97" s="138"/>
      <c r="F97" s="138"/>
      <c r="G97" s="138"/>
      <c r="H97" s="138"/>
      <c r="I97" s="138"/>
      <c r="J97" s="74">
        <f>J125</f>
        <v>0</v>
      </c>
      <c r="K97" s="73"/>
      <c r="L97" s="75"/>
    </row>
    <row r="98" spans="2:12" s="4" customFormat="1" ht="24.95" customHeight="1">
      <c r="B98" s="72"/>
      <c r="C98" s="73"/>
      <c r="D98" s="137" t="s">
        <v>59</v>
      </c>
      <c r="E98" s="138"/>
      <c r="F98" s="138"/>
      <c r="G98" s="138"/>
      <c r="H98" s="138"/>
      <c r="I98" s="138"/>
      <c r="J98" s="74">
        <f>J134</f>
        <v>0</v>
      </c>
      <c r="K98" s="73"/>
      <c r="L98" s="75"/>
    </row>
    <row r="99" spans="1:31" s="2" customFormat="1" ht="21.75" customHeight="1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9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2" customFormat="1" ht="6.95" customHeight="1">
      <c r="A100" s="15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19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4" spans="1:31" s="2" customFormat="1" ht="6.95" customHeight="1">
      <c r="A104" s="15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19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2" customFormat="1" ht="24.95" customHeight="1">
      <c r="A105" s="15"/>
      <c r="B105" s="16"/>
      <c r="C105" s="10" t="s">
        <v>60</v>
      </c>
      <c r="D105" s="17"/>
      <c r="E105" s="17"/>
      <c r="F105" s="17"/>
      <c r="G105" s="17"/>
      <c r="H105" s="17"/>
      <c r="I105" s="17"/>
      <c r="J105" s="17"/>
      <c r="K105" s="17"/>
      <c r="L105" s="19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s="2" customFormat="1" ht="6.95" customHeight="1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9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s="2" customFormat="1" ht="12" customHeight="1">
      <c r="A107" s="15"/>
      <c r="B107" s="16"/>
      <c r="C107" s="12" t="s">
        <v>5</v>
      </c>
      <c r="D107" s="17"/>
      <c r="E107" s="17"/>
      <c r="F107" s="17"/>
      <c r="G107" s="17"/>
      <c r="H107" s="17"/>
      <c r="I107" s="17"/>
      <c r="J107" s="17"/>
      <c r="K107" s="17"/>
      <c r="L107" s="19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2" customFormat="1" ht="30" customHeight="1">
      <c r="A108" s="15"/>
      <c r="B108" s="16"/>
      <c r="C108" s="17"/>
      <c r="D108" s="17"/>
      <c r="E108" s="129" t="str">
        <f>E7</f>
        <v>Pravidelná kontrola, revize plynových zařízení a rozvodů v obvodu OŘ Praha</v>
      </c>
      <c r="F108" s="136"/>
      <c r="G108" s="136"/>
      <c r="H108" s="136"/>
      <c r="I108" s="17"/>
      <c r="J108" s="17"/>
      <c r="K108" s="17"/>
      <c r="L108" s="19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s="2" customFormat="1" ht="6.95" customHeight="1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9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s="2" customFormat="1" ht="12" customHeight="1">
      <c r="A110" s="15"/>
      <c r="B110" s="16"/>
      <c r="C110" s="12" t="s">
        <v>9</v>
      </c>
      <c r="D110" s="17"/>
      <c r="E110" s="17"/>
      <c r="F110" s="11" t="str">
        <f>F10</f>
        <v>obvod OŘ Praha</v>
      </c>
      <c r="G110" s="17"/>
      <c r="H110" s="17"/>
      <c r="I110" s="12" t="s">
        <v>11</v>
      </c>
      <c r="J110" s="24">
        <f>IF(J10="","",J10)</f>
        <v>44244</v>
      </c>
      <c r="K110" s="17"/>
      <c r="L110" s="19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s="2" customFormat="1" ht="6.95" customHeight="1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9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s="2" customFormat="1" ht="15.2" customHeight="1">
      <c r="A112" s="15"/>
      <c r="B112" s="16"/>
      <c r="C112" s="12" t="s">
        <v>12</v>
      </c>
      <c r="D112" s="17"/>
      <c r="E112" s="17"/>
      <c r="F112" s="11" t="str">
        <f>E13</f>
        <v>Správa železnic, státní organizace</v>
      </c>
      <c r="G112" s="17"/>
      <c r="H112" s="17"/>
      <c r="I112" s="12" t="s">
        <v>20</v>
      </c>
      <c r="J112" s="14"/>
      <c r="K112" s="17"/>
      <c r="L112" s="19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2" customFormat="1" ht="15.2" customHeight="1">
      <c r="A113" s="15"/>
      <c r="B113" s="16"/>
      <c r="C113" s="12" t="s">
        <v>18</v>
      </c>
      <c r="D113" s="17"/>
      <c r="E113" s="17"/>
      <c r="F113" s="11" t="str">
        <f>IF(E16="","",E16)</f>
        <v>Vyplň údaj</v>
      </c>
      <c r="G113" s="17"/>
      <c r="H113" s="17"/>
      <c r="I113" s="12" t="s">
        <v>22</v>
      </c>
      <c r="J113" s="14"/>
      <c r="K113" s="17"/>
      <c r="L113" s="19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s="2" customFormat="1" ht="10.35" customHeight="1">
      <c r="A114" s="15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9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s="5" customFormat="1" ht="29.25" customHeight="1">
      <c r="A115" s="76"/>
      <c r="B115" s="77"/>
      <c r="C115" s="78" t="s">
        <v>61</v>
      </c>
      <c r="D115" s="79" t="s">
        <v>45</v>
      </c>
      <c r="E115" s="79" t="s">
        <v>43</v>
      </c>
      <c r="F115" s="79" t="s">
        <v>44</v>
      </c>
      <c r="G115" s="79" t="s">
        <v>62</v>
      </c>
      <c r="H115" s="79" t="s">
        <v>63</v>
      </c>
      <c r="I115" s="79" t="s">
        <v>64</v>
      </c>
      <c r="J115" s="80" t="s">
        <v>53</v>
      </c>
      <c r="K115" s="81" t="s">
        <v>65</v>
      </c>
      <c r="L115" s="82"/>
      <c r="M115" s="26" t="s">
        <v>0</v>
      </c>
      <c r="N115" s="27" t="s">
        <v>28</v>
      </c>
      <c r="O115" s="27" t="s">
        <v>66</v>
      </c>
      <c r="P115" s="27" t="s">
        <v>67</v>
      </c>
      <c r="Q115" s="27" t="s">
        <v>68</v>
      </c>
      <c r="R115" s="27" t="s">
        <v>69</v>
      </c>
      <c r="S115" s="27" t="s">
        <v>70</v>
      </c>
      <c r="T115" s="28" t="s">
        <v>71</v>
      </c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</row>
    <row r="116" spans="1:63" s="2" customFormat="1" ht="22.9" customHeight="1">
      <c r="A116" s="15"/>
      <c r="B116" s="16"/>
      <c r="C116" s="31" t="s">
        <v>72</v>
      </c>
      <c r="D116" s="17"/>
      <c r="E116" s="17"/>
      <c r="F116" s="17"/>
      <c r="G116" s="17"/>
      <c r="H116" s="17"/>
      <c r="I116" s="17"/>
      <c r="J116" s="83">
        <f>BK116</f>
        <v>0</v>
      </c>
      <c r="K116" s="17"/>
      <c r="L116" s="18"/>
      <c r="M116" s="29"/>
      <c r="N116" s="84"/>
      <c r="O116" s="30"/>
      <c r="P116" s="85">
        <f>P117+P122+P125+P134</f>
        <v>0</v>
      </c>
      <c r="Q116" s="30"/>
      <c r="R116" s="85">
        <f>R117+R122+R125+R134</f>
        <v>0</v>
      </c>
      <c r="S116" s="30"/>
      <c r="T116" s="86">
        <f>T117+T122+T125+T134</f>
        <v>0</v>
      </c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8" t="s">
        <v>46</v>
      </c>
      <c r="AU116" s="8" t="s">
        <v>55</v>
      </c>
      <c r="BK116" s="87">
        <f>BK117+BK122+BK125+BK134</f>
        <v>0</v>
      </c>
    </row>
    <row r="117" spans="2:63" s="6" customFormat="1" ht="25.9" customHeight="1">
      <c r="B117" s="88"/>
      <c r="C117" s="89"/>
      <c r="D117" s="90" t="s">
        <v>46</v>
      </c>
      <c r="E117" s="139" t="s">
        <v>73</v>
      </c>
      <c r="F117" s="139" t="s">
        <v>74</v>
      </c>
      <c r="G117" s="140"/>
      <c r="H117" s="140"/>
      <c r="I117" s="141"/>
      <c r="J117" s="91">
        <f>BK117</f>
        <v>0</v>
      </c>
      <c r="K117" s="89"/>
      <c r="L117" s="92"/>
      <c r="M117" s="93"/>
      <c r="N117" s="94"/>
      <c r="O117" s="94"/>
      <c r="P117" s="95">
        <f>SUM(P118:P121)</f>
        <v>0</v>
      </c>
      <c r="Q117" s="94"/>
      <c r="R117" s="95">
        <f>SUM(R118:R121)</f>
        <v>0</v>
      </c>
      <c r="S117" s="94"/>
      <c r="T117" s="96">
        <f>SUM(T118:T121)</f>
        <v>0</v>
      </c>
      <c r="AR117" s="97" t="s">
        <v>75</v>
      </c>
      <c r="AT117" s="98" t="s">
        <v>46</v>
      </c>
      <c r="AU117" s="98" t="s">
        <v>47</v>
      </c>
      <c r="AY117" s="97" t="s">
        <v>76</v>
      </c>
      <c r="BK117" s="99">
        <f>SUM(BK118:BK121)</f>
        <v>0</v>
      </c>
    </row>
    <row r="118" spans="1:65" s="2" customFormat="1" ht="55.5" customHeight="1">
      <c r="A118" s="15"/>
      <c r="B118" s="16"/>
      <c r="C118" s="100" t="s">
        <v>48</v>
      </c>
      <c r="D118" s="100" t="s">
        <v>77</v>
      </c>
      <c r="E118" s="101" t="s">
        <v>48</v>
      </c>
      <c r="F118" s="102" t="s">
        <v>78</v>
      </c>
      <c r="G118" s="103" t="s">
        <v>79</v>
      </c>
      <c r="H118" s="104">
        <v>137</v>
      </c>
      <c r="I118" s="105"/>
      <c r="J118" s="106">
        <f>ROUND(I118*H118,2)</f>
        <v>0</v>
      </c>
      <c r="K118" s="107"/>
      <c r="L118" s="18"/>
      <c r="M118" s="108" t="s">
        <v>0</v>
      </c>
      <c r="N118" s="109" t="s">
        <v>29</v>
      </c>
      <c r="O118" s="25"/>
      <c r="P118" s="110">
        <f>O118*H118</f>
        <v>0</v>
      </c>
      <c r="Q118" s="110">
        <v>0</v>
      </c>
      <c r="R118" s="110">
        <f>Q118*H118</f>
        <v>0</v>
      </c>
      <c r="S118" s="110">
        <v>0</v>
      </c>
      <c r="T118" s="111">
        <f>S118*H118</f>
        <v>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R118" s="112" t="s">
        <v>80</v>
      </c>
      <c r="AT118" s="112" t="s">
        <v>77</v>
      </c>
      <c r="AU118" s="112" t="s">
        <v>48</v>
      </c>
      <c r="AY118" s="8" t="s">
        <v>76</v>
      </c>
      <c r="BE118" s="113">
        <f>IF(N118="základní",J118,0)</f>
        <v>0</v>
      </c>
      <c r="BF118" s="113">
        <f>IF(N118="snížená",J118,0)</f>
        <v>0</v>
      </c>
      <c r="BG118" s="113">
        <f>IF(N118="zákl. přenesená",J118,0)</f>
        <v>0</v>
      </c>
      <c r="BH118" s="113">
        <f>IF(N118="sníž. přenesená",J118,0)</f>
        <v>0</v>
      </c>
      <c r="BI118" s="113">
        <f>IF(N118="nulová",J118,0)</f>
        <v>0</v>
      </c>
      <c r="BJ118" s="8" t="s">
        <v>48</v>
      </c>
      <c r="BK118" s="113">
        <f>ROUND(I118*H118,2)</f>
        <v>0</v>
      </c>
      <c r="BL118" s="8" t="s">
        <v>80</v>
      </c>
      <c r="BM118" s="112" t="s">
        <v>81</v>
      </c>
    </row>
    <row r="119" spans="1:65" s="2" customFormat="1" ht="33" customHeight="1">
      <c r="A119" s="15"/>
      <c r="B119" s="16"/>
      <c r="C119" s="100" t="s">
        <v>49</v>
      </c>
      <c r="D119" s="100" t="s">
        <v>77</v>
      </c>
      <c r="E119" s="101" t="s">
        <v>82</v>
      </c>
      <c r="F119" s="102" t="s">
        <v>83</v>
      </c>
      <c r="G119" s="103" t="s">
        <v>84</v>
      </c>
      <c r="H119" s="104">
        <v>7425</v>
      </c>
      <c r="I119" s="105"/>
      <c r="J119" s="106">
        <f>ROUND(I119*H119,2)</f>
        <v>0</v>
      </c>
      <c r="K119" s="107"/>
      <c r="L119" s="18"/>
      <c r="M119" s="108" t="s">
        <v>0</v>
      </c>
      <c r="N119" s="109" t="s">
        <v>29</v>
      </c>
      <c r="O119" s="25"/>
      <c r="P119" s="110">
        <f>O119*H119</f>
        <v>0</v>
      </c>
      <c r="Q119" s="110">
        <v>0</v>
      </c>
      <c r="R119" s="110">
        <f>Q119*H119</f>
        <v>0</v>
      </c>
      <c r="S119" s="110">
        <v>0</v>
      </c>
      <c r="T119" s="111">
        <f>S119*H119</f>
        <v>0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R119" s="112" t="s">
        <v>80</v>
      </c>
      <c r="AT119" s="112" t="s">
        <v>77</v>
      </c>
      <c r="AU119" s="112" t="s">
        <v>48</v>
      </c>
      <c r="AY119" s="8" t="s">
        <v>76</v>
      </c>
      <c r="BE119" s="113">
        <f>IF(N119="základní",J119,0)</f>
        <v>0</v>
      </c>
      <c r="BF119" s="113">
        <f>IF(N119="snížená",J119,0)</f>
        <v>0</v>
      </c>
      <c r="BG119" s="113">
        <f>IF(N119="zákl. přenesená",J119,0)</f>
        <v>0</v>
      </c>
      <c r="BH119" s="113">
        <f>IF(N119="sníž. přenesená",J119,0)</f>
        <v>0</v>
      </c>
      <c r="BI119" s="113">
        <f>IF(N119="nulová",J119,0)</f>
        <v>0</v>
      </c>
      <c r="BJ119" s="8" t="s">
        <v>48</v>
      </c>
      <c r="BK119" s="113">
        <f>ROUND(I119*H119,2)</f>
        <v>0</v>
      </c>
      <c r="BL119" s="8" t="s">
        <v>80</v>
      </c>
      <c r="BM119" s="112" t="s">
        <v>85</v>
      </c>
    </row>
    <row r="120" spans="1:65" s="2" customFormat="1" ht="33" customHeight="1">
      <c r="A120" s="15"/>
      <c r="B120" s="16"/>
      <c r="C120" s="100" t="s">
        <v>75</v>
      </c>
      <c r="D120" s="100" t="s">
        <v>77</v>
      </c>
      <c r="E120" s="101" t="s">
        <v>49</v>
      </c>
      <c r="F120" s="102" t="s">
        <v>86</v>
      </c>
      <c r="G120" s="103" t="s">
        <v>79</v>
      </c>
      <c r="H120" s="104">
        <v>137</v>
      </c>
      <c r="I120" s="105"/>
      <c r="J120" s="106">
        <f>ROUND(I120*H120,2)</f>
        <v>0</v>
      </c>
      <c r="K120" s="107"/>
      <c r="L120" s="18"/>
      <c r="M120" s="108" t="s">
        <v>0</v>
      </c>
      <c r="N120" s="109" t="s">
        <v>29</v>
      </c>
      <c r="O120" s="25"/>
      <c r="P120" s="110">
        <f>O120*H120</f>
        <v>0</v>
      </c>
      <c r="Q120" s="110">
        <v>0</v>
      </c>
      <c r="R120" s="110">
        <f>Q120*H120</f>
        <v>0</v>
      </c>
      <c r="S120" s="110">
        <v>0</v>
      </c>
      <c r="T120" s="111">
        <f>S120*H120</f>
        <v>0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R120" s="112" t="s">
        <v>80</v>
      </c>
      <c r="AT120" s="112" t="s">
        <v>77</v>
      </c>
      <c r="AU120" s="112" t="s">
        <v>48</v>
      </c>
      <c r="AY120" s="8" t="s">
        <v>76</v>
      </c>
      <c r="BE120" s="113">
        <f>IF(N120="základní",J120,0)</f>
        <v>0</v>
      </c>
      <c r="BF120" s="113">
        <f>IF(N120="snížená",J120,0)</f>
        <v>0</v>
      </c>
      <c r="BG120" s="113">
        <f>IF(N120="zákl. přenesená",J120,0)</f>
        <v>0</v>
      </c>
      <c r="BH120" s="113">
        <f>IF(N120="sníž. přenesená",J120,0)</f>
        <v>0</v>
      </c>
      <c r="BI120" s="113">
        <f>IF(N120="nulová",J120,0)</f>
        <v>0</v>
      </c>
      <c r="BJ120" s="8" t="s">
        <v>48</v>
      </c>
      <c r="BK120" s="113">
        <f>ROUND(I120*H120,2)</f>
        <v>0</v>
      </c>
      <c r="BL120" s="8" t="s">
        <v>80</v>
      </c>
      <c r="BM120" s="112" t="s">
        <v>87</v>
      </c>
    </row>
    <row r="121" spans="1:65" s="2" customFormat="1" ht="21.75" customHeight="1">
      <c r="A121" s="15"/>
      <c r="B121" s="16"/>
      <c r="C121" s="100" t="s">
        <v>80</v>
      </c>
      <c r="D121" s="100" t="s">
        <v>77</v>
      </c>
      <c r="E121" s="101" t="s">
        <v>88</v>
      </c>
      <c r="F121" s="102" t="s">
        <v>89</v>
      </c>
      <c r="G121" s="103" t="s">
        <v>84</v>
      </c>
      <c r="H121" s="104">
        <v>7425</v>
      </c>
      <c r="I121" s="105"/>
      <c r="J121" s="106">
        <f>ROUND(I121*H121,2)</f>
        <v>0</v>
      </c>
      <c r="K121" s="107"/>
      <c r="L121" s="18"/>
      <c r="M121" s="108" t="s">
        <v>0</v>
      </c>
      <c r="N121" s="109" t="s">
        <v>29</v>
      </c>
      <c r="O121" s="25"/>
      <c r="P121" s="110">
        <f>O121*H121</f>
        <v>0</v>
      </c>
      <c r="Q121" s="110">
        <v>0</v>
      </c>
      <c r="R121" s="110">
        <f>Q121*H121</f>
        <v>0</v>
      </c>
      <c r="S121" s="110">
        <v>0</v>
      </c>
      <c r="T121" s="111">
        <f>S121*H121</f>
        <v>0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R121" s="112" t="s">
        <v>80</v>
      </c>
      <c r="AT121" s="112" t="s">
        <v>77</v>
      </c>
      <c r="AU121" s="112" t="s">
        <v>48</v>
      </c>
      <c r="AY121" s="8" t="s">
        <v>76</v>
      </c>
      <c r="BE121" s="113">
        <f>IF(N121="základní",J121,0)</f>
        <v>0</v>
      </c>
      <c r="BF121" s="113">
        <f>IF(N121="snížená",J121,0)</f>
        <v>0</v>
      </c>
      <c r="BG121" s="113">
        <f>IF(N121="zákl. přenesená",J121,0)</f>
        <v>0</v>
      </c>
      <c r="BH121" s="113">
        <f>IF(N121="sníž. přenesená",J121,0)</f>
        <v>0</v>
      </c>
      <c r="BI121" s="113">
        <f>IF(N121="nulová",J121,0)</f>
        <v>0</v>
      </c>
      <c r="BJ121" s="8" t="s">
        <v>48</v>
      </c>
      <c r="BK121" s="113">
        <f>ROUND(I121*H121,2)</f>
        <v>0</v>
      </c>
      <c r="BL121" s="8" t="s">
        <v>80</v>
      </c>
      <c r="BM121" s="112" t="s">
        <v>90</v>
      </c>
    </row>
    <row r="122" spans="2:63" s="6" customFormat="1" ht="25.9" customHeight="1">
      <c r="B122" s="88"/>
      <c r="C122" s="89"/>
      <c r="D122" s="90" t="s">
        <v>46</v>
      </c>
      <c r="E122" s="139" t="s">
        <v>91</v>
      </c>
      <c r="F122" s="139" t="s">
        <v>92</v>
      </c>
      <c r="G122" s="140"/>
      <c r="H122" s="140"/>
      <c r="I122" s="141"/>
      <c r="J122" s="91">
        <f>BK122</f>
        <v>0</v>
      </c>
      <c r="K122" s="89"/>
      <c r="L122" s="92"/>
      <c r="M122" s="93"/>
      <c r="N122" s="94"/>
      <c r="O122" s="94"/>
      <c r="P122" s="95">
        <f>SUM(P123:P124)</f>
        <v>0</v>
      </c>
      <c r="Q122" s="94"/>
      <c r="R122" s="95">
        <f>SUM(R123:R124)</f>
        <v>0</v>
      </c>
      <c r="S122" s="94"/>
      <c r="T122" s="96">
        <f>SUM(T123:T124)</f>
        <v>0</v>
      </c>
      <c r="AR122" s="97" t="s">
        <v>75</v>
      </c>
      <c r="AT122" s="98" t="s">
        <v>46</v>
      </c>
      <c r="AU122" s="98" t="s">
        <v>47</v>
      </c>
      <c r="AY122" s="97" t="s">
        <v>76</v>
      </c>
      <c r="BK122" s="99">
        <f>SUM(BK123:BK124)</f>
        <v>0</v>
      </c>
    </row>
    <row r="123" spans="1:65" s="2" customFormat="1" ht="44.25" customHeight="1">
      <c r="A123" s="15"/>
      <c r="B123" s="16"/>
      <c r="C123" s="100" t="s">
        <v>93</v>
      </c>
      <c r="D123" s="100" t="s">
        <v>77</v>
      </c>
      <c r="E123" s="101" t="s">
        <v>94</v>
      </c>
      <c r="F123" s="102" t="s">
        <v>95</v>
      </c>
      <c r="G123" s="103" t="s">
        <v>79</v>
      </c>
      <c r="H123" s="104">
        <v>26</v>
      </c>
      <c r="I123" s="105"/>
      <c r="J123" s="106">
        <f>ROUND(I123*H123,2)</f>
        <v>0</v>
      </c>
      <c r="K123" s="107"/>
      <c r="L123" s="18"/>
      <c r="M123" s="108" t="s">
        <v>0</v>
      </c>
      <c r="N123" s="109" t="s">
        <v>29</v>
      </c>
      <c r="O123" s="25"/>
      <c r="P123" s="110">
        <f>O123*H123</f>
        <v>0</v>
      </c>
      <c r="Q123" s="110">
        <v>0</v>
      </c>
      <c r="R123" s="110">
        <f>Q123*H123</f>
        <v>0</v>
      </c>
      <c r="S123" s="110">
        <v>0</v>
      </c>
      <c r="T123" s="111">
        <f>S123*H123</f>
        <v>0</v>
      </c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R123" s="112" t="s">
        <v>80</v>
      </c>
      <c r="AT123" s="112" t="s">
        <v>77</v>
      </c>
      <c r="AU123" s="112" t="s">
        <v>48</v>
      </c>
      <c r="AY123" s="8" t="s">
        <v>76</v>
      </c>
      <c r="BE123" s="113">
        <f>IF(N123="základní",J123,0)</f>
        <v>0</v>
      </c>
      <c r="BF123" s="113">
        <f>IF(N123="snížená",J123,0)</f>
        <v>0</v>
      </c>
      <c r="BG123" s="113">
        <f>IF(N123="zákl. přenesená",J123,0)</f>
        <v>0</v>
      </c>
      <c r="BH123" s="113">
        <f>IF(N123="sníž. přenesená",J123,0)</f>
        <v>0</v>
      </c>
      <c r="BI123" s="113">
        <f>IF(N123="nulová",J123,0)</f>
        <v>0</v>
      </c>
      <c r="BJ123" s="8" t="s">
        <v>48</v>
      </c>
      <c r="BK123" s="113">
        <f>ROUND(I123*H123,2)</f>
        <v>0</v>
      </c>
      <c r="BL123" s="8" t="s">
        <v>80</v>
      </c>
      <c r="BM123" s="112" t="s">
        <v>96</v>
      </c>
    </row>
    <row r="124" spans="1:65" s="2" customFormat="1" ht="44.25" customHeight="1">
      <c r="A124" s="15"/>
      <c r="B124" s="16"/>
      <c r="C124" s="100" t="s">
        <v>97</v>
      </c>
      <c r="D124" s="100" t="s">
        <v>77</v>
      </c>
      <c r="E124" s="101" t="s">
        <v>98</v>
      </c>
      <c r="F124" s="102" t="s">
        <v>99</v>
      </c>
      <c r="G124" s="103" t="s">
        <v>79</v>
      </c>
      <c r="H124" s="104">
        <v>4</v>
      </c>
      <c r="I124" s="105"/>
      <c r="J124" s="106">
        <f>ROUND(I124*H124,2)</f>
        <v>0</v>
      </c>
      <c r="K124" s="107"/>
      <c r="L124" s="18"/>
      <c r="M124" s="108" t="s">
        <v>0</v>
      </c>
      <c r="N124" s="109" t="s">
        <v>29</v>
      </c>
      <c r="O124" s="25"/>
      <c r="P124" s="110">
        <f>O124*H124</f>
        <v>0</v>
      </c>
      <c r="Q124" s="110">
        <v>0</v>
      </c>
      <c r="R124" s="110">
        <f>Q124*H124</f>
        <v>0</v>
      </c>
      <c r="S124" s="110">
        <v>0</v>
      </c>
      <c r="T124" s="111">
        <f>S124*H124</f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R124" s="112" t="s">
        <v>80</v>
      </c>
      <c r="AT124" s="112" t="s">
        <v>77</v>
      </c>
      <c r="AU124" s="112" t="s">
        <v>48</v>
      </c>
      <c r="AY124" s="8" t="s">
        <v>76</v>
      </c>
      <c r="BE124" s="113">
        <f>IF(N124="základní",J124,0)</f>
        <v>0</v>
      </c>
      <c r="BF124" s="113">
        <f>IF(N124="snížená",J124,0)</f>
        <v>0</v>
      </c>
      <c r="BG124" s="113">
        <f>IF(N124="zákl. přenesená",J124,0)</f>
        <v>0</v>
      </c>
      <c r="BH124" s="113">
        <f>IF(N124="sníž. přenesená",J124,0)</f>
        <v>0</v>
      </c>
      <c r="BI124" s="113">
        <f>IF(N124="nulová",J124,0)</f>
        <v>0</v>
      </c>
      <c r="BJ124" s="8" t="s">
        <v>48</v>
      </c>
      <c r="BK124" s="113">
        <f>ROUND(I124*H124,2)</f>
        <v>0</v>
      </c>
      <c r="BL124" s="8" t="s">
        <v>80</v>
      </c>
      <c r="BM124" s="112" t="s">
        <v>100</v>
      </c>
    </row>
    <row r="125" spans="2:63" s="6" customFormat="1" ht="25.9" customHeight="1">
      <c r="B125" s="88"/>
      <c r="C125" s="89"/>
      <c r="D125" s="90" t="s">
        <v>46</v>
      </c>
      <c r="E125" s="139" t="s">
        <v>101</v>
      </c>
      <c r="F125" s="139" t="s">
        <v>102</v>
      </c>
      <c r="G125" s="140"/>
      <c r="H125" s="140"/>
      <c r="I125" s="141"/>
      <c r="J125" s="91">
        <f>BK125</f>
        <v>0</v>
      </c>
      <c r="K125" s="89"/>
      <c r="L125" s="92"/>
      <c r="M125" s="93"/>
      <c r="N125" s="94"/>
      <c r="O125" s="94"/>
      <c r="P125" s="95">
        <f>SUM(P126:P133)</f>
        <v>0</v>
      </c>
      <c r="Q125" s="94"/>
      <c r="R125" s="95">
        <f>SUM(R126:R133)</f>
        <v>0</v>
      </c>
      <c r="S125" s="94"/>
      <c r="T125" s="96">
        <f>SUM(T126:T133)</f>
        <v>0</v>
      </c>
      <c r="AR125" s="97" t="s">
        <v>75</v>
      </c>
      <c r="AT125" s="98" t="s">
        <v>46</v>
      </c>
      <c r="AU125" s="98" t="s">
        <v>47</v>
      </c>
      <c r="AY125" s="97" t="s">
        <v>76</v>
      </c>
      <c r="BK125" s="99">
        <f>SUM(BK126:BK133)</f>
        <v>0</v>
      </c>
    </row>
    <row r="126" spans="1:65" s="2" customFormat="1" ht="55.5" customHeight="1">
      <c r="A126" s="15"/>
      <c r="B126" s="16"/>
      <c r="C126" s="100" t="s">
        <v>103</v>
      </c>
      <c r="D126" s="100" t="s">
        <v>77</v>
      </c>
      <c r="E126" s="101" t="s">
        <v>104</v>
      </c>
      <c r="F126" s="102" t="s">
        <v>105</v>
      </c>
      <c r="G126" s="103" t="s">
        <v>79</v>
      </c>
      <c r="H126" s="104">
        <v>30</v>
      </c>
      <c r="I126" s="105"/>
      <c r="J126" s="106">
        <f aca="true" t="shared" si="0" ref="J126:J133">ROUND(I126*H126,2)</f>
        <v>0</v>
      </c>
      <c r="K126" s="107"/>
      <c r="L126" s="18"/>
      <c r="M126" s="108" t="s">
        <v>0</v>
      </c>
      <c r="N126" s="109" t="s">
        <v>29</v>
      </c>
      <c r="O126" s="25"/>
      <c r="P126" s="110">
        <f aca="true" t="shared" si="1" ref="P126:P133">O126*H126</f>
        <v>0</v>
      </c>
      <c r="Q126" s="110">
        <v>0</v>
      </c>
      <c r="R126" s="110">
        <f aca="true" t="shared" si="2" ref="R126:R133">Q126*H126</f>
        <v>0</v>
      </c>
      <c r="S126" s="110">
        <v>0</v>
      </c>
      <c r="T126" s="111">
        <f aca="true" t="shared" si="3" ref="T126:T133">S126*H126</f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R126" s="112" t="s">
        <v>80</v>
      </c>
      <c r="AT126" s="112" t="s">
        <v>77</v>
      </c>
      <c r="AU126" s="112" t="s">
        <v>48</v>
      </c>
      <c r="AY126" s="8" t="s">
        <v>76</v>
      </c>
      <c r="BE126" s="113">
        <f aca="true" t="shared" si="4" ref="BE126:BE133">IF(N126="základní",J126,0)</f>
        <v>0</v>
      </c>
      <c r="BF126" s="113">
        <f aca="true" t="shared" si="5" ref="BF126:BF133">IF(N126="snížená",J126,0)</f>
        <v>0</v>
      </c>
      <c r="BG126" s="113">
        <f aca="true" t="shared" si="6" ref="BG126:BG133">IF(N126="zákl. přenesená",J126,0)</f>
        <v>0</v>
      </c>
      <c r="BH126" s="113">
        <f aca="true" t="shared" si="7" ref="BH126:BH133">IF(N126="sníž. přenesená",J126,0)</f>
        <v>0</v>
      </c>
      <c r="BI126" s="113">
        <f aca="true" t="shared" si="8" ref="BI126:BI133">IF(N126="nulová",J126,0)</f>
        <v>0</v>
      </c>
      <c r="BJ126" s="8" t="s">
        <v>48</v>
      </c>
      <c r="BK126" s="113">
        <f aca="true" t="shared" si="9" ref="BK126:BK133">ROUND(I126*H126,2)</f>
        <v>0</v>
      </c>
      <c r="BL126" s="8" t="s">
        <v>80</v>
      </c>
      <c r="BM126" s="112" t="s">
        <v>106</v>
      </c>
    </row>
    <row r="127" spans="1:65" s="2" customFormat="1" ht="44.25" customHeight="1">
      <c r="A127" s="15"/>
      <c r="B127" s="16"/>
      <c r="C127" s="100" t="s">
        <v>107</v>
      </c>
      <c r="D127" s="100" t="s">
        <v>77</v>
      </c>
      <c r="E127" s="142" t="s">
        <v>166</v>
      </c>
      <c r="F127" s="102" t="s">
        <v>108</v>
      </c>
      <c r="G127" s="103" t="s">
        <v>79</v>
      </c>
      <c r="H127" s="104">
        <v>30</v>
      </c>
      <c r="I127" s="105"/>
      <c r="J127" s="106">
        <f t="shared" si="0"/>
        <v>0</v>
      </c>
      <c r="K127" s="107"/>
      <c r="L127" s="18"/>
      <c r="M127" s="108" t="s">
        <v>0</v>
      </c>
      <c r="N127" s="109" t="s">
        <v>29</v>
      </c>
      <c r="O127" s="25"/>
      <c r="P127" s="110">
        <f t="shared" si="1"/>
        <v>0</v>
      </c>
      <c r="Q127" s="110">
        <v>0</v>
      </c>
      <c r="R127" s="110">
        <f t="shared" si="2"/>
        <v>0</v>
      </c>
      <c r="S127" s="110">
        <v>0</v>
      </c>
      <c r="T127" s="111">
        <f t="shared" si="3"/>
        <v>0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R127" s="112" t="s">
        <v>80</v>
      </c>
      <c r="AT127" s="112" t="s">
        <v>77</v>
      </c>
      <c r="AU127" s="112" t="s">
        <v>48</v>
      </c>
      <c r="AY127" s="8" t="s">
        <v>76</v>
      </c>
      <c r="BE127" s="113">
        <f t="shared" si="4"/>
        <v>0</v>
      </c>
      <c r="BF127" s="113">
        <f t="shared" si="5"/>
        <v>0</v>
      </c>
      <c r="BG127" s="113">
        <f t="shared" si="6"/>
        <v>0</v>
      </c>
      <c r="BH127" s="113">
        <f t="shared" si="7"/>
        <v>0</v>
      </c>
      <c r="BI127" s="113">
        <f t="shared" si="8"/>
        <v>0</v>
      </c>
      <c r="BJ127" s="8" t="s">
        <v>48</v>
      </c>
      <c r="BK127" s="113">
        <f t="shared" si="9"/>
        <v>0</v>
      </c>
      <c r="BL127" s="8" t="s">
        <v>80</v>
      </c>
      <c r="BM127" s="112" t="s">
        <v>109</v>
      </c>
    </row>
    <row r="128" spans="1:65" s="2" customFormat="1" ht="55.5" customHeight="1">
      <c r="A128" s="15"/>
      <c r="B128" s="16"/>
      <c r="C128" s="100" t="s">
        <v>110</v>
      </c>
      <c r="D128" s="100" t="s">
        <v>77</v>
      </c>
      <c r="E128" s="101" t="s">
        <v>111</v>
      </c>
      <c r="F128" s="102" t="s">
        <v>112</v>
      </c>
      <c r="G128" s="103" t="s">
        <v>79</v>
      </c>
      <c r="H128" s="104">
        <v>1</v>
      </c>
      <c r="I128" s="105"/>
      <c r="J128" s="106">
        <f t="shared" si="0"/>
        <v>0</v>
      </c>
      <c r="K128" s="107"/>
      <c r="L128" s="18"/>
      <c r="M128" s="108" t="s">
        <v>0</v>
      </c>
      <c r="N128" s="109" t="s">
        <v>29</v>
      </c>
      <c r="O128" s="25"/>
      <c r="P128" s="110">
        <f t="shared" si="1"/>
        <v>0</v>
      </c>
      <c r="Q128" s="110">
        <v>0</v>
      </c>
      <c r="R128" s="110">
        <f t="shared" si="2"/>
        <v>0</v>
      </c>
      <c r="S128" s="110">
        <v>0</v>
      </c>
      <c r="T128" s="111">
        <f t="shared" si="3"/>
        <v>0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R128" s="112" t="s">
        <v>80</v>
      </c>
      <c r="AT128" s="112" t="s">
        <v>77</v>
      </c>
      <c r="AU128" s="112" t="s">
        <v>48</v>
      </c>
      <c r="AY128" s="8" t="s">
        <v>76</v>
      </c>
      <c r="BE128" s="113">
        <f t="shared" si="4"/>
        <v>0</v>
      </c>
      <c r="BF128" s="113">
        <f t="shared" si="5"/>
        <v>0</v>
      </c>
      <c r="BG128" s="113">
        <f t="shared" si="6"/>
        <v>0</v>
      </c>
      <c r="BH128" s="113">
        <f t="shared" si="7"/>
        <v>0</v>
      </c>
      <c r="BI128" s="113">
        <f t="shared" si="8"/>
        <v>0</v>
      </c>
      <c r="BJ128" s="8" t="s">
        <v>48</v>
      </c>
      <c r="BK128" s="113">
        <f t="shared" si="9"/>
        <v>0</v>
      </c>
      <c r="BL128" s="8" t="s">
        <v>80</v>
      </c>
      <c r="BM128" s="112" t="s">
        <v>113</v>
      </c>
    </row>
    <row r="129" spans="1:65" s="2" customFormat="1" ht="44.25" customHeight="1">
      <c r="A129" s="15"/>
      <c r="B129" s="16"/>
      <c r="C129" s="100" t="s">
        <v>114</v>
      </c>
      <c r="D129" s="100" t="s">
        <v>77</v>
      </c>
      <c r="E129" s="101" t="s">
        <v>115</v>
      </c>
      <c r="F129" s="102" t="s">
        <v>116</v>
      </c>
      <c r="G129" s="103" t="s">
        <v>79</v>
      </c>
      <c r="H129" s="104">
        <v>1</v>
      </c>
      <c r="I129" s="105"/>
      <c r="J129" s="106">
        <f t="shared" si="0"/>
        <v>0</v>
      </c>
      <c r="K129" s="107"/>
      <c r="L129" s="18"/>
      <c r="M129" s="108" t="s">
        <v>0</v>
      </c>
      <c r="N129" s="109" t="s">
        <v>29</v>
      </c>
      <c r="O129" s="25"/>
      <c r="P129" s="110">
        <f t="shared" si="1"/>
        <v>0</v>
      </c>
      <c r="Q129" s="110">
        <v>0</v>
      </c>
      <c r="R129" s="110">
        <f t="shared" si="2"/>
        <v>0</v>
      </c>
      <c r="S129" s="110">
        <v>0</v>
      </c>
      <c r="T129" s="111">
        <f t="shared" si="3"/>
        <v>0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R129" s="112" t="s">
        <v>80</v>
      </c>
      <c r="AT129" s="112" t="s">
        <v>77</v>
      </c>
      <c r="AU129" s="112" t="s">
        <v>48</v>
      </c>
      <c r="AY129" s="8" t="s">
        <v>76</v>
      </c>
      <c r="BE129" s="113">
        <f t="shared" si="4"/>
        <v>0</v>
      </c>
      <c r="BF129" s="113">
        <f t="shared" si="5"/>
        <v>0</v>
      </c>
      <c r="BG129" s="113">
        <f t="shared" si="6"/>
        <v>0</v>
      </c>
      <c r="BH129" s="113">
        <f t="shared" si="7"/>
        <v>0</v>
      </c>
      <c r="BI129" s="113">
        <f t="shared" si="8"/>
        <v>0</v>
      </c>
      <c r="BJ129" s="8" t="s">
        <v>48</v>
      </c>
      <c r="BK129" s="113">
        <f t="shared" si="9"/>
        <v>0</v>
      </c>
      <c r="BL129" s="8" t="s">
        <v>80</v>
      </c>
      <c r="BM129" s="112" t="s">
        <v>117</v>
      </c>
    </row>
    <row r="130" spans="1:65" s="2" customFormat="1" ht="55.5" customHeight="1">
      <c r="A130" s="15"/>
      <c r="B130" s="16"/>
      <c r="C130" s="100" t="s">
        <v>118</v>
      </c>
      <c r="D130" s="100" t="s">
        <v>77</v>
      </c>
      <c r="E130" s="101" t="s">
        <v>119</v>
      </c>
      <c r="F130" s="102" t="s">
        <v>120</v>
      </c>
      <c r="G130" s="103" t="s">
        <v>79</v>
      </c>
      <c r="H130" s="104">
        <v>3</v>
      </c>
      <c r="I130" s="105"/>
      <c r="J130" s="106">
        <f t="shared" si="0"/>
        <v>0</v>
      </c>
      <c r="K130" s="107"/>
      <c r="L130" s="18"/>
      <c r="M130" s="108" t="s">
        <v>0</v>
      </c>
      <c r="N130" s="109" t="s">
        <v>29</v>
      </c>
      <c r="O130" s="25"/>
      <c r="P130" s="110">
        <f t="shared" si="1"/>
        <v>0</v>
      </c>
      <c r="Q130" s="110">
        <v>0</v>
      </c>
      <c r="R130" s="110">
        <f t="shared" si="2"/>
        <v>0</v>
      </c>
      <c r="S130" s="110">
        <v>0</v>
      </c>
      <c r="T130" s="111">
        <f t="shared" si="3"/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R130" s="112" t="s">
        <v>80</v>
      </c>
      <c r="AT130" s="112" t="s">
        <v>77</v>
      </c>
      <c r="AU130" s="112" t="s">
        <v>48</v>
      </c>
      <c r="AY130" s="8" t="s">
        <v>76</v>
      </c>
      <c r="BE130" s="113">
        <f t="shared" si="4"/>
        <v>0</v>
      </c>
      <c r="BF130" s="113">
        <f t="shared" si="5"/>
        <v>0</v>
      </c>
      <c r="BG130" s="113">
        <f t="shared" si="6"/>
        <v>0</v>
      </c>
      <c r="BH130" s="113">
        <f t="shared" si="7"/>
        <v>0</v>
      </c>
      <c r="BI130" s="113">
        <f t="shared" si="8"/>
        <v>0</v>
      </c>
      <c r="BJ130" s="8" t="s">
        <v>48</v>
      </c>
      <c r="BK130" s="113">
        <f t="shared" si="9"/>
        <v>0</v>
      </c>
      <c r="BL130" s="8" t="s">
        <v>80</v>
      </c>
      <c r="BM130" s="112" t="s">
        <v>121</v>
      </c>
    </row>
    <row r="131" spans="1:65" s="2" customFormat="1" ht="44.25" customHeight="1">
      <c r="A131" s="15"/>
      <c r="B131" s="16"/>
      <c r="C131" s="100" t="s">
        <v>122</v>
      </c>
      <c r="D131" s="100" t="s">
        <v>77</v>
      </c>
      <c r="E131" s="101" t="s">
        <v>123</v>
      </c>
      <c r="F131" s="102" t="s">
        <v>124</v>
      </c>
      <c r="G131" s="103" t="s">
        <v>79</v>
      </c>
      <c r="H131" s="104">
        <v>3</v>
      </c>
      <c r="I131" s="105"/>
      <c r="J131" s="106">
        <f t="shared" si="0"/>
        <v>0</v>
      </c>
      <c r="K131" s="107"/>
      <c r="L131" s="18"/>
      <c r="M131" s="108" t="s">
        <v>0</v>
      </c>
      <c r="N131" s="109" t="s">
        <v>29</v>
      </c>
      <c r="O131" s="25"/>
      <c r="P131" s="110">
        <f t="shared" si="1"/>
        <v>0</v>
      </c>
      <c r="Q131" s="110">
        <v>0</v>
      </c>
      <c r="R131" s="110">
        <f t="shared" si="2"/>
        <v>0</v>
      </c>
      <c r="S131" s="110">
        <v>0</v>
      </c>
      <c r="T131" s="111">
        <f t="shared" si="3"/>
        <v>0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R131" s="112" t="s">
        <v>80</v>
      </c>
      <c r="AT131" s="112" t="s">
        <v>77</v>
      </c>
      <c r="AU131" s="112" t="s">
        <v>48</v>
      </c>
      <c r="AY131" s="8" t="s">
        <v>76</v>
      </c>
      <c r="BE131" s="113">
        <f t="shared" si="4"/>
        <v>0</v>
      </c>
      <c r="BF131" s="113">
        <f t="shared" si="5"/>
        <v>0</v>
      </c>
      <c r="BG131" s="113">
        <f t="shared" si="6"/>
        <v>0</v>
      </c>
      <c r="BH131" s="113">
        <f t="shared" si="7"/>
        <v>0</v>
      </c>
      <c r="BI131" s="113">
        <f t="shared" si="8"/>
        <v>0</v>
      </c>
      <c r="BJ131" s="8" t="s">
        <v>48</v>
      </c>
      <c r="BK131" s="113">
        <f t="shared" si="9"/>
        <v>0</v>
      </c>
      <c r="BL131" s="8" t="s">
        <v>80</v>
      </c>
      <c r="BM131" s="112" t="s">
        <v>125</v>
      </c>
    </row>
    <row r="132" spans="1:65" s="2" customFormat="1" ht="55.5" customHeight="1">
      <c r="A132" s="15"/>
      <c r="B132" s="16"/>
      <c r="C132" s="100" t="s">
        <v>126</v>
      </c>
      <c r="D132" s="100" t="s">
        <v>77</v>
      </c>
      <c r="E132" s="101" t="s">
        <v>127</v>
      </c>
      <c r="F132" s="102" t="s">
        <v>128</v>
      </c>
      <c r="G132" s="103" t="s">
        <v>79</v>
      </c>
      <c r="H132" s="104">
        <v>1</v>
      </c>
      <c r="I132" s="105"/>
      <c r="J132" s="106">
        <f t="shared" si="0"/>
        <v>0</v>
      </c>
      <c r="K132" s="107"/>
      <c r="L132" s="18"/>
      <c r="M132" s="108" t="s">
        <v>0</v>
      </c>
      <c r="N132" s="109" t="s">
        <v>29</v>
      </c>
      <c r="O132" s="25"/>
      <c r="P132" s="110">
        <f t="shared" si="1"/>
        <v>0</v>
      </c>
      <c r="Q132" s="110">
        <v>0</v>
      </c>
      <c r="R132" s="110">
        <f t="shared" si="2"/>
        <v>0</v>
      </c>
      <c r="S132" s="110">
        <v>0</v>
      </c>
      <c r="T132" s="111">
        <f t="shared" si="3"/>
        <v>0</v>
      </c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R132" s="112" t="s">
        <v>80</v>
      </c>
      <c r="AT132" s="112" t="s">
        <v>77</v>
      </c>
      <c r="AU132" s="112" t="s">
        <v>48</v>
      </c>
      <c r="AY132" s="8" t="s">
        <v>76</v>
      </c>
      <c r="BE132" s="113">
        <f t="shared" si="4"/>
        <v>0</v>
      </c>
      <c r="BF132" s="113">
        <f t="shared" si="5"/>
        <v>0</v>
      </c>
      <c r="BG132" s="113">
        <f t="shared" si="6"/>
        <v>0</v>
      </c>
      <c r="BH132" s="113">
        <f t="shared" si="7"/>
        <v>0</v>
      </c>
      <c r="BI132" s="113">
        <f t="shared" si="8"/>
        <v>0</v>
      </c>
      <c r="BJ132" s="8" t="s">
        <v>48</v>
      </c>
      <c r="BK132" s="113">
        <f t="shared" si="9"/>
        <v>0</v>
      </c>
      <c r="BL132" s="8" t="s">
        <v>80</v>
      </c>
      <c r="BM132" s="112" t="s">
        <v>129</v>
      </c>
    </row>
    <row r="133" spans="1:65" s="2" customFormat="1" ht="33" customHeight="1">
      <c r="A133" s="15"/>
      <c r="B133" s="16"/>
      <c r="C133" s="100" t="s">
        <v>130</v>
      </c>
      <c r="D133" s="100" t="s">
        <v>77</v>
      </c>
      <c r="E133" s="101" t="s">
        <v>131</v>
      </c>
      <c r="F133" s="102" t="s">
        <v>132</v>
      </c>
      <c r="G133" s="103" t="s">
        <v>79</v>
      </c>
      <c r="H133" s="104">
        <v>1</v>
      </c>
      <c r="I133" s="105"/>
      <c r="J133" s="106">
        <f t="shared" si="0"/>
        <v>0</v>
      </c>
      <c r="K133" s="107"/>
      <c r="L133" s="18"/>
      <c r="M133" s="108" t="s">
        <v>0</v>
      </c>
      <c r="N133" s="109" t="s">
        <v>29</v>
      </c>
      <c r="O133" s="25"/>
      <c r="P133" s="110">
        <f t="shared" si="1"/>
        <v>0</v>
      </c>
      <c r="Q133" s="110">
        <v>0</v>
      </c>
      <c r="R133" s="110">
        <f t="shared" si="2"/>
        <v>0</v>
      </c>
      <c r="S133" s="110">
        <v>0</v>
      </c>
      <c r="T133" s="111">
        <f t="shared" si="3"/>
        <v>0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R133" s="112" t="s">
        <v>80</v>
      </c>
      <c r="AT133" s="112" t="s">
        <v>77</v>
      </c>
      <c r="AU133" s="112" t="s">
        <v>48</v>
      </c>
      <c r="AY133" s="8" t="s">
        <v>76</v>
      </c>
      <c r="BE133" s="113">
        <f t="shared" si="4"/>
        <v>0</v>
      </c>
      <c r="BF133" s="113">
        <f t="shared" si="5"/>
        <v>0</v>
      </c>
      <c r="BG133" s="113">
        <f t="shared" si="6"/>
        <v>0</v>
      </c>
      <c r="BH133" s="113">
        <f t="shared" si="7"/>
        <v>0</v>
      </c>
      <c r="BI133" s="113">
        <f t="shared" si="8"/>
        <v>0</v>
      </c>
      <c r="BJ133" s="8" t="s">
        <v>48</v>
      </c>
      <c r="BK133" s="113">
        <f t="shared" si="9"/>
        <v>0</v>
      </c>
      <c r="BL133" s="8" t="s">
        <v>80</v>
      </c>
      <c r="BM133" s="112" t="s">
        <v>133</v>
      </c>
    </row>
    <row r="134" spans="2:63" s="6" customFormat="1" ht="25.9" customHeight="1">
      <c r="B134" s="88"/>
      <c r="C134" s="89"/>
      <c r="D134" s="90" t="s">
        <v>46</v>
      </c>
      <c r="E134" s="139" t="s">
        <v>134</v>
      </c>
      <c r="F134" s="139" t="s">
        <v>135</v>
      </c>
      <c r="G134" s="140"/>
      <c r="H134" s="140"/>
      <c r="I134" s="141"/>
      <c r="J134" s="91">
        <f>BK134</f>
        <v>0</v>
      </c>
      <c r="K134" s="89"/>
      <c r="L134" s="92"/>
      <c r="M134" s="93"/>
      <c r="N134" s="94"/>
      <c r="O134" s="94"/>
      <c r="P134" s="95">
        <f>SUM(P135:P146)</f>
        <v>0</v>
      </c>
      <c r="Q134" s="94"/>
      <c r="R134" s="95">
        <f>SUM(R135:R146)</f>
        <v>0</v>
      </c>
      <c r="S134" s="94"/>
      <c r="T134" s="96">
        <f>SUM(T135:T146)</f>
        <v>0</v>
      </c>
      <c r="AR134" s="97" t="s">
        <v>75</v>
      </c>
      <c r="AT134" s="98" t="s">
        <v>46</v>
      </c>
      <c r="AU134" s="98" t="s">
        <v>47</v>
      </c>
      <c r="AY134" s="97" t="s">
        <v>76</v>
      </c>
      <c r="BK134" s="99">
        <f>SUM(BK135:BK146)</f>
        <v>0</v>
      </c>
    </row>
    <row r="135" spans="1:65" s="2" customFormat="1" ht="55.5" customHeight="1">
      <c r="A135" s="15"/>
      <c r="B135" s="16"/>
      <c r="C135" s="100" t="s">
        <v>3</v>
      </c>
      <c r="D135" s="100" t="s">
        <v>77</v>
      </c>
      <c r="E135" s="101" t="s">
        <v>136</v>
      </c>
      <c r="F135" s="102" t="s">
        <v>137</v>
      </c>
      <c r="G135" s="103" t="s">
        <v>79</v>
      </c>
      <c r="H135" s="104">
        <v>64</v>
      </c>
      <c r="I135" s="105"/>
      <c r="J135" s="106">
        <f>ROUND(I135*H135,2)</f>
        <v>0</v>
      </c>
      <c r="K135" s="107"/>
      <c r="L135" s="18"/>
      <c r="M135" s="108" t="s">
        <v>0</v>
      </c>
      <c r="N135" s="109" t="s">
        <v>29</v>
      </c>
      <c r="O135" s="25"/>
      <c r="P135" s="110">
        <f>O135*H135</f>
        <v>0</v>
      </c>
      <c r="Q135" s="110">
        <v>0</v>
      </c>
      <c r="R135" s="110">
        <f>Q135*H135</f>
        <v>0</v>
      </c>
      <c r="S135" s="110">
        <v>0</v>
      </c>
      <c r="T135" s="111">
        <f>S135*H135</f>
        <v>0</v>
      </c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R135" s="112" t="s">
        <v>80</v>
      </c>
      <c r="AT135" s="112" t="s">
        <v>77</v>
      </c>
      <c r="AU135" s="112" t="s">
        <v>48</v>
      </c>
      <c r="AY135" s="8" t="s">
        <v>76</v>
      </c>
      <c r="BE135" s="113">
        <f>IF(N135="základní",J135,0)</f>
        <v>0</v>
      </c>
      <c r="BF135" s="113">
        <f>IF(N135="snížená",J135,0)</f>
        <v>0</v>
      </c>
      <c r="BG135" s="113">
        <f>IF(N135="zákl. přenesená",J135,0)</f>
        <v>0</v>
      </c>
      <c r="BH135" s="113">
        <f>IF(N135="sníž. přenesená",J135,0)</f>
        <v>0</v>
      </c>
      <c r="BI135" s="113">
        <f>IF(N135="nulová",J135,0)</f>
        <v>0</v>
      </c>
      <c r="BJ135" s="8" t="s">
        <v>48</v>
      </c>
      <c r="BK135" s="113">
        <f>ROUND(I135*H135,2)</f>
        <v>0</v>
      </c>
      <c r="BL135" s="8" t="s">
        <v>80</v>
      </c>
      <c r="BM135" s="112" t="s">
        <v>138</v>
      </c>
    </row>
    <row r="136" spans="2:51" s="7" customFormat="1" ht="11.25">
      <c r="B136" s="114"/>
      <c r="C136" s="115"/>
      <c r="D136" s="116" t="s">
        <v>139</v>
      </c>
      <c r="E136" s="117" t="s">
        <v>0</v>
      </c>
      <c r="F136" s="118" t="s">
        <v>140</v>
      </c>
      <c r="G136" s="115"/>
      <c r="H136" s="119">
        <v>64</v>
      </c>
      <c r="I136" s="120"/>
      <c r="J136" s="115"/>
      <c r="K136" s="115"/>
      <c r="L136" s="121"/>
      <c r="M136" s="122"/>
      <c r="N136" s="123"/>
      <c r="O136" s="123"/>
      <c r="P136" s="123"/>
      <c r="Q136" s="123"/>
      <c r="R136" s="123"/>
      <c r="S136" s="123"/>
      <c r="T136" s="124"/>
      <c r="AT136" s="125" t="s">
        <v>139</v>
      </c>
      <c r="AU136" s="125" t="s">
        <v>48</v>
      </c>
      <c r="AV136" s="7" t="s">
        <v>49</v>
      </c>
      <c r="AW136" s="7" t="s">
        <v>21</v>
      </c>
      <c r="AX136" s="7" t="s">
        <v>48</v>
      </c>
      <c r="AY136" s="125" t="s">
        <v>76</v>
      </c>
    </row>
    <row r="137" spans="1:65" s="2" customFormat="1" ht="55.5" customHeight="1">
      <c r="A137" s="15"/>
      <c r="B137" s="16"/>
      <c r="C137" s="100" t="s">
        <v>141</v>
      </c>
      <c r="D137" s="100" t="s">
        <v>77</v>
      </c>
      <c r="E137" s="101" t="s">
        <v>142</v>
      </c>
      <c r="F137" s="102" t="s">
        <v>143</v>
      </c>
      <c r="G137" s="103" t="s">
        <v>79</v>
      </c>
      <c r="H137" s="104">
        <v>24</v>
      </c>
      <c r="I137" s="105"/>
      <c r="J137" s="106">
        <f>ROUND(I137*H137,2)</f>
        <v>0</v>
      </c>
      <c r="K137" s="107"/>
      <c r="L137" s="18"/>
      <c r="M137" s="108" t="s">
        <v>0</v>
      </c>
      <c r="N137" s="109" t="s">
        <v>29</v>
      </c>
      <c r="O137" s="25"/>
      <c r="P137" s="110">
        <f>O137*H137</f>
        <v>0</v>
      </c>
      <c r="Q137" s="110">
        <v>0</v>
      </c>
      <c r="R137" s="110">
        <f>Q137*H137</f>
        <v>0</v>
      </c>
      <c r="S137" s="110">
        <v>0</v>
      </c>
      <c r="T137" s="111">
        <f>S137*H137</f>
        <v>0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R137" s="112" t="s">
        <v>80</v>
      </c>
      <c r="AT137" s="112" t="s">
        <v>77</v>
      </c>
      <c r="AU137" s="112" t="s">
        <v>48</v>
      </c>
      <c r="AY137" s="8" t="s">
        <v>76</v>
      </c>
      <c r="BE137" s="113">
        <f>IF(N137="základní",J137,0)</f>
        <v>0</v>
      </c>
      <c r="BF137" s="113">
        <f>IF(N137="snížená",J137,0)</f>
        <v>0</v>
      </c>
      <c r="BG137" s="113">
        <f>IF(N137="zákl. přenesená",J137,0)</f>
        <v>0</v>
      </c>
      <c r="BH137" s="113">
        <f>IF(N137="sníž. přenesená",J137,0)</f>
        <v>0</v>
      </c>
      <c r="BI137" s="113">
        <f>IF(N137="nulová",J137,0)</f>
        <v>0</v>
      </c>
      <c r="BJ137" s="8" t="s">
        <v>48</v>
      </c>
      <c r="BK137" s="113">
        <f>ROUND(I137*H137,2)</f>
        <v>0</v>
      </c>
      <c r="BL137" s="8" t="s">
        <v>80</v>
      </c>
      <c r="BM137" s="112" t="s">
        <v>144</v>
      </c>
    </row>
    <row r="138" spans="2:51" s="7" customFormat="1" ht="11.25">
      <c r="B138" s="114"/>
      <c r="C138" s="115"/>
      <c r="D138" s="116" t="s">
        <v>139</v>
      </c>
      <c r="E138" s="117" t="s">
        <v>0</v>
      </c>
      <c r="F138" s="118" t="s">
        <v>145</v>
      </c>
      <c r="G138" s="115"/>
      <c r="H138" s="119">
        <v>24</v>
      </c>
      <c r="I138" s="120"/>
      <c r="J138" s="115"/>
      <c r="K138" s="115"/>
      <c r="L138" s="121"/>
      <c r="M138" s="122"/>
      <c r="N138" s="123"/>
      <c r="O138" s="123"/>
      <c r="P138" s="123"/>
      <c r="Q138" s="123"/>
      <c r="R138" s="123"/>
      <c r="S138" s="123"/>
      <c r="T138" s="124"/>
      <c r="AT138" s="125" t="s">
        <v>139</v>
      </c>
      <c r="AU138" s="125" t="s">
        <v>48</v>
      </c>
      <c r="AV138" s="7" t="s">
        <v>49</v>
      </c>
      <c r="AW138" s="7" t="s">
        <v>21</v>
      </c>
      <c r="AX138" s="7" t="s">
        <v>48</v>
      </c>
      <c r="AY138" s="125" t="s">
        <v>76</v>
      </c>
    </row>
    <row r="139" spans="1:65" s="2" customFormat="1" ht="55.5" customHeight="1">
      <c r="A139" s="15"/>
      <c r="B139" s="16"/>
      <c r="C139" s="100" t="s">
        <v>146</v>
      </c>
      <c r="D139" s="100" t="s">
        <v>77</v>
      </c>
      <c r="E139" s="101" t="s">
        <v>147</v>
      </c>
      <c r="F139" s="102" t="s">
        <v>148</v>
      </c>
      <c r="G139" s="103" t="s">
        <v>79</v>
      </c>
      <c r="H139" s="104">
        <v>372</v>
      </c>
      <c r="I139" s="105"/>
      <c r="J139" s="106">
        <f>ROUND(I139*H139,2)</f>
        <v>0</v>
      </c>
      <c r="K139" s="107"/>
      <c r="L139" s="18"/>
      <c r="M139" s="108" t="s">
        <v>0</v>
      </c>
      <c r="N139" s="109" t="s">
        <v>29</v>
      </c>
      <c r="O139" s="25"/>
      <c r="P139" s="110">
        <f>O139*H139</f>
        <v>0</v>
      </c>
      <c r="Q139" s="110">
        <v>0</v>
      </c>
      <c r="R139" s="110">
        <f>Q139*H139</f>
        <v>0</v>
      </c>
      <c r="S139" s="110">
        <v>0</v>
      </c>
      <c r="T139" s="111">
        <f>S139*H139</f>
        <v>0</v>
      </c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R139" s="112" t="s">
        <v>80</v>
      </c>
      <c r="AT139" s="112" t="s">
        <v>77</v>
      </c>
      <c r="AU139" s="112" t="s">
        <v>48</v>
      </c>
      <c r="AY139" s="8" t="s">
        <v>76</v>
      </c>
      <c r="BE139" s="113">
        <f>IF(N139="základní",J139,0)</f>
        <v>0</v>
      </c>
      <c r="BF139" s="113">
        <f>IF(N139="snížená",J139,0)</f>
        <v>0</v>
      </c>
      <c r="BG139" s="113">
        <f>IF(N139="zákl. přenesená",J139,0)</f>
        <v>0</v>
      </c>
      <c r="BH139" s="113">
        <f>IF(N139="sníž. přenesená",J139,0)</f>
        <v>0</v>
      </c>
      <c r="BI139" s="113">
        <f>IF(N139="nulová",J139,0)</f>
        <v>0</v>
      </c>
      <c r="BJ139" s="8" t="s">
        <v>48</v>
      </c>
      <c r="BK139" s="113">
        <f>ROUND(I139*H139,2)</f>
        <v>0</v>
      </c>
      <c r="BL139" s="8" t="s">
        <v>80</v>
      </c>
      <c r="BM139" s="112" t="s">
        <v>149</v>
      </c>
    </row>
    <row r="140" spans="2:51" s="7" customFormat="1" ht="11.25">
      <c r="B140" s="114"/>
      <c r="C140" s="115"/>
      <c r="D140" s="116" t="s">
        <v>139</v>
      </c>
      <c r="E140" s="117" t="s">
        <v>0</v>
      </c>
      <c r="F140" s="118" t="s">
        <v>150</v>
      </c>
      <c r="G140" s="115"/>
      <c r="H140" s="119">
        <v>372</v>
      </c>
      <c r="I140" s="120"/>
      <c r="J140" s="115"/>
      <c r="K140" s="115"/>
      <c r="L140" s="121"/>
      <c r="M140" s="122"/>
      <c r="N140" s="123"/>
      <c r="O140" s="123"/>
      <c r="P140" s="123"/>
      <c r="Q140" s="123"/>
      <c r="R140" s="123"/>
      <c r="S140" s="123"/>
      <c r="T140" s="124"/>
      <c r="AT140" s="125" t="s">
        <v>139</v>
      </c>
      <c r="AU140" s="125" t="s">
        <v>48</v>
      </c>
      <c r="AV140" s="7" t="s">
        <v>49</v>
      </c>
      <c r="AW140" s="7" t="s">
        <v>21</v>
      </c>
      <c r="AX140" s="7" t="s">
        <v>48</v>
      </c>
      <c r="AY140" s="125" t="s">
        <v>76</v>
      </c>
    </row>
    <row r="141" spans="1:65" s="2" customFormat="1" ht="55.5" customHeight="1">
      <c r="A141" s="15"/>
      <c r="B141" s="16"/>
      <c r="C141" s="100" t="s">
        <v>151</v>
      </c>
      <c r="D141" s="100" t="s">
        <v>77</v>
      </c>
      <c r="E141" s="101" t="s">
        <v>152</v>
      </c>
      <c r="F141" s="102" t="s">
        <v>153</v>
      </c>
      <c r="G141" s="103" t="s">
        <v>79</v>
      </c>
      <c r="H141" s="104">
        <v>40</v>
      </c>
      <c r="I141" s="105"/>
      <c r="J141" s="106">
        <f>ROUND(I141*H141,2)</f>
        <v>0</v>
      </c>
      <c r="K141" s="107"/>
      <c r="L141" s="18"/>
      <c r="M141" s="108" t="s">
        <v>0</v>
      </c>
      <c r="N141" s="109" t="s">
        <v>29</v>
      </c>
      <c r="O141" s="25"/>
      <c r="P141" s="110">
        <f>O141*H141</f>
        <v>0</v>
      </c>
      <c r="Q141" s="110">
        <v>0</v>
      </c>
      <c r="R141" s="110">
        <f>Q141*H141</f>
        <v>0</v>
      </c>
      <c r="S141" s="110">
        <v>0</v>
      </c>
      <c r="T141" s="111">
        <f>S141*H141</f>
        <v>0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R141" s="112" t="s">
        <v>80</v>
      </c>
      <c r="AT141" s="112" t="s">
        <v>77</v>
      </c>
      <c r="AU141" s="112" t="s">
        <v>48</v>
      </c>
      <c r="AY141" s="8" t="s">
        <v>76</v>
      </c>
      <c r="BE141" s="113">
        <f>IF(N141="základní",J141,0)</f>
        <v>0</v>
      </c>
      <c r="BF141" s="113">
        <f>IF(N141="snížená",J141,0)</f>
        <v>0</v>
      </c>
      <c r="BG141" s="113">
        <f>IF(N141="zákl. přenesená",J141,0)</f>
        <v>0</v>
      </c>
      <c r="BH141" s="113">
        <f>IF(N141="sníž. přenesená",J141,0)</f>
        <v>0</v>
      </c>
      <c r="BI141" s="113">
        <f>IF(N141="nulová",J141,0)</f>
        <v>0</v>
      </c>
      <c r="BJ141" s="8" t="s">
        <v>48</v>
      </c>
      <c r="BK141" s="113">
        <f>ROUND(I141*H141,2)</f>
        <v>0</v>
      </c>
      <c r="BL141" s="8" t="s">
        <v>80</v>
      </c>
      <c r="BM141" s="112" t="s">
        <v>154</v>
      </c>
    </row>
    <row r="142" spans="2:51" s="7" customFormat="1" ht="11.25">
      <c r="B142" s="114"/>
      <c r="C142" s="115"/>
      <c r="D142" s="116" t="s">
        <v>139</v>
      </c>
      <c r="E142" s="117" t="s">
        <v>0</v>
      </c>
      <c r="F142" s="118" t="s">
        <v>155</v>
      </c>
      <c r="G142" s="115"/>
      <c r="H142" s="119">
        <v>40</v>
      </c>
      <c r="I142" s="120"/>
      <c r="J142" s="115"/>
      <c r="K142" s="115"/>
      <c r="L142" s="121"/>
      <c r="M142" s="122"/>
      <c r="N142" s="123"/>
      <c r="O142" s="123"/>
      <c r="P142" s="123"/>
      <c r="Q142" s="123"/>
      <c r="R142" s="123"/>
      <c r="S142" s="123"/>
      <c r="T142" s="124"/>
      <c r="AT142" s="125" t="s">
        <v>139</v>
      </c>
      <c r="AU142" s="125" t="s">
        <v>48</v>
      </c>
      <c r="AV142" s="7" t="s">
        <v>49</v>
      </c>
      <c r="AW142" s="7" t="s">
        <v>21</v>
      </c>
      <c r="AX142" s="7" t="s">
        <v>48</v>
      </c>
      <c r="AY142" s="125" t="s">
        <v>76</v>
      </c>
    </row>
    <row r="143" spans="1:65" s="2" customFormat="1" ht="55.5" customHeight="1">
      <c r="A143" s="15"/>
      <c r="B143" s="16"/>
      <c r="C143" s="100" t="s">
        <v>156</v>
      </c>
      <c r="D143" s="100" t="s">
        <v>77</v>
      </c>
      <c r="E143" s="101" t="s">
        <v>157</v>
      </c>
      <c r="F143" s="102" t="s">
        <v>158</v>
      </c>
      <c r="G143" s="103" t="s">
        <v>79</v>
      </c>
      <c r="H143" s="104">
        <v>652</v>
      </c>
      <c r="I143" s="105"/>
      <c r="J143" s="106">
        <f>ROUND(I143*H143,2)</f>
        <v>0</v>
      </c>
      <c r="K143" s="107"/>
      <c r="L143" s="18"/>
      <c r="M143" s="108" t="s">
        <v>0</v>
      </c>
      <c r="N143" s="109" t="s">
        <v>29</v>
      </c>
      <c r="O143" s="25"/>
      <c r="P143" s="110">
        <f>O143*H143</f>
        <v>0</v>
      </c>
      <c r="Q143" s="110">
        <v>0</v>
      </c>
      <c r="R143" s="110">
        <f>Q143*H143</f>
        <v>0</v>
      </c>
      <c r="S143" s="110">
        <v>0</v>
      </c>
      <c r="T143" s="111">
        <f>S143*H143</f>
        <v>0</v>
      </c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R143" s="112" t="s">
        <v>80</v>
      </c>
      <c r="AT143" s="112" t="s">
        <v>77</v>
      </c>
      <c r="AU143" s="112" t="s">
        <v>48</v>
      </c>
      <c r="AY143" s="8" t="s">
        <v>76</v>
      </c>
      <c r="BE143" s="113">
        <f>IF(N143="základní",J143,0)</f>
        <v>0</v>
      </c>
      <c r="BF143" s="113">
        <f>IF(N143="snížená",J143,0)</f>
        <v>0</v>
      </c>
      <c r="BG143" s="113">
        <f>IF(N143="zákl. přenesená",J143,0)</f>
        <v>0</v>
      </c>
      <c r="BH143" s="113">
        <f>IF(N143="sníž. přenesená",J143,0)</f>
        <v>0</v>
      </c>
      <c r="BI143" s="113">
        <f>IF(N143="nulová",J143,0)</f>
        <v>0</v>
      </c>
      <c r="BJ143" s="8" t="s">
        <v>48</v>
      </c>
      <c r="BK143" s="113">
        <f>ROUND(I143*H143,2)</f>
        <v>0</v>
      </c>
      <c r="BL143" s="8" t="s">
        <v>80</v>
      </c>
      <c r="BM143" s="112" t="s">
        <v>159</v>
      </c>
    </row>
    <row r="144" spans="2:51" s="7" customFormat="1" ht="11.25">
      <c r="B144" s="114"/>
      <c r="C144" s="115"/>
      <c r="D144" s="116" t="s">
        <v>139</v>
      </c>
      <c r="E144" s="117" t="s">
        <v>0</v>
      </c>
      <c r="F144" s="118" t="s">
        <v>160</v>
      </c>
      <c r="G144" s="115"/>
      <c r="H144" s="119">
        <v>652</v>
      </c>
      <c r="I144" s="120"/>
      <c r="J144" s="115"/>
      <c r="K144" s="115"/>
      <c r="L144" s="121"/>
      <c r="M144" s="122"/>
      <c r="N144" s="123"/>
      <c r="O144" s="123"/>
      <c r="P144" s="123"/>
      <c r="Q144" s="123"/>
      <c r="R144" s="123"/>
      <c r="S144" s="123"/>
      <c r="T144" s="124"/>
      <c r="AT144" s="125" t="s">
        <v>139</v>
      </c>
      <c r="AU144" s="125" t="s">
        <v>48</v>
      </c>
      <c r="AV144" s="7" t="s">
        <v>49</v>
      </c>
      <c r="AW144" s="7" t="s">
        <v>21</v>
      </c>
      <c r="AX144" s="7" t="s">
        <v>48</v>
      </c>
      <c r="AY144" s="125" t="s">
        <v>76</v>
      </c>
    </row>
    <row r="145" spans="1:65" s="2" customFormat="1" ht="55.5" customHeight="1">
      <c r="A145" s="15"/>
      <c r="B145" s="16"/>
      <c r="C145" s="100" t="s">
        <v>161</v>
      </c>
      <c r="D145" s="100" t="s">
        <v>77</v>
      </c>
      <c r="E145" s="101" t="s">
        <v>162</v>
      </c>
      <c r="F145" s="102" t="s">
        <v>163</v>
      </c>
      <c r="G145" s="103" t="s">
        <v>79</v>
      </c>
      <c r="H145" s="104">
        <v>52</v>
      </c>
      <c r="I145" s="105"/>
      <c r="J145" s="106">
        <f>ROUND(I145*H145,2)</f>
        <v>0</v>
      </c>
      <c r="K145" s="107"/>
      <c r="L145" s="18"/>
      <c r="M145" s="108" t="s">
        <v>0</v>
      </c>
      <c r="N145" s="109" t="s">
        <v>29</v>
      </c>
      <c r="O145" s="25"/>
      <c r="P145" s="110">
        <f>O145*H145</f>
        <v>0</v>
      </c>
      <c r="Q145" s="110">
        <v>0</v>
      </c>
      <c r="R145" s="110">
        <f>Q145*H145</f>
        <v>0</v>
      </c>
      <c r="S145" s="110">
        <v>0</v>
      </c>
      <c r="T145" s="111">
        <f>S145*H145</f>
        <v>0</v>
      </c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R145" s="112" t="s">
        <v>80</v>
      </c>
      <c r="AT145" s="112" t="s">
        <v>77</v>
      </c>
      <c r="AU145" s="112" t="s">
        <v>48</v>
      </c>
      <c r="AY145" s="8" t="s">
        <v>76</v>
      </c>
      <c r="BE145" s="113">
        <f>IF(N145="základní",J145,0)</f>
        <v>0</v>
      </c>
      <c r="BF145" s="113">
        <f>IF(N145="snížená",J145,0)</f>
        <v>0</v>
      </c>
      <c r="BG145" s="113">
        <f>IF(N145="zákl. přenesená",J145,0)</f>
        <v>0</v>
      </c>
      <c r="BH145" s="113">
        <f>IF(N145="sníž. přenesená",J145,0)</f>
        <v>0</v>
      </c>
      <c r="BI145" s="113">
        <f>IF(N145="nulová",J145,0)</f>
        <v>0</v>
      </c>
      <c r="BJ145" s="8" t="s">
        <v>48</v>
      </c>
      <c r="BK145" s="113">
        <f>ROUND(I145*H145,2)</f>
        <v>0</v>
      </c>
      <c r="BL145" s="8" t="s">
        <v>80</v>
      </c>
      <c r="BM145" s="112" t="s">
        <v>164</v>
      </c>
    </row>
    <row r="146" spans="2:51" s="7" customFormat="1" ht="11.25">
      <c r="B146" s="114"/>
      <c r="C146" s="115"/>
      <c r="D146" s="116" t="s">
        <v>139</v>
      </c>
      <c r="E146" s="117" t="s">
        <v>0</v>
      </c>
      <c r="F146" s="118" t="s">
        <v>165</v>
      </c>
      <c r="G146" s="115"/>
      <c r="H146" s="119">
        <v>52</v>
      </c>
      <c r="I146" s="120"/>
      <c r="J146" s="115"/>
      <c r="K146" s="115"/>
      <c r="L146" s="121"/>
      <c r="M146" s="126"/>
      <c r="N146" s="127"/>
      <c r="O146" s="127"/>
      <c r="P146" s="127"/>
      <c r="Q146" s="127"/>
      <c r="R146" s="127"/>
      <c r="S146" s="127"/>
      <c r="T146" s="128"/>
      <c r="AT146" s="125" t="s">
        <v>139</v>
      </c>
      <c r="AU146" s="125" t="s">
        <v>48</v>
      </c>
      <c r="AV146" s="7" t="s">
        <v>49</v>
      </c>
      <c r="AW146" s="7" t="s">
        <v>21</v>
      </c>
      <c r="AX146" s="7" t="s">
        <v>48</v>
      </c>
      <c r="AY146" s="125" t="s">
        <v>76</v>
      </c>
    </row>
    <row r="147" spans="1:31" s="2" customFormat="1" ht="6.95" customHeight="1">
      <c r="A147" s="15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18"/>
      <c r="M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</sheetData>
  <sheetProtection algorithmName="SHA-512" hashValue="XiKRelbFAJyV/NwotTBLOp/p046qtF3CO1RlRUtvWwH/P9tw9Lk8lD+N+J7oYiXmXIL5hXeVRLwvKTh1ZVQtTQ==" saltValue="ZuCn76tNiRo2waFaPzTS1A==" spinCount="100000" sheet="1" objects="1" scenarios="1" formatColumns="0" formatRows="0" autoFilter="0"/>
  <autoFilter ref="C115:K146"/>
  <mergeCells count="6">
    <mergeCell ref="L2:V2"/>
    <mergeCell ref="E7:H7"/>
    <mergeCell ref="E16:H16"/>
    <mergeCell ref="E25:H25"/>
    <mergeCell ref="E85:H85"/>
    <mergeCell ref="E108:H10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Ladislav, DiS.</dc:creator>
  <cp:keywords/>
  <dc:description/>
  <cp:lastModifiedBy>Ulrich Ladislav, DiS.</cp:lastModifiedBy>
  <dcterms:created xsi:type="dcterms:W3CDTF">2021-02-17T05:29:20Z</dcterms:created>
  <dcterms:modified xsi:type="dcterms:W3CDTF">2021-02-17T05:55:49Z</dcterms:modified>
  <cp:category/>
  <cp:version/>
  <cp:contentType/>
  <cp:contentStatus/>
</cp:coreProperties>
</file>