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9040" windowHeight="17640" activeTab="2"/>
  </bookViews>
  <sheets>
    <sheet name="Rekapitulace stavby" sheetId="1" r:id="rId1"/>
    <sheet name="PS 01 - Zabezpečovací zař..." sheetId="2" r:id="rId2"/>
    <sheet name="SO 01 - Železniční svršek..." sheetId="3" r:id="rId3"/>
    <sheet name="SO 02 - EOV" sheetId="4" r:id="rId4"/>
    <sheet name="VRN - Vedlejší rozpočtové..." sheetId="5" r:id="rId5"/>
  </sheets>
  <definedNames>
    <definedName name="_xlnm._FilterDatabase" localSheetId="1" hidden="1">'PS 01 - Zabezpečovací zař...'!$C$119:$K$151</definedName>
    <definedName name="_xlnm._FilterDatabase" localSheetId="2" hidden="1">'SO 01 - Železniční svršek...'!$C$118:$K$484</definedName>
    <definedName name="_xlnm._FilterDatabase" localSheetId="3" hidden="1">'SO 02 - EOV'!$C$118:$K$151</definedName>
    <definedName name="_xlnm._FilterDatabase" localSheetId="4" hidden="1">'VRN - Vedlejší rozpočtové...'!$C$116:$K$142</definedName>
    <definedName name="_xlnm.Print_Area" localSheetId="1">'PS 01 - Zabezpečovací zař...'!$C$107:$K$151</definedName>
    <definedName name="_xlnm.Print_Area" localSheetId="0">'Rekapitulace stavby'!$D$4:$AO$76,'Rekapitulace stavby'!$C$82:$AQ$99</definedName>
    <definedName name="_xlnm.Print_Area" localSheetId="2">'SO 01 - Železniční svršek...'!$C$106:$K$484</definedName>
    <definedName name="_xlnm.Print_Area" localSheetId="3">'SO 02 - EOV'!$C$106:$K$151</definedName>
    <definedName name="_xlnm.Print_Area" localSheetId="4">'VRN - Vedlejší rozpočtové...'!$C$104:$K$142</definedName>
    <definedName name="_xlnm.Print_Titles" localSheetId="0">'Rekapitulace stavby'!$92:$92</definedName>
    <definedName name="_xlnm.Print_Titles" localSheetId="1">'PS 01 - Zabezpečovací zař...'!$119:$119</definedName>
    <definedName name="_xlnm.Print_Titles" localSheetId="2">'SO 01 - Železniční svršek...'!$118:$118</definedName>
    <definedName name="_xlnm.Print_Titles" localSheetId="3">'SO 02 - EOV'!$118:$118</definedName>
    <definedName name="_xlnm.Print_Titles" localSheetId="4">'VRN - Vedlejší rozpočtové...'!$116:$116</definedName>
  </definedNames>
  <calcPr calcId="162913"/>
</workbook>
</file>

<file path=xl/sharedStrings.xml><?xml version="1.0" encoding="utf-8"?>
<sst xmlns="http://schemas.openxmlformats.org/spreadsheetml/2006/main" count="5662" uniqueCount="1055">
  <si>
    <t>Export Komplet</t>
  </si>
  <si>
    <t/>
  </si>
  <si>
    <t>2.0</t>
  </si>
  <si>
    <t>False</t>
  </si>
  <si>
    <t>{7ed9e689-a31f-47d1-918a-1e01b78bac24}</t>
  </si>
  <si>
    <t>&gt;&gt;  skryté sloupce  &lt;&lt;</t>
  </si>
  <si>
    <t>0,01</t>
  </si>
  <si>
    <t>21</t>
  </si>
  <si>
    <t>15</t>
  </si>
  <si>
    <t>REKAPITULACE STAVBY</t>
  </si>
  <si>
    <t>v ---  níže se nacházejí doplnkové a pomocné údaje k sestavám  --- v</t>
  </si>
  <si>
    <t>0,001</t>
  </si>
  <si>
    <t>Kód:</t>
  </si>
  <si>
    <t>10</t>
  </si>
  <si>
    <t>Stavba:</t>
  </si>
  <si>
    <t>KSO:</t>
  </si>
  <si>
    <t>CC-CZ:</t>
  </si>
  <si>
    <t>Místo:</t>
  </si>
  <si>
    <t>Boří les</t>
  </si>
  <si>
    <t>Datum:</t>
  </si>
  <si>
    <t>18. 1. 2021</t>
  </si>
  <si>
    <t>Zadavatel:</t>
  </si>
  <si>
    <t>IČ:</t>
  </si>
  <si>
    <t>70994234</t>
  </si>
  <si>
    <t>Správa železnic, státní organizace</t>
  </si>
  <si>
    <t>DIČ:</t>
  </si>
  <si>
    <t>CZ70994234</t>
  </si>
  <si>
    <t>Zhotovitel:</t>
  </si>
  <si>
    <t xml:space="preserve"> </t>
  </si>
  <si>
    <t>Projektant:</t>
  </si>
  <si>
    <t>25284525</t>
  </si>
  <si>
    <t>DMC Havlíčkův Brod, s.r.o.</t>
  </si>
  <si>
    <t>CZ25284525</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</si>
  <si>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</si>
  <si>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</si>
  <si>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</si>
  <si>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</si>
  <si>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</si>
  <si>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</si>
  <si>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</si>
  <si>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</si>
  <si>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</si>
  <si>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</si>
  <si>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</si>
  <si>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</si>
  <si>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</si>
  <si>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</si>
  <si>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</si>
  <si>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</si>
  <si>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</si>
  <si>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</si>
  <si>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</si>
  <si>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</si>
  <si>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</si>
  <si>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</si>
  <si>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</si>
  <si>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</si>
  <si>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</si>
  <si>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</si>
  <si>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</si>
  <si>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</si>
  <si>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</si>
  <si>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</si>
  <si>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</si>
  <si>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</si>
  <si>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</si>
  <si>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</si>
  <si>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</si>
  <si>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</si>
  <si>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</si>
  <si>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</si>
  <si>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</si>
  <si>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</si>
  <si>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</si>
  <si>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</si>
  <si>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</si>
  <si>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</si>
  <si>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</si>
  <si>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</si>
  <si>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</si>
  <si>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</si>
  <si>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PS 01</t>
  </si>
  <si>
    <t>Zabezpečovací zařízení</t>
  </si>
  <si>
    <t>STA</t>
  </si>
  <si>
    <t>1</t>
  </si>
  <si>
    <t>{837d52d8-d6c0-4840-9607-7d6609467ee4}</t>
  </si>
  <si>
    <t>2</t>
  </si>
  <si>
    <t>SO 01</t>
  </si>
  <si>
    <t>Železniční svršek a spodek</t>
  </si>
  <si>
    <t>{565e5e93-a44a-4fcf-a9c0-786e2b16986b}</t>
  </si>
  <si>
    <t>SO 02</t>
  </si>
  <si>
    <t>EOV</t>
  </si>
  <si>
    <t>{f1f3e4bc-7fa5-4f3c-8758-37d39f7be536}</t>
  </si>
  <si>
    <t>VRN</t>
  </si>
  <si>
    <t>Vedlejší rozpočtové náklady</t>
  </si>
  <si>
    <t>{011e99f9-24c5-42f0-b73d-28be3e3793e9}</t>
  </si>
  <si>
    <t>KRYCÍ LIST SOUPISU PRACÍ</t>
  </si>
  <si>
    <t>Objekt:</t>
  </si>
  <si>
    <t>PS 01 - Zabezpečovací zařízení</t>
  </si>
  <si>
    <t>REKAPITULACE ČLENĚNÍ SOUPISU PRACÍ</t>
  </si>
  <si>
    <t>Kód dílu - Popis</t>
  </si>
  <si>
    <t>Cena celkem [CZK]</t>
  </si>
  <si>
    <t>Náklady ze soupisu prací</t>
  </si>
  <si>
    <t>-1</t>
  </si>
  <si>
    <t>HSV - Práce a dodávky HSV</t>
  </si>
  <si>
    <t xml:space="preserve">    5 - Komunikace pozemní</t>
  </si>
  <si>
    <t>OST - Ostatní</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</si>
  <si>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</si>
  <si>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</si>
  <si>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</si>
  <si>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</si>
  <si>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</si>
  <si>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</si>
  <si>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</si>
  <si>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</si>
  <si>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</si>
  <si>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</si>
  <si>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</si>
  <si>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</si>
  <si>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</si>
  <si>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</si>
  <si>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M</t>
  </si>
  <si>
    <t>7591090130</t>
  </si>
  <si>
    <t>Díly pro zemní montáž přestavníků Ohrádka přestavníku POP ZP (HM0321859992107)</t>
  </si>
  <si>
    <t>kus</t>
  </si>
  <si>
    <t>Sborník UOŽI 01 2021</t>
  </si>
  <si>
    <t>8</t>
  </si>
  <si>
    <t>ROZPOCET</t>
  </si>
  <si>
    <t>4</t>
  </si>
  <si>
    <t>-769013946</t>
  </si>
  <si>
    <t>7591010140</t>
  </si>
  <si>
    <t>Přestavníky Přestavník elektromotorický EP 661.2/L (CV200619002)</t>
  </si>
  <si>
    <t>560250664</t>
  </si>
  <si>
    <t>3</t>
  </si>
  <si>
    <t>7591030144</t>
  </si>
  <si>
    <t>Kontrolní tyče Tyč kontrolní kloubová sestavená krátká levá (CV030949004)</t>
  </si>
  <si>
    <t>-531600523</t>
  </si>
  <si>
    <t>7591030154</t>
  </si>
  <si>
    <t>Kontrolní tyče Tyč kontrolní kloubová sestavená dlouhá levá (CV030959004)</t>
  </si>
  <si>
    <t>-1243324906</t>
  </si>
  <si>
    <t>5</t>
  </si>
  <si>
    <t>7590140150</t>
  </si>
  <si>
    <t>Závěry Závěr kabelový UPMP-WM I. (CV736709001)</t>
  </si>
  <si>
    <t>-465181973</t>
  </si>
  <si>
    <t>HSV</t>
  </si>
  <si>
    <t>Práce a dodávky HSV</t>
  </si>
  <si>
    <t>Komunikace pozemní</t>
  </si>
  <si>
    <t>6</t>
  </si>
  <si>
    <t>K</t>
  </si>
  <si>
    <t>5915005020</t>
  </si>
  <si>
    <t>Hloubení rýh nebo jam ručně na železničním spodku v hornině třídy těžitelnosti I skupiny 2</t>
  </si>
  <si>
    <t>m3</t>
  </si>
  <si>
    <t>587156238</t>
  </si>
  <si>
    <t>OST</t>
  </si>
  <si>
    <t>Ostatní</t>
  </si>
  <si>
    <t>7</t>
  </si>
  <si>
    <t>7590145046</t>
  </si>
  <si>
    <t>Montáž závěru kabelového zabezpečovacího na zemní podpěru UPMP</t>
  </si>
  <si>
    <t>512</t>
  </si>
  <si>
    <t>1473628459</t>
  </si>
  <si>
    <t>7590147046</t>
  </si>
  <si>
    <t>Demontáž závěru kabelového zabezpečovacího na zemní podpěru UPMP</t>
  </si>
  <si>
    <t>885385622</t>
  </si>
  <si>
    <t>9</t>
  </si>
  <si>
    <t>7591015036</t>
  </si>
  <si>
    <t>Montáž elektromotorického přestavníku na výhybce s kontrolou jazyků s upevněním ve žlabovém pražci</t>
  </si>
  <si>
    <t>-1463456912</t>
  </si>
  <si>
    <t>7591017030</t>
  </si>
  <si>
    <t>Demontáž elektromotorického přestavníku z výhybky s kontrolou jazyků</t>
  </si>
  <si>
    <t>-2009447525</t>
  </si>
  <si>
    <t>11</t>
  </si>
  <si>
    <t>7590190180</t>
  </si>
  <si>
    <t>Ostatní Podpěra zemní umělohmotná ZUP-UPM (HM0321859999804)</t>
  </si>
  <si>
    <t>128</t>
  </si>
  <si>
    <t>-873884352</t>
  </si>
  <si>
    <t>12</t>
  </si>
  <si>
    <t>7591045020</t>
  </si>
  <si>
    <t>Montáž pravítka kontrolního horního sestaveného</t>
  </si>
  <si>
    <t>1683730933</t>
  </si>
  <si>
    <t>13</t>
  </si>
  <si>
    <t>7591045030</t>
  </si>
  <si>
    <t>Montáž pravítka kontrolního dolního sestaveného</t>
  </si>
  <si>
    <t>-727251400</t>
  </si>
  <si>
    <t>14</t>
  </si>
  <si>
    <t>7591047020</t>
  </si>
  <si>
    <t>Demontáž pravítka kontrolního horního sestaveného</t>
  </si>
  <si>
    <t>-2030493420</t>
  </si>
  <si>
    <t>7591047030</t>
  </si>
  <si>
    <t>Demontáž pravítka kontrolního dolního sestaveného</t>
  </si>
  <si>
    <t>-87713198</t>
  </si>
  <si>
    <t>16</t>
  </si>
  <si>
    <t>7591085360</t>
  </si>
  <si>
    <t>Montáž ostatních náhradních dílů EP600 hadice přívodní přestavn.</t>
  </si>
  <si>
    <t>511286536</t>
  </si>
  <si>
    <t>17</t>
  </si>
  <si>
    <t>7591087020</t>
  </si>
  <si>
    <t>Demontáž upevňovací soupravy s upevněním na koleji</t>
  </si>
  <si>
    <t>-2100855833</t>
  </si>
  <si>
    <t>18</t>
  </si>
  <si>
    <t>7591305014</t>
  </si>
  <si>
    <t>Montáž zámku výměnového kontrolního</t>
  </si>
  <si>
    <t>1551476569</t>
  </si>
  <si>
    <t>19</t>
  </si>
  <si>
    <t>7591305016</t>
  </si>
  <si>
    <t>Montáž zámku výměnového kontrolního odtlačného</t>
  </si>
  <si>
    <t>-662417820</t>
  </si>
  <si>
    <t>20</t>
  </si>
  <si>
    <t>7591307014</t>
  </si>
  <si>
    <t>Demontáž zámku výměnového kontrolního</t>
  </si>
  <si>
    <t>-1278060049</t>
  </si>
  <si>
    <t>7591307016</t>
  </si>
  <si>
    <t>Demontáž zámku výměnového kontrolního odtlačného</t>
  </si>
  <si>
    <t>-1141383268</t>
  </si>
  <si>
    <t>22</t>
  </si>
  <si>
    <t>7598095070</t>
  </si>
  <si>
    <t>Přezkoušení a regulace elektromotorového přestavníku</t>
  </si>
  <si>
    <t>1395043464</t>
  </si>
  <si>
    <t>23</t>
  </si>
  <si>
    <t>7598095546</t>
  </si>
  <si>
    <t>Vyhotovení protokolu UTZ pro SZZ reléové a elektronické do 10 výhybkových jednotek</t>
  </si>
  <si>
    <t>744722985</t>
  </si>
  <si>
    <t>24</t>
  </si>
  <si>
    <t>023131011</t>
  </si>
  <si>
    <t>Projektové práce Dokumentace skutečného provedení zabezpečovacích, sdělovacích, elektrických zařízení</t>
  </si>
  <si>
    <t>%</t>
  </si>
  <si>
    <t>879166804</t>
  </si>
  <si>
    <t>P</t>
  </si>
  <si>
    <t>Poznámka k položce:
Základna pro výpočet - dotyčné práce</t>
  </si>
  <si>
    <t>25</t>
  </si>
  <si>
    <t>032105001</t>
  </si>
  <si>
    <t>Územní vlivy mimostaveništní doprava</t>
  </si>
  <si>
    <t>Kč</t>
  </si>
  <si>
    <t>-346771978</t>
  </si>
  <si>
    <t>VV</t>
  </si>
  <si>
    <t>1*100 'Přepočtené koeficientem množství</t>
  </si>
  <si>
    <t>SO 01 - Železniční svršek a spodek</t>
  </si>
  <si>
    <t>5901005010</t>
  </si>
  <si>
    <t>Měření geometrických parametrů měřícím vozíkem v koleji</t>
  </si>
  <si>
    <t>km</t>
  </si>
  <si>
    <t>1973076325</t>
  </si>
  <si>
    <t>Poznámka k položce:
Kilometr koleje=km</t>
  </si>
  <si>
    <t>"kol.č.1" (931,107-2*33,231)*2/1000</t>
  </si>
  <si>
    <t>"kol.č.3" (722,092-33,231)*2/1000</t>
  </si>
  <si>
    <t>"spojka" (76,176-2*33,231)*2/1000</t>
  </si>
  <si>
    <t>"vlečka" (80,492-33,231)/1000</t>
  </si>
  <si>
    <t>5901005020</t>
  </si>
  <si>
    <t>Měření geometrických parametrů měřícím vozíkem ve výhybce</t>
  </si>
  <si>
    <t>m</t>
  </si>
  <si>
    <t>2094713475</t>
  </si>
  <si>
    <t>Poznámka k položce:
Metr rozvinuté délky výhybky=m</t>
  </si>
  <si>
    <t>49,846*5</t>
  </si>
  <si>
    <t>59046R1</t>
  </si>
  <si>
    <t>Osetí travním semenem</t>
  </si>
  <si>
    <t>m2</t>
  </si>
  <si>
    <t>1297133669</t>
  </si>
  <si>
    <t>"Vsakovací objekty" 10,6*3,4+8,2*3,4+5,8*3,4</t>
  </si>
  <si>
    <t>595R1</t>
  </si>
  <si>
    <t>Osivo travní směs</t>
  </si>
  <si>
    <t>kg</t>
  </si>
  <si>
    <t>-45194695</t>
  </si>
  <si>
    <t>5905023030</t>
  </si>
  <si>
    <t>Úprava povrchu stezky rozprostřením štěrkodrtě přes 5 do 10 cm</t>
  </si>
  <si>
    <t>375293069</t>
  </si>
  <si>
    <t>"kol.č.1 vpravo" (85665-85580,709)*0,5</t>
  </si>
  <si>
    <t>"kol.č.1 vpravo" (86326,574-85700)*0,5</t>
  </si>
  <si>
    <t>"kol.č.1 vlevo" (86306-86096,896)*1,25</t>
  </si>
  <si>
    <t>"kol.č.1 vlevo" (86004,896-85665)*1,25</t>
  </si>
  <si>
    <t>"kol.č.3 vlevo" (85676,840-85580,709)*0,5</t>
  </si>
  <si>
    <t>Součet</t>
  </si>
  <si>
    <t>5955101025</t>
  </si>
  <si>
    <t>Kamenivo drcené drť frakce 4/8</t>
  </si>
  <si>
    <t>t</t>
  </si>
  <si>
    <t>1781684850</t>
  </si>
  <si>
    <t>1089,749*0,1*1,85/2</t>
  </si>
  <si>
    <t>11,604*1,85/2</t>
  </si>
  <si>
    <t>5955101030</t>
  </si>
  <si>
    <t>Kamenivo drcené drť frakce 8/16</t>
  </si>
  <si>
    <t>-936403790</t>
  </si>
  <si>
    <t>5905025110</t>
  </si>
  <si>
    <t>Doplnění stezky štěrkodrtí souvislé</t>
  </si>
  <si>
    <t>716767520</t>
  </si>
  <si>
    <t>"Kol. č.3 vlevo" (86326,998-85676,840-186)*0,5*0,05</t>
  </si>
  <si>
    <t>5905055010</t>
  </si>
  <si>
    <t>Odstranění stávajícího kolejového lože odtěžením v koleji</t>
  </si>
  <si>
    <t>1614202593</t>
  </si>
  <si>
    <t>1383-2*62</t>
  </si>
  <si>
    <t>5905055020</t>
  </si>
  <si>
    <t>Odstranění stávajícího kolejového lože odtěžením ve výhybce</t>
  </si>
  <si>
    <t>986328768</t>
  </si>
  <si>
    <t>5905060010</t>
  </si>
  <si>
    <t>Zřízení nového kolejového lože v koleji</t>
  </si>
  <si>
    <t>-1174640343</t>
  </si>
  <si>
    <t>2764-2*63</t>
  </si>
  <si>
    <t>5905060020</t>
  </si>
  <si>
    <t>Zřízení nového kolejového lože ve výhybce</t>
  </si>
  <si>
    <t>-1618040528</t>
  </si>
  <si>
    <t>5955101000</t>
  </si>
  <si>
    <t>Kamenivo drcené štěrk frakce 31,5/63 třídy BI</t>
  </si>
  <si>
    <t>2015195989</t>
  </si>
  <si>
    <t>(2638+126+347,112)*1,7</t>
  </si>
  <si>
    <t>5905105030</t>
  </si>
  <si>
    <t>Doplnění KL kamenivem souvisle strojně v koleji</t>
  </si>
  <si>
    <t>1398327536</t>
  </si>
  <si>
    <t>Kolej. č. 1</t>
  </si>
  <si>
    <t>(85580,709-85395,467)*0,6</t>
  </si>
  <si>
    <t>(86326,574-86306,960)*0,6</t>
  </si>
  <si>
    <t>Kolej č.3</t>
  </si>
  <si>
    <t>(85970-85676,840)*0,6</t>
  </si>
  <si>
    <t>vlečka</t>
  </si>
  <si>
    <t>(85730,000-85649,495)*0,6</t>
  </si>
  <si>
    <t>5905110010</t>
  </si>
  <si>
    <t>Snížení KL pod patou kolejnice v koleji</t>
  </si>
  <si>
    <t>27158558</t>
  </si>
  <si>
    <t>"kol.č.1" (931,107-2*33,231)/1000</t>
  </si>
  <si>
    <t>"kol.č.3" (722,092-33,231)/1000</t>
  </si>
  <si>
    <t>"spojka" 76,176/1000</t>
  </si>
  <si>
    <t>"vlečka" 80,492/1000</t>
  </si>
  <si>
    <t>5905110020</t>
  </si>
  <si>
    <t>Snížení KL pod patou kolejnice ve výhybce</t>
  </si>
  <si>
    <t>1906497599</t>
  </si>
  <si>
    <t>Poznámka k položce:
Rozvinutá délka výhybky=m</t>
  </si>
  <si>
    <t>2*49,846</t>
  </si>
  <si>
    <t>5905115010</t>
  </si>
  <si>
    <t>Příplatek za úpravu nadvýšení KL v oblouku o malém poloměru</t>
  </si>
  <si>
    <t>-2051089298</t>
  </si>
  <si>
    <t>85594,470-85395,467</t>
  </si>
  <si>
    <t>5906120010</t>
  </si>
  <si>
    <t>Zkrácení dřevěného pražce odřezáním</t>
  </si>
  <si>
    <t>1404539230</t>
  </si>
  <si>
    <t>5906130080</t>
  </si>
  <si>
    <t>Montáž kolejového roštu v ose koleje pražce dřevěné nevystrojené tv. S49 rozdělení "d"</t>
  </si>
  <si>
    <t>-482486207</t>
  </si>
  <si>
    <t>3,7/1000</t>
  </si>
  <si>
    <t>5956101000</t>
  </si>
  <si>
    <t>Pražec dřevěný příčný nevystrojený dub 2600x260x160 mm</t>
  </si>
  <si>
    <t>-386703806</t>
  </si>
  <si>
    <t>5958128010</t>
  </si>
  <si>
    <t>Komplety ŽS 4 (šroub RS 1, matice M 24, podložka Fe6, svěrka ŽS4)</t>
  </si>
  <si>
    <t>-1592304250</t>
  </si>
  <si>
    <t>6*4</t>
  </si>
  <si>
    <t>"výměna 10% poškozených kompletů v kol.č.3 délky 80m" 49</t>
  </si>
  <si>
    <t>5958134075</t>
  </si>
  <si>
    <t>Součásti upevňovací vrtule R1(145)</t>
  </si>
  <si>
    <t>1099431915</t>
  </si>
  <si>
    <t>5958140005</t>
  </si>
  <si>
    <t>Podkladnice žebrová tv. S4pl</t>
  </si>
  <si>
    <t>-1055155864</t>
  </si>
  <si>
    <t>6*2</t>
  </si>
  <si>
    <t>5958134040</t>
  </si>
  <si>
    <t>Součásti upevňovací kroužek pružný dvojitý Fe 6</t>
  </si>
  <si>
    <t>-1201636957</t>
  </si>
  <si>
    <t>6*8</t>
  </si>
  <si>
    <t>"kolejnicový styk" 8</t>
  </si>
  <si>
    <t>5958158005</t>
  </si>
  <si>
    <t>Podložka pryžová pod patu kolejnice S49  183/126/6</t>
  </si>
  <si>
    <t>1108547317</t>
  </si>
  <si>
    <t>26</t>
  </si>
  <si>
    <t>5958158070</t>
  </si>
  <si>
    <t>Podložka polyetylenová pod podkladnici 380/160/2 (S4, R4)</t>
  </si>
  <si>
    <t>-2028741174</t>
  </si>
  <si>
    <t>27</t>
  </si>
  <si>
    <t>5906130390</t>
  </si>
  <si>
    <t>Montáž kolejového roštu v ose koleje pražce betonové vystrojené tv. S49 rozdělení "d"</t>
  </si>
  <si>
    <t>-269656100</t>
  </si>
  <si>
    <t>kolej č.1</t>
  </si>
  <si>
    <t>85,604906-85,580709</t>
  </si>
  <si>
    <t>86,306960-85,671267</t>
  </si>
  <si>
    <t>kolej č.3</t>
  </si>
  <si>
    <t>85,676840-85,641703</t>
  </si>
  <si>
    <t>28</t>
  </si>
  <si>
    <t>5957104025</t>
  </si>
  <si>
    <t>-122295732</t>
  </si>
  <si>
    <t>29</t>
  </si>
  <si>
    <t>5956140030</t>
  </si>
  <si>
    <t>-153624290</t>
  </si>
  <si>
    <t>(85604,906-85580,709)*1,64</t>
  </si>
  <si>
    <t>(86306,960-85671,267)*1,64</t>
  </si>
  <si>
    <t>kolej č.2</t>
  </si>
  <si>
    <t>(85676,840-85641,703)*1,64</t>
  </si>
  <si>
    <t>"zaokrouhlení" 40+1043+58</t>
  </si>
  <si>
    <t>30</t>
  </si>
  <si>
    <t>5906135070</t>
  </si>
  <si>
    <t>Demontáž kolejového roštu koleje na úložišti pražce dřevěné tv. S49 rozdělení "c"</t>
  </si>
  <si>
    <t>-1213173992</t>
  </si>
  <si>
    <t>(24,197+25+9,782)/1000</t>
  </si>
  <si>
    <t>31</t>
  </si>
  <si>
    <t>5906135190</t>
  </si>
  <si>
    <t>Demontáž kolejového roštu koleje na úložišti pražce betonové tv. S49 "c"</t>
  </si>
  <si>
    <t>-986129185</t>
  </si>
  <si>
    <t>(635,592+13,804)/1000</t>
  </si>
  <si>
    <t>32</t>
  </si>
  <si>
    <t>5907050120</t>
  </si>
  <si>
    <t>Dělení kolejnic kyslíkem soustavy S49 nebo T</t>
  </si>
  <si>
    <t>-1264072129</t>
  </si>
  <si>
    <t>Poznámka k položce:
Řez=kus</t>
  </si>
  <si>
    <t>33</t>
  </si>
  <si>
    <t>5908010130</t>
  </si>
  <si>
    <t>Zřízení kolejnicového styku s rozřezem a vrtáním - 4 otvory tv. S49</t>
  </si>
  <si>
    <t>styk</t>
  </si>
  <si>
    <t>-389041979</t>
  </si>
  <si>
    <t>34</t>
  </si>
  <si>
    <t>5958101005</t>
  </si>
  <si>
    <t>Součásti spojovací kolejnicové spojky tv. S 730 mm</t>
  </si>
  <si>
    <t>1424198464</t>
  </si>
  <si>
    <t>35</t>
  </si>
  <si>
    <t>5958116000</t>
  </si>
  <si>
    <t>Matice M24</t>
  </si>
  <si>
    <t>-46515748</t>
  </si>
  <si>
    <t>36</t>
  </si>
  <si>
    <t>5958107005</t>
  </si>
  <si>
    <t>Šroub spojkový M24 x 140 mm</t>
  </si>
  <si>
    <t>5999819</t>
  </si>
  <si>
    <t>37</t>
  </si>
  <si>
    <t>5908050005</t>
  </si>
  <si>
    <t>Výměna upevnění podkladnicového komplet</t>
  </si>
  <si>
    <t>192656137</t>
  </si>
  <si>
    <t>"výměna 10% poškozených kompletů" 80*1,52*4*0,1</t>
  </si>
  <si>
    <t>"zaokrouhlení" 49</t>
  </si>
  <si>
    <t>38</t>
  </si>
  <si>
    <t>5908050007</t>
  </si>
  <si>
    <t>Výměna upevnění podkladnicového komplety</t>
  </si>
  <si>
    <t>úl.pl.</t>
  </si>
  <si>
    <t>1771750544</t>
  </si>
  <si>
    <t>50*1,52*2</t>
  </si>
  <si>
    <t>39</t>
  </si>
  <si>
    <t>5958128005</t>
  </si>
  <si>
    <t>Komplety Skl 24 (šroub RS 0, matice M 22, podložka Uls 6)</t>
  </si>
  <si>
    <t>687042675</t>
  </si>
  <si>
    <t>152*2</t>
  </si>
  <si>
    <t>40</t>
  </si>
  <si>
    <t>5909032020</t>
  </si>
  <si>
    <t>Přesná úprava GPK koleje směrové a výškové uspořádání pražce betonové</t>
  </si>
  <si>
    <t>-361535271</t>
  </si>
  <si>
    <t>85,580709-85,395467</t>
  </si>
  <si>
    <t>(85,604906-85,580709)*2</t>
  </si>
  <si>
    <t>(86,306960-85,671368)*2</t>
  </si>
  <si>
    <t>86,326574-86,306960</t>
  </si>
  <si>
    <t>(85,676840-85,638137)*2</t>
  </si>
  <si>
    <t>85,970-85,676840</t>
  </si>
  <si>
    <t>spojka</t>
  </si>
  <si>
    <t>(85,681082-85,671368)*2</t>
  </si>
  <si>
    <t>85,681082-85,649495</t>
  </si>
  <si>
    <t>85,730000-85,714313</t>
  </si>
  <si>
    <t>41</t>
  </si>
  <si>
    <t>5909042010</t>
  </si>
  <si>
    <t>Přesná úprava GPK výhybky směrové a výškové uspořádání pražce dřevěné nebo ocelové</t>
  </si>
  <si>
    <t>-78329922</t>
  </si>
  <si>
    <t>42</t>
  </si>
  <si>
    <t>5909042020</t>
  </si>
  <si>
    <t>Přesná úprava GPK výhybky směrové a výškové uspořádání pražce betonové</t>
  </si>
  <si>
    <t>848700739</t>
  </si>
  <si>
    <t>49,846*2*2</t>
  </si>
  <si>
    <t>43</t>
  </si>
  <si>
    <t>5910020030</t>
  </si>
  <si>
    <t>Svařování kolejnic termitem plný předehřev standardní spára svar sériový tv. S49</t>
  </si>
  <si>
    <t>svar</t>
  </si>
  <si>
    <t>-383061266</t>
  </si>
  <si>
    <t>"výhybky" 14+12</t>
  </si>
  <si>
    <t>"kol.č.1" 20</t>
  </si>
  <si>
    <t>"kol.č.3" 4</t>
  </si>
  <si>
    <t>44</t>
  </si>
  <si>
    <t>5910035030</t>
  </si>
  <si>
    <t>Dosažení dovolené upínací teploty v BK prodloužením kolejnicového pásu v koleji tv. S49</t>
  </si>
  <si>
    <t>931371966</t>
  </si>
  <si>
    <t>45</t>
  </si>
  <si>
    <t>5910040020</t>
  </si>
  <si>
    <t>Umožnění volné dilatace kolejnice demontáž upevňovadel bez osazení kluzných podložek rozdělení pražců "d"</t>
  </si>
  <si>
    <t>234687645</t>
  </si>
  <si>
    <t>Poznámka k položce:
Metr kolejnice=m</t>
  </si>
  <si>
    <t>"kol.č.1" (86326,574-85580,709-2*33,231+75)*2</t>
  </si>
  <si>
    <t>"kol.č.3" (85676,840-85604,906-33,231+75)*2</t>
  </si>
  <si>
    <t>46</t>
  </si>
  <si>
    <t>5910040120</t>
  </si>
  <si>
    <t>Umožnění volné dilatace kolejnice montáž upevňovadel bez odstranění kluzných podložek rozdělení pražců "d"</t>
  </si>
  <si>
    <t>-1688237564</t>
  </si>
  <si>
    <t>47</t>
  </si>
  <si>
    <t>5910136010</t>
  </si>
  <si>
    <t>Montáž pražcové kotvy v koleji</t>
  </si>
  <si>
    <t>-666247679</t>
  </si>
  <si>
    <t>48</t>
  </si>
  <si>
    <t>5960101000</t>
  </si>
  <si>
    <t>Pražcové kotvy TDHB pro pražec betonový B 91</t>
  </si>
  <si>
    <t>1224049860</t>
  </si>
  <si>
    <t>49</t>
  </si>
  <si>
    <t>5910136020</t>
  </si>
  <si>
    <t>Montáž pražcové kotvy ve výhybce</t>
  </si>
  <si>
    <t>1171208979</t>
  </si>
  <si>
    <t>50</t>
  </si>
  <si>
    <t>5960101045</t>
  </si>
  <si>
    <t>Pražcové kotvy pro pražec betonový výhybkový VPS</t>
  </si>
  <si>
    <t>1685689096</t>
  </si>
  <si>
    <t>51</t>
  </si>
  <si>
    <t>5911527030</t>
  </si>
  <si>
    <t>Demontáž čelisťového závěru výhybky jednoduché bez žlabového pražce soustavy S49</t>
  </si>
  <si>
    <t>1344756805</t>
  </si>
  <si>
    <t>Poznámka k položce:
Závěr=kus</t>
  </si>
  <si>
    <t>52</t>
  </si>
  <si>
    <t>5911529120</t>
  </si>
  <si>
    <t>Montáž čelisťového závěru výhybky jednoduché v žlabovém pražci soustavy S49</t>
  </si>
  <si>
    <t>-175477924</t>
  </si>
  <si>
    <t>53</t>
  </si>
  <si>
    <t>5911531120</t>
  </si>
  <si>
    <t>Seřízení čelisťového závěru výhybky jednoduché v žlabovém pražci soustavy S49</t>
  </si>
  <si>
    <t>943745376</t>
  </si>
  <si>
    <t>54</t>
  </si>
  <si>
    <t>5911651120</t>
  </si>
  <si>
    <t>Montáž srdcovkové části výhybky jednoduché betonové pražce soustavy S49</t>
  </si>
  <si>
    <t>-1751109591</t>
  </si>
  <si>
    <t>2*15,9</t>
  </si>
  <si>
    <t>55</t>
  </si>
  <si>
    <t>5961116020</t>
  </si>
  <si>
    <t>Výhybka jednoduchá smontovaná pražce betonové, soustavy J49 1:9-300 pravá - pevná cena</t>
  </si>
  <si>
    <t>1141067375</t>
  </si>
  <si>
    <t>"výhybka č. 2" 1</t>
  </si>
  <si>
    <t>56</t>
  </si>
  <si>
    <t>5961116025</t>
  </si>
  <si>
    <t>Výhybka jednoduchá smontovaná pražce betonové, soustavy J49 1:9-300 levá - pevná cena</t>
  </si>
  <si>
    <t>-1794961141</t>
  </si>
  <si>
    <t>"výhybka č.1" 1</t>
  </si>
  <si>
    <t>57</t>
  </si>
  <si>
    <t>5961116R</t>
  </si>
  <si>
    <t>Stoličky SVV (mezipražcové) v.č. 2</t>
  </si>
  <si>
    <t>-883088855</t>
  </si>
  <si>
    <t>58</t>
  </si>
  <si>
    <t>5912023010</t>
  </si>
  <si>
    <t>Demontáž návěstidla uloženého ve stezce námezníku</t>
  </si>
  <si>
    <t>-1478201048</t>
  </si>
  <si>
    <t>Poznámka k položce:
Návěstidlo=kus</t>
  </si>
  <si>
    <t>59</t>
  </si>
  <si>
    <t>5912037010</t>
  </si>
  <si>
    <t>Montáž návěstidla uloženého ve stezce námezníku</t>
  </si>
  <si>
    <t>-1159467847</t>
  </si>
  <si>
    <t>60</t>
  </si>
  <si>
    <t>5962104005</t>
  </si>
  <si>
    <t>Hranice námezník betonový vč. Nátěru</t>
  </si>
  <si>
    <t>1938354471</t>
  </si>
  <si>
    <t>61</t>
  </si>
  <si>
    <t>591204512R</t>
  </si>
  <si>
    <t>Montáž piktogramu včetně sloupku a patky zákaz vstupu</t>
  </si>
  <si>
    <t>-1103436390</t>
  </si>
  <si>
    <t>Poznámka k položce:
Návěstidlo+sloupek+patka=kus</t>
  </si>
  <si>
    <t>62</t>
  </si>
  <si>
    <t>5962107000</t>
  </si>
  <si>
    <t>Piktogramy zákaz vstupu</t>
  </si>
  <si>
    <t>1771250359</t>
  </si>
  <si>
    <t>63</t>
  </si>
  <si>
    <t>5962113005</t>
  </si>
  <si>
    <t>Sloupek ocelový pozinkovaný 60 mm</t>
  </si>
  <si>
    <t>-1474678711</t>
  </si>
  <si>
    <t>64</t>
  </si>
  <si>
    <t>5962114000</t>
  </si>
  <si>
    <t>Výstroj sloupku objímka 50 až 100 mm kompletní</t>
  </si>
  <si>
    <t>-320773477</t>
  </si>
  <si>
    <t>65</t>
  </si>
  <si>
    <t>5962114020</t>
  </si>
  <si>
    <t>Výstroj sloupku víčko plast 60 mm</t>
  </si>
  <si>
    <t>72327665</t>
  </si>
  <si>
    <t>66</t>
  </si>
  <si>
    <t>5912065210</t>
  </si>
  <si>
    <t>Montáž zajišťovací značky včetně sloupku a základu konzolové</t>
  </si>
  <si>
    <t>-1985611018</t>
  </si>
  <si>
    <t>Poznámka k položce:
Značka=kus</t>
  </si>
  <si>
    <t>67</t>
  </si>
  <si>
    <t>5962119000</t>
  </si>
  <si>
    <t>Zajištění PPK sloupek zajišťovací značka</t>
  </si>
  <si>
    <t>1869831029</t>
  </si>
  <si>
    <t>68</t>
  </si>
  <si>
    <t>5962119005</t>
  </si>
  <si>
    <t>Zajištění PPK betonový prefabrikovaný základ</t>
  </si>
  <si>
    <t>-1716833646</t>
  </si>
  <si>
    <t>69</t>
  </si>
  <si>
    <t>5962119010</t>
  </si>
  <si>
    <t>Zajištění PPK konzolová značka</t>
  </si>
  <si>
    <t>1054192083</t>
  </si>
  <si>
    <t>70</t>
  </si>
  <si>
    <t>5962119020</t>
  </si>
  <si>
    <t>Zajištění PPK štítek konzolové a hřebové značky</t>
  </si>
  <si>
    <t>1605834992</t>
  </si>
  <si>
    <t>71</t>
  </si>
  <si>
    <t>5913075020</t>
  </si>
  <si>
    <t>Montáž betonové přejezdové konstrukce část vnitřní</t>
  </si>
  <si>
    <t>1283746298</t>
  </si>
  <si>
    <t>72</t>
  </si>
  <si>
    <t>5963110020</t>
  </si>
  <si>
    <t>Přejezd Intermont panel 1284x1480x170 ŽPP 3 pro pěší</t>
  </si>
  <si>
    <t>463557052</t>
  </si>
  <si>
    <t>73</t>
  </si>
  <si>
    <t>5913140020</t>
  </si>
  <si>
    <t>Demontáž přejezdové konstrukce se silničními panely vnitřní část</t>
  </si>
  <si>
    <t>2087960629</t>
  </si>
  <si>
    <t>74</t>
  </si>
  <si>
    <t>5914055010</t>
  </si>
  <si>
    <t>Zřízení krytých odvodňovacích zařízení potrubí trativodu</t>
  </si>
  <si>
    <t>-1157829388</t>
  </si>
  <si>
    <t>354,409+4,9++194,193+109</t>
  </si>
  <si>
    <t>75</t>
  </si>
  <si>
    <t>5964103030</t>
  </si>
  <si>
    <t>Drenážní plastové díly trubka s částečnou perforací DN 160 mm</t>
  </si>
  <si>
    <t>1044126863</t>
  </si>
  <si>
    <t>76</t>
  </si>
  <si>
    <t>5914055020</t>
  </si>
  <si>
    <t>Zřízení krytých odvodňovacích zařízení šachty trativodu</t>
  </si>
  <si>
    <t>-811408246</t>
  </si>
  <si>
    <t>"16 ks šachet DN 400 průměrné výšky 2m" 16*2</t>
  </si>
  <si>
    <t>77</t>
  </si>
  <si>
    <t>5964104150</t>
  </si>
  <si>
    <t>Kanalizační díly plastové Krycí víko šachty plastové pochůzné</t>
  </si>
  <si>
    <t>306611696</t>
  </si>
  <si>
    <t>78</t>
  </si>
  <si>
    <t>5964103120</t>
  </si>
  <si>
    <t>Drenážní plastové díly šachta průchozí DN 400/250  1 vtok/1 odtok DN 250 mm</t>
  </si>
  <si>
    <t>-1465310</t>
  </si>
  <si>
    <t>79</t>
  </si>
  <si>
    <t>5964103130</t>
  </si>
  <si>
    <t>Drenážní plastové díly prodlužovací nástavec šachty D 400, délka 3 m</t>
  </si>
  <si>
    <t>115838104</t>
  </si>
  <si>
    <t>80</t>
  </si>
  <si>
    <t>5914055030</t>
  </si>
  <si>
    <t>Zřízení krytých odvodňovacích zařízení svodného potrubí</t>
  </si>
  <si>
    <t>383866605</t>
  </si>
  <si>
    <t>7+20+20</t>
  </si>
  <si>
    <t>81</t>
  </si>
  <si>
    <t>5964104005</t>
  </si>
  <si>
    <t>Kanalizační díly plastové trubka hladká DN 200</t>
  </si>
  <si>
    <t>-284790300</t>
  </si>
  <si>
    <t>82</t>
  </si>
  <si>
    <t>5914055040</t>
  </si>
  <si>
    <t>Zřízení krytých odvodňovacích zařízení svodné šachty</t>
  </si>
  <si>
    <t>-330334437</t>
  </si>
  <si>
    <t>"šachty u vsakovacích objektů" 3*2,5</t>
  </si>
  <si>
    <t>83</t>
  </si>
  <si>
    <t>59641031R1</t>
  </si>
  <si>
    <t>PE-HD šachta DN1000 komplet s pojezdným poklopem DN600 B125</t>
  </si>
  <si>
    <t>-18978847</t>
  </si>
  <si>
    <t>84</t>
  </si>
  <si>
    <t>5914055060</t>
  </si>
  <si>
    <t>Zřízení krytých odvodňovacích zařízení vsakovacího žebra</t>
  </si>
  <si>
    <t>1558190919</t>
  </si>
  <si>
    <t>85</t>
  </si>
  <si>
    <t>59140550R1</t>
  </si>
  <si>
    <t>Zřízení vsakovacího systému z bloků voštinového typu</t>
  </si>
  <si>
    <t>1169920615</t>
  </si>
  <si>
    <t>"Vs01" 9,6*2,4*0,52</t>
  </si>
  <si>
    <t>"Vs02" 7,2*2,4*0,52</t>
  </si>
  <si>
    <t>"Vs03" 4,8*2,4*0,52</t>
  </si>
  <si>
    <t>86</t>
  </si>
  <si>
    <t>59641031R2</t>
  </si>
  <si>
    <t>Voštinový blok vsakovacího systému rozměrů 2400x1200x520mm</t>
  </si>
  <si>
    <t>-1896595648</t>
  </si>
  <si>
    <t>"Vs01" 8</t>
  </si>
  <si>
    <t>"Vs02" 6</t>
  </si>
  <si>
    <t>"Vs03" 4</t>
  </si>
  <si>
    <t>87</t>
  </si>
  <si>
    <t>5914055R1</t>
  </si>
  <si>
    <t>Obetonování potrubí</t>
  </si>
  <si>
    <t>-602485897</t>
  </si>
  <si>
    <t>"trativod" 4,5*0,6*0,35</t>
  </si>
  <si>
    <t>"svodné potrubí" 5*0,6*0,6*3</t>
  </si>
  <si>
    <t>88</t>
  </si>
  <si>
    <t>5964161005</t>
  </si>
  <si>
    <t>Beton lehce zhutnitelný C 16/20;X0 F5 2 200 2 662</t>
  </si>
  <si>
    <t>1464068193</t>
  </si>
  <si>
    <t>"obetonování potrubí" 6,345</t>
  </si>
  <si>
    <t>"betonové patky piktogramů" 0,4*0,4*0,8*2</t>
  </si>
  <si>
    <t>89</t>
  </si>
  <si>
    <t>5914075010</t>
  </si>
  <si>
    <t>Zřízení konstrukční vrstvy pražcového podloží bez geomateriálu tl. 0,15 m</t>
  </si>
  <si>
    <t>2080214684</t>
  </si>
  <si>
    <t>Poznámka k položce:
VL Ž4 typ 2</t>
  </si>
  <si>
    <t>"Dosypání ŠD vně kolejí u přechodu" 1,5*0,9*2</t>
  </si>
  <si>
    <t>90</t>
  </si>
  <si>
    <t>5914075120</t>
  </si>
  <si>
    <t>Zřízení konstrukční vrstvy pražcového podloží včetně geotextilie tl. 0,30 m</t>
  </si>
  <si>
    <t>1267337768</t>
  </si>
  <si>
    <t>Poznámka k položce:
VL Ž4 typ 3</t>
  </si>
  <si>
    <t>91</t>
  </si>
  <si>
    <t>5955101020</t>
  </si>
  <si>
    <t>Kamenivo drcené štěrkodrť frakce 0/32</t>
  </si>
  <si>
    <t>-1584992887</t>
  </si>
  <si>
    <t>3630*0,3*1,95</t>
  </si>
  <si>
    <t>92</t>
  </si>
  <si>
    <t>5964133005</t>
  </si>
  <si>
    <t>Geotextilie separační</t>
  </si>
  <si>
    <t>1113125788</t>
  </si>
  <si>
    <t>3630*1,1</t>
  </si>
  <si>
    <t>93</t>
  </si>
  <si>
    <t>5964133015</t>
  </si>
  <si>
    <t>Geotextilie filtrační</t>
  </si>
  <si>
    <t>2101911536</t>
  </si>
  <si>
    <t>geotextilie včetně přesahů</t>
  </si>
  <si>
    <t>"drenáže" (662,502+196,508)*4*1,02</t>
  </si>
  <si>
    <t>"vsakovací objekt Vs01" (10,6*3,4*2+10,6*0,82*2+3,4*0,82*2)*1,1</t>
  </si>
  <si>
    <t>"vsakovací objekt Vs02" (8,2*3,4*2+8,2*0,82*2+3,4*0,82*2)*1,1</t>
  </si>
  <si>
    <t>"vsakovací objekt Vs03" (5,8*3,4*2+5,8*0,82*2+3,4*0,82*2)*1,1</t>
  </si>
  <si>
    <t>94</t>
  </si>
  <si>
    <t>5914120030</t>
  </si>
  <si>
    <t>Demontáž nástupiště úrovňového Tischer jednostranného včetně podložek</t>
  </si>
  <si>
    <t>1142927466</t>
  </si>
  <si>
    <t>"nástupiště 1" 185,577</t>
  </si>
  <si>
    <t>95</t>
  </si>
  <si>
    <t>5914130060</t>
  </si>
  <si>
    <t>Montáž nástupiště úrovňového Sudop K (KD,KS) 145Z</t>
  </si>
  <si>
    <t>1832518724</t>
  </si>
  <si>
    <t>96</t>
  </si>
  <si>
    <t>5963207050</t>
  </si>
  <si>
    <t>764871822</t>
  </si>
  <si>
    <t>97</t>
  </si>
  <si>
    <t>5964161015</t>
  </si>
  <si>
    <t>Beton lehce zhutnitelný C 20/25;XC2 vyhovuje i XC1 F5 2 365 2 862</t>
  </si>
  <si>
    <t>679004257</t>
  </si>
  <si>
    <t>"nástupiště 1" 0,5*92*2*0,1</t>
  </si>
  <si>
    <t>98</t>
  </si>
  <si>
    <t>5955101014</t>
  </si>
  <si>
    <t>Kamenivo drcené štěrkodrť frakce 0/8</t>
  </si>
  <si>
    <t>-72758473</t>
  </si>
  <si>
    <t>"dosypání vně kolejí u přechodu" 2,7*0,2*1,95</t>
  </si>
  <si>
    <t>99</t>
  </si>
  <si>
    <t>5955101040</t>
  </si>
  <si>
    <t>Kamenivo těžené 0/8</t>
  </si>
  <si>
    <t>831297360</t>
  </si>
  <si>
    <t>"podsyp trativodního potrubí" 662,502*0,6*0,05*1,9</t>
  </si>
  <si>
    <t>"lože a obsyp svodného potrubí" (47*0,6*0,1+32*0,6*0,8)*1,9</t>
  </si>
  <si>
    <t>100</t>
  </si>
  <si>
    <t>5955101012</t>
  </si>
  <si>
    <t>Kamenivo drcené štěrk frakce 16/32</t>
  </si>
  <si>
    <t>-431096582</t>
  </si>
  <si>
    <t>"výplň trativodu" 662,502*(0,6*0,62-3,14*0,16*0,16)*1,8</t>
  </si>
  <si>
    <t>"odvodňovací žebra" (96,131+10*4,5)*0,6*0,62*1,8+55,377*0,6*1,1*1,8</t>
  </si>
  <si>
    <t>"podsyp a zásyp vsakovacích objektů" (10,6*3,4+8,2*3,4+5,8*3,4)*0,3*1,8*2</t>
  </si>
  <si>
    <t>"obsyp vsakovacích objektů" (10,6*2+3,4*2+8,2*2+3,4*2+5,8*2)*0,52*0,3*1,8</t>
  </si>
  <si>
    <t>101</t>
  </si>
  <si>
    <t>595510102R</t>
  </si>
  <si>
    <t>Kamenivo drcené štěrkodrť frakce 0/63</t>
  </si>
  <si>
    <t>-928395150</t>
  </si>
  <si>
    <t>0,6*0,8*186*1,95</t>
  </si>
  <si>
    <t>102</t>
  </si>
  <si>
    <t>5915005030</t>
  </si>
  <si>
    <t>Hloubení rýh nebo jam ručně na železničním spodku v hornině třídy těžitelnosti I skupiny 3</t>
  </si>
  <si>
    <t>-1052048642</t>
  </si>
  <si>
    <t>103</t>
  </si>
  <si>
    <t>5915007010</t>
  </si>
  <si>
    <t>Zásyp jam nebo rýh sypaninou na železničním spodku bez zhutnění</t>
  </si>
  <si>
    <t>-309764022</t>
  </si>
  <si>
    <t>zásyp vsakovacích objektů zeminou</t>
  </si>
  <si>
    <t>"Vs01" 10,6*3,4*0,3</t>
  </si>
  <si>
    <t>"Vs02" 8,2*3,4*0,3</t>
  </si>
  <si>
    <t>"Vs03" 5,8*3,4*0,3</t>
  </si>
  <si>
    <t>104</t>
  </si>
  <si>
    <t>5915010030</t>
  </si>
  <si>
    <t>Těžení zeminy nebo horniny železničního spodku v hornině třídy těžitelnosti I skupiny 3</t>
  </si>
  <si>
    <t>-1275089662</t>
  </si>
  <si>
    <t>"zemina konstrukční vrstvy" 880</t>
  </si>
  <si>
    <t>"výkop vsakovacího objektu 1" 10,6*3,4*1,42</t>
  </si>
  <si>
    <t>"výkop vsakovacího objektu 2" 8,2*3,4*1,42</t>
  </si>
  <si>
    <t>"výkop vsakovacího objektu 3" 5,8*3,4*1,42</t>
  </si>
  <si>
    <t>"strojní hloubení rýh" 166,34</t>
  </si>
  <si>
    <t>105</t>
  </si>
  <si>
    <t>5915015010</t>
  </si>
  <si>
    <t>Svahování zemního tělesa železničního spodku v náspu</t>
  </si>
  <si>
    <t>-1264395247</t>
  </si>
  <si>
    <t>106</t>
  </si>
  <si>
    <t>5999005010</t>
  </si>
  <si>
    <t>Třídění spojovacích a upevňovacích součástí</t>
  </si>
  <si>
    <t>38029338</t>
  </si>
  <si>
    <t>(58,979+649,396)*0,03</t>
  </si>
  <si>
    <t>107</t>
  </si>
  <si>
    <t>5999010010</t>
  </si>
  <si>
    <t>Vyjmutí a snesení konstrukcí nebo dílů hmotnosti do 10 t</t>
  </si>
  <si>
    <t>454423739</t>
  </si>
  <si>
    <t>"výhybky" 2*16,52</t>
  </si>
  <si>
    <t>"KR dřevěné pražce" (24,197+25+9,782)*0,296</t>
  </si>
  <si>
    <t>108</t>
  </si>
  <si>
    <t>5999010020</t>
  </si>
  <si>
    <t>Vyjmutí a snesení konstrukcí nebo dílů hmotnosti přes 10 do 20 t</t>
  </si>
  <si>
    <t>-762871448</t>
  </si>
  <si>
    <t>"KR betonové pražce" 635,592*0,551</t>
  </si>
  <si>
    <t>109</t>
  </si>
  <si>
    <t>5999015020</t>
  </si>
  <si>
    <t>Vložení konstrukcí nebo dílů hmotnosti přes 10 do 20 t</t>
  </si>
  <si>
    <t>1574644537</t>
  </si>
  <si>
    <t>"výhybky" 2*37,614</t>
  </si>
  <si>
    <t>110</t>
  </si>
  <si>
    <t>759R1</t>
  </si>
  <si>
    <t>Vymístění kabelových tras</t>
  </si>
  <si>
    <t>-709887426</t>
  </si>
  <si>
    <t>2*75</t>
  </si>
  <si>
    <t>111</t>
  </si>
  <si>
    <t>7593500150</t>
  </si>
  <si>
    <t>Trasy kabelového vedení Kabelové žlaby (200x126) spodní + vrchní díl plast</t>
  </si>
  <si>
    <t>1070559713</t>
  </si>
  <si>
    <t>112</t>
  </si>
  <si>
    <t>9902100100</t>
  </si>
  <si>
    <t>Doprava obousměrná (např. dodávek z vlastních zásob zhotovitele nebo objednatele nebo výzisku) mechanizací o nosnosti přes 3,5 t sypanin (kameniva, písku, suti, dlažebních kostek, atd.) do 10 km</t>
  </si>
  <si>
    <t>-1600023280</t>
  </si>
  <si>
    <t>Poznámka k položce:
Měrnou jednotkou je t přepravovaného materiálu.</t>
  </si>
  <si>
    <t>"beton C16/20" 6,345*2,2</t>
  </si>
  <si>
    <t>"beton C20/25" 9,2*2,2</t>
  </si>
  <si>
    <t>"kolejové lože k likvidaci 90%" 2240,46</t>
  </si>
  <si>
    <t>"vytěžená zemina na skládku" 2388,458</t>
  </si>
  <si>
    <t>"vytěžená zemina z nástupiště 1" 185,577*1,15*2</t>
  </si>
  <si>
    <t>113</t>
  </si>
  <si>
    <t>9902100600</t>
  </si>
  <si>
    <t>Doprava obousměrná (např. dodávek z vlastních zásob zhotovitele nebo objednatele nebo výzisku) mechanizací o nosnosti přes 3,5 t sypanin (kameniva, písku, suti, dlažebních kostek, atd.) do 80 km</t>
  </si>
  <si>
    <t>2100834961</t>
  </si>
  <si>
    <t>"zemina na vsakovací objekty" 25,092*2</t>
  </si>
  <si>
    <t>114</t>
  </si>
  <si>
    <t>9902100800</t>
  </si>
  <si>
    <t>Doprava obousměrná (např. dodávek z vlastních zásob zhotovitele nebo objednatele nebo výzisku) mechanizací o nosnosti přes 3,5 t sypanin (kameniva, písku, suti, dlažebních kostek, atd.) do 150 km</t>
  </si>
  <si>
    <t>-1853587640</t>
  </si>
  <si>
    <t>"kolejové lože kontaminované k likvidaci 10%" 248,94</t>
  </si>
  <si>
    <t>115</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</si>
  <si>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</si>
  <si>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</si>
  <si>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193329811</t>
  </si>
  <si>
    <t>"betonové pražce a panely do Poštorné" 261,81</t>
  </si>
  <si>
    <t>116</t>
  </si>
  <si>
    <t>9902200500</t>
  </si>
  <si>
    <t>Doprava obousměrná (např. dodávek z vlastních zásob zhotovitele nebo objednatele nebo výzisku) mechanizací o nosnosti přes 3,5 t objemnějšího kusového materiálu (prefabrikátů, stožárů, výhybek, rozvaděčů, vybouraných hmot atd.) do 60 km</t>
  </si>
  <si>
    <t>-1851348630</t>
  </si>
  <si>
    <t>"konzolové desky z Pohořelic" 92*0,32</t>
  </si>
  <si>
    <t>117</t>
  </si>
  <si>
    <t>9902200600</t>
  </si>
  <si>
    <t>Doprava obousměrná (např. dodávek z vlastních zásob zhotovitele nebo objednatele nebo výzisku) mechanizací o nosnosti přes 3,5 t objemnějšího kusového materiálu (prefabrikátů, stožárů, výhybek, rozvaděčů, vybouraných hmot atd.) do 80 km</t>
  </si>
  <si>
    <t>-107662005</t>
  </si>
  <si>
    <t>"příčný pražec dřevěný" 6*0,08</t>
  </si>
  <si>
    <t>"komplety ŽS4" 73*0,001264</t>
  </si>
  <si>
    <t>"vrtule R1" 48*0,000516</t>
  </si>
  <si>
    <t>"Podkladnice S4pl" 12*0,007420</t>
  </si>
  <si>
    <t>"kroužek dvojitý" 56*0,00009</t>
  </si>
  <si>
    <t>"pryžová podložka S49" 12*0,000182</t>
  </si>
  <si>
    <t>"PE podložka S4" 12*0,00009</t>
  </si>
  <si>
    <t>"spojky S730" 4*0,01796</t>
  </si>
  <si>
    <t>"matice M24" 8*0,000146</t>
  </si>
  <si>
    <t>"šroub spojkový M24x140" 8*0,0006</t>
  </si>
  <si>
    <t>"komplety Skl24" 304*0,001097</t>
  </si>
  <si>
    <t>"ZZ" 20*0,18</t>
  </si>
  <si>
    <t>"drenážní potrubí" 662,502*0,00106</t>
  </si>
  <si>
    <t>"drenážní šachty" 16*0,01</t>
  </si>
  <si>
    <t>"korugované potrubí" 47*0,002</t>
  </si>
  <si>
    <t>"svodné šachty" 3*0,035</t>
  </si>
  <si>
    <t>"voštinový blok" 18*0,053</t>
  </si>
  <si>
    <t>"geotextilie separační" 3993*0,0004</t>
  </si>
  <si>
    <t>"geotextilie filtrační" 3751,548*0,0002</t>
  </si>
  <si>
    <t>"kabelové žlaby" 150*0,002</t>
  </si>
  <si>
    <t>"dřevěné pražce k likvidaci" 12,32</t>
  </si>
  <si>
    <t>"PE a pryžové podložky k likvidaci" 0,6</t>
  </si>
  <si>
    <t>118</t>
  </si>
  <si>
    <t>9902200800</t>
  </si>
  <si>
    <t>Doprava obousměrná (např. dodávek z vlastních zásob zhotovitele nebo objednatele nebo výzisku) mechanizací o nosnosti přes 3,5 t objemnějšího kusového materiálu (prefabrikátů, stožárů, výhybek, rozvaděčů, vybouraných hmot atd.) do 150 km</t>
  </si>
  <si>
    <t>-1755037750</t>
  </si>
  <si>
    <t>"pražcové kotvy" (16+10)*0,01</t>
  </si>
  <si>
    <t>"námezník" 2*0,056</t>
  </si>
  <si>
    <t>119</t>
  </si>
  <si>
    <t>9902201200</t>
  </si>
  <si>
    <t>Doprava obousměrná (např. dodávek z vlastních zásob zhotovitele nebo objednatele nebo výzisku) mechanizací o nosnosti přes 3,5 t objemnějšího kusového materiálu (prefabrikátů, stožárů, výhybek, rozvaděčů, vybouraných hmot atd.) do 350 km</t>
  </si>
  <si>
    <t>1230995780</t>
  </si>
  <si>
    <t>"přechodový panel" 1*0,774</t>
  </si>
  <si>
    <t>120</t>
  </si>
  <si>
    <t>9902300500</t>
  </si>
  <si>
    <t>Doprava jednosměrná (např. nakupovaného materiálu) mechanizací o nosnosti přes 3,5 t sypanin (kameniva, písku, suti, dlažebních kostek, atd.) do 60 km</t>
  </si>
  <si>
    <t>-1795037908</t>
  </si>
  <si>
    <t>"štěrk 4/8" 111,536</t>
  </si>
  <si>
    <t>"štěrk 8/16" 111,536</t>
  </si>
  <si>
    <t>"štěrk 32/63" 5288,890</t>
  </si>
  <si>
    <t>"štěrkodrť 0/32" 2123,550</t>
  </si>
  <si>
    <t>"štěrkodrť 0/8" 1,053</t>
  </si>
  <si>
    <t>"štěrkopísek 0/8" 72,305</t>
  </si>
  <si>
    <t>"štěrk 16/32" 616,007</t>
  </si>
  <si>
    <t>"štěrkodrť 0/63" 174,096</t>
  </si>
  <si>
    <t>121</t>
  </si>
  <si>
    <t>9902900100</t>
  </si>
  <si>
    <t>Naložení sypanin, drobného kusového materiálu, suti</t>
  </si>
  <si>
    <t>-72331679</t>
  </si>
  <si>
    <t>122</t>
  </si>
  <si>
    <t>9903100100</t>
  </si>
  <si>
    <t>Přeprava mechanizace na místo prováděných prací o hmotnosti do 12 t přes 50 do 100 km</t>
  </si>
  <si>
    <t>1757840111</t>
  </si>
  <si>
    <t>"jeřáb" 2</t>
  </si>
  <si>
    <t>"válec" 1</t>
  </si>
  <si>
    <t>"buldozer" 1</t>
  </si>
  <si>
    <t>123</t>
  </si>
  <si>
    <t>9903200100</t>
  </si>
  <si>
    <t>Přeprava mechanizace na místo prováděných prací o hmotnosti přes 12 t přes 50 do 100 km</t>
  </si>
  <si>
    <t>-1016078531</t>
  </si>
  <si>
    <t>"dvoucestný bagr" 2</t>
  </si>
  <si>
    <t>"MUV" 1</t>
  </si>
  <si>
    <t>"ASP, pluh" 4</t>
  </si>
  <si>
    <t>"pokladač" 1</t>
  </si>
  <si>
    <t>124</t>
  </si>
  <si>
    <t>9909000210</t>
  </si>
  <si>
    <t>Poplatek za uložení výzisku ze štěrkového lože kontaminovaného</t>
  </si>
  <si>
    <t>1764351090</t>
  </si>
  <si>
    <t>(1259+124)*1,8*0,1</t>
  </si>
  <si>
    <t>125</t>
  </si>
  <si>
    <t>9909000300</t>
  </si>
  <si>
    <t>Poplatek za likvidaci dřevěných kolejnicových podpor</t>
  </si>
  <si>
    <t>-1451655988</t>
  </si>
  <si>
    <t>"výhybky" 5,12</t>
  </si>
  <si>
    <t>"koleje" 90*0,08</t>
  </si>
  <si>
    <t>126</t>
  </si>
  <si>
    <t>9909000400</t>
  </si>
  <si>
    <t>Poplatek za likvidaci plastových součástí</t>
  </si>
  <si>
    <t>-2021742270</t>
  </si>
  <si>
    <t>SO 02 - EOV</t>
  </si>
  <si>
    <t xml:space="preserve">    1 - Zemní práce</t>
  </si>
  <si>
    <t>Zemní práce</t>
  </si>
  <si>
    <t>132301101</t>
  </si>
  <si>
    <t>Hloubení rýh š do 600 mm v hornině tř. 4 objemu do 100 m3</t>
  </si>
  <si>
    <t>CS ÚRS 2019 01</t>
  </si>
  <si>
    <t>1938908792</t>
  </si>
  <si>
    <t>174101101</t>
  </si>
  <si>
    <t>Zásyp jam, šachet rýh nebo kolem objektů sypaninou se zhutněním</t>
  </si>
  <si>
    <t>363416140</t>
  </si>
  <si>
    <t>7491251025</t>
  </si>
  <si>
    <t>Montáž lišt elektroinstalačních, kabelových žlabů z PVC-U jednokomorových zaklapávacích rozměru 100/100 - 100/150 mm</t>
  </si>
  <si>
    <t>Sborník UOŽI 01 2018</t>
  </si>
  <si>
    <t>-513719106</t>
  </si>
  <si>
    <t>7590521170</t>
  </si>
  <si>
    <t>Venkovní vedení kabelová - metalické sítě Neplněné s ochr. vodičem, stíněné TCEKFY 7 P 1,0 D</t>
  </si>
  <si>
    <t>558538713</t>
  </si>
  <si>
    <t>7590521150</t>
  </si>
  <si>
    <t>Venkovní vedení kabelová - metalické sítě Neplněné s ochr. vodičem, stíněné TCEKFY 2 P 1,0 D</t>
  </si>
  <si>
    <t>1246771799</t>
  </si>
  <si>
    <t>7491471010</t>
  </si>
  <si>
    <t>Demontáže elektroinstalace stávajících roštů nebo žlabů včetně kabelů, výložníků a stojin</t>
  </si>
  <si>
    <t>-662623004</t>
  </si>
  <si>
    <t>7492471010</t>
  </si>
  <si>
    <t>Demontáže kabelových vedení nn</t>
  </si>
  <si>
    <t>1829450178</t>
  </si>
  <si>
    <t>7492553010</t>
  </si>
  <si>
    <t>Montáž kabelů 2- a 3-žílových Cu do 16 mm2</t>
  </si>
  <si>
    <t>221140898</t>
  </si>
  <si>
    <t>7492554010</t>
  </si>
  <si>
    <t>Montáž kabelů 4- a 5-žílových Cu do 16 mm2</t>
  </si>
  <si>
    <t>-527429664</t>
  </si>
  <si>
    <t>7492751022</t>
  </si>
  <si>
    <t>Montáž ukončení kabelů nn v rozvaděči nebo na přístroji izolovaných s označením 2 - 5-ti žílových do 25 mm2</t>
  </si>
  <si>
    <t>1103509495</t>
  </si>
  <si>
    <t>7491201092</t>
  </si>
  <si>
    <t>Elektroinstalační materiál Elektroinstalační lišty a kabelové žlaby Zemní kanál KOPOKAN 2 ZD (120x100) šedé tělo/ červené víko 2m</t>
  </si>
  <si>
    <t>1974880987</t>
  </si>
  <si>
    <t>7492751040</t>
  </si>
  <si>
    <t>Montáž ukončení kabelů nn v rozvaděči nebo na přístroji izolovaných s označením 7 - 12-ti žílových do 4 mm2</t>
  </si>
  <si>
    <t>-1545392364</t>
  </si>
  <si>
    <t>7492756040</t>
  </si>
  <si>
    <t>Pomocné práce pro montáž kabelů zatažení kabelů do chráničky do 4 kg/m</t>
  </si>
  <si>
    <t>1341081044</t>
  </si>
  <si>
    <t>7493351020</t>
  </si>
  <si>
    <t>Montáž elektrického ohřevu výhybek (EOV) kompletní topné soupravy na jednoduchou výhybku soustavy S49, R65 a UIC60 s poloměrem odbočení 190 m</t>
  </si>
  <si>
    <t>-684613770</t>
  </si>
  <si>
    <t>7493300310</t>
  </si>
  <si>
    <t>Elektrický ohřev výhybek (EOV) Topná souprava pro výhybku se žlabovým pražcem J491:9-300aJ491:11-300</t>
  </si>
  <si>
    <t>sada</t>
  </si>
  <si>
    <t>-986701313</t>
  </si>
  <si>
    <t>7493300970</t>
  </si>
  <si>
    <t>Elektrický ohřev výhybek (EOV) SW Parametrizace PLC</t>
  </si>
  <si>
    <t>923498827</t>
  </si>
  <si>
    <t>7492501710</t>
  </si>
  <si>
    <t>Kabely, vodiče, šňůry Cu - nn Kabel silový 2 a 3-žílový Cu, plastová izolace CYKY 2O4 (2Dx4)</t>
  </si>
  <si>
    <t>-66096564</t>
  </si>
  <si>
    <t>7492501950</t>
  </si>
  <si>
    <t>Kabely, vodiče, šňůry Cu - nn Kabel silový 4 a 5-žílový Cu, plastová izolace CYKY 4O4 (4Dx4)</t>
  </si>
  <si>
    <t>910809300</t>
  </si>
  <si>
    <t>7492501930</t>
  </si>
  <si>
    <t>Kabely, vodiče, šňůry Cu - nn Kabel silový 4 a 5-žílový Cu, plastová izolace CYKY 4J6 (4Bx6)</t>
  </si>
  <si>
    <t>-1583683425</t>
  </si>
  <si>
    <t>7498152020</t>
  </si>
  <si>
    <t>Vyhotovení mimořádné revizní zprávy pro opravné práce pro objem investičních nákladů přes 500 000 do 1 000 000 Kč</t>
  </si>
  <si>
    <t>1406840849</t>
  </si>
  <si>
    <t>7498152678</t>
  </si>
  <si>
    <t>Vyhotovení pravidelné revizní zprávy pro jednotlivé technologie EOV do 5 výhybek</t>
  </si>
  <si>
    <t>-2022576231</t>
  </si>
  <si>
    <t>7498351010</t>
  </si>
  <si>
    <t>Vydání průkazu způsobilosti pro funkční celek, provizorní stav</t>
  </si>
  <si>
    <t>-1141790900</t>
  </si>
  <si>
    <t>7498454010</t>
  </si>
  <si>
    <t>Zkoušky vodičů a kabelů nn silových do 1 kV průřezu žíly do 300 mm2</t>
  </si>
  <si>
    <t>-2133017780</t>
  </si>
  <si>
    <t>7498455010</t>
  </si>
  <si>
    <t>Zkoušky vodičů a kabelů ovládacích jakéhokoliv počtu žil</t>
  </si>
  <si>
    <t>-776331614</t>
  </si>
  <si>
    <t>7499151010</t>
  </si>
  <si>
    <t>Dokončovací práce na elektrickém zařízení</t>
  </si>
  <si>
    <t>hod</t>
  </si>
  <si>
    <t>-1423268221</t>
  </si>
  <si>
    <t>7499151020</t>
  </si>
  <si>
    <t>Dokončovací práce úprava zapojení stávajících kabelových skříní/rozvaděčů</t>
  </si>
  <si>
    <t>-1438169119</t>
  </si>
  <si>
    <t>7499151030</t>
  </si>
  <si>
    <t>Dokončovací práce zkušební provoz</t>
  </si>
  <si>
    <t>1246161245</t>
  </si>
  <si>
    <t>7499151050</t>
  </si>
  <si>
    <t>Dokončovací práce manipulace na zařízeních prováděné provozovatelem</t>
  </si>
  <si>
    <t>-803655387</t>
  </si>
  <si>
    <t>7590525230</t>
  </si>
  <si>
    <t>Montáž kabelu návěstního volně uloženého s jádrem 1 mm Cu TCEKEZE, TCEKFE, TCEKPFLEY, TCEKPFLEZE do 7 P</t>
  </si>
  <si>
    <t>1974328108</t>
  </si>
  <si>
    <t>02110200R1</t>
  </si>
  <si>
    <t>Průzkumné práce pro opravy Zatěžovací zkoušky na zemní plání a plání žel. spodku</t>
  </si>
  <si>
    <t>1440367244</t>
  </si>
  <si>
    <t>021211001</t>
  </si>
  <si>
    <t>Průzkumné práce pro opravy Doplňující laboratorní rozbor kontaminace zeminy nebo kol. lože</t>
  </si>
  <si>
    <t>-87567033</t>
  </si>
  <si>
    <t>022101001</t>
  </si>
  <si>
    <t>Geodetické práce Geodetické práce před opravou</t>
  </si>
  <si>
    <t>1150282346</t>
  </si>
  <si>
    <t>022101011</t>
  </si>
  <si>
    <t>Geodetické práce Geodetické práce v průběhu opravy</t>
  </si>
  <si>
    <t>-1629368928</t>
  </si>
  <si>
    <t>022101021</t>
  </si>
  <si>
    <t>Geodetické práce Geodetické práce po ukončení opravy</t>
  </si>
  <si>
    <t>-2139193822</t>
  </si>
  <si>
    <t>022111001</t>
  </si>
  <si>
    <t>Geodetické práce Kontrola PPK při směrové a výškové úpravě koleje zaměřením APK trať jednokolejná</t>
  </si>
  <si>
    <t>849992650</t>
  </si>
  <si>
    <t>(931,107+722,092)/1000</t>
  </si>
  <si>
    <t>022121001R</t>
  </si>
  <si>
    <t>Geodetické práce Diagnostika technické infrastruktury Vytýčení trasy inženýrských sítí</t>
  </si>
  <si>
    <t>-289109183</t>
  </si>
  <si>
    <t>023131001R</t>
  </si>
  <si>
    <t>332245227</t>
  </si>
  <si>
    <t>023131011R</t>
  </si>
  <si>
    <t>Projektové práce Dokumentace skutečného provedení elektrických zařízení</t>
  </si>
  <si>
    <t>-1149811318</t>
  </si>
  <si>
    <t>024101301R</t>
  </si>
  <si>
    <t>Inženýrská činnost posudky (např. statické aj.) a dozory</t>
  </si>
  <si>
    <t>-291324410</t>
  </si>
  <si>
    <t>Poznámka k položce:
Základna pro výpočet - ZRN</t>
  </si>
  <si>
    <t>031101041R</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</si>
  <si>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</si>
  <si>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kpl</t>
  </si>
  <si>
    <t>160626492</t>
  </si>
  <si>
    <t>031111051R</t>
  </si>
  <si>
    <t>Zařízení a vybavení staveniště pronájem ploch</t>
  </si>
  <si>
    <t>-1247973969</t>
  </si>
  <si>
    <t>033131001</t>
  </si>
  <si>
    <t>Provozní vlivy Organizační zajištění prací při zřizování a udržování BK kolejí a výhybek</t>
  </si>
  <si>
    <t>-287103762</t>
  </si>
  <si>
    <t>659,789+38,804+9,782</t>
  </si>
  <si>
    <t>R1</t>
  </si>
  <si>
    <t>Pyrotechnický průzkum</t>
  </si>
  <si>
    <t>-1192810458</t>
  </si>
  <si>
    <t>R2</t>
  </si>
  <si>
    <t>Vsakovací zkouška</t>
  </si>
  <si>
    <t>1859391015</t>
  </si>
  <si>
    <t>R3</t>
  </si>
  <si>
    <t>Realizační dokumentace vsakovacích objektů</t>
  </si>
  <si>
    <t>998442060</t>
  </si>
  <si>
    <t>Projektové práce Dokumentace skutečného provedení železničního svršku a spodku včetně AD projektanta</t>
  </si>
  <si>
    <t>Nástupištní díly konzolová deska užitá KS 145 Z - dodávka objednatele NEOCEŇOVAT !!</t>
  </si>
  <si>
    <t>Kolejnicové pásy třídy R260 tv. 49 E1 délky 75 metrů - dodávka objednatele NEOCEŇOVAT !!</t>
  </si>
  <si>
    <t>Pražec betonový příčný vystrojený včetně kompletů tv. B 91S/2 (S) - dodávka objednatele NEOCEŇOVAT !!</t>
  </si>
  <si>
    <t xml:space="preserve"> kolejnice 1425 m z žst. Břeclav</t>
  </si>
  <si>
    <t>Pražce  B91 1140 ks z žst. Břeclav</t>
  </si>
  <si>
    <t xml:space="preserve">Oprava výhybek č. 1, 2 a koleje č. 1 v žst Boří 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</si>
</sst>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i/>
      <sz val="7"/>
      <color rgb="FF969696"/>
      <name val="Arial CE"/>
      <family val="2"/>
    </font>
    <font>
      <u val="single"/>
      <sz val="11"/>
      <color theme="10"/>
      <name val="Calibri"/>
      <family val="2"/>
      <scheme val="minor"/>
    </font>
    <font>
      <b/>
      <i/>
      <sz val="9"/>
      <color rgb="FFFF0000"/>
      <name val="Arial CE"/>
      <family val="2"/>
    </font>
  </fonts>
  <fills count="7">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rgb="FFC0C0C0"/>
        <bgColor indexed="64"/>
      </patternFill>
    </fill>
    <fill>
      <patternFill patternType="solid">
        <fgColor rgb="FF00B0F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4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3" xfId="0"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1" fillId="3" borderId="0" xfId="0" applyFont="1" applyFill="1" applyAlignment="1">
      <alignment horizontal="center"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7"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8" xfId="0" applyNumberFormat="1" applyFont="1" applyBorder="1" applyAlignment="1">
      <alignment vertical="center"/>
    </xf>
    <xf numFmtId="4" fontId="28" fillId="0" borderId="19" xfId="0" applyNumberFormat="1" applyFont="1" applyBorder="1" applyAlignment="1">
      <alignment vertical="center"/>
    </xf>
    <xf numFmtId="166" fontId="28" fillId="0" borderId="19" xfId="0" applyNumberFormat="1" applyFont="1" applyBorder="1" applyAlignment="1">
      <alignment vertical="center"/>
    </xf>
    <xf numFmtId="4" fontId="28" fillId="0" borderId="20" xfId="0" applyNumberFormat="1" applyFont="1" applyBorder="1" applyAlignment="1">
      <alignment vertical="center"/>
    </xf>
    <xf numFmtId="0" fontId="0" fillId="0" borderId="0" xfId="0" applyProtection="1">
      <protection/>
    </xf>
    <xf numFmtId="0" fontId="29"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6" fillId="0" borderId="0" xfId="0" applyFont="1" applyAlignment="1">
      <alignment horizontal="lef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1" fillId="3" borderId="0" xfId="0" applyFont="1" applyFill="1" applyAlignment="1">
      <alignment horizontal="left" vertical="center"/>
    </xf>
    <xf numFmtId="0" fontId="21" fillId="3"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0" fillId="0" borderId="3" xfId="0" applyFont="1" applyBorder="1" applyAlignment="1" applyProtection="1">
      <alignment vertical="center"/>
      <protection locked="0"/>
    </xf>
    <xf numFmtId="0" fontId="33" fillId="0" borderId="22" xfId="0" applyFont="1" applyBorder="1" applyAlignment="1" applyProtection="1">
      <alignment horizontal="center" vertical="center"/>
      <protection locked="0"/>
    </xf>
    <xf numFmtId="49" fontId="33" fillId="0" borderId="22" xfId="0" applyNumberFormat="1" applyFont="1" applyBorder="1" applyAlignment="1" applyProtection="1">
      <alignment horizontal="left" vertical="center" wrapText="1"/>
      <protection locked="0"/>
    </xf>
    <xf numFmtId="0" fontId="33" fillId="0" borderId="22" xfId="0" applyFont="1" applyBorder="1" applyAlignment="1" applyProtection="1">
      <alignment horizontal="left" vertical="center" wrapText="1"/>
      <protection locked="0"/>
    </xf>
    <xf numFmtId="0" fontId="33" fillId="0" borderId="22" xfId="0" applyFont="1" applyBorder="1" applyAlignment="1" applyProtection="1">
      <alignment horizontal="center" vertical="center" wrapText="1"/>
      <protection locked="0"/>
    </xf>
    <xf numFmtId="167" fontId="33" fillId="0" borderId="22" xfId="0" applyNumberFormat="1" applyFont="1" applyBorder="1" applyAlignment="1" applyProtection="1">
      <alignment vertical="center"/>
      <protection locked="0"/>
    </xf>
    <xf numFmtId="4" fontId="33" fillId="0" borderId="22" xfId="0" applyNumberFormat="1" applyFont="1" applyBorder="1" applyAlignment="1" applyProtection="1">
      <alignment vertical="center"/>
      <protection locked="0"/>
    </xf>
    <xf numFmtId="0" fontId="34" fillId="0" borderId="3" xfId="0" applyFont="1" applyBorder="1" applyAlignment="1">
      <alignment vertical="center"/>
    </xf>
    <xf numFmtId="0" fontId="33" fillId="0" borderId="17" xfId="0" applyFont="1" applyBorder="1" applyAlignment="1">
      <alignment horizontal="left" vertical="center"/>
    </xf>
    <xf numFmtId="0" fontId="33"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0" borderId="17" xfId="0" applyFont="1" applyBorder="1" applyAlignment="1">
      <alignment horizontal="left" vertical="center"/>
    </xf>
    <xf numFmtId="0" fontId="22" fillId="0" borderId="0" xfId="0" applyFont="1" applyBorder="1" applyAlignment="1">
      <alignment horizontal="center" vertical="center"/>
    </xf>
    <xf numFmtId="0" fontId="35" fillId="0" borderId="0" xfId="0" applyFont="1" applyAlignment="1">
      <alignment horizontal="left" vertical="center"/>
    </xf>
    <xf numFmtId="0" fontId="36" fillId="0" borderId="0" xfId="0" applyFont="1" applyAlignment="1">
      <alignment vertical="center" wrapText="1"/>
    </xf>
    <xf numFmtId="0" fontId="0" fillId="0" borderId="17"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0" xfId="0" applyFont="1" applyAlignment="1">
      <alignment horizontal="left" vertical="center"/>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22" fillId="0" borderId="18" xfId="0" applyFont="1" applyBorder="1" applyAlignment="1">
      <alignment horizontal="left" vertical="center"/>
    </xf>
    <xf numFmtId="0" fontId="22" fillId="0" borderId="19" xfId="0" applyFont="1" applyBorder="1" applyAlignment="1">
      <alignment horizontal="center" vertical="center"/>
    </xf>
    <xf numFmtId="166" fontId="22" fillId="0" borderId="19" xfId="0" applyNumberFormat="1" applyFont="1" applyBorder="1" applyAlignment="1">
      <alignment vertical="center"/>
    </xf>
    <xf numFmtId="166" fontId="22" fillId="0" borderId="20" xfId="0" applyNumberFormat="1" applyFont="1" applyBorder="1" applyAlignment="1">
      <alignment vertical="center"/>
    </xf>
    <xf numFmtId="0" fontId="33" fillId="4" borderId="22" xfId="0" applyFont="1" applyFill="1" applyBorder="1" applyAlignment="1" applyProtection="1">
      <alignment horizontal="center" vertical="center"/>
      <protection locked="0"/>
    </xf>
    <xf numFmtId="49" fontId="33" fillId="4" borderId="22" xfId="0" applyNumberFormat="1" applyFont="1" applyFill="1" applyBorder="1" applyAlignment="1" applyProtection="1">
      <alignment horizontal="left" vertical="center" wrapText="1"/>
      <protection locked="0"/>
    </xf>
    <xf numFmtId="0" fontId="33" fillId="0" borderId="22" xfId="0" applyFont="1" applyFill="1" applyBorder="1" applyAlignment="1" applyProtection="1">
      <alignment horizontal="center" vertical="center"/>
      <protection locked="0"/>
    </xf>
    <xf numFmtId="49" fontId="33" fillId="0" borderId="22" xfId="0" applyNumberFormat="1" applyFont="1" applyFill="1" applyBorder="1" applyAlignment="1" applyProtection="1">
      <alignment horizontal="left" vertical="center" wrapText="1"/>
      <protection locked="0"/>
    </xf>
    <xf numFmtId="0" fontId="33" fillId="0" borderId="22" xfId="0" applyFont="1" applyFill="1" applyBorder="1" applyAlignment="1" applyProtection="1">
      <alignment horizontal="left" vertical="center" wrapText="1"/>
      <protection locked="0"/>
    </xf>
    <xf numFmtId="0" fontId="33" fillId="0" borderId="22" xfId="0" applyFont="1" applyFill="1" applyBorder="1" applyAlignment="1" applyProtection="1">
      <alignment horizontal="center" vertical="center" wrapText="1"/>
      <protection locked="0"/>
    </xf>
    <xf numFmtId="167" fontId="33" fillId="0" borderId="22" xfId="0" applyNumberFormat="1" applyFont="1" applyFill="1" applyBorder="1" applyAlignment="1" applyProtection="1">
      <alignment vertical="center"/>
      <protection locked="0"/>
    </xf>
    <xf numFmtId="4" fontId="33" fillId="0" borderId="22" xfId="0" applyNumberFormat="1" applyFont="1" applyFill="1" applyBorder="1" applyAlignment="1" applyProtection="1">
      <alignment vertical="center"/>
      <protection locked="0"/>
    </xf>
    <xf numFmtId="0" fontId="38" fillId="4" borderId="22" xfId="0" applyFont="1" applyFill="1" applyBorder="1" applyAlignment="1" applyProtection="1">
      <alignment horizontal="left" vertical="center" wrapText="1"/>
      <protection locked="0"/>
    </xf>
    <xf numFmtId="0" fontId="38" fillId="4" borderId="22" xfId="0" applyFont="1" applyFill="1" applyBorder="1" applyAlignment="1" applyProtection="1">
      <alignment horizontal="center" vertical="center" wrapText="1"/>
      <protection locked="0"/>
    </xf>
    <xf numFmtId="167" fontId="38" fillId="4" borderId="22" xfId="0" applyNumberFormat="1" applyFont="1" applyFill="1" applyBorder="1" applyAlignment="1" applyProtection="1">
      <alignment vertical="center"/>
      <protection locked="0"/>
    </xf>
    <xf numFmtId="4" fontId="38" fillId="4" borderId="22" xfId="0" applyNumberFormat="1" applyFont="1" applyFill="1" applyBorder="1" applyAlignment="1" applyProtection="1">
      <alignment vertical="center"/>
      <protection locked="0"/>
    </xf>
    <xf numFmtId="0" fontId="10"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0" fontId="21" fillId="3" borderId="6" xfId="0" applyFont="1" applyFill="1" applyBorder="1" applyAlignment="1">
      <alignment horizontal="center" vertical="center"/>
    </xf>
    <xf numFmtId="0" fontId="21" fillId="3" borderId="7" xfId="0" applyFont="1" applyFill="1" applyBorder="1" applyAlignment="1">
      <alignment horizontal="left" vertical="center"/>
    </xf>
    <xf numFmtId="0" fontId="21" fillId="3" borderId="7" xfId="0" applyFont="1" applyFill="1" applyBorder="1" applyAlignment="1">
      <alignment horizontal="center" vertical="center"/>
    </xf>
    <xf numFmtId="0" fontId="21" fillId="3" borderId="21" xfId="0" applyFont="1" applyFill="1" applyBorder="1" applyAlignment="1">
      <alignment horizontal="left" vertical="center"/>
    </xf>
    <xf numFmtId="0" fontId="21" fillId="3" borderId="7" xfId="0" applyFont="1" applyFill="1" applyBorder="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164" fontId="2" fillId="0" borderId="0" xfId="0" applyNumberFormat="1" applyFont="1" applyAlignment="1">
      <alignment horizontal="left" vertical="center"/>
    </xf>
    <xf numFmtId="0" fontId="2" fillId="0" borderId="0" xfId="0" applyFont="1" applyAlignment="1">
      <alignment vertical="center"/>
    </xf>
    <xf numFmtId="4" fontId="17" fillId="0" borderId="0" xfId="0" applyNumberFormat="1" applyFont="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14" fillId="5" borderId="0" xfId="0" applyFont="1" applyFill="1" applyAlignment="1">
      <alignment horizontal="center" vertical="center"/>
    </xf>
    <xf numFmtId="4" fontId="5" fillId="2" borderId="7" xfId="0" applyNumberFormat="1" applyFont="1" applyFill="1" applyBorder="1" applyAlignment="1">
      <alignment vertical="center"/>
    </xf>
    <xf numFmtId="0" fontId="0" fillId="2" borderId="7" xfId="0" applyFont="1" applyFill="1" applyBorder="1" applyAlignment="1">
      <alignment vertical="center"/>
    </xf>
    <xf numFmtId="0" fontId="0" fillId="2" borderId="21" xfId="0" applyFont="1" applyFill="1" applyBorder="1" applyAlignment="1">
      <alignment vertical="center"/>
    </xf>
    <xf numFmtId="0" fontId="5" fillId="2" borderId="7" xfId="0" applyFont="1" applyFill="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167" fontId="21" fillId="6" borderId="22"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0"/>
  <sheetViews>
    <sheetView showGridLines="0" workbookViewId="0" topLeftCell="A1">
      <selection activeCell="AF13" sqref="AF13"/>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5" customHeight="1">
      <c r="AR2" s="235" t="s">
        <v>5</v>
      </c>
      <c r="AS2" s="229"/>
      <c r="AT2" s="229"/>
      <c r="AU2" s="229"/>
      <c r="AV2" s="229"/>
      <c r="AW2" s="229"/>
      <c r="AX2" s="229"/>
      <c r="AY2" s="229"/>
      <c r="AZ2" s="229"/>
      <c r="BA2" s="229"/>
      <c r="BB2" s="229"/>
      <c r="BC2" s="229"/>
      <c r="BD2" s="229"/>
      <c r="BE2" s="229"/>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0"/>
      <c r="D4" s="21" t="s">
        <v>9</v>
      </c>
      <c r="AR4" s="20"/>
      <c r="AS4" s="22" t="s">
        <v>10</v>
      </c>
      <c r="BS4" s="17" t="s">
        <v>11</v>
      </c>
    </row>
    <row r="5" spans="2:71" s="1" customFormat="1" ht="12" customHeight="1">
      <c r="B5" s="20"/>
      <c r="D5" s="23" t="s">
        <v>12</v>
      </c>
      <c r="K5" s="228" t="s">
        <v>13</v>
      </c>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R5" s="20"/>
      <c r="BS5" s="17" t="s">
        <v>6</v>
      </c>
    </row>
    <row r="6" spans="2:71" s="1" customFormat="1" ht="36.95" customHeight="1">
      <c r="B6" s="20"/>
      <c r="D6" s="25" t="s">
        <v>14</v>
      </c>
      <c r="K6" s="230" t="s">
        <v>1054</v>
      </c>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R6" s="20"/>
      <c r="BS6" s="17" t="s">
        <v>6</v>
      </c>
    </row>
    <row r="7" spans="2:71" s="1" customFormat="1" ht="12" customHeight="1">
      <c r="B7" s="20"/>
      <c r="D7" s="26" t="s">
        <v>15</v>
      </c>
      <c r="K7" s="24" t="s">
        <v>1</v>
      </c>
      <c r="AK7" s="26" t="s">
        <v>16</v>
      </c>
      <c r="AN7" s="24" t="s">
        <v>1</v>
      </c>
      <c r="AR7" s="20"/>
      <c r="BS7" s="17" t="s">
        <v>6</v>
      </c>
    </row>
    <row r="8" spans="2:71" s="1" customFormat="1" ht="12" customHeight="1">
      <c r="B8" s="20"/>
      <c r="D8" s="26" t="s">
        <v>17</v>
      </c>
      <c r="K8" s="24" t="s">
        <v>18</v>
      </c>
      <c r="AK8" s="26" t="s">
        <v>19</v>
      </c>
      <c r="AN8" s="24" t="s">
        <v>20</v>
      </c>
      <c r="AR8" s="20"/>
      <c r="BS8" s="17" t="s">
        <v>6</v>
      </c>
    </row>
    <row r="9" spans="2:71" s="1" customFormat="1" ht="14.45" customHeight="1">
      <c r="B9" s="20"/>
      <c r="AR9" s="20"/>
      <c r="BS9" s="17" t="s">
        <v>6</v>
      </c>
    </row>
    <row r="10" spans="2:71" s="1" customFormat="1" ht="12" customHeight="1">
      <c r="B10" s="20"/>
      <c r="D10" s="26" t="s">
        <v>21</v>
      </c>
      <c r="AK10" s="26" t="s">
        <v>22</v>
      </c>
      <c r="AN10" s="24" t="s">
        <v>23</v>
      </c>
      <c r="AR10" s="20"/>
      <c r="BS10" s="17" t="s">
        <v>6</v>
      </c>
    </row>
    <row r="11" spans="2:71" s="1" customFormat="1" ht="18.4" customHeight="1">
      <c r="B11" s="20"/>
      <c r="E11" s="24" t="s">
        <v>24</v>
      </c>
      <c r="AK11" s="26" t="s">
        <v>25</v>
      </c>
      <c r="AN11" s="24" t="s">
        <v>26</v>
      </c>
      <c r="AR11" s="20"/>
      <c r="BS11" s="17" t="s">
        <v>6</v>
      </c>
    </row>
    <row r="12" spans="2:71" s="1" customFormat="1" ht="6.95" customHeight="1">
      <c r="B12" s="20"/>
      <c r="AR12" s="20"/>
      <c r="BS12" s="17" t="s">
        <v>6</v>
      </c>
    </row>
    <row r="13" spans="2:71" s="1" customFormat="1" ht="12" customHeight="1">
      <c r="B13" s="20"/>
      <c r="D13" s="26" t="s">
        <v>27</v>
      </c>
      <c r="AK13" s="26" t="s">
        <v>22</v>
      </c>
      <c r="AN13" s="24" t="s">
        <v>1</v>
      </c>
      <c r="AR13" s="20"/>
      <c r="BS13" s="17" t="s">
        <v>6</v>
      </c>
    </row>
    <row r="14" spans="2:71" ht="12.75">
      <c r="B14" s="20"/>
      <c r="E14" s="24" t="s">
        <v>28</v>
      </c>
      <c r="AK14" s="26" t="s">
        <v>25</v>
      </c>
      <c r="AN14" s="24" t="s">
        <v>1</v>
      </c>
      <c r="AR14" s="20"/>
      <c r="BS14" s="17" t="s">
        <v>6</v>
      </c>
    </row>
    <row r="15" spans="2:71" s="1" customFormat="1" ht="6.95" customHeight="1">
      <c r="B15" s="20"/>
      <c r="AR15" s="20"/>
      <c r="BS15" s="17" t="s">
        <v>3</v>
      </c>
    </row>
    <row r="16" spans="2:71" s="1" customFormat="1" ht="12" customHeight="1">
      <c r="B16" s="20"/>
      <c r="D16" s="26" t="s">
        <v>29</v>
      </c>
      <c r="AK16" s="26" t="s">
        <v>22</v>
      </c>
      <c r="AN16" s="24" t="s">
        <v>30</v>
      </c>
      <c r="AR16" s="20"/>
      <c r="BS16" s="17" t="s">
        <v>3</v>
      </c>
    </row>
    <row r="17" spans="2:71" s="1" customFormat="1" ht="18.4" customHeight="1">
      <c r="B17" s="20"/>
      <c r="E17" s="24" t="s">
        <v>31</v>
      </c>
      <c r="AK17" s="26" t="s">
        <v>25</v>
      </c>
      <c r="AN17" s="24" t="s">
        <v>32</v>
      </c>
      <c r="AR17" s="20"/>
      <c r="BS17" s="17" t="s">
        <v>33</v>
      </c>
    </row>
    <row r="18" spans="2:71" s="1" customFormat="1" ht="6.95" customHeight="1">
      <c r="B18" s="20"/>
      <c r="AR18" s="20"/>
      <c r="BS18" s="17" t="s">
        <v>6</v>
      </c>
    </row>
    <row r="19" spans="2:71" s="1" customFormat="1" ht="12" customHeight="1">
      <c r="B19" s="20"/>
      <c r="D19" s="26" t="s">
        <v>34</v>
      </c>
      <c r="AK19" s="26" t="s">
        <v>22</v>
      </c>
      <c r="AN19" s="24" t="s">
        <v>30</v>
      </c>
      <c r="AR19" s="20"/>
      <c r="BS19" s="17" t="s">
        <v>6</v>
      </c>
    </row>
    <row r="20" spans="2:71" s="1" customFormat="1" ht="18.4" customHeight="1">
      <c r="B20" s="20"/>
      <c r="E20" s="24" t="s">
        <v>31</v>
      </c>
      <c r="AK20" s="26" t="s">
        <v>25</v>
      </c>
      <c r="AN20" s="24" t="s">
        <v>32</v>
      </c>
      <c r="AR20" s="20"/>
      <c r="BS20" s="17" t="s">
        <v>33</v>
      </c>
    </row>
    <row r="21" spans="2:44" s="1" customFormat="1" ht="6.95" customHeight="1">
      <c r="B21" s="20"/>
      <c r="AR21" s="20"/>
    </row>
    <row r="22" spans="2:44" s="1" customFormat="1" ht="12" customHeight="1">
      <c r="B22" s="20"/>
      <c r="D22" s="26" t="s">
        <v>35</v>
      </c>
      <c r="AR22" s="20"/>
    </row>
    <row r="23" spans="2:44" s="1" customFormat="1" ht="16.5" customHeight="1">
      <c r="B23" s="20"/>
      <c r="E23" s="231" t="s">
        <v>1</v>
      </c>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R23" s="20"/>
    </row>
    <row r="24" spans="2:44" s="1" customFormat="1" ht="6.95" customHeight="1">
      <c r="B24" s="20"/>
      <c r="AR24" s="20"/>
    </row>
    <row r="25" spans="2:44" s="1" customFormat="1" ht="6.95" customHeight="1">
      <c r="B25" s="20"/>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20"/>
    </row>
    <row r="26" spans="1:57" s="2" customFormat="1" ht="25.9" customHeight="1">
      <c r="A26" s="29"/>
      <c r="B26" s="30"/>
      <c r="C26" s="29"/>
      <c r="D26" s="31" t="s">
        <v>36</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232">
        <f>ROUND(AG94,2)</f>
        <v>0</v>
      </c>
      <c r="AL26" s="233"/>
      <c r="AM26" s="233"/>
      <c r="AN26" s="233"/>
      <c r="AO26" s="233"/>
      <c r="AP26" s="29"/>
      <c r="AQ26" s="29"/>
      <c r="AR26" s="30"/>
      <c r="BE26" s="29"/>
    </row>
    <row r="27" spans="1:57" s="2" customFormat="1" ht="6.95" customHeight="1">
      <c r="A27" s="29"/>
      <c r="B27" s="30"/>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30"/>
      <c r="BE27" s="29"/>
    </row>
    <row r="28" spans="1:57" s="2" customFormat="1" ht="12.75">
      <c r="A28" s="29"/>
      <c r="B28" s="30"/>
      <c r="C28" s="29"/>
      <c r="D28" s="29"/>
      <c r="E28" s="29"/>
      <c r="F28" s="29"/>
      <c r="G28" s="29"/>
      <c r="H28" s="29"/>
      <c r="I28" s="29"/>
      <c r="J28" s="29"/>
      <c r="K28" s="29"/>
      <c r="L28" s="234" t="s">
        <v>37</v>
      </c>
      <c r="M28" s="234"/>
      <c r="N28" s="234"/>
      <c r="O28" s="234"/>
      <c r="P28" s="234"/>
      <c r="Q28" s="29"/>
      <c r="R28" s="29"/>
      <c r="S28" s="29"/>
      <c r="T28" s="29"/>
      <c r="U28" s="29"/>
      <c r="V28" s="29"/>
      <c r="W28" s="234" t="s">
        <v>38</v>
      </c>
      <c r="X28" s="234"/>
      <c r="Y28" s="234"/>
      <c r="Z28" s="234"/>
      <c r="AA28" s="234"/>
      <c r="AB28" s="234"/>
      <c r="AC28" s="234"/>
      <c r="AD28" s="234"/>
      <c r="AE28" s="234"/>
      <c r="AF28" s="29"/>
      <c r="AG28" s="29"/>
      <c r="AH28" s="29"/>
      <c r="AI28" s="29"/>
      <c r="AJ28" s="29"/>
      <c r="AK28" s="234" t="s">
        <v>39</v>
      </c>
      <c r="AL28" s="234"/>
      <c r="AM28" s="234"/>
      <c r="AN28" s="234"/>
      <c r="AO28" s="234"/>
      <c r="AP28" s="29"/>
      <c r="AQ28" s="29"/>
      <c r="AR28" s="30"/>
      <c r="BE28" s="29"/>
    </row>
    <row r="29" spans="2:44" s="3" customFormat="1" ht="14.45" customHeight="1">
      <c r="B29" s="34"/>
      <c r="D29" s="26" t="s">
        <v>40</v>
      </c>
      <c r="F29" s="26" t="s">
        <v>41</v>
      </c>
      <c r="L29" s="225">
        <v>0.21</v>
      </c>
      <c r="M29" s="226"/>
      <c r="N29" s="226"/>
      <c r="O29" s="226"/>
      <c r="P29" s="226"/>
      <c r="W29" s="227">
        <f>ROUND(AZ94,2)</f>
        <v>0</v>
      </c>
      <c r="X29" s="226"/>
      <c r="Y29" s="226"/>
      <c r="Z29" s="226"/>
      <c r="AA29" s="226"/>
      <c r="AB29" s="226"/>
      <c r="AC29" s="226"/>
      <c r="AD29" s="226"/>
      <c r="AE29" s="226"/>
      <c r="AK29" s="227">
        <f>ROUND(AV94,2)</f>
        <v>0</v>
      </c>
      <c r="AL29" s="226"/>
      <c r="AM29" s="226"/>
      <c r="AN29" s="226"/>
      <c r="AO29" s="226"/>
      <c r="AR29" s="34"/>
    </row>
    <row r="30" spans="2:44" s="3" customFormat="1" ht="14.45" customHeight="1">
      <c r="B30" s="34"/>
      <c r="F30" s="26" t="s">
        <v>42</v>
      </c>
      <c r="L30" s="225">
        <v>0.15</v>
      </c>
      <c r="M30" s="226"/>
      <c r="N30" s="226"/>
      <c r="O30" s="226"/>
      <c r="P30" s="226"/>
      <c r="W30" s="227">
        <f>ROUND(BA94,2)</f>
        <v>0</v>
      </c>
      <c r="X30" s="226"/>
      <c r="Y30" s="226"/>
      <c r="Z30" s="226"/>
      <c r="AA30" s="226"/>
      <c r="AB30" s="226"/>
      <c r="AC30" s="226"/>
      <c r="AD30" s="226"/>
      <c r="AE30" s="226"/>
      <c r="AK30" s="227">
        <f>ROUND(AW94,2)</f>
        <v>0</v>
      </c>
      <c r="AL30" s="226"/>
      <c r="AM30" s="226"/>
      <c r="AN30" s="226"/>
      <c r="AO30" s="226"/>
      <c r="AR30" s="34"/>
    </row>
    <row r="31" spans="2:44" s="3" customFormat="1" ht="14.45" customHeight="1" hidden="1">
      <c r="B31" s="34"/>
      <c r="F31" s="26" t="s">
        <v>43</v>
      </c>
      <c r="L31" s="225">
        <v>0.21</v>
      </c>
      <c r="M31" s="226"/>
      <c r="N31" s="226"/>
      <c r="O31" s="226"/>
      <c r="P31" s="226"/>
      <c r="W31" s="227">
        <f>ROUND(BB94,2)</f>
        <v>0</v>
      </c>
      <c r="X31" s="226"/>
      <c r="Y31" s="226"/>
      <c r="Z31" s="226"/>
      <c r="AA31" s="226"/>
      <c r="AB31" s="226"/>
      <c r="AC31" s="226"/>
      <c r="AD31" s="226"/>
      <c r="AE31" s="226"/>
      <c r="AK31" s="227">
        <v>0</v>
      </c>
      <c r="AL31" s="226"/>
      <c r="AM31" s="226"/>
      <c r="AN31" s="226"/>
      <c r="AO31" s="226"/>
      <c r="AR31" s="34"/>
    </row>
    <row r="32" spans="2:44" s="3" customFormat="1" ht="14.45" customHeight="1" hidden="1">
      <c r="B32" s="34"/>
      <c r="F32" s="26" t="s">
        <v>44</v>
      </c>
      <c r="L32" s="225">
        <v>0.15</v>
      </c>
      <c r="M32" s="226"/>
      <c r="N32" s="226"/>
      <c r="O32" s="226"/>
      <c r="P32" s="226"/>
      <c r="W32" s="227">
        <f>ROUND(BC94,2)</f>
        <v>0</v>
      </c>
      <c r="X32" s="226"/>
      <c r="Y32" s="226"/>
      <c r="Z32" s="226"/>
      <c r="AA32" s="226"/>
      <c r="AB32" s="226"/>
      <c r="AC32" s="226"/>
      <c r="AD32" s="226"/>
      <c r="AE32" s="226"/>
      <c r="AK32" s="227">
        <v>0</v>
      </c>
      <c r="AL32" s="226"/>
      <c r="AM32" s="226"/>
      <c r="AN32" s="226"/>
      <c r="AO32" s="226"/>
      <c r="AR32" s="34"/>
    </row>
    <row r="33" spans="2:44" s="3" customFormat="1" ht="14.45" customHeight="1" hidden="1">
      <c r="B33" s="34"/>
      <c r="F33" s="26" t="s">
        <v>45</v>
      </c>
      <c r="L33" s="225">
        <v>0</v>
      </c>
      <c r="M33" s="226"/>
      <c r="N33" s="226"/>
      <c r="O33" s="226"/>
      <c r="P33" s="226"/>
      <c r="W33" s="227">
        <f>ROUND(BD94,2)</f>
        <v>0</v>
      </c>
      <c r="X33" s="226"/>
      <c r="Y33" s="226"/>
      <c r="Z33" s="226"/>
      <c r="AA33" s="226"/>
      <c r="AB33" s="226"/>
      <c r="AC33" s="226"/>
      <c r="AD33" s="226"/>
      <c r="AE33" s="226"/>
      <c r="AK33" s="227">
        <v>0</v>
      </c>
      <c r="AL33" s="226"/>
      <c r="AM33" s="226"/>
      <c r="AN33" s="226"/>
      <c r="AO33" s="226"/>
      <c r="AR33" s="34"/>
    </row>
    <row r="34" spans="1:57" s="2" customFormat="1" ht="6.95" customHeight="1">
      <c r="A34" s="29"/>
      <c r="B34" s="30"/>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30"/>
      <c r="BE34" s="29"/>
    </row>
    <row r="35" spans="1:57" s="2" customFormat="1" ht="25.9" customHeight="1">
      <c r="A35" s="29"/>
      <c r="B35" s="30"/>
      <c r="C35" s="35"/>
      <c r="D35" s="36" t="s">
        <v>46</v>
      </c>
      <c r="E35" s="37"/>
      <c r="F35" s="37"/>
      <c r="G35" s="37"/>
      <c r="H35" s="37"/>
      <c r="I35" s="37"/>
      <c r="J35" s="37"/>
      <c r="K35" s="37"/>
      <c r="L35" s="37"/>
      <c r="M35" s="37"/>
      <c r="N35" s="37"/>
      <c r="O35" s="37"/>
      <c r="P35" s="37"/>
      <c r="Q35" s="37"/>
      <c r="R35" s="37"/>
      <c r="S35" s="37"/>
      <c r="T35" s="38" t="s">
        <v>47</v>
      </c>
      <c r="U35" s="37"/>
      <c r="V35" s="37"/>
      <c r="W35" s="37"/>
      <c r="X35" s="239" t="s">
        <v>48</v>
      </c>
      <c r="Y35" s="237"/>
      <c r="Z35" s="237"/>
      <c r="AA35" s="237"/>
      <c r="AB35" s="237"/>
      <c r="AC35" s="37"/>
      <c r="AD35" s="37"/>
      <c r="AE35" s="37"/>
      <c r="AF35" s="37"/>
      <c r="AG35" s="37"/>
      <c r="AH35" s="37"/>
      <c r="AI35" s="37"/>
      <c r="AJ35" s="37"/>
      <c r="AK35" s="236">
        <f>SUM(AK26:AK33)</f>
        <v>0</v>
      </c>
      <c r="AL35" s="237"/>
      <c r="AM35" s="237"/>
      <c r="AN35" s="237"/>
      <c r="AO35" s="238"/>
      <c r="AP35" s="35"/>
      <c r="AQ35" s="35"/>
      <c r="AR35" s="30"/>
      <c r="BE35" s="29"/>
    </row>
    <row r="36" spans="1:57" s="2" customFormat="1" ht="6.95" customHeight="1">
      <c r="A36" s="29"/>
      <c r="B36" s="30"/>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30"/>
      <c r="BE36" s="29"/>
    </row>
    <row r="37" spans="1:57" s="2" customFormat="1" ht="14.45" customHeight="1">
      <c r="A37" s="29"/>
      <c r="B37" s="30"/>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30"/>
      <c r="BE37" s="29"/>
    </row>
    <row r="38" spans="2:44" s="1" customFormat="1" ht="14.45" customHeight="1">
      <c r="B38" s="20"/>
      <c r="AR38" s="20"/>
    </row>
    <row r="39" spans="2:44" s="1" customFormat="1" ht="14.45" customHeight="1">
      <c r="B39" s="20"/>
      <c r="AR39" s="20"/>
    </row>
    <row r="40" spans="2:44" s="1" customFormat="1" ht="14.45" customHeight="1">
      <c r="B40" s="20"/>
      <c r="AR40" s="20"/>
    </row>
    <row r="41" spans="2:44" s="1" customFormat="1" ht="14.45" customHeight="1">
      <c r="B41" s="20"/>
      <c r="AR41" s="20"/>
    </row>
    <row r="42" spans="2:44" s="1" customFormat="1" ht="14.45" customHeight="1">
      <c r="B42" s="20"/>
      <c r="AR42" s="20"/>
    </row>
    <row r="43" spans="2:44" s="1" customFormat="1" ht="14.45" customHeight="1">
      <c r="B43" s="20"/>
      <c r="AR43" s="20"/>
    </row>
    <row r="44" spans="2:44" s="1" customFormat="1" ht="14.45" customHeight="1">
      <c r="B44" s="20"/>
      <c r="AR44" s="20"/>
    </row>
    <row r="45" spans="2:44" s="1" customFormat="1" ht="14.45" customHeight="1">
      <c r="B45" s="20"/>
      <c r="AR45" s="20"/>
    </row>
    <row r="46" spans="2:44" s="1" customFormat="1" ht="14.45" customHeight="1">
      <c r="B46" s="20"/>
      <c r="AR46" s="20"/>
    </row>
    <row r="47" spans="2:44" s="1" customFormat="1" ht="14.45" customHeight="1">
      <c r="B47" s="20"/>
      <c r="AR47" s="20"/>
    </row>
    <row r="48" spans="2:44" s="1" customFormat="1" ht="14.45" customHeight="1">
      <c r="B48" s="20"/>
      <c r="AR48" s="20"/>
    </row>
    <row r="49" spans="2:44" s="2" customFormat="1" ht="14.45" customHeight="1">
      <c r="B49" s="39"/>
      <c r="D49" s="40" t="s">
        <v>49</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t="s">
        <v>50</v>
      </c>
      <c r="AI49" s="41"/>
      <c r="AJ49" s="41"/>
      <c r="AK49" s="41"/>
      <c r="AL49" s="41"/>
      <c r="AM49" s="41"/>
      <c r="AN49" s="41"/>
      <c r="AO49" s="41"/>
      <c r="AR49" s="39"/>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1:57" s="2" customFormat="1" ht="12.75">
      <c r="A60" s="29"/>
      <c r="B60" s="30"/>
      <c r="C60" s="29"/>
      <c r="D60" s="42" t="s">
        <v>51</v>
      </c>
      <c r="E60" s="32"/>
      <c r="F60" s="32"/>
      <c r="G60" s="32"/>
      <c r="H60" s="32"/>
      <c r="I60" s="32"/>
      <c r="J60" s="32"/>
      <c r="K60" s="32"/>
      <c r="L60" s="32"/>
      <c r="M60" s="32"/>
      <c r="N60" s="32"/>
      <c r="O60" s="32"/>
      <c r="P60" s="32"/>
      <c r="Q60" s="32"/>
      <c r="R60" s="32"/>
      <c r="S60" s="32"/>
      <c r="T60" s="32"/>
      <c r="U60" s="32"/>
      <c r="V60" s="42" t="s">
        <v>52</v>
      </c>
      <c r="W60" s="32"/>
      <c r="X60" s="32"/>
      <c r="Y60" s="32"/>
      <c r="Z60" s="32"/>
      <c r="AA60" s="32"/>
      <c r="AB60" s="32"/>
      <c r="AC60" s="32"/>
      <c r="AD60" s="32"/>
      <c r="AE60" s="32"/>
      <c r="AF60" s="32"/>
      <c r="AG60" s="32"/>
      <c r="AH60" s="42" t="s">
        <v>51</v>
      </c>
      <c r="AI60" s="32"/>
      <c r="AJ60" s="32"/>
      <c r="AK60" s="32"/>
      <c r="AL60" s="32"/>
      <c r="AM60" s="42" t="s">
        <v>52</v>
      </c>
      <c r="AN60" s="32"/>
      <c r="AO60" s="32"/>
      <c r="AP60" s="29"/>
      <c r="AQ60" s="29"/>
      <c r="AR60" s="30"/>
      <c r="BE60" s="29"/>
    </row>
    <row r="61" spans="2:44" ht="12">
      <c r="B61" s="20"/>
      <c r="AR61" s="20"/>
    </row>
    <row r="62" spans="2:44" ht="12">
      <c r="B62" s="20"/>
      <c r="AR62" s="20"/>
    </row>
    <row r="63" spans="2:44" ht="12">
      <c r="B63" s="20"/>
      <c r="AR63" s="20"/>
    </row>
    <row r="64" spans="1:57" s="2" customFormat="1" ht="12.75">
      <c r="A64" s="29"/>
      <c r="B64" s="30"/>
      <c r="C64" s="29"/>
      <c r="D64" s="40" t="s">
        <v>53</v>
      </c>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0" t="s">
        <v>54</v>
      </c>
      <c r="AI64" s="43"/>
      <c r="AJ64" s="43"/>
      <c r="AK64" s="43"/>
      <c r="AL64" s="43"/>
      <c r="AM64" s="43"/>
      <c r="AN64" s="43"/>
      <c r="AO64" s="43"/>
      <c r="AP64" s="29"/>
      <c r="AQ64" s="29"/>
      <c r="AR64" s="30"/>
      <c r="BE64" s="29"/>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1:57" s="2" customFormat="1" ht="12.75">
      <c r="A75" s="29"/>
      <c r="B75" s="30"/>
      <c r="C75" s="29"/>
      <c r="D75" s="42" t="s">
        <v>51</v>
      </c>
      <c r="E75" s="32"/>
      <c r="F75" s="32"/>
      <c r="G75" s="32"/>
      <c r="H75" s="32"/>
      <c r="I75" s="32"/>
      <c r="J75" s="32"/>
      <c r="K75" s="32"/>
      <c r="L75" s="32"/>
      <c r="M75" s="32"/>
      <c r="N75" s="32"/>
      <c r="O75" s="32"/>
      <c r="P75" s="32"/>
      <c r="Q75" s="32"/>
      <c r="R75" s="32"/>
      <c r="S75" s="32"/>
      <c r="T75" s="32"/>
      <c r="U75" s="32"/>
      <c r="V75" s="42" t="s">
        <v>52</v>
      </c>
      <c r="W75" s="32"/>
      <c r="X75" s="32"/>
      <c r="Y75" s="32"/>
      <c r="Z75" s="32"/>
      <c r="AA75" s="32"/>
      <c r="AB75" s="32"/>
      <c r="AC75" s="32"/>
      <c r="AD75" s="32"/>
      <c r="AE75" s="32"/>
      <c r="AF75" s="32"/>
      <c r="AG75" s="32"/>
      <c r="AH75" s="42" t="s">
        <v>51</v>
      </c>
      <c r="AI75" s="32"/>
      <c r="AJ75" s="32"/>
      <c r="AK75" s="32"/>
      <c r="AL75" s="32"/>
      <c r="AM75" s="42" t="s">
        <v>52</v>
      </c>
      <c r="AN75" s="32"/>
      <c r="AO75" s="32"/>
      <c r="AP75" s="29"/>
      <c r="AQ75" s="29"/>
      <c r="AR75" s="30"/>
      <c r="BE75" s="29"/>
    </row>
    <row r="76" spans="1:57" s="2" customFormat="1" ht="12">
      <c r="A76" s="29"/>
      <c r="B76" s="30"/>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30"/>
      <c r="BE76" s="29"/>
    </row>
    <row r="77" spans="1:57" s="2" customFormat="1" ht="6.95" customHeight="1">
      <c r="A77" s="29"/>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0"/>
      <c r="BE77" s="29"/>
    </row>
    <row r="81" spans="1:57" s="2" customFormat="1" ht="6.95" customHeight="1">
      <c r="A81" s="29"/>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0"/>
      <c r="BE81" s="29"/>
    </row>
    <row r="82" spans="1:57" s="2" customFormat="1" ht="24.95" customHeight="1">
      <c r="A82" s="29"/>
      <c r="B82" s="30"/>
      <c r="C82" s="21" t="s">
        <v>55</v>
      </c>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30"/>
      <c r="BE82" s="29"/>
    </row>
    <row r="83" spans="1:57" s="2" customFormat="1" ht="6.95" customHeight="1">
      <c r="A83" s="29"/>
      <c r="B83" s="30"/>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30"/>
      <c r="BE83" s="29"/>
    </row>
    <row r="84" spans="2:44" s="4" customFormat="1" ht="12" customHeight="1">
      <c r="B84" s="48"/>
      <c r="C84" s="26" t="s">
        <v>12</v>
      </c>
      <c r="L84" s="4" t="str">
        <f>K5</f>
        <v>10</v>
      </c>
      <c r="AR84" s="48"/>
    </row>
    <row r="85" spans="2:44" s="5" customFormat="1" ht="36.95" customHeight="1">
      <c r="B85" s="49"/>
      <c r="C85" s="50" t="s">
        <v>14</v>
      </c>
      <c r="L85" s="206" t="str">
        <f>K6</f>
        <v xml:space="preserve">Oprava výhybek č. 1, 2 a koleje č. 1 v žst Boří les </v>
      </c>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R85" s="49"/>
    </row>
    <row r="86" spans="1:57" s="2" customFormat="1" ht="6.95" customHeight="1">
      <c r="A86" s="29"/>
      <c r="B86" s="30"/>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30"/>
      <c r="BE86" s="29"/>
    </row>
    <row r="87" spans="1:57" s="2" customFormat="1" ht="12" customHeight="1">
      <c r="A87" s="29"/>
      <c r="B87" s="30"/>
      <c r="C87" s="26" t="s">
        <v>17</v>
      </c>
      <c r="D87" s="29"/>
      <c r="E87" s="29"/>
      <c r="F87" s="29"/>
      <c r="G87" s="29"/>
      <c r="H87" s="29"/>
      <c r="I87" s="29"/>
      <c r="J87" s="29"/>
      <c r="K87" s="29"/>
      <c r="L87" s="51" t="str">
        <f>IF(K8="","",K8)</f>
        <v>Boří les</v>
      </c>
      <c r="M87" s="29"/>
      <c r="N87" s="29"/>
      <c r="O87" s="29"/>
      <c r="P87" s="29"/>
      <c r="Q87" s="29"/>
      <c r="R87" s="29"/>
      <c r="S87" s="29"/>
      <c r="T87" s="29"/>
      <c r="U87" s="29"/>
      <c r="V87" s="29"/>
      <c r="W87" s="29"/>
      <c r="X87" s="29"/>
      <c r="Y87" s="29"/>
      <c r="Z87" s="29"/>
      <c r="AA87" s="29"/>
      <c r="AB87" s="29"/>
      <c r="AC87" s="29"/>
      <c r="AD87" s="29"/>
      <c r="AE87" s="29"/>
      <c r="AF87" s="29"/>
      <c r="AG87" s="29"/>
      <c r="AH87" s="29"/>
      <c r="AI87" s="26" t="s">
        <v>19</v>
      </c>
      <c r="AJ87" s="29"/>
      <c r="AK87" s="29"/>
      <c r="AL87" s="29"/>
      <c r="AM87" s="208" t="str">
        <f>IF(AN8="","",AN8)</f>
        <v>18. 1. 2021</v>
      </c>
      <c r="AN87" s="208"/>
      <c r="AO87" s="29"/>
      <c r="AP87" s="29"/>
      <c r="AQ87" s="29"/>
      <c r="AR87" s="30"/>
      <c r="BE87" s="29"/>
    </row>
    <row r="88" spans="1:57" s="2" customFormat="1" ht="6.95" customHeight="1">
      <c r="A88" s="29"/>
      <c r="B88" s="30"/>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30"/>
      <c r="BE88" s="29"/>
    </row>
    <row r="89" spans="1:57" s="2" customFormat="1" ht="15.2" customHeight="1">
      <c r="A89" s="29"/>
      <c r="B89" s="30"/>
      <c r="C89" s="26" t="s">
        <v>21</v>
      </c>
      <c r="D89" s="29"/>
      <c r="E89" s="29"/>
      <c r="F89" s="29"/>
      <c r="G89" s="29"/>
      <c r="H89" s="29"/>
      <c r="I89" s="29"/>
      <c r="J89" s="29"/>
      <c r="K89" s="29"/>
      <c r="L89" s="4" t="str">
        <f>IF(E11="","",E11)</f>
        <v>Správa železnic, státní organizace</v>
      </c>
      <c r="M89" s="29"/>
      <c r="N89" s="29"/>
      <c r="O89" s="29"/>
      <c r="P89" s="29"/>
      <c r="Q89" s="29"/>
      <c r="R89" s="29"/>
      <c r="S89" s="29"/>
      <c r="T89" s="29"/>
      <c r="U89" s="29"/>
      <c r="V89" s="29"/>
      <c r="W89" s="29"/>
      <c r="X89" s="29"/>
      <c r="Y89" s="29"/>
      <c r="Z89" s="29"/>
      <c r="AA89" s="29"/>
      <c r="AB89" s="29"/>
      <c r="AC89" s="29"/>
      <c r="AD89" s="29"/>
      <c r="AE89" s="29"/>
      <c r="AF89" s="29"/>
      <c r="AG89" s="29"/>
      <c r="AH89" s="29"/>
      <c r="AI89" s="26" t="s">
        <v>29</v>
      </c>
      <c r="AJ89" s="29"/>
      <c r="AK89" s="29"/>
      <c r="AL89" s="29"/>
      <c r="AM89" s="209" t="str">
        <f>IF(E17="","",E17)</f>
        <v>DMC Havlíčkův Brod, s.r.o.</v>
      </c>
      <c r="AN89" s="210"/>
      <c r="AO89" s="210"/>
      <c r="AP89" s="210"/>
      <c r="AQ89" s="29"/>
      <c r="AR89" s="30"/>
      <c r="AS89" s="211" t="s">
        <v>56</v>
      </c>
      <c r="AT89" s="212"/>
      <c r="AU89" s="53"/>
      <c r="AV89" s="53"/>
      <c r="AW89" s="53"/>
      <c r="AX89" s="53"/>
      <c r="AY89" s="53"/>
      <c r="AZ89" s="53"/>
      <c r="BA89" s="53"/>
      <c r="BB89" s="53"/>
      <c r="BC89" s="53"/>
      <c r="BD89" s="54"/>
      <c r="BE89" s="29"/>
    </row>
    <row r="90" spans="1:57" s="2" customFormat="1" ht="15.2" customHeight="1">
      <c r="A90" s="29"/>
      <c r="B90" s="30"/>
      <c r="C90" s="26" t="s">
        <v>27</v>
      </c>
      <c r="D90" s="29"/>
      <c r="E90" s="29"/>
      <c r="F90" s="29"/>
      <c r="G90" s="29"/>
      <c r="H90" s="29"/>
      <c r="I90" s="29"/>
      <c r="J90" s="29"/>
      <c r="K90" s="29"/>
      <c r="L90" s="4" t="str">
        <f>IF(E14="","",E14)</f>
        <v xml:space="preserve"> </v>
      </c>
      <c r="M90" s="29"/>
      <c r="N90" s="29"/>
      <c r="O90" s="29"/>
      <c r="P90" s="29"/>
      <c r="Q90" s="29"/>
      <c r="R90" s="29"/>
      <c r="S90" s="29"/>
      <c r="T90" s="29"/>
      <c r="U90" s="29"/>
      <c r="V90" s="29"/>
      <c r="W90" s="29"/>
      <c r="X90" s="29"/>
      <c r="Y90" s="29"/>
      <c r="Z90" s="29"/>
      <c r="AA90" s="29"/>
      <c r="AB90" s="29"/>
      <c r="AC90" s="29"/>
      <c r="AD90" s="29"/>
      <c r="AE90" s="29"/>
      <c r="AF90" s="29"/>
      <c r="AG90" s="29"/>
      <c r="AH90" s="29"/>
      <c r="AI90" s="26" t="s">
        <v>34</v>
      </c>
      <c r="AJ90" s="29"/>
      <c r="AK90" s="29"/>
      <c r="AL90" s="29"/>
      <c r="AM90" s="209" t="str">
        <f>IF(E20="","",E20)</f>
        <v>DMC Havlíčkův Brod, s.r.o.</v>
      </c>
      <c r="AN90" s="210"/>
      <c r="AO90" s="210"/>
      <c r="AP90" s="210"/>
      <c r="AQ90" s="29"/>
      <c r="AR90" s="30"/>
      <c r="AS90" s="213"/>
      <c r="AT90" s="214"/>
      <c r="AU90" s="55"/>
      <c r="AV90" s="55"/>
      <c r="AW90" s="55"/>
      <c r="AX90" s="55"/>
      <c r="AY90" s="55"/>
      <c r="AZ90" s="55"/>
      <c r="BA90" s="55"/>
      <c r="BB90" s="55"/>
      <c r="BC90" s="55"/>
      <c r="BD90" s="56"/>
      <c r="BE90" s="29"/>
    </row>
    <row r="91" spans="1:57" s="2" customFormat="1" ht="10.9" customHeight="1">
      <c r="A91" s="29"/>
      <c r="B91" s="30"/>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30"/>
      <c r="AS91" s="213"/>
      <c r="AT91" s="214"/>
      <c r="AU91" s="55"/>
      <c r="AV91" s="55"/>
      <c r="AW91" s="55"/>
      <c r="AX91" s="55"/>
      <c r="AY91" s="55"/>
      <c r="AZ91" s="55"/>
      <c r="BA91" s="55"/>
      <c r="BB91" s="55"/>
      <c r="BC91" s="55"/>
      <c r="BD91" s="56"/>
      <c r="BE91" s="29"/>
    </row>
    <row r="92" spans="1:57" s="2" customFormat="1" ht="29.25" customHeight="1">
      <c r="A92" s="29"/>
      <c r="B92" s="30"/>
      <c r="C92" s="215" t="s">
        <v>57</v>
      </c>
      <c r="D92" s="216"/>
      <c r="E92" s="216"/>
      <c r="F92" s="216"/>
      <c r="G92" s="216"/>
      <c r="H92" s="57"/>
      <c r="I92" s="217" t="s">
        <v>58</v>
      </c>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9" t="s">
        <v>59</v>
      </c>
      <c r="AH92" s="216"/>
      <c r="AI92" s="216"/>
      <c r="AJ92" s="216"/>
      <c r="AK92" s="216"/>
      <c r="AL92" s="216"/>
      <c r="AM92" s="216"/>
      <c r="AN92" s="217" t="s">
        <v>60</v>
      </c>
      <c r="AO92" s="216"/>
      <c r="AP92" s="218"/>
      <c r="AQ92" s="58" t="s">
        <v>61</v>
      </c>
      <c r="AR92" s="30"/>
      <c r="AS92" s="59" t="s">
        <v>62</v>
      </c>
      <c r="AT92" s="60" t="s">
        <v>63</v>
      </c>
      <c r="AU92" s="60" t="s">
        <v>64</v>
      </c>
      <c r="AV92" s="60" t="s">
        <v>65</v>
      </c>
      <c r="AW92" s="60" t="s">
        <v>66</v>
      </c>
      <c r="AX92" s="60" t="s">
        <v>67</v>
      </c>
      <c r="AY92" s="60" t="s">
        <v>68</v>
      </c>
      <c r="AZ92" s="60" t="s">
        <v>69</v>
      </c>
      <c r="BA92" s="60" t="s">
        <v>70</v>
      </c>
      <c r="BB92" s="60" t="s">
        <v>71</v>
      </c>
      <c r="BC92" s="60" t="s">
        <v>72</v>
      </c>
      <c r="BD92" s="61" t="s">
        <v>73</v>
      </c>
      <c r="BE92" s="29"/>
    </row>
    <row r="93" spans="1:57" s="2" customFormat="1" ht="10.9" customHeight="1">
      <c r="A93" s="29"/>
      <c r="B93" s="30"/>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30"/>
      <c r="AS93" s="62"/>
      <c r="AT93" s="63"/>
      <c r="AU93" s="63"/>
      <c r="AV93" s="63"/>
      <c r="AW93" s="63"/>
      <c r="AX93" s="63"/>
      <c r="AY93" s="63"/>
      <c r="AZ93" s="63"/>
      <c r="BA93" s="63"/>
      <c r="BB93" s="63"/>
      <c r="BC93" s="63"/>
      <c r="BD93" s="64"/>
      <c r="BE93" s="29"/>
    </row>
    <row r="94" spans="2:90" s="6" customFormat="1" ht="32.45" customHeight="1">
      <c r="B94" s="65"/>
      <c r="C94" s="66" t="s">
        <v>74</v>
      </c>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223">
        <f>ROUND(SUM(AG95:AG98),2)</f>
        <v>0</v>
      </c>
      <c r="AH94" s="223"/>
      <c r="AI94" s="223"/>
      <c r="AJ94" s="223"/>
      <c r="AK94" s="223"/>
      <c r="AL94" s="223"/>
      <c r="AM94" s="223"/>
      <c r="AN94" s="224">
        <f>SUM(AG94,AT94)</f>
        <v>0</v>
      </c>
      <c r="AO94" s="224"/>
      <c r="AP94" s="224"/>
      <c r="AQ94" s="69" t="s">
        <v>1</v>
      </c>
      <c r="AR94" s="65"/>
      <c r="AS94" s="70">
        <f>ROUND(SUM(AS95:AS98),2)</f>
        <v>0</v>
      </c>
      <c r="AT94" s="71">
        <f>ROUND(SUM(AV94:AW94),2)</f>
        <v>0</v>
      </c>
      <c r="AU94" s="72">
        <f>ROUND(SUM(AU95:AU98),5)</f>
        <v>21.18</v>
      </c>
      <c r="AV94" s="71">
        <f>ROUND(AZ94*L29,2)</f>
        <v>0</v>
      </c>
      <c r="AW94" s="71">
        <f>ROUND(BA94*L30,2)</f>
        <v>0</v>
      </c>
      <c r="AX94" s="71">
        <f>ROUND(BB94*L29,2)</f>
        <v>0</v>
      </c>
      <c r="AY94" s="71">
        <f>ROUND(BC94*L30,2)</f>
        <v>0</v>
      </c>
      <c r="AZ94" s="71">
        <f>ROUND(SUM(AZ95:AZ98),2)</f>
        <v>0</v>
      </c>
      <c r="BA94" s="71">
        <f>ROUND(SUM(BA95:BA98),2)</f>
        <v>0</v>
      </c>
      <c r="BB94" s="71">
        <f>ROUND(SUM(BB95:BB98),2)</f>
        <v>0</v>
      </c>
      <c r="BC94" s="71">
        <f>ROUND(SUM(BC95:BC98),2)</f>
        <v>0</v>
      </c>
      <c r="BD94" s="73">
        <f>ROUND(SUM(BD95:BD98),2)</f>
        <v>0</v>
      </c>
      <c r="BS94" s="74" t="s">
        <v>75</v>
      </c>
      <c r="BT94" s="74" t="s">
        <v>76</v>
      </c>
      <c r="BU94" s="75" t="s">
        <v>77</v>
      </c>
      <c r="BV94" s="74" t="s">
        <v>78</v>
      </c>
      <c r="BW94" s="74" t="s">
        <v>4</v>
      </c>
      <c r="BX94" s="74" t="s">
        <v>79</v>
      </c>
      <c r="CL94" s="74" t="s">
        <v>1</v>
      </c>
    </row>
    <row r="95" spans="1:91" s="7" customFormat="1" ht="16.5" customHeight="1">
      <c r="A95" s="76" t="s">
        <v>80</v>
      </c>
      <c r="B95" s="77"/>
      <c r="C95" s="78"/>
      <c r="D95" s="222" t="s">
        <v>81</v>
      </c>
      <c r="E95" s="222"/>
      <c r="F95" s="222"/>
      <c r="G95" s="222"/>
      <c r="H95" s="222"/>
      <c r="I95" s="79"/>
      <c r="J95" s="222" t="s">
        <v>82</v>
      </c>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0">
        <f>'PS 01 - Zabezpečovací zař...'!J30</f>
        <v>0</v>
      </c>
      <c r="AH95" s="221"/>
      <c r="AI95" s="221"/>
      <c r="AJ95" s="221"/>
      <c r="AK95" s="221"/>
      <c r="AL95" s="221"/>
      <c r="AM95" s="221"/>
      <c r="AN95" s="220">
        <f>SUM(AG95,AT95)</f>
        <v>0</v>
      </c>
      <c r="AO95" s="221"/>
      <c r="AP95" s="221"/>
      <c r="AQ95" s="80" t="s">
        <v>83</v>
      </c>
      <c r="AR95" s="77"/>
      <c r="AS95" s="81">
        <v>0</v>
      </c>
      <c r="AT95" s="82">
        <f>ROUND(SUM(AV95:AW95),2)</f>
        <v>0</v>
      </c>
      <c r="AU95" s="83">
        <f>'PS 01 - Zabezpečovací zař...'!P120</f>
        <v>0</v>
      </c>
      <c r="AV95" s="82">
        <f>'PS 01 - Zabezpečovací zař...'!J33</f>
        <v>0</v>
      </c>
      <c r="AW95" s="82">
        <f>'PS 01 - Zabezpečovací zař...'!J34</f>
        <v>0</v>
      </c>
      <c r="AX95" s="82">
        <f>'PS 01 - Zabezpečovací zař...'!J35</f>
        <v>0</v>
      </c>
      <c r="AY95" s="82">
        <f>'PS 01 - Zabezpečovací zař...'!J36</f>
        <v>0</v>
      </c>
      <c r="AZ95" s="82">
        <f>'PS 01 - Zabezpečovací zař...'!F33</f>
        <v>0</v>
      </c>
      <c r="BA95" s="82">
        <f>'PS 01 - Zabezpečovací zař...'!F34</f>
        <v>0</v>
      </c>
      <c r="BB95" s="82">
        <f>'PS 01 - Zabezpečovací zař...'!F35</f>
        <v>0</v>
      </c>
      <c r="BC95" s="82">
        <f>'PS 01 - Zabezpečovací zař...'!F36</f>
        <v>0</v>
      </c>
      <c r="BD95" s="84">
        <f>'PS 01 - Zabezpečovací zař...'!F37</f>
        <v>0</v>
      </c>
      <c r="BT95" s="85" t="s">
        <v>84</v>
      </c>
      <c r="BV95" s="85" t="s">
        <v>78</v>
      </c>
      <c r="BW95" s="85" t="s">
        <v>85</v>
      </c>
      <c r="BX95" s="85" t="s">
        <v>4</v>
      </c>
      <c r="CL95" s="85" t="s">
        <v>1</v>
      </c>
      <c r="CM95" s="85" t="s">
        <v>86</v>
      </c>
    </row>
    <row r="96" spans="1:91" s="7" customFormat="1" ht="16.5" customHeight="1">
      <c r="A96" s="76" t="s">
        <v>80</v>
      </c>
      <c r="B96" s="77"/>
      <c r="C96" s="78"/>
      <c r="D96" s="222" t="s">
        <v>87</v>
      </c>
      <c r="E96" s="222"/>
      <c r="F96" s="222"/>
      <c r="G96" s="222"/>
      <c r="H96" s="222"/>
      <c r="I96" s="79"/>
      <c r="J96" s="222" t="s">
        <v>88</v>
      </c>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0">
        <f>'SO 01 - Železniční svršek...'!J30</f>
        <v>0</v>
      </c>
      <c r="AH96" s="221"/>
      <c r="AI96" s="221"/>
      <c r="AJ96" s="221"/>
      <c r="AK96" s="221"/>
      <c r="AL96" s="221"/>
      <c r="AM96" s="221"/>
      <c r="AN96" s="220">
        <f>SUM(AG96,AT96)</f>
        <v>0</v>
      </c>
      <c r="AO96" s="221"/>
      <c r="AP96" s="221"/>
      <c r="AQ96" s="80" t="s">
        <v>83</v>
      </c>
      <c r="AR96" s="77"/>
      <c r="AS96" s="81">
        <v>0</v>
      </c>
      <c r="AT96" s="82">
        <f>ROUND(SUM(AV96:AW96),2)</f>
        <v>0</v>
      </c>
      <c r="AU96" s="83">
        <f>'SO 01 - Železniční svršek...'!P119</f>
        <v>0</v>
      </c>
      <c r="AV96" s="82">
        <f>'SO 01 - Železniční svršek...'!J33</f>
        <v>0</v>
      </c>
      <c r="AW96" s="82">
        <f>'SO 01 - Železniční svršek...'!J34</f>
        <v>0</v>
      </c>
      <c r="AX96" s="82">
        <f>'SO 01 - Železniční svršek...'!J35</f>
        <v>0</v>
      </c>
      <c r="AY96" s="82">
        <f>'SO 01 - Železniční svršek...'!J36</f>
        <v>0</v>
      </c>
      <c r="AZ96" s="82">
        <f>'SO 01 - Železniční svršek...'!F33</f>
        <v>0</v>
      </c>
      <c r="BA96" s="82">
        <f>'SO 01 - Železniční svršek...'!F34</f>
        <v>0</v>
      </c>
      <c r="BB96" s="82">
        <f>'SO 01 - Železniční svršek...'!F35</f>
        <v>0</v>
      </c>
      <c r="BC96" s="82">
        <f>'SO 01 - Železniční svršek...'!F36</f>
        <v>0</v>
      </c>
      <c r="BD96" s="84">
        <f>'SO 01 - Železniční svršek...'!F37</f>
        <v>0</v>
      </c>
      <c r="BT96" s="85" t="s">
        <v>84</v>
      </c>
      <c r="BV96" s="85" t="s">
        <v>78</v>
      </c>
      <c r="BW96" s="85" t="s">
        <v>89</v>
      </c>
      <c r="BX96" s="85" t="s">
        <v>4</v>
      </c>
      <c r="CL96" s="85" t="s">
        <v>1</v>
      </c>
      <c r="CM96" s="85" t="s">
        <v>86</v>
      </c>
    </row>
    <row r="97" spans="1:91" s="7" customFormat="1" ht="16.5" customHeight="1">
      <c r="A97" s="76" t="s">
        <v>80</v>
      </c>
      <c r="B97" s="77"/>
      <c r="C97" s="78"/>
      <c r="D97" s="222" t="s">
        <v>90</v>
      </c>
      <c r="E97" s="222"/>
      <c r="F97" s="222"/>
      <c r="G97" s="222"/>
      <c r="H97" s="222"/>
      <c r="I97" s="79"/>
      <c r="J97" s="222" t="s">
        <v>91</v>
      </c>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0">
        <f>'SO 02 - EOV'!J30</f>
        <v>0</v>
      </c>
      <c r="AH97" s="221"/>
      <c r="AI97" s="221"/>
      <c r="AJ97" s="221"/>
      <c r="AK97" s="221"/>
      <c r="AL97" s="221"/>
      <c r="AM97" s="221"/>
      <c r="AN97" s="220">
        <f>SUM(AG97,AT97)</f>
        <v>0</v>
      </c>
      <c r="AO97" s="221"/>
      <c r="AP97" s="221"/>
      <c r="AQ97" s="80" t="s">
        <v>83</v>
      </c>
      <c r="AR97" s="77"/>
      <c r="AS97" s="81">
        <v>0</v>
      </c>
      <c r="AT97" s="82">
        <f>ROUND(SUM(AV97:AW97),2)</f>
        <v>0</v>
      </c>
      <c r="AU97" s="83">
        <f>'SO 02 - EOV'!P119</f>
        <v>21.18</v>
      </c>
      <c r="AV97" s="82">
        <f>'SO 02 - EOV'!J33</f>
        <v>0</v>
      </c>
      <c r="AW97" s="82">
        <f>'SO 02 - EOV'!J34</f>
        <v>0</v>
      </c>
      <c r="AX97" s="82">
        <f>'SO 02 - EOV'!J35</f>
        <v>0</v>
      </c>
      <c r="AY97" s="82">
        <f>'SO 02 - EOV'!J36</f>
        <v>0</v>
      </c>
      <c r="AZ97" s="82">
        <f>'SO 02 - EOV'!F33</f>
        <v>0</v>
      </c>
      <c r="BA97" s="82">
        <f>'SO 02 - EOV'!F34</f>
        <v>0</v>
      </c>
      <c r="BB97" s="82">
        <f>'SO 02 - EOV'!F35</f>
        <v>0</v>
      </c>
      <c r="BC97" s="82">
        <f>'SO 02 - EOV'!F36</f>
        <v>0</v>
      </c>
      <c r="BD97" s="84">
        <f>'SO 02 - EOV'!F37</f>
        <v>0</v>
      </c>
      <c r="BT97" s="85" t="s">
        <v>84</v>
      </c>
      <c r="BV97" s="85" t="s">
        <v>78</v>
      </c>
      <c r="BW97" s="85" t="s">
        <v>92</v>
      </c>
      <c r="BX97" s="85" t="s">
        <v>4</v>
      </c>
      <c r="CL97" s="85" t="s">
        <v>1</v>
      </c>
      <c r="CM97" s="85" t="s">
        <v>86</v>
      </c>
    </row>
    <row r="98" spans="1:91" s="7" customFormat="1" ht="16.5" customHeight="1">
      <c r="A98" s="76" t="s">
        <v>80</v>
      </c>
      <c r="B98" s="77"/>
      <c r="C98" s="78"/>
      <c r="D98" s="222" t="s">
        <v>93</v>
      </c>
      <c r="E98" s="222"/>
      <c r="F98" s="222"/>
      <c r="G98" s="222"/>
      <c r="H98" s="222"/>
      <c r="I98" s="79"/>
      <c r="J98" s="222" t="s">
        <v>94</v>
      </c>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0">
        <f>'VRN - Vedlejší rozpočtové...'!J30</f>
        <v>0</v>
      </c>
      <c r="AH98" s="221"/>
      <c r="AI98" s="221"/>
      <c r="AJ98" s="221"/>
      <c r="AK98" s="221"/>
      <c r="AL98" s="221"/>
      <c r="AM98" s="221"/>
      <c r="AN98" s="220">
        <f>SUM(AG98,AT98)</f>
        <v>0</v>
      </c>
      <c r="AO98" s="221"/>
      <c r="AP98" s="221"/>
      <c r="AQ98" s="80" t="s">
        <v>83</v>
      </c>
      <c r="AR98" s="77"/>
      <c r="AS98" s="86">
        <v>0</v>
      </c>
      <c r="AT98" s="87">
        <f>ROUND(SUM(AV98:AW98),2)</f>
        <v>0</v>
      </c>
      <c r="AU98" s="88">
        <f>'VRN - Vedlejší rozpočtové...'!P117</f>
        <v>0</v>
      </c>
      <c r="AV98" s="87">
        <f>'VRN - Vedlejší rozpočtové...'!J33</f>
        <v>0</v>
      </c>
      <c r="AW98" s="87">
        <f>'VRN - Vedlejší rozpočtové...'!J34</f>
        <v>0</v>
      </c>
      <c r="AX98" s="87">
        <f>'VRN - Vedlejší rozpočtové...'!J35</f>
        <v>0</v>
      </c>
      <c r="AY98" s="87">
        <f>'VRN - Vedlejší rozpočtové...'!J36</f>
        <v>0</v>
      </c>
      <c r="AZ98" s="87">
        <f>'VRN - Vedlejší rozpočtové...'!F33</f>
        <v>0</v>
      </c>
      <c r="BA98" s="87">
        <f>'VRN - Vedlejší rozpočtové...'!F34</f>
        <v>0</v>
      </c>
      <c r="BB98" s="87">
        <f>'VRN - Vedlejší rozpočtové...'!F35</f>
        <v>0</v>
      </c>
      <c r="BC98" s="87">
        <f>'VRN - Vedlejší rozpočtové...'!F36</f>
        <v>0</v>
      </c>
      <c r="BD98" s="89">
        <f>'VRN - Vedlejší rozpočtové...'!F37</f>
        <v>0</v>
      </c>
      <c r="BT98" s="85" t="s">
        <v>84</v>
      </c>
      <c r="BV98" s="85" t="s">
        <v>78</v>
      </c>
      <c r="BW98" s="85" t="s">
        <v>95</v>
      </c>
      <c r="BX98" s="85" t="s">
        <v>4</v>
      </c>
      <c r="CL98" s="85" t="s">
        <v>1</v>
      </c>
      <c r="CM98" s="85" t="s">
        <v>86</v>
      </c>
    </row>
    <row r="99" spans="1:57" s="2" customFormat="1" ht="30" customHeight="1">
      <c r="A99" s="29"/>
      <c r="B99" s="30"/>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30"/>
      <c r="AS99" s="29"/>
      <c r="AT99" s="29"/>
      <c r="AU99" s="29"/>
      <c r="AV99" s="29"/>
      <c r="AW99" s="29"/>
      <c r="AX99" s="29"/>
      <c r="AY99" s="29"/>
      <c r="AZ99" s="29"/>
      <c r="BA99" s="29"/>
      <c r="BB99" s="29"/>
      <c r="BC99" s="29"/>
      <c r="BD99" s="29"/>
      <c r="BE99" s="29"/>
    </row>
    <row r="100" spans="1:57" s="2" customFormat="1" ht="6.95" customHeight="1">
      <c r="A100" s="29"/>
      <c r="B100" s="44"/>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30"/>
      <c r="AS100" s="29"/>
      <c r="AT100" s="29"/>
      <c r="AU100" s="29"/>
      <c r="AV100" s="29"/>
      <c r="AW100" s="29"/>
      <c r="AX100" s="29"/>
      <c r="AY100" s="29"/>
      <c r="AZ100" s="29"/>
      <c r="BA100" s="29"/>
      <c r="BB100" s="29"/>
      <c r="BC100" s="29"/>
      <c r="BD100" s="29"/>
      <c r="BE100" s="29"/>
    </row>
  </sheetData>
  <mergeCells count="52">
    <mergeCell ref="AR2:BE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 ref="L30:P30"/>
    <mergeCell ref="W30:AE30"/>
    <mergeCell ref="K5:AO5"/>
    <mergeCell ref="K6:AO6"/>
    <mergeCell ref="E23:AN23"/>
    <mergeCell ref="AK26:AO26"/>
    <mergeCell ref="L28:P28"/>
    <mergeCell ref="W28:AE28"/>
    <mergeCell ref="AK28:AO28"/>
    <mergeCell ref="AN98:AP98"/>
    <mergeCell ref="AG98:AM98"/>
    <mergeCell ref="J98:AF98"/>
    <mergeCell ref="D98:H98"/>
    <mergeCell ref="AG94:AM94"/>
    <mergeCell ref="AN94:AP94"/>
    <mergeCell ref="J96:AF96"/>
    <mergeCell ref="D96:H96"/>
    <mergeCell ref="AN96:AP96"/>
    <mergeCell ref="AG96:AM96"/>
    <mergeCell ref="J97:AF97"/>
    <mergeCell ref="AG97:AM97"/>
    <mergeCell ref="D97:H97"/>
    <mergeCell ref="AN97:AP97"/>
    <mergeCell ref="C92:G92"/>
    <mergeCell ref="AN92:AP92"/>
    <mergeCell ref="AG92:AM92"/>
    <mergeCell ref="I92:AF92"/>
    <mergeCell ref="AN95:AP95"/>
    <mergeCell ref="D95:H95"/>
    <mergeCell ref="AG95:AM95"/>
    <mergeCell ref="J95:AF95"/>
    <mergeCell ref="L85:AO85"/>
    <mergeCell ref="AM87:AN87"/>
    <mergeCell ref="AM89:AP89"/>
    <mergeCell ref="AS89:AT91"/>
    <mergeCell ref="AM90:AP90"/>
  </mergeCells>
  <hyperlinks>
    <hyperlink ref="A95" location="'PS 01 - Zabezpečovací zař...'!C2" display="/"/>
    <hyperlink ref="A96" location="'SO 01 - Železniční svršek...'!C2" display="/"/>
    <hyperlink ref="A97" location="'SO 02 - EOV'!C2" display="/"/>
    <hyperlink ref="A98"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52"/>
  <sheetViews>
    <sheetView showGridLines="0" workbookViewId="0" topLeftCell="A106">
      <selection activeCell="I154" sqref="I15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90"/>
    </row>
    <row r="2" spans="12:46" s="1" customFormat="1" ht="36.95" customHeight="1">
      <c r="L2" s="235" t="s">
        <v>5</v>
      </c>
      <c r="M2" s="229"/>
      <c r="N2" s="229"/>
      <c r="O2" s="229"/>
      <c r="P2" s="229"/>
      <c r="Q2" s="229"/>
      <c r="R2" s="229"/>
      <c r="S2" s="229"/>
      <c r="T2" s="229"/>
      <c r="U2" s="229"/>
      <c r="V2" s="229"/>
      <c r="AT2" s="17" t="s">
        <v>85</v>
      </c>
    </row>
    <row r="3" spans="2:46" s="1" customFormat="1" ht="6.95" customHeight="1" hidden="1">
      <c r="B3" s="18"/>
      <c r="C3" s="19"/>
      <c r="D3" s="19"/>
      <c r="E3" s="19"/>
      <c r="F3" s="19"/>
      <c r="G3" s="19"/>
      <c r="H3" s="19"/>
      <c r="I3" s="19"/>
      <c r="J3" s="19"/>
      <c r="K3" s="19"/>
      <c r="L3" s="20"/>
      <c r="AT3" s="17" t="s">
        <v>86</v>
      </c>
    </row>
    <row r="4" spans="2:46" s="1" customFormat="1" ht="24.95" customHeight="1" hidden="1">
      <c r="B4" s="20"/>
      <c r="D4" s="21" t="s">
        <v>96</v>
      </c>
      <c r="L4" s="20"/>
      <c r="M4" s="91" t="s">
        <v>10</v>
      </c>
      <c r="AT4" s="17" t="s">
        <v>3</v>
      </c>
    </row>
    <row r="5" spans="2:12" s="1" customFormat="1" ht="6.95" customHeight="1" hidden="1">
      <c r="B5" s="20"/>
      <c r="L5" s="20"/>
    </row>
    <row r="6" spans="2:12" s="1" customFormat="1" ht="12" customHeight="1" hidden="1">
      <c r="B6" s="20"/>
      <c r="D6" s="26" t="s">
        <v>14</v>
      </c>
      <c r="L6" s="20"/>
    </row>
    <row r="7" spans="2:12" s="1" customFormat="1" ht="26.25" customHeight="1" hidden="1">
      <c r="B7" s="20"/>
      <c r="E7" s="241" t="str">
        <f>'Rekapitulace stavby'!K6</f>
        <v xml:space="preserve">Oprava výhybek č. 1, 2 a koleje č. 1 v žst Boří les </v>
      </c>
      <c r="F7" s="242"/>
      <c r="G7" s="242"/>
      <c r="H7" s="242"/>
      <c r="L7" s="20"/>
    </row>
    <row r="8" spans="1:31" s="2" customFormat="1" ht="12" customHeight="1" hidden="1">
      <c r="A8" s="29"/>
      <c r="B8" s="30"/>
      <c r="C8" s="29"/>
      <c r="D8" s="26" t="s">
        <v>97</v>
      </c>
      <c r="E8" s="29"/>
      <c r="F8" s="29"/>
      <c r="G8" s="29"/>
      <c r="H8" s="29"/>
      <c r="I8" s="29"/>
      <c r="J8" s="29"/>
      <c r="K8" s="29"/>
      <c r="L8" s="39"/>
      <c r="S8" s="29"/>
      <c r="T8" s="29"/>
      <c r="U8" s="29"/>
      <c r="V8" s="29"/>
      <c r="W8" s="29"/>
      <c r="X8" s="29"/>
      <c r="Y8" s="29"/>
      <c r="Z8" s="29"/>
      <c r="AA8" s="29"/>
      <c r="AB8" s="29"/>
      <c r="AC8" s="29"/>
      <c r="AD8" s="29"/>
      <c r="AE8" s="29"/>
    </row>
    <row r="9" spans="1:31" s="2" customFormat="1" ht="16.5" customHeight="1" hidden="1">
      <c r="A9" s="29"/>
      <c r="B9" s="30"/>
      <c r="C9" s="29"/>
      <c r="D9" s="29"/>
      <c r="E9" s="206" t="s">
        <v>98</v>
      </c>
      <c r="F9" s="240"/>
      <c r="G9" s="240"/>
      <c r="H9" s="240"/>
      <c r="I9" s="29"/>
      <c r="J9" s="29"/>
      <c r="K9" s="29"/>
      <c r="L9" s="39"/>
      <c r="S9" s="29"/>
      <c r="T9" s="29"/>
      <c r="U9" s="29"/>
      <c r="V9" s="29"/>
      <c r="W9" s="29"/>
      <c r="X9" s="29"/>
      <c r="Y9" s="29"/>
      <c r="Z9" s="29"/>
      <c r="AA9" s="29"/>
      <c r="AB9" s="29"/>
      <c r="AC9" s="29"/>
      <c r="AD9" s="29"/>
      <c r="AE9" s="29"/>
    </row>
    <row r="10" spans="1:31" s="2" customFormat="1" ht="12" hidden="1">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31" s="2" customFormat="1" ht="12" customHeight="1" hidden="1">
      <c r="A11" s="29"/>
      <c r="B11" s="30"/>
      <c r="C11" s="29"/>
      <c r="D11" s="26" t="s">
        <v>15</v>
      </c>
      <c r="E11" s="29"/>
      <c r="F11" s="24" t="s">
        <v>1</v>
      </c>
      <c r="G11" s="29"/>
      <c r="H11" s="29"/>
      <c r="I11" s="26" t="s">
        <v>16</v>
      </c>
      <c r="J11" s="24" t="s">
        <v>1</v>
      </c>
      <c r="K11" s="29"/>
      <c r="L11" s="39"/>
      <c r="S11" s="29"/>
      <c r="T11" s="29"/>
      <c r="U11" s="29"/>
      <c r="V11" s="29"/>
      <c r="W11" s="29"/>
      <c r="X11" s="29"/>
      <c r="Y11" s="29"/>
      <c r="Z11" s="29"/>
      <c r="AA11" s="29"/>
      <c r="AB11" s="29"/>
      <c r="AC11" s="29"/>
      <c r="AD11" s="29"/>
      <c r="AE11" s="29"/>
    </row>
    <row r="12" spans="1:31" s="2" customFormat="1" ht="12" customHeight="1" hidden="1">
      <c r="A12" s="29"/>
      <c r="B12" s="30"/>
      <c r="C12" s="29"/>
      <c r="D12" s="26" t="s">
        <v>17</v>
      </c>
      <c r="E12" s="29"/>
      <c r="F12" s="24" t="s">
        <v>18</v>
      </c>
      <c r="G12" s="29"/>
      <c r="H12" s="29"/>
      <c r="I12" s="26" t="s">
        <v>19</v>
      </c>
      <c r="J12" s="52" t="str">
        <f>'Rekapitulace stavby'!AN8</f>
        <v>18. 1. 2021</v>
      </c>
      <c r="K12" s="29"/>
      <c r="L12" s="39"/>
      <c r="S12" s="29"/>
      <c r="T12" s="29"/>
      <c r="U12" s="29"/>
      <c r="V12" s="29"/>
      <c r="W12" s="29"/>
      <c r="X12" s="29"/>
      <c r="Y12" s="29"/>
      <c r="Z12" s="29"/>
      <c r="AA12" s="29"/>
      <c r="AB12" s="29"/>
      <c r="AC12" s="29"/>
      <c r="AD12" s="29"/>
      <c r="AE12" s="29"/>
    </row>
    <row r="13" spans="1:31" s="2" customFormat="1" ht="10.9" customHeight="1" hidden="1">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31" s="2" customFormat="1" ht="12" customHeight="1" hidden="1">
      <c r="A14" s="29"/>
      <c r="B14" s="30"/>
      <c r="C14" s="29"/>
      <c r="D14" s="26" t="s">
        <v>21</v>
      </c>
      <c r="E14" s="29"/>
      <c r="F14" s="29"/>
      <c r="G14" s="29"/>
      <c r="H14" s="29"/>
      <c r="I14" s="26" t="s">
        <v>22</v>
      </c>
      <c r="J14" s="24" t="s">
        <v>23</v>
      </c>
      <c r="K14" s="29"/>
      <c r="L14" s="39"/>
      <c r="S14" s="29"/>
      <c r="T14" s="29"/>
      <c r="U14" s="29"/>
      <c r="V14" s="29"/>
      <c r="W14" s="29"/>
      <c r="X14" s="29"/>
      <c r="Y14" s="29"/>
      <c r="Z14" s="29"/>
      <c r="AA14" s="29"/>
      <c r="AB14" s="29"/>
      <c r="AC14" s="29"/>
      <c r="AD14" s="29"/>
      <c r="AE14" s="29"/>
    </row>
    <row r="15" spans="1:31" s="2" customFormat="1" ht="18" customHeight="1" hidden="1">
      <c r="A15" s="29"/>
      <c r="B15" s="30"/>
      <c r="C15" s="29"/>
      <c r="D15" s="29"/>
      <c r="E15" s="24" t="s">
        <v>24</v>
      </c>
      <c r="F15" s="29"/>
      <c r="G15" s="29"/>
      <c r="H15" s="29"/>
      <c r="I15" s="26" t="s">
        <v>25</v>
      </c>
      <c r="J15" s="24" t="s">
        <v>26</v>
      </c>
      <c r="K15" s="29"/>
      <c r="L15" s="39"/>
      <c r="S15" s="29"/>
      <c r="T15" s="29"/>
      <c r="U15" s="29"/>
      <c r="V15" s="29"/>
      <c r="W15" s="29"/>
      <c r="X15" s="29"/>
      <c r="Y15" s="29"/>
      <c r="Z15" s="29"/>
      <c r="AA15" s="29"/>
      <c r="AB15" s="29"/>
      <c r="AC15" s="29"/>
      <c r="AD15" s="29"/>
      <c r="AE15" s="29"/>
    </row>
    <row r="16" spans="1:31" s="2" customFormat="1" ht="6.95" customHeight="1" hidden="1">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hidden="1">
      <c r="A17" s="29"/>
      <c r="B17" s="30"/>
      <c r="C17" s="29"/>
      <c r="D17" s="26" t="s">
        <v>27</v>
      </c>
      <c r="E17" s="29"/>
      <c r="F17" s="29"/>
      <c r="G17" s="29"/>
      <c r="H17" s="29"/>
      <c r="I17" s="26" t="s">
        <v>22</v>
      </c>
      <c r="J17" s="24" t="str">
        <f>'Rekapitulace stavby'!AN13</f>
        <v/>
      </c>
      <c r="K17" s="29"/>
      <c r="L17" s="39"/>
      <c r="S17" s="29"/>
      <c r="T17" s="29"/>
      <c r="U17" s="29"/>
      <c r="V17" s="29"/>
      <c r="W17" s="29"/>
      <c r="X17" s="29"/>
      <c r="Y17" s="29"/>
      <c r="Z17" s="29"/>
      <c r="AA17" s="29"/>
      <c r="AB17" s="29"/>
      <c r="AC17" s="29"/>
      <c r="AD17" s="29"/>
      <c r="AE17" s="29"/>
    </row>
    <row r="18" spans="1:31" s="2" customFormat="1" ht="18" customHeight="1" hidden="1">
      <c r="A18" s="29"/>
      <c r="B18" s="30"/>
      <c r="C18" s="29"/>
      <c r="D18" s="29"/>
      <c r="E18" s="228" t="str">
        <f>'Rekapitulace stavby'!E14</f>
        <v xml:space="preserve"> </v>
      </c>
      <c r="F18" s="228"/>
      <c r="G18" s="228"/>
      <c r="H18" s="228"/>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hidden="1">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hidden="1">
      <c r="A20" s="29"/>
      <c r="B20" s="30"/>
      <c r="C20" s="29"/>
      <c r="D20" s="26" t="s">
        <v>29</v>
      </c>
      <c r="E20" s="29"/>
      <c r="F20" s="29"/>
      <c r="G20" s="29"/>
      <c r="H20" s="29"/>
      <c r="I20" s="26" t="s">
        <v>22</v>
      </c>
      <c r="J20" s="24" t="s">
        <v>30</v>
      </c>
      <c r="K20" s="29"/>
      <c r="L20" s="39"/>
      <c r="S20" s="29"/>
      <c r="T20" s="29"/>
      <c r="U20" s="29"/>
      <c r="V20" s="29"/>
      <c r="W20" s="29"/>
      <c r="X20" s="29"/>
      <c r="Y20" s="29"/>
      <c r="Z20" s="29"/>
      <c r="AA20" s="29"/>
      <c r="AB20" s="29"/>
      <c r="AC20" s="29"/>
      <c r="AD20" s="29"/>
      <c r="AE20" s="29"/>
    </row>
    <row r="21" spans="1:31" s="2" customFormat="1" ht="18" customHeight="1" hidden="1">
      <c r="A21" s="29"/>
      <c r="B21" s="30"/>
      <c r="C21" s="29"/>
      <c r="D21" s="29"/>
      <c r="E21" s="24" t="s">
        <v>31</v>
      </c>
      <c r="F21" s="29"/>
      <c r="G21" s="29"/>
      <c r="H21" s="29"/>
      <c r="I21" s="26" t="s">
        <v>25</v>
      </c>
      <c r="J21" s="24" t="s">
        <v>32</v>
      </c>
      <c r="K21" s="29"/>
      <c r="L21" s="39"/>
      <c r="S21" s="29"/>
      <c r="T21" s="29"/>
      <c r="U21" s="29"/>
      <c r="V21" s="29"/>
      <c r="W21" s="29"/>
      <c r="X21" s="29"/>
      <c r="Y21" s="29"/>
      <c r="Z21" s="29"/>
      <c r="AA21" s="29"/>
      <c r="AB21" s="29"/>
      <c r="AC21" s="29"/>
      <c r="AD21" s="29"/>
      <c r="AE21" s="29"/>
    </row>
    <row r="22" spans="1:31" s="2" customFormat="1" ht="6.95" customHeight="1" hidden="1">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hidden="1">
      <c r="A23" s="29"/>
      <c r="B23" s="30"/>
      <c r="C23" s="29"/>
      <c r="D23" s="26" t="s">
        <v>34</v>
      </c>
      <c r="E23" s="29"/>
      <c r="F23" s="29"/>
      <c r="G23" s="29"/>
      <c r="H23" s="29"/>
      <c r="I23" s="26" t="s">
        <v>22</v>
      </c>
      <c r="J23" s="24" t="s">
        <v>30</v>
      </c>
      <c r="K23" s="29"/>
      <c r="L23" s="39"/>
      <c r="S23" s="29"/>
      <c r="T23" s="29"/>
      <c r="U23" s="29"/>
      <c r="V23" s="29"/>
      <c r="W23" s="29"/>
      <c r="X23" s="29"/>
      <c r="Y23" s="29"/>
      <c r="Z23" s="29"/>
      <c r="AA23" s="29"/>
      <c r="AB23" s="29"/>
      <c r="AC23" s="29"/>
      <c r="AD23" s="29"/>
      <c r="AE23" s="29"/>
    </row>
    <row r="24" spans="1:31" s="2" customFormat="1" ht="18" customHeight="1" hidden="1">
      <c r="A24" s="29"/>
      <c r="B24" s="30"/>
      <c r="C24" s="29"/>
      <c r="D24" s="29"/>
      <c r="E24" s="24" t="s">
        <v>31</v>
      </c>
      <c r="F24" s="29"/>
      <c r="G24" s="29"/>
      <c r="H24" s="29"/>
      <c r="I24" s="26" t="s">
        <v>25</v>
      </c>
      <c r="J24" s="24" t="s">
        <v>32</v>
      </c>
      <c r="K24" s="29"/>
      <c r="L24" s="39"/>
      <c r="S24" s="29"/>
      <c r="T24" s="29"/>
      <c r="U24" s="29"/>
      <c r="V24" s="29"/>
      <c r="W24" s="29"/>
      <c r="X24" s="29"/>
      <c r="Y24" s="29"/>
      <c r="Z24" s="29"/>
      <c r="AA24" s="29"/>
      <c r="AB24" s="29"/>
      <c r="AC24" s="29"/>
      <c r="AD24" s="29"/>
      <c r="AE24" s="29"/>
    </row>
    <row r="25" spans="1:31" s="2" customFormat="1" ht="6.95" customHeight="1" hidden="1">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hidden="1">
      <c r="A26" s="29"/>
      <c r="B26" s="30"/>
      <c r="C26" s="29"/>
      <c r="D26" s="26" t="s">
        <v>35</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hidden="1">
      <c r="A27" s="92"/>
      <c r="B27" s="93"/>
      <c r="C27" s="92"/>
      <c r="D27" s="92"/>
      <c r="E27" s="231" t="s">
        <v>1</v>
      </c>
      <c r="F27" s="231"/>
      <c r="G27" s="231"/>
      <c r="H27" s="231"/>
      <c r="I27" s="92"/>
      <c r="J27" s="92"/>
      <c r="K27" s="92"/>
      <c r="L27" s="94"/>
      <c r="S27" s="92"/>
      <c r="T27" s="92"/>
      <c r="U27" s="92"/>
      <c r="V27" s="92"/>
      <c r="W27" s="92"/>
      <c r="X27" s="92"/>
      <c r="Y27" s="92"/>
      <c r="Z27" s="92"/>
      <c r="AA27" s="92"/>
      <c r="AB27" s="92"/>
      <c r="AC27" s="92"/>
      <c r="AD27" s="92"/>
      <c r="AE27" s="92"/>
    </row>
    <row r="28" spans="1:31" s="2" customFormat="1" ht="6.95" customHeight="1" hidden="1">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hidden="1">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hidden="1">
      <c r="A30" s="29"/>
      <c r="B30" s="30"/>
      <c r="C30" s="29"/>
      <c r="D30" s="95" t="s">
        <v>36</v>
      </c>
      <c r="E30" s="29"/>
      <c r="F30" s="29"/>
      <c r="G30" s="29"/>
      <c r="H30" s="29"/>
      <c r="I30" s="29"/>
      <c r="J30" s="68">
        <f>ROUND(J120,2)</f>
        <v>0</v>
      </c>
      <c r="K30" s="29"/>
      <c r="L30" s="39"/>
      <c r="S30" s="29"/>
      <c r="T30" s="29"/>
      <c r="U30" s="29"/>
      <c r="V30" s="29"/>
      <c r="W30" s="29"/>
      <c r="X30" s="29"/>
      <c r="Y30" s="29"/>
      <c r="Z30" s="29"/>
      <c r="AA30" s="29"/>
      <c r="AB30" s="29"/>
      <c r="AC30" s="29"/>
      <c r="AD30" s="29"/>
      <c r="AE30" s="29"/>
    </row>
    <row r="31" spans="1:31" s="2" customFormat="1" ht="6.95" customHeight="1" hidden="1">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hidden="1">
      <c r="A32" s="29"/>
      <c r="B32" s="30"/>
      <c r="C32" s="29"/>
      <c r="D32" s="29"/>
      <c r="E32" s="29"/>
      <c r="F32" s="33" t="s">
        <v>38</v>
      </c>
      <c r="G32" s="29"/>
      <c r="H32" s="29"/>
      <c r="I32" s="33" t="s">
        <v>37</v>
      </c>
      <c r="J32" s="33" t="s">
        <v>39</v>
      </c>
      <c r="K32" s="29"/>
      <c r="L32" s="39"/>
      <c r="S32" s="29"/>
      <c r="T32" s="29"/>
      <c r="U32" s="29"/>
      <c r="V32" s="29"/>
      <c r="W32" s="29"/>
      <c r="X32" s="29"/>
      <c r="Y32" s="29"/>
      <c r="Z32" s="29"/>
      <c r="AA32" s="29"/>
      <c r="AB32" s="29"/>
      <c r="AC32" s="29"/>
      <c r="AD32" s="29"/>
      <c r="AE32" s="29"/>
    </row>
    <row r="33" spans="1:31" s="2" customFormat="1" ht="14.45" customHeight="1" hidden="1">
      <c r="A33" s="29"/>
      <c r="B33" s="30"/>
      <c r="C33" s="29"/>
      <c r="D33" s="96" t="s">
        <v>40</v>
      </c>
      <c r="E33" s="26" t="s">
        <v>41</v>
      </c>
      <c r="F33" s="97">
        <f>ROUND((SUM(BE120:BE151)),2)</f>
        <v>0</v>
      </c>
      <c r="G33" s="29"/>
      <c r="H33" s="29"/>
      <c r="I33" s="98">
        <v>0.21</v>
      </c>
      <c r="J33" s="97">
        <f>ROUND(((SUM(BE120:BE151))*I33),2)</f>
        <v>0</v>
      </c>
      <c r="K33" s="29"/>
      <c r="L33" s="39"/>
      <c r="S33" s="29"/>
      <c r="T33" s="29"/>
      <c r="U33" s="29"/>
      <c r="V33" s="29"/>
      <c r="W33" s="29"/>
      <c r="X33" s="29"/>
      <c r="Y33" s="29"/>
      <c r="Z33" s="29"/>
      <c r="AA33" s="29"/>
      <c r="AB33" s="29"/>
      <c r="AC33" s="29"/>
      <c r="AD33" s="29"/>
      <c r="AE33" s="29"/>
    </row>
    <row r="34" spans="1:31" s="2" customFormat="1" ht="14.45" customHeight="1" hidden="1">
      <c r="A34" s="29"/>
      <c r="B34" s="30"/>
      <c r="C34" s="29"/>
      <c r="D34" s="29"/>
      <c r="E34" s="26" t="s">
        <v>42</v>
      </c>
      <c r="F34" s="97">
        <f>ROUND((SUM(BF120:BF151)),2)</f>
        <v>0</v>
      </c>
      <c r="G34" s="29"/>
      <c r="H34" s="29"/>
      <c r="I34" s="98">
        <v>0.15</v>
      </c>
      <c r="J34" s="97">
        <f>ROUND(((SUM(BF120:BF151))*I34),2)</f>
        <v>0</v>
      </c>
      <c r="K34" s="29"/>
      <c r="L34" s="39"/>
      <c r="S34" s="29"/>
      <c r="T34" s="29"/>
      <c r="U34" s="29"/>
      <c r="V34" s="29"/>
      <c r="W34" s="29"/>
      <c r="X34" s="29"/>
      <c r="Y34" s="29"/>
      <c r="Z34" s="29"/>
      <c r="AA34" s="29"/>
      <c r="AB34" s="29"/>
      <c r="AC34" s="29"/>
      <c r="AD34" s="29"/>
      <c r="AE34" s="29"/>
    </row>
    <row r="35" spans="1:31" s="2" customFormat="1" ht="14.45" customHeight="1" hidden="1">
      <c r="A35" s="29"/>
      <c r="B35" s="30"/>
      <c r="C35" s="29"/>
      <c r="D35" s="29"/>
      <c r="E35" s="26" t="s">
        <v>43</v>
      </c>
      <c r="F35" s="97">
        <f>ROUND((SUM(BG120:BG151)),2)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customHeight="1" hidden="1">
      <c r="A36" s="29"/>
      <c r="B36" s="30"/>
      <c r="C36" s="29"/>
      <c r="D36" s="29"/>
      <c r="E36" s="26" t="s">
        <v>44</v>
      </c>
      <c r="F36" s="97">
        <f>ROUND((SUM(BH120:BH151)),2)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customHeight="1" hidden="1">
      <c r="A37" s="29"/>
      <c r="B37" s="30"/>
      <c r="C37" s="29"/>
      <c r="D37" s="29"/>
      <c r="E37" s="26" t="s">
        <v>45</v>
      </c>
      <c r="F37" s="97">
        <f>ROUND((SUM(BI120:BI151)),2)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hidden="1">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hidden="1">
      <c r="A39" s="29"/>
      <c r="B39" s="30"/>
      <c r="C39" s="99"/>
      <c r="D39" s="100" t="s">
        <v>46</v>
      </c>
      <c r="E39" s="57"/>
      <c r="F39" s="57"/>
      <c r="G39" s="101" t="s">
        <v>47</v>
      </c>
      <c r="H39" s="102" t="s">
        <v>48</v>
      </c>
      <c r="I39" s="57"/>
      <c r="J39" s="103">
        <f>SUM(J30:J37)</f>
        <v>0</v>
      </c>
      <c r="K39" s="104"/>
      <c r="L39" s="39"/>
      <c r="S39" s="29"/>
      <c r="T39" s="29"/>
      <c r="U39" s="29"/>
      <c r="V39" s="29"/>
      <c r="W39" s="29"/>
      <c r="X39" s="29"/>
      <c r="Y39" s="29"/>
      <c r="Z39" s="29"/>
      <c r="AA39" s="29"/>
      <c r="AB39" s="29"/>
      <c r="AC39" s="29"/>
      <c r="AD39" s="29"/>
      <c r="AE39" s="29"/>
    </row>
    <row r="40" spans="1:31" s="2" customFormat="1" ht="14.45" customHeight="1" hidden="1">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39"/>
      <c r="D50" s="40" t="s">
        <v>49</v>
      </c>
      <c r="E50" s="41"/>
      <c r="F50" s="41"/>
      <c r="G50" s="40" t="s">
        <v>50</v>
      </c>
      <c r="H50" s="41"/>
      <c r="I50" s="41"/>
      <c r="J50" s="41"/>
      <c r="K50" s="41"/>
      <c r="L50" s="39"/>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29"/>
      <c r="B61" s="30"/>
      <c r="C61" s="29"/>
      <c r="D61" s="42" t="s">
        <v>51</v>
      </c>
      <c r="E61" s="32"/>
      <c r="F61" s="105" t="s">
        <v>52</v>
      </c>
      <c r="G61" s="42" t="s">
        <v>51</v>
      </c>
      <c r="H61" s="32"/>
      <c r="I61" s="32"/>
      <c r="J61" s="106" t="s">
        <v>52</v>
      </c>
      <c r="K61" s="32"/>
      <c r="L61" s="39"/>
      <c r="S61" s="29"/>
      <c r="T61" s="29"/>
      <c r="U61" s="29"/>
      <c r="V61" s="29"/>
      <c r="W61" s="29"/>
      <c r="X61" s="29"/>
      <c r="Y61" s="29"/>
      <c r="Z61" s="29"/>
      <c r="AA61" s="29"/>
      <c r="AB61" s="29"/>
      <c r="AC61" s="29"/>
      <c r="AD61" s="29"/>
      <c r="AE61" s="29"/>
    </row>
    <row r="62" spans="2:12" ht="12" hidden="1">
      <c r="B62" s="20"/>
      <c r="L62" s="20"/>
    </row>
    <row r="63" spans="2:12" ht="12" hidden="1">
      <c r="B63" s="20"/>
      <c r="L63" s="20"/>
    </row>
    <row r="64" spans="2:12" ht="12" hidden="1">
      <c r="B64" s="20"/>
      <c r="L64" s="20"/>
    </row>
    <row r="65" spans="1:31" s="2" customFormat="1" ht="12.75" hidden="1">
      <c r="A65" s="29"/>
      <c r="B65" s="30"/>
      <c r="C65" s="29"/>
      <c r="D65" s="40" t="s">
        <v>53</v>
      </c>
      <c r="E65" s="43"/>
      <c r="F65" s="43"/>
      <c r="G65" s="40" t="s">
        <v>54</v>
      </c>
      <c r="H65" s="43"/>
      <c r="I65" s="43"/>
      <c r="J65" s="43"/>
      <c r="K65" s="43"/>
      <c r="L65" s="39"/>
      <c r="S65" s="29"/>
      <c r="T65" s="29"/>
      <c r="U65" s="29"/>
      <c r="V65" s="29"/>
      <c r="W65" s="29"/>
      <c r="X65" s="29"/>
      <c r="Y65" s="29"/>
      <c r="Z65" s="29"/>
      <c r="AA65" s="29"/>
      <c r="AB65" s="29"/>
      <c r="AC65" s="29"/>
      <c r="AD65" s="29"/>
      <c r="AE65" s="29"/>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29"/>
      <c r="B76" s="30"/>
      <c r="C76" s="29"/>
      <c r="D76" s="42" t="s">
        <v>51</v>
      </c>
      <c r="E76" s="32"/>
      <c r="F76" s="105" t="s">
        <v>52</v>
      </c>
      <c r="G76" s="42" t="s">
        <v>51</v>
      </c>
      <c r="H76" s="32"/>
      <c r="I76" s="32"/>
      <c r="J76" s="106" t="s">
        <v>52</v>
      </c>
      <c r="K76" s="32"/>
      <c r="L76" s="39"/>
      <c r="S76" s="29"/>
      <c r="T76" s="29"/>
      <c r="U76" s="29"/>
      <c r="V76" s="29"/>
      <c r="W76" s="29"/>
      <c r="X76" s="29"/>
      <c r="Y76" s="29"/>
      <c r="Z76" s="29"/>
      <c r="AA76" s="29"/>
      <c r="AB76" s="29"/>
      <c r="AC76" s="29"/>
      <c r="AD76" s="29"/>
      <c r="AE76" s="29"/>
    </row>
    <row r="77" spans="1:31" s="2" customFormat="1" ht="14.45" customHeight="1" hidden="1">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78" ht="12" hidden="1"/>
    <row r="79" ht="12" hidden="1"/>
    <row r="80" ht="12" hidden="1"/>
    <row r="81" spans="1:31" s="2" customFormat="1" ht="6.95" customHeight="1" hidden="1">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31" s="2" customFormat="1" ht="24.95" customHeight="1" hidden="1">
      <c r="A82" s="29"/>
      <c r="B82" s="30"/>
      <c r="C82" s="21" t="s">
        <v>99</v>
      </c>
      <c r="D82" s="29"/>
      <c r="E82" s="29"/>
      <c r="F82" s="29"/>
      <c r="G82" s="29"/>
      <c r="H82" s="29"/>
      <c r="I82" s="29"/>
      <c r="J82" s="29"/>
      <c r="K82" s="29"/>
      <c r="L82" s="39"/>
      <c r="S82" s="29"/>
      <c r="T82" s="29"/>
      <c r="U82" s="29"/>
      <c r="V82" s="29"/>
      <c r="W82" s="29"/>
      <c r="X82" s="29"/>
      <c r="Y82" s="29"/>
      <c r="Z82" s="29"/>
      <c r="AA82" s="29"/>
      <c r="AB82" s="29"/>
      <c r="AC82" s="29"/>
      <c r="AD82" s="29"/>
      <c r="AE82" s="29"/>
    </row>
    <row r="83" spans="1:31" s="2" customFormat="1" ht="6.95" customHeight="1" hidden="1">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31" s="2" customFormat="1" ht="12" customHeight="1" hidden="1">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31" s="2" customFormat="1" ht="26.25" customHeight="1" hidden="1">
      <c r="A85" s="29"/>
      <c r="B85" s="30"/>
      <c r="C85" s="29"/>
      <c r="D85" s="29"/>
      <c r="E85" s="241" t="str">
        <f>E7</f>
        <v xml:space="preserve">Oprava výhybek č. 1, 2 a koleje č. 1 v žst Boří les </v>
      </c>
      <c r="F85" s="242"/>
      <c r="G85" s="242"/>
      <c r="H85" s="242"/>
      <c r="I85" s="29"/>
      <c r="J85" s="29"/>
      <c r="K85" s="29"/>
      <c r="L85" s="39"/>
      <c r="S85" s="29"/>
      <c r="T85" s="29"/>
      <c r="U85" s="29"/>
      <c r="V85" s="29"/>
      <c r="W85" s="29"/>
      <c r="X85" s="29"/>
      <c r="Y85" s="29"/>
      <c r="Z85" s="29"/>
      <c r="AA85" s="29"/>
      <c r="AB85" s="29"/>
      <c r="AC85" s="29"/>
      <c r="AD85" s="29"/>
      <c r="AE85" s="29"/>
    </row>
    <row r="86" spans="1:31" s="2" customFormat="1" ht="12" customHeight="1" hidden="1">
      <c r="A86" s="29"/>
      <c r="B86" s="30"/>
      <c r="C86" s="26" t="s">
        <v>97</v>
      </c>
      <c r="D86" s="29"/>
      <c r="E86" s="29"/>
      <c r="F86" s="29"/>
      <c r="G86" s="29"/>
      <c r="H86" s="29"/>
      <c r="I86" s="29"/>
      <c r="J86" s="29"/>
      <c r="K86" s="29"/>
      <c r="L86" s="39"/>
      <c r="S86" s="29"/>
      <c r="T86" s="29"/>
      <c r="U86" s="29"/>
      <c r="V86" s="29"/>
      <c r="W86" s="29"/>
      <c r="X86" s="29"/>
      <c r="Y86" s="29"/>
      <c r="Z86" s="29"/>
      <c r="AA86" s="29"/>
      <c r="AB86" s="29"/>
      <c r="AC86" s="29"/>
      <c r="AD86" s="29"/>
      <c r="AE86" s="29"/>
    </row>
    <row r="87" spans="1:31" s="2" customFormat="1" ht="16.5" customHeight="1" hidden="1">
      <c r="A87" s="29"/>
      <c r="B87" s="30"/>
      <c r="C87" s="29"/>
      <c r="D87" s="29"/>
      <c r="E87" s="206" t="str">
        <f>E9</f>
        <v>PS 01 - Zabezpečovací zařízení</v>
      </c>
      <c r="F87" s="240"/>
      <c r="G87" s="240"/>
      <c r="H87" s="240"/>
      <c r="I87" s="29"/>
      <c r="J87" s="29"/>
      <c r="K87" s="29"/>
      <c r="L87" s="39"/>
      <c r="S87" s="29"/>
      <c r="T87" s="29"/>
      <c r="U87" s="29"/>
      <c r="V87" s="29"/>
      <c r="W87" s="29"/>
      <c r="X87" s="29"/>
      <c r="Y87" s="29"/>
      <c r="Z87" s="29"/>
      <c r="AA87" s="29"/>
      <c r="AB87" s="29"/>
      <c r="AC87" s="29"/>
      <c r="AD87" s="29"/>
      <c r="AE87" s="29"/>
    </row>
    <row r="88" spans="1:31" s="2" customFormat="1" ht="6.95" customHeight="1" hidden="1">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31" s="2" customFormat="1" ht="12" customHeight="1" hidden="1">
      <c r="A89" s="29"/>
      <c r="B89" s="30"/>
      <c r="C89" s="26" t="s">
        <v>17</v>
      </c>
      <c r="D89" s="29"/>
      <c r="E89" s="29"/>
      <c r="F89" s="24" t="str">
        <f>F12</f>
        <v>Boří les</v>
      </c>
      <c r="G89" s="29"/>
      <c r="H89" s="29"/>
      <c r="I89" s="26" t="s">
        <v>19</v>
      </c>
      <c r="J89" s="52" t="str">
        <f>IF(J12="","",J12)</f>
        <v>18. 1. 2021</v>
      </c>
      <c r="K89" s="29"/>
      <c r="L89" s="39"/>
      <c r="S89" s="29"/>
      <c r="T89" s="29"/>
      <c r="U89" s="29"/>
      <c r="V89" s="29"/>
      <c r="W89" s="29"/>
      <c r="X89" s="29"/>
      <c r="Y89" s="29"/>
      <c r="Z89" s="29"/>
      <c r="AA89" s="29"/>
      <c r="AB89" s="29"/>
      <c r="AC89" s="29"/>
      <c r="AD89" s="29"/>
      <c r="AE89" s="29"/>
    </row>
    <row r="90" spans="1:31" s="2" customFormat="1" ht="6.95" customHeight="1" hidden="1">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31" s="2" customFormat="1" ht="25.7" customHeight="1" hidden="1">
      <c r="A91" s="29"/>
      <c r="B91" s="30"/>
      <c r="C91" s="26" t="s">
        <v>21</v>
      </c>
      <c r="D91" s="29"/>
      <c r="E91" s="29"/>
      <c r="F91" s="24" t="str">
        <f>E15</f>
        <v>Správa železnic, státní organizace</v>
      </c>
      <c r="G91" s="29"/>
      <c r="H91" s="29"/>
      <c r="I91" s="26" t="s">
        <v>29</v>
      </c>
      <c r="J91" s="27" t="str">
        <f>E21</f>
        <v>DMC Havlíčkův Brod, s.r.o.</v>
      </c>
      <c r="K91" s="29"/>
      <c r="L91" s="39"/>
      <c r="S91" s="29"/>
      <c r="T91" s="29"/>
      <c r="U91" s="29"/>
      <c r="V91" s="29"/>
      <c r="W91" s="29"/>
      <c r="X91" s="29"/>
      <c r="Y91" s="29"/>
      <c r="Z91" s="29"/>
      <c r="AA91" s="29"/>
      <c r="AB91" s="29"/>
      <c r="AC91" s="29"/>
      <c r="AD91" s="29"/>
      <c r="AE91" s="29"/>
    </row>
    <row r="92" spans="1:31" s="2" customFormat="1" ht="25.7" customHeight="1" hidden="1">
      <c r="A92" s="29"/>
      <c r="B92" s="30"/>
      <c r="C92" s="26" t="s">
        <v>27</v>
      </c>
      <c r="D92" s="29"/>
      <c r="E92" s="29"/>
      <c r="F92" s="24" t="str">
        <f>IF(E18="","",E18)</f>
        <v xml:space="preserve"> </v>
      </c>
      <c r="G92" s="29"/>
      <c r="H92" s="29"/>
      <c r="I92" s="26" t="s">
        <v>34</v>
      </c>
      <c r="J92" s="27" t="str">
        <f>E24</f>
        <v>DMC Havlíčkův Brod, s.r.o.</v>
      </c>
      <c r="K92" s="29"/>
      <c r="L92" s="39"/>
      <c r="S92" s="29"/>
      <c r="T92" s="29"/>
      <c r="U92" s="29"/>
      <c r="V92" s="29"/>
      <c r="W92" s="29"/>
      <c r="X92" s="29"/>
      <c r="Y92" s="29"/>
      <c r="Z92" s="29"/>
      <c r="AA92" s="29"/>
      <c r="AB92" s="29"/>
      <c r="AC92" s="29"/>
      <c r="AD92" s="29"/>
      <c r="AE92" s="29"/>
    </row>
    <row r="93" spans="1:31" s="2" customFormat="1" ht="10.35" customHeight="1" hidden="1">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31" s="2" customFormat="1" ht="29.25" customHeight="1" hidden="1">
      <c r="A94" s="29"/>
      <c r="B94" s="30"/>
      <c r="C94" s="107" t="s">
        <v>100</v>
      </c>
      <c r="D94" s="99"/>
      <c r="E94" s="99"/>
      <c r="F94" s="99"/>
      <c r="G94" s="99"/>
      <c r="H94" s="99"/>
      <c r="I94" s="99"/>
      <c r="J94" s="108" t="s">
        <v>101</v>
      </c>
      <c r="K94" s="99"/>
      <c r="L94" s="39"/>
      <c r="S94" s="29"/>
      <c r="T94" s="29"/>
      <c r="U94" s="29"/>
      <c r="V94" s="29"/>
      <c r="W94" s="29"/>
      <c r="X94" s="29"/>
      <c r="Y94" s="29"/>
      <c r="Z94" s="29"/>
      <c r="AA94" s="29"/>
      <c r="AB94" s="29"/>
      <c r="AC94" s="29"/>
      <c r="AD94" s="29"/>
      <c r="AE94" s="29"/>
    </row>
    <row r="95" spans="1:31" s="2" customFormat="1" ht="10.35" customHeight="1" hidden="1">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hidden="1">
      <c r="A96" s="29"/>
      <c r="B96" s="30"/>
      <c r="C96" s="109" t="s">
        <v>102</v>
      </c>
      <c r="D96" s="29"/>
      <c r="E96" s="29"/>
      <c r="F96" s="29"/>
      <c r="G96" s="29"/>
      <c r="H96" s="29"/>
      <c r="I96" s="29"/>
      <c r="J96" s="68">
        <f>J120</f>
        <v>0</v>
      </c>
      <c r="K96" s="29"/>
      <c r="L96" s="39"/>
      <c r="S96" s="29"/>
      <c r="T96" s="29"/>
      <c r="U96" s="29"/>
      <c r="V96" s="29"/>
      <c r="W96" s="29"/>
      <c r="X96" s="29"/>
      <c r="Y96" s="29"/>
      <c r="Z96" s="29"/>
      <c r="AA96" s="29"/>
      <c r="AB96" s="29"/>
      <c r="AC96" s="29"/>
      <c r="AD96" s="29"/>
      <c r="AE96" s="29"/>
      <c r="AU96" s="17" t="s">
        <v>103</v>
      </c>
    </row>
    <row r="97" spans="2:12" s="9" customFormat="1" ht="24.95" customHeight="1" hidden="1">
      <c r="B97" s="110"/>
      <c r="D97" s="111" t="s">
        <v>104</v>
      </c>
      <c r="E97" s="112"/>
      <c r="F97" s="112"/>
      <c r="G97" s="112"/>
      <c r="H97" s="112"/>
      <c r="I97" s="112"/>
      <c r="J97" s="113">
        <f>J126</f>
        <v>0</v>
      </c>
      <c r="L97" s="110"/>
    </row>
    <row r="98" spans="2:12" s="10" customFormat="1" ht="19.9" customHeight="1" hidden="1">
      <c r="B98" s="114"/>
      <c r="D98" s="115" t="s">
        <v>105</v>
      </c>
      <c r="E98" s="116"/>
      <c r="F98" s="116"/>
      <c r="G98" s="116"/>
      <c r="H98" s="116"/>
      <c r="I98" s="116"/>
      <c r="J98" s="117">
        <f>J127</f>
        <v>0</v>
      </c>
      <c r="L98" s="114"/>
    </row>
    <row r="99" spans="2:12" s="9" customFormat="1" ht="24.95" customHeight="1" hidden="1">
      <c r="B99" s="110"/>
      <c r="D99" s="111" t="s">
        <v>106</v>
      </c>
      <c r="E99" s="112"/>
      <c r="F99" s="112"/>
      <c r="G99" s="112"/>
      <c r="H99" s="112"/>
      <c r="I99" s="112"/>
      <c r="J99" s="113">
        <f>J129</f>
        <v>0</v>
      </c>
      <c r="L99" s="110"/>
    </row>
    <row r="100" spans="2:12" s="9" customFormat="1" ht="24.95" customHeight="1" hidden="1">
      <c r="B100" s="110"/>
      <c r="D100" s="111" t="s">
        <v>107</v>
      </c>
      <c r="E100" s="112"/>
      <c r="F100" s="112"/>
      <c r="G100" s="112"/>
      <c r="H100" s="112"/>
      <c r="I100" s="112"/>
      <c r="J100" s="113">
        <f>J147</f>
        <v>0</v>
      </c>
      <c r="L100" s="110"/>
    </row>
    <row r="101" spans="1:31" s="2" customFormat="1" ht="21.75" customHeight="1" hidden="1">
      <c r="A101" s="29"/>
      <c r="B101" s="30"/>
      <c r="C101" s="29"/>
      <c r="D101" s="29"/>
      <c r="E101" s="29"/>
      <c r="F101" s="29"/>
      <c r="G101" s="29"/>
      <c r="H101" s="29"/>
      <c r="I101" s="29"/>
      <c r="J101" s="29"/>
      <c r="K101" s="29"/>
      <c r="L101" s="39"/>
      <c r="S101" s="29"/>
      <c r="T101" s="29"/>
      <c r="U101" s="29"/>
      <c r="V101" s="29"/>
      <c r="W101" s="29"/>
      <c r="X101" s="29"/>
      <c r="Y101" s="29"/>
      <c r="Z101" s="29"/>
      <c r="AA101" s="29"/>
      <c r="AB101" s="29"/>
      <c r="AC101" s="29"/>
      <c r="AD101" s="29"/>
      <c r="AE101" s="29"/>
    </row>
    <row r="102" spans="1:31" s="2" customFormat="1" ht="6.95" customHeight="1" hidden="1">
      <c r="A102" s="29"/>
      <c r="B102" s="44"/>
      <c r="C102" s="45"/>
      <c r="D102" s="45"/>
      <c r="E102" s="45"/>
      <c r="F102" s="45"/>
      <c r="G102" s="45"/>
      <c r="H102" s="45"/>
      <c r="I102" s="45"/>
      <c r="J102" s="45"/>
      <c r="K102" s="45"/>
      <c r="L102" s="39"/>
      <c r="S102" s="29"/>
      <c r="T102" s="29"/>
      <c r="U102" s="29"/>
      <c r="V102" s="29"/>
      <c r="W102" s="29"/>
      <c r="X102" s="29"/>
      <c r="Y102" s="29"/>
      <c r="Z102" s="29"/>
      <c r="AA102" s="29"/>
      <c r="AB102" s="29"/>
      <c r="AC102" s="29"/>
      <c r="AD102" s="29"/>
      <c r="AE102" s="29"/>
    </row>
    <row r="103" ht="12" hidden="1"/>
    <row r="104" ht="12" hidden="1"/>
    <row r="105" ht="12" hidden="1"/>
    <row r="106" spans="1:31" s="2" customFormat="1" ht="6.95" customHeight="1">
      <c r="A106" s="29"/>
      <c r="B106" s="46"/>
      <c r="C106" s="47"/>
      <c r="D106" s="47"/>
      <c r="E106" s="47"/>
      <c r="F106" s="47"/>
      <c r="G106" s="47"/>
      <c r="H106" s="47"/>
      <c r="I106" s="47"/>
      <c r="J106" s="47"/>
      <c r="K106" s="47"/>
      <c r="L106" s="39"/>
      <c r="S106" s="29"/>
      <c r="T106" s="29"/>
      <c r="U106" s="29"/>
      <c r="V106" s="29"/>
      <c r="W106" s="29"/>
      <c r="X106" s="29"/>
      <c r="Y106" s="29"/>
      <c r="Z106" s="29"/>
      <c r="AA106" s="29"/>
      <c r="AB106" s="29"/>
      <c r="AC106" s="29"/>
      <c r="AD106" s="29"/>
      <c r="AE106" s="29"/>
    </row>
    <row r="107" spans="1:31" s="2" customFormat="1" ht="24.95" customHeight="1">
      <c r="A107" s="29"/>
      <c r="B107" s="30"/>
      <c r="C107" s="21" t="s">
        <v>108</v>
      </c>
      <c r="D107" s="29"/>
      <c r="E107" s="29"/>
      <c r="F107" s="29"/>
      <c r="G107" s="29"/>
      <c r="H107" s="29"/>
      <c r="I107" s="29"/>
      <c r="J107" s="29"/>
      <c r="K107" s="29"/>
      <c r="L107" s="39"/>
      <c r="S107" s="29"/>
      <c r="T107" s="29"/>
      <c r="U107" s="29"/>
      <c r="V107" s="29"/>
      <c r="W107" s="29"/>
      <c r="X107" s="29"/>
      <c r="Y107" s="29"/>
      <c r="Z107" s="29"/>
      <c r="AA107" s="29"/>
      <c r="AB107" s="29"/>
      <c r="AC107" s="29"/>
      <c r="AD107" s="29"/>
      <c r="AE107" s="29"/>
    </row>
    <row r="108" spans="1:31" s="2" customFormat="1" ht="6.95" customHeight="1">
      <c r="A108" s="29"/>
      <c r="B108" s="30"/>
      <c r="C108" s="29"/>
      <c r="D108" s="29"/>
      <c r="E108" s="29"/>
      <c r="F108" s="29"/>
      <c r="G108" s="29"/>
      <c r="H108" s="29"/>
      <c r="I108" s="29"/>
      <c r="J108" s="29"/>
      <c r="K108" s="29"/>
      <c r="L108" s="39"/>
      <c r="S108" s="29"/>
      <c r="T108" s="29"/>
      <c r="U108" s="29"/>
      <c r="V108" s="29"/>
      <c r="W108" s="29"/>
      <c r="X108" s="29"/>
      <c r="Y108" s="29"/>
      <c r="Z108" s="29"/>
      <c r="AA108" s="29"/>
      <c r="AB108" s="29"/>
      <c r="AC108" s="29"/>
      <c r="AD108" s="29"/>
      <c r="AE108" s="29"/>
    </row>
    <row r="109" spans="1:31" s="2" customFormat="1" ht="12" customHeight="1">
      <c r="A109" s="29"/>
      <c r="B109" s="30"/>
      <c r="C109" s="26" t="s">
        <v>14</v>
      </c>
      <c r="D109" s="29"/>
      <c r="E109" s="29"/>
      <c r="F109" s="29"/>
      <c r="G109" s="29"/>
      <c r="H109" s="29"/>
      <c r="I109" s="29"/>
      <c r="J109" s="29"/>
      <c r="K109" s="29"/>
      <c r="L109" s="39"/>
      <c r="S109" s="29"/>
      <c r="T109" s="29"/>
      <c r="U109" s="29"/>
      <c r="V109" s="29"/>
      <c r="W109" s="29"/>
      <c r="X109" s="29"/>
      <c r="Y109" s="29"/>
      <c r="Z109" s="29"/>
      <c r="AA109" s="29"/>
      <c r="AB109" s="29"/>
      <c r="AC109" s="29"/>
      <c r="AD109" s="29"/>
      <c r="AE109" s="29"/>
    </row>
    <row r="110" spans="1:31" s="2" customFormat="1" ht="26.25" customHeight="1">
      <c r="A110" s="29"/>
      <c r="B110" s="30"/>
      <c r="C110" s="29"/>
      <c r="D110" s="29"/>
      <c r="E110" s="241" t="str">
        <f>E7</f>
        <v xml:space="preserve">Oprava výhybek č. 1, 2 a koleje č. 1 v žst Boří les </v>
      </c>
      <c r="F110" s="242"/>
      <c r="G110" s="242"/>
      <c r="H110" s="242"/>
      <c r="I110" s="29"/>
      <c r="J110" s="29"/>
      <c r="K110" s="29"/>
      <c r="L110" s="39"/>
      <c r="S110" s="29"/>
      <c r="T110" s="29"/>
      <c r="U110" s="29"/>
      <c r="V110" s="29"/>
      <c r="W110" s="29"/>
      <c r="X110" s="29"/>
      <c r="Y110" s="29"/>
      <c r="Z110" s="29"/>
      <c r="AA110" s="29"/>
      <c r="AB110" s="29"/>
      <c r="AC110" s="29"/>
      <c r="AD110" s="29"/>
      <c r="AE110" s="29"/>
    </row>
    <row r="111" spans="1:31" s="2" customFormat="1" ht="12" customHeight="1">
      <c r="A111" s="29"/>
      <c r="B111" s="30"/>
      <c r="C111" s="26" t="s">
        <v>97</v>
      </c>
      <c r="D111" s="29"/>
      <c r="E111" s="29"/>
      <c r="F111" s="29"/>
      <c r="G111" s="29"/>
      <c r="H111" s="29"/>
      <c r="I111" s="29"/>
      <c r="J111" s="29"/>
      <c r="K111" s="29"/>
      <c r="L111" s="39"/>
      <c r="S111" s="29"/>
      <c r="T111" s="29"/>
      <c r="U111" s="29"/>
      <c r="V111" s="29"/>
      <c r="W111" s="29"/>
      <c r="X111" s="29"/>
      <c r="Y111" s="29"/>
      <c r="Z111" s="29"/>
      <c r="AA111" s="29"/>
      <c r="AB111" s="29"/>
      <c r="AC111" s="29"/>
      <c r="AD111" s="29"/>
      <c r="AE111" s="29"/>
    </row>
    <row r="112" spans="1:31" s="2" customFormat="1" ht="16.5" customHeight="1">
      <c r="A112" s="29"/>
      <c r="B112" s="30"/>
      <c r="C112" s="29"/>
      <c r="D112" s="29"/>
      <c r="E112" s="206" t="str">
        <f>E9</f>
        <v>PS 01 - Zabezpečovací zařízení</v>
      </c>
      <c r="F112" s="240"/>
      <c r="G112" s="240"/>
      <c r="H112" s="240"/>
      <c r="I112" s="29"/>
      <c r="J112" s="29"/>
      <c r="K112" s="29"/>
      <c r="L112" s="39"/>
      <c r="S112" s="29"/>
      <c r="T112" s="29"/>
      <c r="U112" s="29"/>
      <c r="V112" s="29"/>
      <c r="W112" s="29"/>
      <c r="X112" s="29"/>
      <c r="Y112" s="29"/>
      <c r="Z112" s="29"/>
      <c r="AA112" s="29"/>
      <c r="AB112" s="29"/>
      <c r="AC112" s="29"/>
      <c r="AD112" s="29"/>
      <c r="AE112" s="29"/>
    </row>
    <row r="113" spans="1:31" s="2" customFormat="1" ht="6.95" customHeight="1">
      <c r="A113" s="29"/>
      <c r="B113" s="30"/>
      <c r="C113" s="29"/>
      <c r="D113" s="29"/>
      <c r="E113" s="29"/>
      <c r="F113" s="29"/>
      <c r="G113" s="29"/>
      <c r="H113" s="29"/>
      <c r="I113" s="29"/>
      <c r="J113" s="29"/>
      <c r="K113" s="29"/>
      <c r="L113" s="39"/>
      <c r="S113" s="29"/>
      <c r="T113" s="29"/>
      <c r="U113" s="29"/>
      <c r="V113" s="29"/>
      <c r="W113" s="29"/>
      <c r="X113" s="29"/>
      <c r="Y113" s="29"/>
      <c r="Z113" s="29"/>
      <c r="AA113" s="29"/>
      <c r="AB113" s="29"/>
      <c r="AC113" s="29"/>
      <c r="AD113" s="29"/>
      <c r="AE113" s="29"/>
    </row>
    <row r="114" spans="1:31" s="2" customFormat="1" ht="12" customHeight="1">
      <c r="A114" s="29"/>
      <c r="B114" s="30"/>
      <c r="C114" s="26" t="s">
        <v>17</v>
      </c>
      <c r="D114" s="29"/>
      <c r="E114" s="29"/>
      <c r="F114" s="24" t="str">
        <f>F12</f>
        <v>Boří les</v>
      </c>
      <c r="G114" s="29"/>
      <c r="H114" s="29"/>
      <c r="I114" s="26" t="s">
        <v>19</v>
      </c>
      <c r="J114" s="52" t="str">
        <f>IF(J12="","",J12)</f>
        <v>18. 1. 2021</v>
      </c>
      <c r="K114" s="29"/>
      <c r="L114" s="39"/>
      <c r="S114" s="29"/>
      <c r="T114" s="29"/>
      <c r="U114" s="29"/>
      <c r="V114" s="29"/>
      <c r="W114" s="29"/>
      <c r="X114" s="29"/>
      <c r="Y114" s="29"/>
      <c r="Z114" s="29"/>
      <c r="AA114" s="29"/>
      <c r="AB114" s="29"/>
      <c r="AC114" s="29"/>
      <c r="AD114" s="29"/>
      <c r="AE114" s="29"/>
    </row>
    <row r="115" spans="1:31" s="2" customFormat="1" ht="6.95" customHeight="1">
      <c r="A115" s="29"/>
      <c r="B115" s="30"/>
      <c r="C115" s="29"/>
      <c r="D115" s="29"/>
      <c r="E115" s="29"/>
      <c r="F115" s="29"/>
      <c r="G115" s="29"/>
      <c r="H115" s="29"/>
      <c r="I115" s="29"/>
      <c r="J115" s="29"/>
      <c r="K115" s="29"/>
      <c r="L115" s="39"/>
      <c r="S115" s="29"/>
      <c r="T115" s="29"/>
      <c r="U115" s="29"/>
      <c r="V115" s="29"/>
      <c r="W115" s="29"/>
      <c r="X115" s="29"/>
      <c r="Y115" s="29"/>
      <c r="Z115" s="29"/>
      <c r="AA115" s="29"/>
      <c r="AB115" s="29"/>
      <c r="AC115" s="29"/>
      <c r="AD115" s="29"/>
      <c r="AE115" s="29"/>
    </row>
    <row r="116" spans="1:31" s="2" customFormat="1" ht="25.7" customHeight="1">
      <c r="A116" s="29"/>
      <c r="B116" s="30"/>
      <c r="C116" s="26" t="s">
        <v>21</v>
      </c>
      <c r="D116" s="29"/>
      <c r="E116" s="29"/>
      <c r="F116" s="24" t="str">
        <f>E15</f>
        <v>Správa železnic, státní organizace</v>
      </c>
      <c r="G116" s="29"/>
      <c r="H116" s="29"/>
      <c r="I116" s="26" t="s">
        <v>29</v>
      </c>
      <c r="J116" s="27" t="str">
        <f>E21</f>
        <v>DMC Havlíčkův Brod, s.r.o.</v>
      </c>
      <c r="K116" s="29"/>
      <c r="L116" s="39"/>
      <c r="S116" s="29"/>
      <c r="T116" s="29"/>
      <c r="U116" s="29"/>
      <c r="V116" s="29"/>
      <c r="W116" s="29"/>
      <c r="X116" s="29"/>
      <c r="Y116" s="29"/>
      <c r="Z116" s="29"/>
      <c r="AA116" s="29"/>
      <c r="AB116" s="29"/>
      <c r="AC116" s="29"/>
      <c r="AD116" s="29"/>
      <c r="AE116" s="29"/>
    </row>
    <row r="117" spans="1:31" s="2" customFormat="1" ht="25.7" customHeight="1">
      <c r="A117" s="29"/>
      <c r="B117" s="30"/>
      <c r="C117" s="26" t="s">
        <v>27</v>
      </c>
      <c r="D117" s="29"/>
      <c r="E117" s="29"/>
      <c r="F117" s="24" t="str">
        <f>IF(E18="","",E18)</f>
        <v xml:space="preserve"> </v>
      </c>
      <c r="G117" s="29"/>
      <c r="H117" s="29"/>
      <c r="I117" s="26" t="s">
        <v>34</v>
      </c>
      <c r="J117" s="27" t="str">
        <f>E24</f>
        <v>DMC Havlíčkův Brod, s.r.o.</v>
      </c>
      <c r="K117" s="29"/>
      <c r="L117" s="39"/>
      <c r="S117" s="29"/>
      <c r="T117" s="29"/>
      <c r="U117" s="29"/>
      <c r="V117" s="29"/>
      <c r="W117" s="29"/>
      <c r="X117" s="29"/>
      <c r="Y117" s="29"/>
      <c r="Z117" s="29"/>
      <c r="AA117" s="29"/>
      <c r="AB117" s="29"/>
      <c r="AC117" s="29"/>
      <c r="AD117" s="29"/>
      <c r="AE117" s="29"/>
    </row>
    <row r="118" spans="1:31" s="2" customFormat="1" ht="10.35" customHeight="1">
      <c r="A118" s="29"/>
      <c r="B118" s="30"/>
      <c r="C118" s="29"/>
      <c r="D118" s="29"/>
      <c r="E118" s="29"/>
      <c r="F118" s="29"/>
      <c r="G118" s="29"/>
      <c r="H118" s="29"/>
      <c r="I118" s="29"/>
      <c r="J118" s="29"/>
      <c r="K118" s="29"/>
      <c r="L118" s="39"/>
      <c r="S118" s="29"/>
      <c r="T118" s="29"/>
      <c r="U118" s="29"/>
      <c r="V118" s="29"/>
      <c r="W118" s="29"/>
      <c r="X118" s="29"/>
      <c r="Y118" s="29"/>
      <c r="Z118" s="29"/>
      <c r="AA118" s="29"/>
      <c r="AB118" s="29"/>
      <c r="AC118" s="29"/>
      <c r="AD118" s="29"/>
      <c r="AE118" s="29"/>
    </row>
    <row r="119" spans="1:31" s="11" customFormat="1" ht="29.25" customHeight="1">
      <c r="A119" s="118"/>
      <c r="B119" s="119"/>
      <c r="C119" s="120" t="s">
        <v>109</v>
      </c>
      <c r="D119" s="121" t="s">
        <v>61</v>
      </c>
      <c r="E119" s="121" t="s">
        <v>57</v>
      </c>
      <c r="F119" s="121" t="s">
        <v>58</v>
      </c>
      <c r="G119" s="121" t="s">
        <v>110</v>
      </c>
      <c r="H119" s="121" t="s">
        <v>111</v>
      </c>
      <c r="I119" s="121" t="s">
        <v>112</v>
      </c>
      <c r="J119" s="121" t="s">
        <v>101</v>
      </c>
      <c r="K119" s="122" t="s">
        <v>113</v>
      </c>
      <c r="L119" s="123"/>
      <c r="M119" s="59" t="s">
        <v>1</v>
      </c>
      <c r="N119" s="60" t="s">
        <v>40</v>
      </c>
      <c r="O119" s="60" t="s">
        <v>114</v>
      </c>
      <c r="P119" s="60" t="s">
        <v>115</v>
      </c>
      <c r="Q119" s="60" t="s">
        <v>116</v>
      </c>
      <c r="R119" s="60" t="s">
        <v>117</v>
      </c>
      <c r="S119" s="60" t="s">
        <v>118</v>
      </c>
      <c r="T119" s="61" t="s">
        <v>119</v>
      </c>
      <c r="U119" s="118"/>
      <c r="V119" s="118"/>
      <c r="W119" s="118"/>
      <c r="X119" s="118"/>
      <c r="Y119" s="118"/>
      <c r="Z119" s="118"/>
      <c r="AA119" s="118"/>
      <c r="AB119" s="118"/>
      <c r="AC119" s="118"/>
      <c r="AD119" s="118"/>
      <c r="AE119" s="118"/>
    </row>
    <row r="120" spans="1:63" s="2" customFormat="1" ht="22.9" customHeight="1">
      <c r="A120" s="29"/>
      <c r="B120" s="30"/>
      <c r="C120" s="66" t="s">
        <v>120</v>
      </c>
      <c r="D120" s="29"/>
      <c r="E120" s="29"/>
      <c r="F120" s="29"/>
      <c r="G120" s="29"/>
      <c r="H120" s="29"/>
      <c r="I120" s="29"/>
      <c r="J120" s="124">
        <f>BK120</f>
        <v>0</v>
      </c>
      <c r="K120" s="29"/>
      <c r="L120" s="30"/>
      <c r="M120" s="62"/>
      <c r="N120" s="53"/>
      <c r="O120" s="63"/>
      <c r="P120" s="125">
        <f>P121+SUM(P122:P126)+P129+P147</f>
        <v>0</v>
      </c>
      <c r="Q120" s="63"/>
      <c r="R120" s="125">
        <f>R121+SUM(R122:R126)+R129+R147</f>
        <v>0</v>
      </c>
      <c r="S120" s="63"/>
      <c r="T120" s="126">
        <f>T121+SUM(T122:T126)+T129+T147</f>
        <v>0</v>
      </c>
      <c r="U120" s="29"/>
      <c r="V120" s="29"/>
      <c r="W120" s="29"/>
      <c r="X120" s="29"/>
      <c r="Y120" s="29"/>
      <c r="Z120" s="29"/>
      <c r="AA120" s="29"/>
      <c r="AB120" s="29"/>
      <c r="AC120" s="29"/>
      <c r="AD120" s="29"/>
      <c r="AE120" s="29"/>
      <c r="AT120" s="17" t="s">
        <v>75</v>
      </c>
      <c r="AU120" s="17" t="s">
        <v>103</v>
      </c>
      <c r="BK120" s="127">
        <f>BK121+SUM(BK122:BK126)+BK129+BK147</f>
        <v>0</v>
      </c>
    </row>
    <row r="121" spans="1:65" s="2" customFormat="1" ht="24">
      <c r="A121" s="29"/>
      <c r="B121" s="128"/>
      <c r="C121" s="129" t="s">
        <v>84</v>
      </c>
      <c r="D121" s="129" t="s">
        <v>121</v>
      </c>
      <c r="E121" s="130" t="s">
        <v>122</v>
      </c>
      <c r="F121" s="131" t="s">
        <v>123</v>
      </c>
      <c r="G121" s="132" t="s">
        <v>124</v>
      </c>
      <c r="H121" s="133">
        <v>1</v>
      </c>
      <c r="I121" s="134"/>
      <c r="J121" s="134">
        <f>ROUND(I121*H121,2)</f>
        <v>0</v>
      </c>
      <c r="K121" s="131" t="s">
        <v>125</v>
      </c>
      <c r="L121" s="135"/>
      <c r="M121" s="136" t="s">
        <v>1</v>
      </c>
      <c r="N121" s="137" t="s">
        <v>41</v>
      </c>
      <c r="O121" s="138">
        <v>0</v>
      </c>
      <c r="P121" s="138">
        <f>O121*H121</f>
        <v>0</v>
      </c>
      <c r="Q121" s="138">
        <v>0</v>
      </c>
      <c r="R121" s="138">
        <f>Q121*H121</f>
        <v>0</v>
      </c>
      <c r="S121" s="138">
        <v>0</v>
      </c>
      <c r="T121" s="139">
        <f>S121*H121</f>
        <v>0</v>
      </c>
      <c r="U121" s="29"/>
      <c r="V121" s="29"/>
      <c r="W121" s="29"/>
      <c r="X121" s="29"/>
      <c r="Y121" s="29"/>
      <c r="Z121" s="29"/>
      <c r="AA121" s="29"/>
      <c r="AB121" s="29"/>
      <c r="AC121" s="29"/>
      <c r="AD121" s="29"/>
      <c r="AE121" s="29"/>
      <c r="AR121" s="140" t="s">
        <v>126</v>
      </c>
      <c r="AT121" s="140" t="s">
        <v>121</v>
      </c>
      <c r="AU121" s="140" t="s">
        <v>76</v>
      </c>
      <c r="AY121" s="17" t="s">
        <v>127</v>
      </c>
      <c r="BE121" s="141">
        <f>IF(N121="základní",J121,0)</f>
        <v>0</v>
      </c>
      <c r="BF121" s="141">
        <f>IF(N121="snížená",J121,0)</f>
        <v>0</v>
      </c>
      <c r="BG121" s="141">
        <f>IF(N121="zákl. přenesená",J121,0)</f>
        <v>0</v>
      </c>
      <c r="BH121" s="141">
        <f>IF(N121="sníž. přenesená",J121,0)</f>
        <v>0</v>
      </c>
      <c r="BI121" s="141">
        <f>IF(N121="nulová",J121,0)</f>
        <v>0</v>
      </c>
      <c r="BJ121" s="17" t="s">
        <v>84</v>
      </c>
      <c r="BK121" s="141">
        <f>ROUND(I121*H121,2)</f>
        <v>0</v>
      </c>
      <c r="BL121" s="17" t="s">
        <v>128</v>
      </c>
      <c r="BM121" s="140" t="s">
        <v>129</v>
      </c>
    </row>
    <row r="122" spans="1:65" s="2" customFormat="1" ht="24">
      <c r="A122" s="29"/>
      <c r="B122" s="128"/>
      <c r="C122" s="129" t="s">
        <v>86</v>
      </c>
      <c r="D122" s="129" t="s">
        <v>121</v>
      </c>
      <c r="E122" s="130" t="s">
        <v>130</v>
      </c>
      <c r="F122" s="131" t="s">
        <v>131</v>
      </c>
      <c r="G122" s="132" t="s">
        <v>124</v>
      </c>
      <c r="H122" s="133">
        <v>1</v>
      </c>
      <c r="I122" s="134"/>
      <c r="J122" s="134">
        <f>ROUND(I122*H122,2)</f>
        <v>0</v>
      </c>
      <c r="K122" s="131" t="s">
        <v>125</v>
      </c>
      <c r="L122" s="135"/>
      <c r="M122" s="136" t="s">
        <v>1</v>
      </c>
      <c r="N122" s="137" t="s">
        <v>41</v>
      </c>
      <c r="O122" s="138">
        <v>0</v>
      </c>
      <c r="P122" s="138">
        <f>O122*H122</f>
        <v>0</v>
      </c>
      <c r="Q122" s="138">
        <v>0</v>
      </c>
      <c r="R122" s="138">
        <f>Q122*H122</f>
        <v>0</v>
      </c>
      <c r="S122" s="138">
        <v>0</v>
      </c>
      <c r="T122" s="139">
        <f>S122*H122</f>
        <v>0</v>
      </c>
      <c r="U122" s="29"/>
      <c r="V122" s="29"/>
      <c r="W122" s="29"/>
      <c r="X122" s="29"/>
      <c r="Y122" s="29"/>
      <c r="Z122" s="29"/>
      <c r="AA122" s="29"/>
      <c r="AB122" s="29"/>
      <c r="AC122" s="29"/>
      <c r="AD122" s="29"/>
      <c r="AE122" s="29"/>
      <c r="AR122" s="140" t="s">
        <v>126</v>
      </c>
      <c r="AT122" s="140" t="s">
        <v>121</v>
      </c>
      <c r="AU122" s="140" t="s">
        <v>76</v>
      </c>
      <c r="AY122" s="17" t="s">
        <v>127</v>
      </c>
      <c r="BE122" s="141">
        <f>IF(N122="základní",J122,0)</f>
        <v>0</v>
      </c>
      <c r="BF122" s="141">
        <f>IF(N122="snížená",J122,0)</f>
        <v>0</v>
      </c>
      <c r="BG122" s="141">
        <f>IF(N122="zákl. přenesená",J122,0)</f>
        <v>0</v>
      </c>
      <c r="BH122" s="141">
        <f>IF(N122="sníž. přenesená",J122,0)</f>
        <v>0</v>
      </c>
      <c r="BI122" s="141">
        <f>IF(N122="nulová",J122,0)</f>
        <v>0</v>
      </c>
      <c r="BJ122" s="17" t="s">
        <v>84</v>
      </c>
      <c r="BK122" s="141">
        <f>ROUND(I122*H122,2)</f>
        <v>0</v>
      </c>
      <c r="BL122" s="17" t="s">
        <v>128</v>
      </c>
      <c r="BM122" s="140" t="s">
        <v>132</v>
      </c>
    </row>
    <row r="123" spans="1:65" s="2" customFormat="1" ht="24">
      <c r="A123" s="29"/>
      <c r="B123" s="128"/>
      <c r="C123" s="129" t="s">
        <v>133</v>
      </c>
      <c r="D123" s="129" t="s">
        <v>121</v>
      </c>
      <c r="E123" s="130" t="s">
        <v>134</v>
      </c>
      <c r="F123" s="131" t="s">
        <v>135</v>
      </c>
      <c r="G123" s="132" t="s">
        <v>124</v>
      </c>
      <c r="H123" s="133">
        <v>1</v>
      </c>
      <c r="I123" s="134"/>
      <c r="J123" s="134">
        <f>ROUND(I123*H123,2)</f>
        <v>0</v>
      </c>
      <c r="K123" s="131" t="s">
        <v>125</v>
      </c>
      <c r="L123" s="135"/>
      <c r="M123" s="136" t="s">
        <v>1</v>
      </c>
      <c r="N123" s="137" t="s">
        <v>41</v>
      </c>
      <c r="O123" s="138">
        <v>0</v>
      </c>
      <c r="P123" s="138">
        <f>O123*H123</f>
        <v>0</v>
      </c>
      <c r="Q123" s="138">
        <v>0</v>
      </c>
      <c r="R123" s="138">
        <f>Q123*H123</f>
        <v>0</v>
      </c>
      <c r="S123" s="138">
        <v>0</v>
      </c>
      <c r="T123" s="139">
        <f>S123*H123</f>
        <v>0</v>
      </c>
      <c r="U123" s="29"/>
      <c r="V123" s="29"/>
      <c r="W123" s="29"/>
      <c r="X123" s="29"/>
      <c r="Y123" s="29"/>
      <c r="Z123" s="29"/>
      <c r="AA123" s="29"/>
      <c r="AB123" s="29"/>
      <c r="AC123" s="29"/>
      <c r="AD123" s="29"/>
      <c r="AE123" s="29"/>
      <c r="AR123" s="140" t="s">
        <v>126</v>
      </c>
      <c r="AT123" s="140" t="s">
        <v>121</v>
      </c>
      <c r="AU123" s="140" t="s">
        <v>76</v>
      </c>
      <c r="AY123" s="17" t="s">
        <v>127</v>
      </c>
      <c r="BE123" s="141">
        <f>IF(N123="základní",J123,0)</f>
        <v>0</v>
      </c>
      <c r="BF123" s="141">
        <f>IF(N123="snížená",J123,0)</f>
        <v>0</v>
      </c>
      <c r="BG123" s="141">
        <f>IF(N123="zákl. přenesená",J123,0)</f>
        <v>0</v>
      </c>
      <c r="BH123" s="141">
        <f>IF(N123="sníž. přenesená",J123,0)</f>
        <v>0</v>
      </c>
      <c r="BI123" s="141">
        <f>IF(N123="nulová",J123,0)</f>
        <v>0</v>
      </c>
      <c r="BJ123" s="17" t="s">
        <v>84</v>
      </c>
      <c r="BK123" s="141">
        <f>ROUND(I123*H123,2)</f>
        <v>0</v>
      </c>
      <c r="BL123" s="17" t="s">
        <v>128</v>
      </c>
      <c r="BM123" s="140" t="s">
        <v>136</v>
      </c>
    </row>
    <row r="124" spans="1:65" s="2" customFormat="1" ht="24">
      <c r="A124" s="29"/>
      <c r="B124" s="128"/>
      <c r="C124" s="129" t="s">
        <v>128</v>
      </c>
      <c r="D124" s="129" t="s">
        <v>121</v>
      </c>
      <c r="E124" s="130" t="s">
        <v>137</v>
      </c>
      <c r="F124" s="131" t="s">
        <v>138</v>
      </c>
      <c r="G124" s="132" t="s">
        <v>124</v>
      </c>
      <c r="H124" s="133">
        <v>1</v>
      </c>
      <c r="I124" s="134"/>
      <c r="J124" s="134">
        <f>ROUND(I124*H124,2)</f>
        <v>0</v>
      </c>
      <c r="K124" s="131" t="s">
        <v>125</v>
      </c>
      <c r="L124" s="135"/>
      <c r="M124" s="136" t="s">
        <v>1</v>
      </c>
      <c r="N124" s="137" t="s">
        <v>41</v>
      </c>
      <c r="O124" s="138">
        <v>0</v>
      </c>
      <c r="P124" s="138">
        <f>O124*H124</f>
        <v>0</v>
      </c>
      <c r="Q124" s="138">
        <v>0</v>
      </c>
      <c r="R124" s="138">
        <f>Q124*H124</f>
        <v>0</v>
      </c>
      <c r="S124" s="138">
        <v>0</v>
      </c>
      <c r="T124" s="139">
        <f>S124*H124</f>
        <v>0</v>
      </c>
      <c r="U124" s="29"/>
      <c r="V124" s="29"/>
      <c r="W124" s="29"/>
      <c r="X124" s="29"/>
      <c r="Y124" s="29"/>
      <c r="Z124" s="29"/>
      <c r="AA124" s="29"/>
      <c r="AB124" s="29"/>
      <c r="AC124" s="29"/>
      <c r="AD124" s="29"/>
      <c r="AE124" s="29"/>
      <c r="AR124" s="140" t="s">
        <v>126</v>
      </c>
      <c r="AT124" s="140" t="s">
        <v>121</v>
      </c>
      <c r="AU124" s="140" t="s">
        <v>76</v>
      </c>
      <c r="AY124" s="17" t="s">
        <v>127</v>
      </c>
      <c r="BE124" s="141">
        <f>IF(N124="základní",J124,0)</f>
        <v>0</v>
      </c>
      <c r="BF124" s="141">
        <f>IF(N124="snížená",J124,0)</f>
        <v>0</v>
      </c>
      <c r="BG124" s="141">
        <f>IF(N124="zákl. přenesená",J124,0)</f>
        <v>0</v>
      </c>
      <c r="BH124" s="141">
        <f>IF(N124="sníž. přenesená",J124,0)</f>
        <v>0</v>
      </c>
      <c r="BI124" s="141">
        <f>IF(N124="nulová",J124,0)</f>
        <v>0</v>
      </c>
      <c r="BJ124" s="17" t="s">
        <v>84</v>
      </c>
      <c r="BK124" s="141">
        <f>ROUND(I124*H124,2)</f>
        <v>0</v>
      </c>
      <c r="BL124" s="17" t="s">
        <v>128</v>
      </c>
      <c r="BM124" s="140" t="s">
        <v>139</v>
      </c>
    </row>
    <row r="125" spans="1:65" s="2" customFormat="1" ht="21.75" customHeight="1">
      <c r="A125" s="29"/>
      <c r="B125" s="128"/>
      <c r="C125" s="129" t="s">
        <v>140</v>
      </c>
      <c r="D125" s="129" t="s">
        <v>121</v>
      </c>
      <c r="E125" s="130" t="s">
        <v>141</v>
      </c>
      <c r="F125" s="131" t="s">
        <v>142</v>
      </c>
      <c r="G125" s="132" t="s">
        <v>124</v>
      </c>
      <c r="H125" s="133">
        <v>1</v>
      </c>
      <c r="I125" s="134"/>
      <c r="J125" s="134">
        <f>ROUND(I125*H125,2)</f>
        <v>0</v>
      </c>
      <c r="K125" s="131" t="s">
        <v>125</v>
      </c>
      <c r="L125" s="135"/>
      <c r="M125" s="136" t="s">
        <v>1</v>
      </c>
      <c r="N125" s="137" t="s">
        <v>41</v>
      </c>
      <c r="O125" s="138">
        <v>0</v>
      </c>
      <c r="P125" s="138">
        <f>O125*H125</f>
        <v>0</v>
      </c>
      <c r="Q125" s="138">
        <v>0</v>
      </c>
      <c r="R125" s="138">
        <f>Q125*H125</f>
        <v>0</v>
      </c>
      <c r="S125" s="138">
        <v>0</v>
      </c>
      <c r="T125" s="139">
        <f>S125*H125</f>
        <v>0</v>
      </c>
      <c r="U125" s="29"/>
      <c r="V125" s="29"/>
      <c r="W125" s="29"/>
      <c r="X125" s="29"/>
      <c r="Y125" s="29"/>
      <c r="Z125" s="29"/>
      <c r="AA125" s="29"/>
      <c r="AB125" s="29"/>
      <c r="AC125" s="29"/>
      <c r="AD125" s="29"/>
      <c r="AE125" s="29"/>
      <c r="AR125" s="140" t="s">
        <v>126</v>
      </c>
      <c r="AT125" s="140" t="s">
        <v>121</v>
      </c>
      <c r="AU125" s="140" t="s">
        <v>76</v>
      </c>
      <c r="AY125" s="17" t="s">
        <v>127</v>
      </c>
      <c r="BE125" s="141">
        <f>IF(N125="základní",J125,0)</f>
        <v>0</v>
      </c>
      <c r="BF125" s="141">
        <f>IF(N125="snížená",J125,0)</f>
        <v>0</v>
      </c>
      <c r="BG125" s="141">
        <f>IF(N125="zákl. přenesená",J125,0)</f>
        <v>0</v>
      </c>
      <c r="BH125" s="141">
        <f>IF(N125="sníž. přenesená",J125,0)</f>
        <v>0</v>
      </c>
      <c r="BI125" s="141">
        <f>IF(N125="nulová",J125,0)</f>
        <v>0</v>
      </c>
      <c r="BJ125" s="17" t="s">
        <v>84</v>
      </c>
      <c r="BK125" s="141">
        <f>ROUND(I125*H125,2)</f>
        <v>0</v>
      </c>
      <c r="BL125" s="17" t="s">
        <v>128</v>
      </c>
      <c r="BM125" s="140" t="s">
        <v>143</v>
      </c>
    </row>
    <row r="126" spans="2:63" s="12" customFormat="1" ht="25.9" customHeight="1">
      <c r="B126" s="142"/>
      <c r="D126" s="143" t="s">
        <v>75</v>
      </c>
      <c r="E126" s="144" t="s">
        <v>144</v>
      </c>
      <c r="F126" s="144" t="s">
        <v>145</v>
      </c>
      <c r="J126" s="145">
        <f>BK126</f>
        <v>0</v>
      </c>
      <c r="L126" s="142"/>
      <c r="M126" s="146"/>
      <c r="N126" s="147"/>
      <c r="O126" s="147"/>
      <c r="P126" s="148">
        <f>P127</f>
        <v>0</v>
      </c>
      <c r="Q126" s="147"/>
      <c r="R126" s="148">
        <f>R127</f>
        <v>0</v>
      </c>
      <c r="S126" s="147"/>
      <c r="T126" s="149">
        <f>T127</f>
        <v>0</v>
      </c>
      <c r="AR126" s="143" t="s">
        <v>84</v>
      </c>
      <c r="AT126" s="150" t="s">
        <v>75</v>
      </c>
      <c r="AU126" s="150" t="s">
        <v>76</v>
      </c>
      <c r="AY126" s="143" t="s">
        <v>127</v>
      </c>
      <c r="BK126" s="151">
        <f>BK127</f>
        <v>0</v>
      </c>
    </row>
    <row r="127" spans="2:63" s="12" customFormat="1" ht="22.9" customHeight="1">
      <c r="B127" s="142"/>
      <c r="D127" s="143" t="s">
        <v>75</v>
      </c>
      <c r="E127" s="152" t="s">
        <v>140</v>
      </c>
      <c r="F127" s="152" t="s">
        <v>146</v>
      </c>
      <c r="J127" s="153">
        <f>BK127</f>
        <v>0</v>
      </c>
      <c r="L127" s="142"/>
      <c r="M127" s="146"/>
      <c r="N127" s="147"/>
      <c r="O127" s="147"/>
      <c r="P127" s="148">
        <f>P128</f>
        <v>0</v>
      </c>
      <c r="Q127" s="147"/>
      <c r="R127" s="148">
        <f>R128</f>
        <v>0</v>
      </c>
      <c r="S127" s="147"/>
      <c r="T127" s="149">
        <f>T128</f>
        <v>0</v>
      </c>
      <c r="AR127" s="143" t="s">
        <v>84</v>
      </c>
      <c r="AT127" s="150" t="s">
        <v>75</v>
      </c>
      <c r="AU127" s="150" t="s">
        <v>84</v>
      </c>
      <c r="AY127" s="143" t="s">
        <v>127</v>
      </c>
      <c r="BK127" s="151">
        <f>BK128</f>
        <v>0</v>
      </c>
    </row>
    <row r="128" spans="1:65" s="2" customFormat="1" ht="24">
      <c r="A128" s="29"/>
      <c r="B128" s="128"/>
      <c r="C128" s="154" t="s">
        <v>147</v>
      </c>
      <c r="D128" s="154" t="s">
        <v>148</v>
      </c>
      <c r="E128" s="155" t="s">
        <v>149</v>
      </c>
      <c r="F128" s="156" t="s">
        <v>150</v>
      </c>
      <c r="G128" s="157" t="s">
        <v>151</v>
      </c>
      <c r="H128" s="158">
        <v>2</v>
      </c>
      <c r="I128" s="159"/>
      <c r="J128" s="159">
        <f>ROUND(I128*H128,2)</f>
        <v>0</v>
      </c>
      <c r="K128" s="156" t="s">
        <v>125</v>
      </c>
      <c r="L128" s="30"/>
      <c r="M128" s="160" t="s">
        <v>1</v>
      </c>
      <c r="N128" s="161" t="s">
        <v>41</v>
      </c>
      <c r="O128" s="138">
        <v>0</v>
      </c>
      <c r="P128" s="138">
        <f>O128*H128</f>
        <v>0</v>
      </c>
      <c r="Q128" s="138">
        <v>0</v>
      </c>
      <c r="R128" s="138">
        <f>Q128*H128</f>
        <v>0</v>
      </c>
      <c r="S128" s="138">
        <v>0</v>
      </c>
      <c r="T128" s="139">
        <f>S128*H128</f>
        <v>0</v>
      </c>
      <c r="U128" s="29"/>
      <c r="V128" s="29"/>
      <c r="W128" s="29"/>
      <c r="X128" s="29"/>
      <c r="Y128" s="29"/>
      <c r="Z128" s="29"/>
      <c r="AA128" s="29"/>
      <c r="AB128" s="29"/>
      <c r="AC128" s="29"/>
      <c r="AD128" s="29"/>
      <c r="AE128" s="29"/>
      <c r="AR128" s="140" t="s">
        <v>128</v>
      </c>
      <c r="AT128" s="140" t="s">
        <v>148</v>
      </c>
      <c r="AU128" s="140" t="s">
        <v>86</v>
      </c>
      <c r="AY128" s="17" t="s">
        <v>127</v>
      </c>
      <c r="BE128" s="141">
        <f>IF(N128="základní",J128,0)</f>
        <v>0</v>
      </c>
      <c r="BF128" s="141">
        <f>IF(N128="snížená",J128,0)</f>
        <v>0</v>
      </c>
      <c r="BG128" s="141">
        <f>IF(N128="zákl. přenesená",J128,0)</f>
        <v>0</v>
      </c>
      <c r="BH128" s="141">
        <f>IF(N128="sníž. přenesená",J128,0)</f>
        <v>0</v>
      </c>
      <c r="BI128" s="141">
        <f>IF(N128="nulová",J128,0)</f>
        <v>0</v>
      </c>
      <c r="BJ128" s="17" t="s">
        <v>84</v>
      </c>
      <c r="BK128" s="141">
        <f>ROUND(I128*H128,2)</f>
        <v>0</v>
      </c>
      <c r="BL128" s="17" t="s">
        <v>128</v>
      </c>
      <c r="BM128" s="140" t="s">
        <v>152</v>
      </c>
    </row>
    <row r="129" spans="2:63" s="12" customFormat="1" ht="25.9" customHeight="1">
      <c r="B129" s="142"/>
      <c r="D129" s="143" t="s">
        <v>75</v>
      </c>
      <c r="E129" s="144" t="s">
        <v>153</v>
      </c>
      <c r="F129" s="144" t="s">
        <v>154</v>
      </c>
      <c r="J129" s="145">
        <f>BK129</f>
        <v>0</v>
      </c>
      <c r="L129" s="142"/>
      <c r="M129" s="146"/>
      <c r="N129" s="147"/>
      <c r="O129" s="147"/>
      <c r="P129" s="148">
        <f>SUM(P130:P146)</f>
        <v>0</v>
      </c>
      <c r="Q129" s="147"/>
      <c r="R129" s="148">
        <f>SUM(R130:R146)</f>
        <v>0</v>
      </c>
      <c r="S129" s="147"/>
      <c r="T129" s="149">
        <f>SUM(T130:T146)</f>
        <v>0</v>
      </c>
      <c r="AR129" s="143" t="s">
        <v>128</v>
      </c>
      <c r="AT129" s="150" t="s">
        <v>75</v>
      </c>
      <c r="AU129" s="150" t="s">
        <v>76</v>
      </c>
      <c r="AY129" s="143" t="s">
        <v>127</v>
      </c>
      <c r="BK129" s="151">
        <f>SUM(BK130:BK146)</f>
        <v>0</v>
      </c>
    </row>
    <row r="130" spans="1:65" s="2" customFormat="1" ht="24">
      <c r="A130" s="29"/>
      <c r="B130" s="128"/>
      <c r="C130" s="154" t="s">
        <v>155</v>
      </c>
      <c r="D130" s="154" t="s">
        <v>148</v>
      </c>
      <c r="E130" s="155" t="s">
        <v>156</v>
      </c>
      <c r="F130" s="156" t="s">
        <v>157</v>
      </c>
      <c r="G130" s="157" t="s">
        <v>124</v>
      </c>
      <c r="H130" s="158">
        <v>1</v>
      </c>
      <c r="I130" s="159"/>
      <c r="J130" s="159">
        <f aca="true" t="shared" si="0" ref="J130:J146">ROUND(I130*H130,2)</f>
        <v>0</v>
      </c>
      <c r="K130" s="156" t="s">
        <v>125</v>
      </c>
      <c r="L130" s="30"/>
      <c r="M130" s="160" t="s">
        <v>1</v>
      </c>
      <c r="N130" s="161" t="s">
        <v>41</v>
      </c>
      <c r="O130" s="138">
        <v>0</v>
      </c>
      <c r="P130" s="138">
        <f aca="true" t="shared" si="1" ref="P130:P146">O130*H130</f>
        <v>0</v>
      </c>
      <c r="Q130" s="138">
        <v>0</v>
      </c>
      <c r="R130" s="138">
        <f aca="true" t="shared" si="2" ref="R130:R146">Q130*H130</f>
        <v>0</v>
      </c>
      <c r="S130" s="138">
        <v>0</v>
      </c>
      <c r="T130" s="139">
        <f aca="true" t="shared" si="3" ref="T130:T146">S130*H130</f>
        <v>0</v>
      </c>
      <c r="U130" s="29"/>
      <c r="V130" s="29"/>
      <c r="W130" s="29"/>
      <c r="X130" s="29"/>
      <c r="Y130" s="29"/>
      <c r="Z130" s="29"/>
      <c r="AA130" s="29"/>
      <c r="AB130" s="29"/>
      <c r="AC130" s="29"/>
      <c r="AD130" s="29"/>
      <c r="AE130" s="29"/>
      <c r="AR130" s="140" t="s">
        <v>158</v>
      </c>
      <c r="AT130" s="140" t="s">
        <v>148</v>
      </c>
      <c r="AU130" s="140" t="s">
        <v>84</v>
      </c>
      <c r="AY130" s="17" t="s">
        <v>127</v>
      </c>
      <c r="BE130" s="141">
        <f aca="true" t="shared" si="4" ref="BE130:BE146">IF(N130="základní",J130,0)</f>
        <v>0</v>
      </c>
      <c r="BF130" s="141">
        <f aca="true" t="shared" si="5" ref="BF130:BF146">IF(N130="snížená",J130,0)</f>
        <v>0</v>
      </c>
      <c r="BG130" s="141">
        <f aca="true" t="shared" si="6" ref="BG130:BG146">IF(N130="zákl. přenesená",J130,0)</f>
        <v>0</v>
      </c>
      <c r="BH130" s="141">
        <f aca="true" t="shared" si="7" ref="BH130:BH146">IF(N130="sníž. přenesená",J130,0)</f>
        <v>0</v>
      </c>
      <c r="BI130" s="141">
        <f aca="true" t="shared" si="8" ref="BI130:BI146">IF(N130="nulová",J130,0)</f>
        <v>0</v>
      </c>
      <c r="BJ130" s="17" t="s">
        <v>84</v>
      </c>
      <c r="BK130" s="141">
        <f aca="true" t="shared" si="9" ref="BK130:BK146">ROUND(I130*H130,2)</f>
        <v>0</v>
      </c>
      <c r="BL130" s="17" t="s">
        <v>158</v>
      </c>
      <c r="BM130" s="140" t="s">
        <v>159</v>
      </c>
    </row>
    <row r="131" spans="1:65" s="2" customFormat="1" ht="24">
      <c r="A131" s="29"/>
      <c r="B131" s="128"/>
      <c r="C131" s="154" t="s">
        <v>126</v>
      </c>
      <c r="D131" s="154" t="s">
        <v>148</v>
      </c>
      <c r="E131" s="155" t="s">
        <v>160</v>
      </c>
      <c r="F131" s="156" t="s">
        <v>161</v>
      </c>
      <c r="G131" s="157" t="s">
        <v>124</v>
      </c>
      <c r="H131" s="158">
        <v>1</v>
      </c>
      <c r="I131" s="159"/>
      <c r="J131" s="159">
        <f t="shared" si="0"/>
        <v>0</v>
      </c>
      <c r="K131" s="156" t="s">
        <v>125</v>
      </c>
      <c r="L131" s="30"/>
      <c r="M131" s="160" t="s">
        <v>1</v>
      </c>
      <c r="N131" s="161" t="s">
        <v>41</v>
      </c>
      <c r="O131" s="138">
        <v>0</v>
      </c>
      <c r="P131" s="138">
        <f t="shared" si="1"/>
        <v>0</v>
      </c>
      <c r="Q131" s="138">
        <v>0</v>
      </c>
      <c r="R131" s="138">
        <f t="shared" si="2"/>
        <v>0</v>
      </c>
      <c r="S131" s="138">
        <v>0</v>
      </c>
      <c r="T131" s="139">
        <f t="shared" si="3"/>
        <v>0</v>
      </c>
      <c r="U131" s="29"/>
      <c r="V131" s="29"/>
      <c r="W131" s="29"/>
      <c r="X131" s="29"/>
      <c r="Y131" s="29"/>
      <c r="Z131" s="29"/>
      <c r="AA131" s="29"/>
      <c r="AB131" s="29"/>
      <c r="AC131" s="29"/>
      <c r="AD131" s="29"/>
      <c r="AE131" s="29"/>
      <c r="AR131" s="140" t="s">
        <v>158</v>
      </c>
      <c r="AT131" s="140" t="s">
        <v>148</v>
      </c>
      <c r="AU131" s="140" t="s">
        <v>84</v>
      </c>
      <c r="AY131" s="17" t="s">
        <v>127</v>
      </c>
      <c r="BE131" s="141">
        <f t="shared" si="4"/>
        <v>0</v>
      </c>
      <c r="BF131" s="141">
        <f t="shared" si="5"/>
        <v>0</v>
      </c>
      <c r="BG131" s="141">
        <f t="shared" si="6"/>
        <v>0</v>
      </c>
      <c r="BH131" s="141">
        <f t="shared" si="7"/>
        <v>0</v>
      </c>
      <c r="BI131" s="141">
        <f t="shared" si="8"/>
        <v>0</v>
      </c>
      <c r="BJ131" s="17" t="s">
        <v>84</v>
      </c>
      <c r="BK131" s="141">
        <f t="shared" si="9"/>
        <v>0</v>
      </c>
      <c r="BL131" s="17" t="s">
        <v>158</v>
      </c>
      <c r="BM131" s="140" t="s">
        <v>162</v>
      </c>
    </row>
    <row r="132" spans="1:65" s="2" customFormat="1" ht="33" customHeight="1">
      <c r="A132" s="29"/>
      <c r="B132" s="128"/>
      <c r="C132" s="154" t="s">
        <v>163</v>
      </c>
      <c r="D132" s="154" t="s">
        <v>148</v>
      </c>
      <c r="E132" s="155" t="s">
        <v>164</v>
      </c>
      <c r="F132" s="156" t="s">
        <v>165</v>
      </c>
      <c r="G132" s="157" t="s">
        <v>124</v>
      </c>
      <c r="H132" s="158">
        <v>1</v>
      </c>
      <c r="I132" s="159"/>
      <c r="J132" s="159">
        <f t="shared" si="0"/>
        <v>0</v>
      </c>
      <c r="K132" s="156" t="s">
        <v>125</v>
      </c>
      <c r="L132" s="30"/>
      <c r="M132" s="160" t="s">
        <v>1</v>
      </c>
      <c r="N132" s="161" t="s">
        <v>41</v>
      </c>
      <c r="O132" s="138">
        <v>0</v>
      </c>
      <c r="P132" s="138">
        <f t="shared" si="1"/>
        <v>0</v>
      </c>
      <c r="Q132" s="138">
        <v>0</v>
      </c>
      <c r="R132" s="138">
        <f t="shared" si="2"/>
        <v>0</v>
      </c>
      <c r="S132" s="138">
        <v>0</v>
      </c>
      <c r="T132" s="139">
        <f t="shared" si="3"/>
        <v>0</v>
      </c>
      <c r="U132" s="29"/>
      <c r="V132" s="29"/>
      <c r="W132" s="29"/>
      <c r="X132" s="29"/>
      <c r="Y132" s="29"/>
      <c r="Z132" s="29"/>
      <c r="AA132" s="29"/>
      <c r="AB132" s="29"/>
      <c r="AC132" s="29"/>
      <c r="AD132" s="29"/>
      <c r="AE132" s="29"/>
      <c r="AR132" s="140" t="s">
        <v>158</v>
      </c>
      <c r="AT132" s="140" t="s">
        <v>148</v>
      </c>
      <c r="AU132" s="140" t="s">
        <v>84</v>
      </c>
      <c r="AY132" s="17" t="s">
        <v>127</v>
      </c>
      <c r="BE132" s="141">
        <f t="shared" si="4"/>
        <v>0</v>
      </c>
      <c r="BF132" s="141">
        <f t="shared" si="5"/>
        <v>0</v>
      </c>
      <c r="BG132" s="141">
        <f t="shared" si="6"/>
        <v>0</v>
      </c>
      <c r="BH132" s="141">
        <f t="shared" si="7"/>
        <v>0</v>
      </c>
      <c r="BI132" s="141">
        <f t="shared" si="8"/>
        <v>0</v>
      </c>
      <c r="BJ132" s="17" t="s">
        <v>84</v>
      </c>
      <c r="BK132" s="141">
        <f t="shared" si="9"/>
        <v>0</v>
      </c>
      <c r="BL132" s="17" t="s">
        <v>158</v>
      </c>
      <c r="BM132" s="140" t="s">
        <v>166</v>
      </c>
    </row>
    <row r="133" spans="1:65" s="2" customFormat="1" ht="24">
      <c r="A133" s="29"/>
      <c r="B133" s="128"/>
      <c r="C133" s="154" t="s">
        <v>13</v>
      </c>
      <c r="D133" s="154" t="s">
        <v>148</v>
      </c>
      <c r="E133" s="155" t="s">
        <v>167</v>
      </c>
      <c r="F133" s="156" t="s">
        <v>168</v>
      </c>
      <c r="G133" s="157" t="s">
        <v>124</v>
      </c>
      <c r="H133" s="158">
        <v>1</v>
      </c>
      <c r="I133" s="159"/>
      <c r="J133" s="159">
        <f t="shared" si="0"/>
        <v>0</v>
      </c>
      <c r="K133" s="156" t="s">
        <v>125</v>
      </c>
      <c r="L133" s="30"/>
      <c r="M133" s="160" t="s">
        <v>1</v>
      </c>
      <c r="N133" s="161" t="s">
        <v>41</v>
      </c>
      <c r="O133" s="138">
        <v>0</v>
      </c>
      <c r="P133" s="138">
        <f t="shared" si="1"/>
        <v>0</v>
      </c>
      <c r="Q133" s="138">
        <v>0</v>
      </c>
      <c r="R133" s="138">
        <f t="shared" si="2"/>
        <v>0</v>
      </c>
      <c r="S133" s="138">
        <v>0</v>
      </c>
      <c r="T133" s="139">
        <f t="shared" si="3"/>
        <v>0</v>
      </c>
      <c r="U133" s="29"/>
      <c r="V133" s="29"/>
      <c r="W133" s="29"/>
      <c r="X133" s="29"/>
      <c r="Y133" s="29"/>
      <c r="Z133" s="29"/>
      <c r="AA133" s="29"/>
      <c r="AB133" s="29"/>
      <c r="AC133" s="29"/>
      <c r="AD133" s="29"/>
      <c r="AE133" s="29"/>
      <c r="AR133" s="140" t="s">
        <v>158</v>
      </c>
      <c r="AT133" s="140" t="s">
        <v>148</v>
      </c>
      <c r="AU133" s="140" t="s">
        <v>84</v>
      </c>
      <c r="AY133" s="17" t="s">
        <v>127</v>
      </c>
      <c r="BE133" s="141">
        <f t="shared" si="4"/>
        <v>0</v>
      </c>
      <c r="BF133" s="141">
        <f t="shared" si="5"/>
        <v>0</v>
      </c>
      <c r="BG133" s="141">
        <f t="shared" si="6"/>
        <v>0</v>
      </c>
      <c r="BH133" s="141">
        <f t="shared" si="7"/>
        <v>0</v>
      </c>
      <c r="BI133" s="141">
        <f t="shared" si="8"/>
        <v>0</v>
      </c>
      <c r="BJ133" s="17" t="s">
        <v>84</v>
      </c>
      <c r="BK133" s="141">
        <f t="shared" si="9"/>
        <v>0</v>
      </c>
      <c r="BL133" s="17" t="s">
        <v>158</v>
      </c>
      <c r="BM133" s="140" t="s">
        <v>169</v>
      </c>
    </row>
    <row r="134" spans="1:65" s="2" customFormat="1" ht="24">
      <c r="A134" s="29"/>
      <c r="B134" s="128"/>
      <c r="C134" s="129" t="s">
        <v>170</v>
      </c>
      <c r="D134" s="129" t="s">
        <v>121</v>
      </c>
      <c r="E134" s="130" t="s">
        <v>171</v>
      </c>
      <c r="F134" s="131" t="s">
        <v>172</v>
      </c>
      <c r="G134" s="132" t="s">
        <v>124</v>
      </c>
      <c r="H134" s="133">
        <v>1</v>
      </c>
      <c r="I134" s="134"/>
      <c r="J134" s="134">
        <f t="shared" si="0"/>
        <v>0</v>
      </c>
      <c r="K134" s="131" t="s">
        <v>125</v>
      </c>
      <c r="L134" s="135"/>
      <c r="M134" s="136" t="s">
        <v>1</v>
      </c>
      <c r="N134" s="137" t="s">
        <v>41</v>
      </c>
      <c r="O134" s="138">
        <v>0</v>
      </c>
      <c r="P134" s="138">
        <f t="shared" si="1"/>
        <v>0</v>
      </c>
      <c r="Q134" s="138">
        <v>0</v>
      </c>
      <c r="R134" s="138">
        <f t="shared" si="2"/>
        <v>0</v>
      </c>
      <c r="S134" s="138">
        <v>0</v>
      </c>
      <c r="T134" s="139">
        <f t="shared" si="3"/>
        <v>0</v>
      </c>
      <c r="U134" s="29"/>
      <c r="V134" s="29"/>
      <c r="W134" s="29"/>
      <c r="X134" s="29"/>
      <c r="Y134" s="29"/>
      <c r="Z134" s="29"/>
      <c r="AA134" s="29"/>
      <c r="AB134" s="29"/>
      <c r="AC134" s="29"/>
      <c r="AD134" s="29"/>
      <c r="AE134" s="29"/>
      <c r="AR134" s="140" t="s">
        <v>173</v>
      </c>
      <c r="AT134" s="140" t="s">
        <v>121</v>
      </c>
      <c r="AU134" s="140" t="s">
        <v>84</v>
      </c>
      <c r="AY134" s="17" t="s">
        <v>127</v>
      </c>
      <c r="BE134" s="141">
        <f t="shared" si="4"/>
        <v>0</v>
      </c>
      <c r="BF134" s="141">
        <f t="shared" si="5"/>
        <v>0</v>
      </c>
      <c r="BG134" s="141">
        <f t="shared" si="6"/>
        <v>0</v>
      </c>
      <c r="BH134" s="141">
        <f t="shared" si="7"/>
        <v>0</v>
      </c>
      <c r="BI134" s="141">
        <f t="shared" si="8"/>
        <v>0</v>
      </c>
      <c r="BJ134" s="17" t="s">
        <v>84</v>
      </c>
      <c r="BK134" s="141">
        <f t="shared" si="9"/>
        <v>0</v>
      </c>
      <c r="BL134" s="17" t="s">
        <v>173</v>
      </c>
      <c r="BM134" s="140" t="s">
        <v>174</v>
      </c>
    </row>
    <row r="135" spans="1:65" s="2" customFormat="1" ht="16.5" customHeight="1">
      <c r="A135" s="29"/>
      <c r="B135" s="128"/>
      <c r="C135" s="154" t="s">
        <v>175</v>
      </c>
      <c r="D135" s="154" t="s">
        <v>148</v>
      </c>
      <c r="E135" s="155" t="s">
        <v>176</v>
      </c>
      <c r="F135" s="156" t="s">
        <v>177</v>
      </c>
      <c r="G135" s="157" t="s">
        <v>124</v>
      </c>
      <c r="H135" s="158">
        <v>1</v>
      </c>
      <c r="I135" s="159"/>
      <c r="J135" s="159">
        <f t="shared" si="0"/>
        <v>0</v>
      </c>
      <c r="K135" s="156" t="s">
        <v>125</v>
      </c>
      <c r="L135" s="30"/>
      <c r="M135" s="160" t="s">
        <v>1</v>
      </c>
      <c r="N135" s="161" t="s">
        <v>41</v>
      </c>
      <c r="O135" s="138">
        <v>0</v>
      </c>
      <c r="P135" s="138">
        <f t="shared" si="1"/>
        <v>0</v>
      </c>
      <c r="Q135" s="138">
        <v>0</v>
      </c>
      <c r="R135" s="138">
        <f t="shared" si="2"/>
        <v>0</v>
      </c>
      <c r="S135" s="138">
        <v>0</v>
      </c>
      <c r="T135" s="139">
        <f t="shared" si="3"/>
        <v>0</v>
      </c>
      <c r="U135" s="29"/>
      <c r="V135" s="29"/>
      <c r="W135" s="29"/>
      <c r="X135" s="29"/>
      <c r="Y135" s="29"/>
      <c r="Z135" s="29"/>
      <c r="AA135" s="29"/>
      <c r="AB135" s="29"/>
      <c r="AC135" s="29"/>
      <c r="AD135" s="29"/>
      <c r="AE135" s="29"/>
      <c r="AR135" s="140" t="s">
        <v>158</v>
      </c>
      <c r="AT135" s="140" t="s">
        <v>148</v>
      </c>
      <c r="AU135" s="140" t="s">
        <v>84</v>
      </c>
      <c r="AY135" s="17" t="s">
        <v>127</v>
      </c>
      <c r="BE135" s="141">
        <f t="shared" si="4"/>
        <v>0</v>
      </c>
      <c r="BF135" s="141">
        <f t="shared" si="5"/>
        <v>0</v>
      </c>
      <c r="BG135" s="141">
        <f t="shared" si="6"/>
        <v>0</v>
      </c>
      <c r="BH135" s="141">
        <f t="shared" si="7"/>
        <v>0</v>
      </c>
      <c r="BI135" s="141">
        <f t="shared" si="8"/>
        <v>0</v>
      </c>
      <c r="BJ135" s="17" t="s">
        <v>84</v>
      </c>
      <c r="BK135" s="141">
        <f t="shared" si="9"/>
        <v>0</v>
      </c>
      <c r="BL135" s="17" t="s">
        <v>158</v>
      </c>
      <c r="BM135" s="140" t="s">
        <v>178</v>
      </c>
    </row>
    <row r="136" spans="1:65" s="2" customFormat="1" ht="16.5" customHeight="1">
      <c r="A136" s="29"/>
      <c r="B136" s="128"/>
      <c r="C136" s="154" t="s">
        <v>179</v>
      </c>
      <c r="D136" s="154" t="s">
        <v>148</v>
      </c>
      <c r="E136" s="155" t="s">
        <v>180</v>
      </c>
      <c r="F136" s="156" t="s">
        <v>181</v>
      </c>
      <c r="G136" s="157" t="s">
        <v>124</v>
      </c>
      <c r="H136" s="158">
        <v>1</v>
      </c>
      <c r="I136" s="159"/>
      <c r="J136" s="159">
        <f t="shared" si="0"/>
        <v>0</v>
      </c>
      <c r="K136" s="156" t="s">
        <v>125</v>
      </c>
      <c r="L136" s="30"/>
      <c r="M136" s="160" t="s">
        <v>1</v>
      </c>
      <c r="N136" s="161" t="s">
        <v>41</v>
      </c>
      <c r="O136" s="138">
        <v>0</v>
      </c>
      <c r="P136" s="138">
        <f t="shared" si="1"/>
        <v>0</v>
      </c>
      <c r="Q136" s="138">
        <v>0</v>
      </c>
      <c r="R136" s="138">
        <f t="shared" si="2"/>
        <v>0</v>
      </c>
      <c r="S136" s="138">
        <v>0</v>
      </c>
      <c r="T136" s="139">
        <f t="shared" si="3"/>
        <v>0</v>
      </c>
      <c r="U136" s="29"/>
      <c r="V136" s="29"/>
      <c r="W136" s="29"/>
      <c r="X136" s="29"/>
      <c r="Y136" s="29"/>
      <c r="Z136" s="29"/>
      <c r="AA136" s="29"/>
      <c r="AB136" s="29"/>
      <c r="AC136" s="29"/>
      <c r="AD136" s="29"/>
      <c r="AE136" s="29"/>
      <c r="AR136" s="140" t="s">
        <v>158</v>
      </c>
      <c r="AT136" s="140" t="s">
        <v>148</v>
      </c>
      <c r="AU136" s="140" t="s">
        <v>84</v>
      </c>
      <c r="AY136" s="17" t="s">
        <v>127</v>
      </c>
      <c r="BE136" s="141">
        <f t="shared" si="4"/>
        <v>0</v>
      </c>
      <c r="BF136" s="141">
        <f t="shared" si="5"/>
        <v>0</v>
      </c>
      <c r="BG136" s="141">
        <f t="shared" si="6"/>
        <v>0</v>
      </c>
      <c r="BH136" s="141">
        <f t="shared" si="7"/>
        <v>0</v>
      </c>
      <c r="BI136" s="141">
        <f t="shared" si="8"/>
        <v>0</v>
      </c>
      <c r="BJ136" s="17" t="s">
        <v>84</v>
      </c>
      <c r="BK136" s="141">
        <f t="shared" si="9"/>
        <v>0</v>
      </c>
      <c r="BL136" s="17" t="s">
        <v>158</v>
      </c>
      <c r="BM136" s="140" t="s">
        <v>182</v>
      </c>
    </row>
    <row r="137" spans="1:65" s="2" customFormat="1" ht="21.75" customHeight="1">
      <c r="A137" s="29"/>
      <c r="B137" s="128"/>
      <c r="C137" s="154" t="s">
        <v>183</v>
      </c>
      <c r="D137" s="154" t="s">
        <v>148</v>
      </c>
      <c r="E137" s="155" t="s">
        <v>184</v>
      </c>
      <c r="F137" s="156" t="s">
        <v>185</v>
      </c>
      <c r="G137" s="157" t="s">
        <v>124</v>
      </c>
      <c r="H137" s="158">
        <v>1</v>
      </c>
      <c r="I137" s="159"/>
      <c r="J137" s="159">
        <f t="shared" si="0"/>
        <v>0</v>
      </c>
      <c r="K137" s="156" t="s">
        <v>125</v>
      </c>
      <c r="L137" s="30"/>
      <c r="M137" s="160" t="s">
        <v>1</v>
      </c>
      <c r="N137" s="161" t="s">
        <v>41</v>
      </c>
      <c r="O137" s="138">
        <v>0</v>
      </c>
      <c r="P137" s="138">
        <f t="shared" si="1"/>
        <v>0</v>
      </c>
      <c r="Q137" s="138">
        <v>0</v>
      </c>
      <c r="R137" s="138">
        <f t="shared" si="2"/>
        <v>0</v>
      </c>
      <c r="S137" s="138">
        <v>0</v>
      </c>
      <c r="T137" s="139">
        <f t="shared" si="3"/>
        <v>0</v>
      </c>
      <c r="U137" s="29"/>
      <c r="V137" s="29"/>
      <c r="W137" s="29"/>
      <c r="X137" s="29"/>
      <c r="Y137" s="29"/>
      <c r="Z137" s="29"/>
      <c r="AA137" s="29"/>
      <c r="AB137" s="29"/>
      <c r="AC137" s="29"/>
      <c r="AD137" s="29"/>
      <c r="AE137" s="29"/>
      <c r="AR137" s="140" t="s">
        <v>158</v>
      </c>
      <c r="AT137" s="140" t="s">
        <v>148</v>
      </c>
      <c r="AU137" s="140" t="s">
        <v>84</v>
      </c>
      <c r="AY137" s="17" t="s">
        <v>127</v>
      </c>
      <c r="BE137" s="141">
        <f t="shared" si="4"/>
        <v>0</v>
      </c>
      <c r="BF137" s="141">
        <f t="shared" si="5"/>
        <v>0</v>
      </c>
      <c r="BG137" s="141">
        <f t="shared" si="6"/>
        <v>0</v>
      </c>
      <c r="BH137" s="141">
        <f t="shared" si="7"/>
        <v>0</v>
      </c>
      <c r="BI137" s="141">
        <f t="shared" si="8"/>
        <v>0</v>
      </c>
      <c r="BJ137" s="17" t="s">
        <v>84</v>
      </c>
      <c r="BK137" s="141">
        <f t="shared" si="9"/>
        <v>0</v>
      </c>
      <c r="BL137" s="17" t="s">
        <v>158</v>
      </c>
      <c r="BM137" s="140" t="s">
        <v>186</v>
      </c>
    </row>
    <row r="138" spans="1:65" s="2" customFormat="1" ht="21.75" customHeight="1">
      <c r="A138" s="29"/>
      <c r="B138" s="128"/>
      <c r="C138" s="154" t="s">
        <v>8</v>
      </c>
      <c r="D138" s="154" t="s">
        <v>148</v>
      </c>
      <c r="E138" s="155" t="s">
        <v>187</v>
      </c>
      <c r="F138" s="156" t="s">
        <v>188</v>
      </c>
      <c r="G138" s="157" t="s">
        <v>124</v>
      </c>
      <c r="H138" s="158">
        <v>1</v>
      </c>
      <c r="I138" s="159"/>
      <c r="J138" s="159">
        <f t="shared" si="0"/>
        <v>0</v>
      </c>
      <c r="K138" s="156" t="s">
        <v>125</v>
      </c>
      <c r="L138" s="30"/>
      <c r="M138" s="160" t="s">
        <v>1</v>
      </c>
      <c r="N138" s="161" t="s">
        <v>41</v>
      </c>
      <c r="O138" s="138">
        <v>0</v>
      </c>
      <c r="P138" s="138">
        <f t="shared" si="1"/>
        <v>0</v>
      </c>
      <c r="Q138" s="138">
        <v>0</v>
      </c>
      <c r="R138" s="138">
        <f t="shared" si="2"/>
        <v>0</v>
      </c>
      <c r="S138" s="138">
        <v>0</v>
      </c>
      <c r="T138" s="139">
        <f t="shared" si="3"/>
        <v>0</v>
      </c>
      <c r="U138" s="29"/>
      <c r="V138" s="29"/>
      <c r="W138" s="29"/>
      <c r="X138" s="29"/>
      <c r="Y138" s="29"/>
      <c r="Z138" s="29"/>
      <c r="AA138" s="29"/>
      <c r="AB138" s="29"/>
      <c r="AC138" s="29"/>
      <c r="AD138" s="29"/>
      <c r="AE138" s="29"/>
      <c r="AR138" s="140" t="s">
        <v>158</v>
      </c>
      <c r="AT138" s="140" t="s">
        <v>148</v>
      </c>
      <c r="AU138" s="140" t="s">
        <v>84</v>
      </c>
      <c r="AY138" s="17" t="s">
        <v>127</v>
      </c>
      <c r="BE138" s="141">
        <f t="shared" si="4"/>
        <v>0</v>
      </c>
      <c r="BF138" s="141">
        <f t="shared" si="5"/>
        <v>0</v>
      </c>
      <c r="BG138" s="141">
        <f t="shared" si="6"/>
        <v>0</v>
      </c>
      <c r="BH138" s="141">
        <f t="shared" si="7"/>
        <v>0</v>
      </c>
      <c r="BI138" s="141">
        <f t="shared" si="8"/>
        <v>0</v>
      </c>
      <c r="BJ138" s="17" t="s">
        <v>84</v>
      </c>
      <c r="BK138" s="141">
        <f t="shared" si="9"/>
        <v>0</v>
      </c>
      <c r="BL138" s="17" t="s">
        <v>158</v>
      </c>
      <c r="BM138" s="140" t="s">
        <v>189</v>
      </c>
    </row>
    <row r="139" spans="1:65" s="2" customFormat="1" ht="24">
      <c r="A139" s="29"/>
      <c r="B139" s="128"/>
      <c r="C139" s="154" t="s">
        <v>190</v>
      </c>
      <c r="D139" s="154" t="s">
        <v>148</v>
      </c>
      <c r="E139" s="155" t="s">
        <v>191</v>
      </c>
      <c r="F139" s="156" t="s">
        <v>192</v>
      </c>
      <c r="G139" s="157" t="s">
        <v>124</v>
      </c>
      <c r="H139" s="158">
        <v>1</v>
      </c>
      <c r="I139" s="159"/>
      <c r="J139" s="159">
        <f t="shared" si="0"/>
        <v>0</v>
      </c>
      <c r="K139" s="156" t="s">
        <v>125</v>
      </c>
      <c r="L139" s="30"/>
      <c r="M139" s="160" t="s">
        <v>1</v>
      </c>
      <c r="N139" s="161" t="s">
        <v>41</v>
      </c>
      <c r="O139" s="138">
        <v>0</v>
      </c>
      <c r="P139" s="138">
        <f t="shared" si="1"/>
        <v>0</v>
      </c>
      <c r="Q139" s="138">
        <v>0</v>
      </c>
      <c r="R139" s="138">
        <f t="shared" si="2"/>
        <v>0</v>
      </c>
      <c r="S139" s="138">
        <v>0</v>
      </c>
      <c r="T139" s="139">
        <f t="shared" si="3"/>
        <v>0</v>
      </c>
      <c r="U139" s="29"/>
      <c r="V139" s="29"/>
      <c r="W139" s="29"/>
      <c r="X139" s="29"/>
      <c r="Y139" s="29"/>
      <c r="Z139" s="29"/>
      <c r="AA139" s="29"/>
      <c r="AB139" s="29"/>
      <c r="AC139" s="29"/>
      <c r="AD139" s="29"/>
      <c r="AE139" s="29"/>
      <c r="AR139" s="140" t="s">
        <v>158</v>
      </c>
      <c r="AT139" s="140" t="s">
        <v>148</v>
      </c>
      <c r="AU139" s="140" t="s">
        <v>84</v>
      </c>
      <c r="AY139" s="17" t="s">
        <v>127</v>
      </c>
      <c r="BE139" s="141">
        <f t="shared" si="4"/>
        <v>0</v>
      </c>
      <c r="BF139" s="141">
        <f t="shared" si="5"/>
        <v>0</v>
      </c>
      <c r="BG139" s="141">
        <f t="shared" si="6"/>
        <v>0</v>
      </c>
      <c r="BH139" s="141">
        <f t="shared" si="7"/>
        <v>0</v>
      </c>
      <c r="BI139" s="141">
        <f t="shared" si="8"/>
        <v>0</v>
      </c>
      <c r="BJ139" s="17" t="s">
        <v>84</v>
      </c>
      <c r="BK139" s="141">
        <f t="shared" si="9"/>
        <v>0</v>
      </c>
      <c r="BL139" s="17" t="s">
        <v>158</v>
      </c>
      <c r="BM139" s="140" t="s">
        <v>193</v>
      </c>
    </row>
    <row r="140" spans="1:65" s="2" customFormat="1" ht="21.75" customHeight="1">
      <c r="A140" s="29"/>
      <c r="B140" s="128"/>
      <c r="C140" s="154" t="s">
        <v>194</v>
      </c>
      <c r="D140" s="154" t="s">
        <v>148</v>
      </c>
      <c r="E140" s="155" t="s">
        <v>195</v>
      </c>
      <c r="F140" s="156" t="s">
        <v>196</v>
      </c>
      <c r="G140" s="157" t="s">
        <v>124</v>
      </c>
      <c r="H140" s="158">
        <v>1</v>
      </c>
      <c r="I140" s="159"/>
      <c r="J140" s="159">
        <f t="shared" si="0"/>
        <v>0</v>
      </c>
      <c r="K140" s="156" t="s">
        <v>125</v>
      </c>
      <c r="L140" s="30"/>
      <c r="M140" s="160" t="s">
        <v>1</v>
      </c>
      <c r="N140" s="161" t="s">
        <v>41</v>
      </c>
      <c r="O140" s="138">
        <v>0</v>
      </c>
      <c r="P140" s="138">
        <f t="shared" si="1"/>
        <v>0</v>
      </c>
      <c r="Q140" s="138">
        <v>0</v>
      </c>
      <c r="R140" s="138">
        <f t="shared" si="2"/>
        <v>0</v>
      </c>
      <c r="S140" s="138">
        <v>0</v>
      </c>
      <c r="T140" s="139">
        <f t="shared" si="3"/>
        <v>0</v>
      </c>
      <c r="U140" s="29"/>
      <c r="V140" s="29"/>
      <c r="W140" s="29"/>
      <c r="X140" s="29"/>
      <c r="Y140" s="29"/>
      <c r="Z140" s="29"/>
      <c r="AA140" s="29"/>
      <c r="AB140" s="29"/>
      <c r="AC140" s="29"/>
      <c r="AD140" s="29"/>
      <c r="AE140" s="29"/>
      <c r="AR140" s="140" t="s">
        <v>158</v>
      </c>
      <c r="AT140" s="140" t="s">
        <v>148</v>
      </c>
      <c r="AU140" s="140" t="s">
        <v>84</v>
      </c>
      <c r="AY140" s="17" t="s">
        <v>127</v>
      </c>
      <c r="BE140" s="141">
        <f t="shared" si="4"/>
        <v>0</v>
      </c>
      <c r="BF140" s="141">
        <f t="shared" si="5"/>
        <v>0</v>
      </c>
      <c r="BG140" s="141">
        <f t="shared" si="6"/>
        <v>0</v>
      </c>
      <c r="BH140" s="141">
        <f t="shared" si="7"/>
        <v>0</v>
      </c>
      <c r="BI140" s="141">
        <f t="shared" si="8"/>
        <v>0</v>
      </c>
      <c r="BJ140" s="17" t="s">
        <v>84</v>
      </c>
      <c r="BK140" s="141">
        <f t="shared" si="9"/>
        <v>0</v>
      </c>
      <c r="BL140" s="17" t="s">
        <v>158</v>
      </c>
      <c r="BM140" s="140" t="s">
        <v>197</v>
      </c>
    </row>
    <row r="141" spans="1:65" s="2" customFormat="1" ht="16.5" customHeight="1">
      <c r="A141" s="29"/>
      <c r="B141" s="128"/>
      <c r="C141" s="154" t="s">
        <v>198</v>
      </c>
      <c r="D141" s="154" t="s">
        <v>148</v>
      </c>
      <c r="E141" s="155" t="s">
        <v>199</v>
      </c>
      <c r="F141" s="156" t="s">
        <v>200</v>
      </c>
      <c r="G141" s="157" t="s">
        <v>124</v>
      </c>
      <c r="H141" s="158">
        <v>1</v>
      </c>
      <c r="I141" s="159"/>
      <c r="J141" s="159">
        <f t="shared" si="0"/>
        <v>0</v>
      </c>
      <c r="K141" s="156" t="s">
        <v>125</v>
      </c>
      <c r="L141" s="30"/>
      <c r="M141" s="160" t="s">
        <v>1</v>
      </c>
      <c r="N141" s="161" t="s">
        <v>41</v>
      </c>
      <c r="O141" s="138">
        <v>0</v>
      </c>
      <c r="P141" s="138">
        <f t="shared" si="1"/>
        <v>0</v>
      </c>
      <c r="Q141" s="138">
        <v>0</v>
      </c>
      <c r="R141" s="138">
        <f t="shared" si="2"/>
        <v>0</v>
      </c>
      <c r="S141" s="138">
        <v>0</v>
      </c>
      <c r="T141" s="139">
        <f t="shared" si="3"/>
        <v>0</v>
      </c>
      <c r="U141" s="29"/>
      <c r="V141" s="29"/>
      <c r="W141" s="29"/>
      <c r="X141" s="29"/>
      <c r="Y141" s="29"/>
      <c r="Z141" s="29"/>
      <c r="AA141" s="29"/>
      <c r="AB141" s="29"/>
      <c r="AC141" s="29"/>
      <c r="AD141" s="29"/>
      <c r="AE141" s="29"/>
      <c r="AR141" s="140" t="s">
        <v>158</v>
      </c>
      <c r="AT141" s="140" t="s">
        <v>148</v>
      </c>
      <c r="AU141" s="140" t="s">
        <v>84</v>
      </c>
      <c r="AY141" s="17" t="s">
        <v>127</v>
      </c>
      <c r="BE141" s="141">
        <f t="shared" si="4"/>
        <v>0</v>
      </c>
      <c r="BF141" s="141">
        <f t="shared" si="5"/>
        <v>0</v>
      </c>
      <c r="BG141" s="141">
        <f t="shared" si="6"/>
        <v>0</v>
      </c>
      <c r="BH141" s="141">
        <f t="shared" si="7"/>
        <v>0</v>
      </c>
      <c r="BI141" s="141">
        <f t="shared" si="8"/>
        <v>0</v>
      </c>
      <c r="BJ141" s="17" t="s">
        <v>84</v>
      </c>
      <c r="BK141" s="141">
        <f t="shared" si="9"/>
        <v>0</v>
      </c>
      <c r="BL141" s="17" t="s">
        <v>158</v>
      </c>
      <c r="BM141" s="140" t="s">
        <v>201</v>
      </c>
    </row>
    <row r="142" spans="1:65" s="2" customFormat="1" ht="21.75" customHeight="1">
      <c r="A142" s="29"/>
      <c r="B142" s="128"/>
      <c r="C142" s="154" t="s">
        <v>202</v>
      </c>
      <c r="D142" s="154" t="s">
        <v>148</v>
      </c>
      <c r="E142" s="155" t="s">
        <v>203</v>
      </c>
      <c r="F142" s="156" t="s">
        <v>204</v>
      </c>
      <c r="G142" s="157" t="s">
        <v>124</v>
      </c>
      <c r="H142" s="158">
        <v>1</v>
      </c>
      <c r="I142" s="159"/>
      <c r="J142" s="159">
        <f t="shared" si="0"/>
        <v>0</v>
      </c>
      <c r="K142" s="156" t="s">
        <v>125</v>
      </c>
      <c r="L142" s="30"/>
      <c r="M142" s="160" t="s">
        <v>1</v>
      </c>
      <c r="N142" s="161" t="s">
        <v>41</v>
      </c>
      <c r="O142" s="138">
        <v>0</v>
      </c>
      <c r="P142" s="138">
        <f t="shared" si="1"/>
        <v>0</v>
      </c>
      <c r="Q142" s="138">
        <v>0</v>
      </c>
      <c r="R142" s="138">
        <f t="shared" si="2"/>
        <v>0</v>
      </c>
      <c r="S142" s="138">
        <v>0</v>
      </c>
      <c r="T142" s="139">
        <f t="shared" si="3"/>
        <v>0</v>
      </c>
      <c r="U142" s="29"/>
      <c r="V142" s="29"/>
      <c r="W142" s="29"/>
      <c r="X142" s="29"/>
      <c r="Y142" s="29"/>
      <c r="Z142" s="29"/>
      <c r="AA142" s="29"/>
      <c r="AB142" s="29"/>
      <c r="AC142" s="29"/>
      <c r="AD142" s="29"/>
      <c r="AE142" s="29"/>
      <c r="AR142" s="140" t="s">
        <v>158</v>
      </c>
      <c r="AT142" s="140" t="s">
        <v>148</v>
      </c>
      <c r="AU142" s="140" t="s">
        <v>84</v>
      </c>
      <c r="AY142" s="17" t="s">
        <v>127</v>
      </c>
      <c r="BE142" s="141">
        <f t="shared" si="4"/>
        <v>0</v>
      </c>
      <c r="BF142" s="141">
        <f t="shared" si="5"/>
        <v>0</v>
      </c>
      <c r="BG142" s="141">
        <f t="shared" si="6"/>
        <v>0</v>
      </c>
      <c r="BH142" s="141">
        <f t="shared" si="7"/>
        <v>0</v>
      </c>
      <c r="BI142" s="141">
        <f t="shared" si="8"/>
        <v>0</v>
      </c>
      <c r="BJ142" s="17" t="s">
        <v>84</v>
      </c>
      <c r="BK142" s="141">
        <f t="shared" si="9"/>
        <v>0</v>
      </c>
      <c r="BL142" s="17" t="s">
        <v>158</v>
      </c>
      <c r="BM142" s="140" t="s">
        <v>205</v>
      </c>
    </row>
    <row r="143" spans="1:65" s="2" customFormat="1" ht="16.5" customHeight="1">
      <c r="A143" s="29"/>
      <c r="B143" s="128"/>
      <c r="C143" s="154" t="s">
        <v>206</v>
      </c>
      <c r="D143" s="154" t="s">
        <v>148</v>
      </c>
      <c r="E143" s="155" t="s">
        <v>207</v>
      </c>
      <c r="F143" s="156" t="s">
        <v>208</v>
      </c>
      <c r="G143" s="157" t="s">
        <v>124</v>
      </c>
      <c r="H143" s="158">
        <v>1</v>
      </c>
      <c r="I143" s="159"/>
      <c r="J143" s="159">
        <f t="shared" si="0"/>
        <v>0</v>
      </c>
      <c r="K143" s="156" t="s">
        <v>125</v>
      </c>
      <c r="L143" s="30"/>
      <c r="M143" s="160" t="s">
        <v>1</v>
      </c>
      <c r="N143" s="161" t="s">
        <v>41</v>
      </c>
      <c r="O143" s="138">
        <v>0</v>
      </c>
      <c r="P143" s="138">
        <f t="shared" si="1"/>
        <v>0</v>
      </c>
      <c r="Q143" s="138">
        <v>0</v>
      </c>
      <c r="R143" s="138">
        <f t="shared" si="2"/>
        <v>0</v>
      </c>
      <c r="S143" s="138">
        <v>0</v>
      </c>
      <c r="T143" s="139">
        <f t="shared" si="3"/>
        <v>0</v>
      </c>
      <c r="U143" s="29"/>
      <c r="V143" s="29"/>
      <c r="W143" s="29"/>
      <c r="X143" s="29"/>
      <c r="Y143" s="29"/>
      <c r="Z143" s="29"/>
      <c r="AA143" s="29"/>
      <c r="AB143" s="29"/>
      <c r="AC143" s="29"/>
      <c r="AD143" s="29"/>
      <c r="AE143" s="29"/>
      <c r="AR143" s="140" t="s">
        <v>158</v>
      </c>
      <c r="AT143" s="140" t="s">
        <v>148</v>
      </c>
      <c r="AU143" s="140" t="s">
        <v>84</v>
      </c>
      <c r="AY143" s="17" t="s">
        <v>127</v>
      </c>
      <c r="BE143" s="141">
        <f t="shared" si="4"/>
        <v>0</v>
      </c>
      <c r="BF143" s="141">
        <f t="shared" si="5"/>
        <v>0</v>
      </c>
      <c r="BG143" s="141">
        <f t="shared" si="6"/>
        <v>0</v>
      </c>
      <c r="BH143" s="141">
        <f t="shared" si="7"/>
        <v>0</v>
      </c>
      <c r="BI143" s="141">
        <f t="shared" si="8"/>
        <v>0</v>
      </c>
      <c r="BJ143" s="17" t="s">
        <v>84</v>
      </c>
      <c r="BK143" s="141">
        <f t="shared" si="9"/>
        <v>0</v>
      </c>
      <c r="BL143" s="17" t="s">
        <v>158</v>
      </c>
      <c r="BM143" s="140" t="s">
        <v>209</v>
      </c>
    </row>
    <row r="144" spans="1:65" s="2" customFormat="1" ht="21.75" customHeight="1">
      <c r="A144" s="29"/>
      <c r="B144" s="128"/>
      <c r="C144" s="154" t="s">
        <v>7</v>
      </c>
      <c r="D144" s="154" t="s">
        <v>148</v>
      </c>
      <c r="E144" s="155" t="s">
        <v>210</v>
      </c>
      <c r="F144" s="156" t="s">
        <v>211</v>
      </c>
      <c r="G144" s="157" t="s">
        <v>124</v>
      </c>
      <c r="H144" s="158">
        <v>1</v>
      </c>
      <c r="I144" s="159"/>
      <c r="J144" s="159">
        <f t="shared" si="0"/>
        <v>0</v>
      </c>
      <c r="K144" s="156" t="s">
        <v>125</v>
      </c>
      <c r="L144" s="30"/>
      <c r="M144" s="160" t="s">
        <v>1</v>
      </c>
      <c r="N144" s="161" t="s">
        <v>41</v>
      </c>
      <c r="O144" s="138">
        <v>0</v>
      </c>
      <c r="P144" s="138">
        <f t="shared" si="1"/>
        <v>0</v>
      </c>
      <c r="Q144" s="138">
        <v>0</v>
      </c>
      <c r="R144" s="138">
        <f t="shared" si="2"/>
        <v>0</v>
      </c>
      <c r="S144" s="138">
        <v>0</v>
      </c>
      <c r="T144" s="139">
        <f t="shared" si="3"/>
        <v>0</v>
      </c>
      <c r="U144" s="29"/>
      <c r="V144" s="29"/>
      <c r="W144" s="29"/>
      <c r="X144" s="29"/>
      <c r="Y144" s="29"/>
      <c r="Z144" s="29"/>
      <c r="AA144" s="29"/>
      <c r="AB144" s="29"/>
      <c r="AC144" s="29"/>
      <c r="AD144" s="29"/>
      <c r="AE144" s="29"/>
      <c r="AR144" s="140" t="s">
        <v>158</v>
      </c>
      <c r="AT144" s="140" t="s">
        <v>148</v>
      </c>
      <c r="AU144" s="140" t="s">
        <v>84</v>
      </c>
      <c r="AY144" s="17" t="s">
        <v>127</v>
      </c>
      <c r="BE144" s="141">
        <f t="shared" si="4"/>
        <v>0</v>
      </c>
      <c r="BF144" s="141">
        <f t="shared" si="5"/>
        <v>0</v>
      </c>
      <c r="BG144" s="141">
        <f t="shared" si="6"/>
        <v>0</v>
      </c>
      <c r="BH144" s="141">
        <f t="shared" si="7"/>
        <v>0</v>
      </c>
      <c r="BI144" s="141">
        <f t="shared" si="8"/>
        <v>0</v>
      </c>
      <c r="BJ144" s="17" t="s">
        <v>84</v>
      </c>
      <c r="BK144" s="141">
        <f t="shared" si="9"/>
        <v>0</v>
      </c>
      <c r="BL144" s="17" t="s">
        <v>158</v>
      </c>
      <c r="BM144" s="140" t="s">
        <v>212</v>
      </c>
    </row>
    <row r="145" spans="1:65" s="2" customFormat="1" ht="21.75" customHeight="1">
      <c r="A145" s="29"/>
      <c r="B145" s="128"/>
      <c r="C145" s="154" t="s">
        <v>213</v>
      </c>
      <c r="D145" s="154" t="s">
        <v>148</v>
      </c>
      <c r="E145" s="155" t="s">
        <v>214</v>
      </c>
      <c r="F145" s="156" t="s">
        <v>215</v>
      </c>
      <c r="G145" s="157" t="s">
        <v>124</v>
      </c>
      <c r="H145" s="158">
        <v>1</v>
      </c>
      <c r="I145" s="159"/>
      <c r="J145" s="159">
        <f t="shared" si="0"/>
        <v>0</v>
      </c>
      <c r="K145" s="156" t="s">
        <v>125</v>
      </c>
      <c r="L145" s="30"/>
      <c r="M145" s="160" t="s">
        <v>1</v>
      </c>
      <c r="N145" s="161" t="s">
        <v>41</v>
      </c>
      <c r="O145" s="138">
        <v>0</v>
      </c>
      <c r="P145" s="138">
        <f t="shared" si="1"/>
        <v>0</v>
      </c>
      <c r="Q145" s="138">
        <v>0</v>
      </c>
      <c r="R145" s="138">
        <f t="shared" si="2"/>
        <v>0</v>
      </c>
      <c r="S145" s="138">
        <v>0</v>
      </c>
      <c r="T145" s="139">
        <f t="shared" si="3"/>
        <v>0</v>
      </c>
      <c r="U145" s="29"/>
      <c r="V145" s="29"/>
      <c r="W145" s="29"/>
      <c r="X145" s="29"/>
      <c r="Y145" s="29"/>
      <c r="Z145" s="29"/>
      <c r="AA145" s="29"/>
      <c r="AB145" s="29"/>
      <c r="AC145" s="29"/>
      <c r="AD145" s="29"/>
      <c r="AE145" s="29"/>
      <c r="AR145" s="140" t="s">
        <v>158</v>
      </c>
      <c r="AT145" s="140" t="s">
        <v>148</v>
      </c>
      <c r="AU145" s="140" t="s">
        <v>84</v>
      </c>
      <c r="AY145" s="17" t="s">
        <v>127</v>
      </c>
      <c r="BE145" s="141">
        <f t="shared" si="4"/>
        <v>0</v>
      </c>
      <c r="BF145" s="141">
        <f t="shared" si="5"/>
        <v>0</v>
      </c>
      <c r="BG145" s="141">
        <f t="shared" si="6"/>
        <v>0</v>
      </c>
      <c r="BH145" s="141">
        <f t="shared" si="7"/>
        <v>0</v>
      </c>
      <c r="BI145" s="141">
        <f t="shared" si="8"/>
        <v>0</v>
      </c>
      <c r="BJ145" s="17" t="s">
        <v>84</v>
      </c>
      <c r="BK145" s="141">
        <f t="shared" si="9"/>
        <v>0</v>
      </c>
      <c r="BL145" s="17" t="s">
        <v>158</v>
      </c>
      <c r="BM145" s="140" t="s">
        <v>216</v>
      </c>
    </row>
    <row r="146" spans="1:65" s="2" customFormat="1" ht="24">
      <c r="A146" s="29"/>
      <c r="B146" s="128"/>
      <c r="C146" s="154" t="s">
        <v>217</v>
      </c>
      <c r="D146" s="154" t="s">
        <v>148</v>
      </c>
      <c r="E146" s="155" t="s">
        <v>218</v>
      </c>
      <c r="F146" s="156" t="s">
        <v>219</v>
      </c>
      <c r="G146" s="157" t="s">
        <v>124</v>
      </c>
      <c r="H146" s="158">
        <v>1</v>
      </c>
      <c r="I146" s="159"/>
      <c r="J146" s="159">
        <f t="shared" si="0"/>
        <v>0</v>
      </c>
      <c r="K146" s="156" t="s">
        <v>125</v>
      </c>
      <c r="L146" s="30"/>
      <c r="M146" s="160" t="s">
        <v>1</v>
      </c>
      <c r="N146" s="161" t="s">
        <v>41</v>
      </c>
      <c r="O146" s="138">
        <v>0</v>
      </c>
      <c r="P146" s="138">
        <f t="shared" si="1"/>
        <v>0</v>
      </c>
      <c r="Q146" s="138">
        <v>0</v>
      </c>
      <c r="R146" s="138">
        <f t="shared" si="2"/>
        <v>0</v>
      </c>
      <c r="S146" s="138">
        <v>0</v>
      </c>
      <c r="T146" s="139">
        <f t="shared" si="3"/>
        <v>0</v>
      </c>
      <c r="U146" s="29"/>
      <c r="V146" s="29"/>
      <c r="W146" s="29"/>
      <c r="X146" s="29"/>
      <c r="Y146" s="29"/>
      <c r="Z146" s="29"/>
      <c r="AA146" s="29"/>
      <c r="AB146" s="29"/>
      <c r="AC146" s="29"/>
      <c r="AD146" s="29"/>
      <c r="AE146" s="29"/>
      <c r="AR146" s="140" t="s">
        <v>158</v>
      </c>
      <c r="AT146" s="140" t="s">
        <v>148</v>
      </c>
      <c r="AU146" s="140" t="s">
        <v>84</v>
      </c>
      <c r="AY146" s="17" t="s">
        <v>127</v>
      </c>
      <c r="BE146" s="141">
        <f t="shared" si="4"/>
        <v>0</v>
      </c>
      <c r="BF146" s="141">
        <f t="shared" si="5"/>
        <v>0</v>
      </c>
      <c r="BG146" s="141">
        <f t="shared" si="6"/>
        <v>0</v>
      </c>
      <c r="BH146" s="141">
        <f t="shared" si="7"/>
        <v>0</v>
      </c>
      <c r="BI146" s="141">
        <f t="shared" si="8"/>
        <v>0</v>
      </c>
      <c r="BJ146" s="17" t="s">
        <v>84</v>
      </c>
      <c r="BK146" s="141">
        <f t="shared" si="9"/>
        <v>0</v>
      </c>
      <c r="BL146" s="17" t="s">
        <v>158</v>
      </c>
      <c r="BM146" s="140" t="s">
        <v>220</v>
      </c>
    </row>
    <row r="147" spans="2:63" s="12" customFormat="1" ht="25.9" customHeight="1">
      <c r="B147" s="142"/>
      <c r="D147" s="143" t="s">
        <v>75</v>
      </c>
      <c r="E147" s="144" t="s">
        <v>93</v>
      </c>
      <c r="F147" s="144" t="s">
        <v>94</v>
      </c>
      <c r="J147" s="145">
        <f>BK147</f>
        <v>0</v>
      </c>
      <c r="L147" s="142"/>
      <c r="M147" s="146"/>
      <c r="N147" s="147"/>
      <c r="O147" s="147"/>
      <c r="P147" s="148">
        <f>SUM(P148:P151)</f>
        <v>0</v>
      </c>
      <c r="Q147" s="147"/>
      <c r="R147" s="148">
        <f>SUM(R148:R151)</f>
        <v>0</v>
      </c>
      <c r="S147" s="147"/>
      <c r="T147" s="149">
        <f>SUM(T148:T151)</f>
        <v>0</v>
      </c>
      <c r="AR147" s="143" t="s">
        <v>140</v>
      </c>
      <c r="AT147" s="150" t="s">
        <v>75</v>
      </c>
      <c r="AU147" s="150" t="s">
        <v>76</v>
      </c>
      <c r="AY147" s="143" t="s">
        <v>127</v>
      </c>
      <c r="BK147" s="151">
        <f>SUM(BK148:BK151)</f>
        <v>0</v>
      </c>
    </row>
    <row r="148" spans="1:65" s="2" customFormat="1" ht="33" customHeight="1">
      <c r="A148" s="29"/>
      <c r="B148" s="128"/>
      <c r="C148" s="154" t="s">
        <v>221</v>
      </c>
      <c r="D148" s="154" t="s">
        <v>148</v>
      </c>
      <c r="E148" s="155" t="s">
        <v>222</v>
      </c>
      <c r="F148" s="156" t="s">
        <v>223</v>
      </c>
      <c r="G148" s="157" t="s">
        <v>224</v>
      </c>
      <c r="H148" s="158">
        <v>1</v>
      </c>
      <c r="I148" s="159"/>
      <c r="J148" s="159">
        <f>ROUND(I148*H148,2)</f>
        <v>0</v>
      </c>
      <c r="K148" s="156" t="s">
        <v>125</v>
      </c>
      <c r="L148" s="30"/>
      <c r="M148" s="160" t="s">
        <v>1</v>
      </c>
      <c r="N148" s="161" t="s">
        <v>41</v>
      </c>
      <c r="O148" s="138">
        <v>0</v>
      </c>
      <c r="P148" s="138">
        <f>O148*H148</f>
        <v>0</v>
      </c>
      <c r="Q148" s="138">
        <v>0</v>
      </c>
      <c r="R148" s="138">
        <f>Q148*H148</f>
        <v>0</v>
      </c>
      <c r="S148" s="138">
        <v>0</v>
      </c>
      <c r="T148" s="139">
        <f>S148*H148</f>
        <v>0</v>
      </c>
      <c r="U148" s="29"/>
      <c r="V148" s="29"/>
      <c r="W148" s="29"/>
      <c r="X148" s="29"/>
      <c r="Y148" s="29"/>
      <c r="Z148" s="29"/>
      <c r="AA148" s="29"/>
      <c r="AB148" s="29"/>
      <c r="AC148" s="29"/>
      <c r="AD148" s="29"/>
      <c r="AE148" s="29"/>
      <c r="AR148" s="140" t="s">
        <v>128</v>
      </c>
      <c r="AT148" s="140" t="s">
        <v>148</v>
      </c>
      <c r="AU148" s="140" t="s">
        <v>84</v>
      </c>
      <c r="AY148" s="17" t="s">
        <v>127</v>
      </c>
      <c r="BE148" s="141">
        <f>IF(N148="základní",J148,0)</f>
        <v>0</v>
      </c>
      <c r="BF148" s="141">
        <f>IF(N148="snížená",J148,0)</f>
        <v>0</v>
      </c>
      <c r="BG148" s="141">
        <f>IF(N148="zákl. přenesená",J148,0)</f>
        <v>0</v>
      </c>
      <c r="BH148" s="141">
        <f>IF(N148="sníž. přenesená",J148,0)</f>
        <v>0</v>
      </c>
      <c r="BI148" s="141">
        <f>IF(N148="nulová",J148,0)</f>
        <v>0</v>
      </c>
      <c r="BJ148" s="17" t="s">
        <v>84</v>
      </c>
      <c r="BK148" s="141">
        <f>ROUND(I148*H148,2)</f>
        <v>0</v>
      </c>
      <c r="BL148" s="17" t="s">
        <v>128</v>
      </c>
      <c r="BM148" s="140" t="s">
        <v>225</v>
      </c>
    </row>
    <row r="149" spans="1:47" s="2" customFormat="1" ht="19.5">
      <c r="A149" s="29"/>
      <c r="B149" s="30"/>
      <c r="C149" s="29"/>
      <c r="D149" s="162" t="s">
        <v>226</v>
      </c>
      <c r="E149" s="29"/>
      <c r="F149" s="163" t="s">
        <v>227</v>
      </c>
      <c r="G149" s="29"/>
      <c r="H149" s="29"/>
      <c r="I149" s="29"/>
      <c r="J149" s="29"/>
      <c r="K149" s="29"/>
      <c r="L149" s="30"/>
      <c r="M149" s="164"/>
      <c r="N149" s="165"/>
      <c r="O149" s="55"/>
      <c r="P149" s="55"/>
      <c r="Q149" s="55"/>
      <c r="R149" s="55"/>
      <c r="S149" s="55"/>
      <c r="T149" s="56"/>
      <c r="U149" s="29"/>
      <c r="V149" s="29"/>
      <c r="W149" s="29"/>
      <c r="X149" s="29"/>
      <c r="Y149" s="29"/>
      <c r="Z149" s="29"/>
      <c r="AA149" s="29"/>
      <c r="AB149" s="29"/>
      <c r="AC149" s="29"/>
      <c r="AD149" s="29"/>
      <c r="AE149" s="29"/>
      <c r="AT149" s="17" t="s">
        <v>226</v>
      </c>
      <c r="AU149" s="17" t="s">
        <v>84</v>
      </c>
    </row>
    <row r="150" spans="1:65" s="2" customFormat="1" ht="16.5" customHeight="1">
      <c r="A150" s="29"/>
      <c r="B150" s="128"/>
      <c r="C150" s="154" t="s">
        <v>228</v>
      </c>
      <c r="D150" s="154" t="s">
        <v>148</v>
      </c>
      <c r="E150" s="155" t="s">
        <v>229</v>
      </c>
      <c r="F150" s="156" t="s">
        <v>230</v>
      </c>
      <c r="G150" s="157" t="s">
        <v>231</v>
      </c>
      <c r="H150" s="158">
        <v>100</v>
      </c>
      <c r="I150" s="159"/>
      <c r="J150" s="159">
        <f>ROUND(I150*H150,2)</f>
        <v>0</v>
      </c>
      <c r="K150" s="156" t="s">
        <v>125</v>
      </c>
      <c r="L150" s="30"/>
      <c r="M150" s="160" t="s">
        <v>1</v>
      </c>
      <c r="N150" s="161" t="s">
        <v>41</v>
      </c>
      <c r="O150" s="138">
        <v>0</v>
      </c>
      <c r="P150" s="138">
        <f>O150*H150</f>
        <v>0</v>
      </c>
      <c r="Q150" s="138">
        <v>0</v>
      </c>
      <c r="R150" s="138">
        <f>Q150*H150</f>
        <v>0</v>
      </c>
      <c r="S150" s="138">
        <v>0</v>
      </c>
      <c r="T150" s="139">
        <f>S150*H150</f>
        <v>0</v>
      </c>
      <c r="U150" s="29"/>
      <c r="V150" s="29"/>
      <c r="W150" s="29"/>
      <c r="X150" s="29"/>
      <c r="Y150" s="29"/>
      <c r="Z150" s="29"/>
      <c r="AA150" s="29"/>
      <c r="AB150" s="29"/>
      <c r="AC150" s="29"/>
      <c r="AD150" s="29"/>
      <c r="AE150" s="29"/>
      <c r="AR150" s="140" t="s">
        <v>128</v>
      </c>
      <c r="AT150" s="140" t="s">
        <v>148</v>
      </c>
      <c r="AU150" s="140" t="s">
        <v>84</v>
      </c>
      <c r="AY150" s="17" t="s">
        <v>127</v>
      </c>
      <c r="BE150" s="141">
        <f>IF(N150="základní",J150,0)</f>
        <v>0</v>
      </c>
      <c r="BF150" s="141">
        <f>IF(N150="snížená",J150,0)</f>
        <v>0</v>
      </c>
      <c r="BG150" s="141">
        <f>IF(N150="zákl. přenesená",J150,0)</f>
        <v>0</v>
      </c>
      <c r="BH150" s="141">
        <f>IF(N150="sníž. přenesená",J150,0)</f>
        <v>0</v>
      </c>
      <c r="BI150" s="141">
        <f>IF(N150="nulová",J150,0)</f>
        <v>0</v>
      </c>
      <c r="BJ150" s="17" t="s">
        <v>84</v>
      </c>
      <c r="BK150" s="141">
        <f>ROUND(I150*H150,2)</f>
        <v>0</v>
      </c>
      <c r="BL150" s="17" t="s">
        <v>128</v>
      </c>
      <c r="BM150" s="140" t="s">
        <v>232</v>
      </c>
    </row>
    <row r="151" spans="2:51" s="13" customFormat="1" ht="12">
      <c r="B151" s="166"/>
      <c r="D151" s="162" t="s">
        <v>233</v>
      </c>
      <c r="F151" s="167" t="s">
        <v>234</v>
      </c>
      <c r="H151" s="168">
        <v>100</v>
      </c>
      <c r="L151" s="166"/>
      <c r="M151" s="169"/>
      <c r="N151" s="170"/>
      <c r="O151" s="170"/>
      <c r="P151" s="170"/>
      <c r="Q151" s="170"/>
      <c r="R151" s="170"/>
      <c r="S151" s="170"/>
      <c r="T151" s="171"/>
      <c r="AT151" s="172" t="s">
        <v>233</v>
      </c>
      <c r="AU151" s="172" t="s">
        <v>84</v>
      </c>
      <c r="AV151" s="13" t="s">
        <v>86</v>
      </c>
      <c r="AW151" s="13" t="s">
        <v>3</v>
      </c>
      <c r="AX151" s="13" t="s">
        <v>84</v>
      </c>
      <c r="AY151" s="172" t="s">
        <v>127</v>
      </c>
    </row>
    <row r="152" spans="1:31" s="2" customFormat="1" ht="6.95" customHeight="1">
      <c r="A152" s="29"/>
      <c r="B152" s="44"/>
      <c r="C152" s="45"/>
      <c r="D152" s="45"/>
      <c r="E152" s="45"/>
      <c r="F152" s="45"/>
      <c r="G152" s="45"/>
      <c r="H152" s="45"/>
      <c r="I152" s="45"/>
      <c r="J152" s="45"/>
      <c r="K152" s="45"/>
      <c r="L152" s="30"/>
      <c r="M152" s="29"/>
      <c r="O152" s="29"/>
      <c r="P152" s="29"/>
      <c r="Q152" s="29"/>
      <c r="R152" s="29"/>
      <c r="S152" s="29"/>
      <c r="T152" s="29"/>
      <c r="U152" s="29"/>
      <c r="V152" s="29"/>
      <c r="W152" s="29"/>
      <c r="X152" s="29"/>
      <c r="Y152" s="29"/>
      <c r="Z152" s="29"/>
      <c r="AA152" s="29"/>
      <c r="AB152" s="29"/>
      <c r="AC152" s="29"/>
      <c r="AD152" s="29"/>
      <c r="AE152" s="29"/>
    </row>
  </sheetData>
  <autoFilter ref="C119:K151"/>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85"/>
  <sheetViews>
    <sheetView showGridLines="0" tabSelected="1" workbookViewId="0" topLeftCell="A105">
      <selection activeCell="H122" sqref="H12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90"/>
    </row>
    <row r="2" spans="12:46" s="1" customFormat="1" ht="36.95" customHeight="1">
      <c r="L2" s="235" t="s">
        <v>5</v>
      </c>
      <c r="M2" s="229"/>
      <c r="N2" s="229"/>
      <c r="O2" s="229"/>
      <c r="P2" s="229"/>
      <c r="Q2" s="229"/>
      <c r="R2" s="229"/>
      <c r="S2" s="229"/>
      <c r="T2" s="229"/>
      <c r="U2" s="229"/>
      <c r="V2" s="229"/>
      <c r="AT2" s="17" t="s">
        <v>89</v>
      </c>
    </row>
    <row r="3" spans="2:46" s="1" customFormat="1" ht="6.95" customHeight="1" hidden="1">
      <c r="B3" s="18"/>
      <c r="C3" s="19"/>
      <c r="D3" s="19"/>
      <c r="E3" s="19"/>
      <c r="F3" s="19"/>
      <c r="G3" s="19"/>
      <c r="H3" s="19"/>
      <c r="I3" s="19"/>
      <c r="J3" s="19"/>
      <c r="K3" s="19"/>
      <c r="L3" s="20"/>
      <c r="AT3" s="17" t="s">
        <v>86</v>
      </c>
    </row>
    <row r="4" spans="2:46" s="1" customFormat="1" ht="24.95" customHeight="1" hidden="1">
      <c r="B4" s="20"/>
      <c r="D4" s="21" t="s">
        <v>96</v>
      </c>
      <c r="L4" s="20"/>
      <c r="M4" s="91" t="s">
        <v>10</v>
      </c>
      <c r="AT4" s="17" t="s">
        <v>3</v>
      </c>
    </row>
    <row r="5" spans="2:12" s="1" customFormat="1" ht="6.95" customHeight="1" hidden="1">
      <c r="B5" s="20"/>
      <c r="L5" s="20"/>
    </row>
    <row r="6" spans="2:12" s="1" customFormat="1" ht="12" customHeight="1" hidden="1">
      <c r="B6" s="20"/>
      <c r="D6" s="26" t="s">
        <v>14</v>
      </c>
      <c r="L6" s="20"/>
    </row>
    <row r="7" spans="2:12" s="1" customFormat="1" ht="26.25" customHeight="1" hidden="1">
      <c r="B7" s="20"/>
      <c r="E7" s="241" t="str">
        <f>'Rekapitulace stavby'!K6</f>
        <v xml:space="preserve">Oprava výhybek č. 1, 2 a koleje č. 1 v žst Boří les </v>
      </c>
      <c r="F7" s="242"/>
      <c r="G7" s="242"/>
      <c r="H7" s="242"/>
      <c r="L7" s="20"/>
    </row>
    <row r="8" spans="1:31" s="2" customFormat="1" ht="12" customHeight="1" hidden="1">
      <c r="A8" s="29"/>
      <c r="B8" s="30"/>
      <c r="C8" s="29"/>
      <c r="D8" s="26" t="s">
        <v>97</v>
      </c>
      <c r="E8" s="29"/>
      <c r="F8" s="29"/>
      <c r="G8" s="29"/>
      <c r="H8" s="29"/>
      <c r="I8" s="29"/>
      <c r="J8" s="29"/>
      <c r="K8" s="29"/>
      <c r="L8" s="39"/>
      <c r="S8" s="29"/>
      <c r="T8" s="29"/>
      <c r="U8" s="29"/>
      <c r="V8" s="29"/>
      <c r="W8" s="29"/>
      <c r="X8" s="29"/>
      <c r="Y8" s="29"/>
      <c r="Z8" s="29"/>
      <c r="AA8" s="29"/>
      <c r="AB8" s="29"/>
      <c r="AC8" s="29"/>
      <c r="AD8" s="29"/>
      <c r="AE8" s="29"/>
    </row>
    <row r="9" spans="1:31" s="2" customFormat="1" ht="16.5" customHeight="1" hidden="1">
      <c r="A9" s="29"/>
      <c r="B9" s="30"/>
      <c r="C9" s="29"/>
      <c r="D9" s="29"/>
      <c r="E9" s="206" t="s">
        <v>235</v>
      </c>
      <c r="F9" s="240"/>
      <c r="G9" s="240"/>
      <c r="H9" s="240"/>
      <c r="I9" s="29"/>
      <c r="J9" s="29"/>
      <c r="K9" s="29"/>
      <c r="L9" s="39"/>
      <c r="S9" s="29"/>
      <c r="T9" s="29"/>
      <c r="U9" s="29"/>
      <c r="V9" s="29"/>
      <c r="W9" s="29"/>
      <c r="X9" s="29"/>
      <c r="Y9" s="29"/>
      <c r="Z9" s="29"/>
      <c r="AA9" s="29"/>
      <c r="AB9" s="29"/>
      <c r="AC9" s="29"/>
      <c r="AD9" s="29"/>
      <c r="AE9" s="29"/>
    </row>
    <row r="10" spans="1:31" s="2" customFormat="1" ht="12" hidden="1">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31" s="2" customFormat="1" ht="12" customHeight="1" hidden="1">
      <c r="A11" s="29"/>
      <c r="B11" s="30"/>
      <c r="C11" s="29"/>
      <c r="D11" s="26" t="s">
        <v>15</v>
      </c>
      <c r="E11" s="29"/>
      <c r="F11" s="24" t="s">
        <v>1</v>
      </c>
      <c r="G11" s="29"/>
      <c r="H11" s="29"/>
      <c r="I11" s="26" t="s">
        <v>16</v>
      </c>
      <c r="J11" s="24" t="s">
        <v>1</v>
      </c>
      <c r="K11" s="29"/>
      <c r="L11" s="39"/>
      <c r="S11" s="29"/>
      <c r="T11" s="29"/>
      <c r="U11" s="29"/>
      <c r="V11" s="29"/>
      <c r="W11" s="29"/>
      <c r="X11" s="29"/>
      <c r="Y11" s="29"/>
      <c r="Z11" s="29"/>
      <c r="AA11" s="29"/>
      <c r="AB11" s="29"/>
      <c r="AC11" s="29"/>
      <c r="AD11" s="29"/>
      <c r="AE11" s="29"/>
    </row>
    <row r="12" spans="1:31" s="2" customFormat="1" ht="12" customHeight="1" hidden="1">
      <c r="A12" s="29"/>
      <c r="B12" s="30"/>
      <c r="C12" s="29"/>
      <c r="D12" s="26" t="s">
        <v>17</v>
      </c>
      <c r="E12" s="29"/>
      <c r="F12" s="24" t="s">
        <v>18</v>
      </c>
      <c r="G12" s="29"/>
      <c r="H12" s="29"/>
      <c r="I12" s="26" t="s">
        <v>19</v>
      </c>
      <c r="J12" s="52" t="str">
        <f>'Rekapitulace stavby'!AN8</f>
        <v>18. 1. 2021</v>
      </c>
      <c r="K12" s="29"/>
      <c r="L12" s="39"/>
      <c r="S12" s="29"/>
      <c r="T12" s="29"/>
      <c r="U12" s="29"/>
      <c r="V12" s="29"/>
      <c r="W12" s="29"/>
      <c r="X12" s="29"/>
      <c r="Y12" s="29"/>
      <c r="Z12" s="29"/>
      <c r="AA12" s="29"/>
      <c r="AB12" s="29"/>
      <c r="AC12" s="29"/>
      <c r="AD12" s="29"/>
      <c r="AE12" s="29"/>
    </row>
    <row r="13" spans="1:31" s="2" customFormat="1" ht="10.9" customHeight="1" hidden="1">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31" s="2" customFormat="1" ht="12" customHeight="1" hidden="1">
      <c r="A14" s="29"/>
      <c r="B14" s="30"/>
      <c r="C14" s="29"/>
      <c r="D14" s="26" t="s">
        <v>21</v>
      </c>
      <c r="E14" s="29"/>
      <c r="F14" s="29"/>
      <c r="G14" s="29"/>
      <c r="H14" s="29"/>
      <c r="I14" s="26" t="s">
        <v>22</v>
      </c>
      <c r="J14" s="24" t="s">
        <v>23</v>
      </c>
      <c r="K14" s="29"/>
      <c r="L14" s="39"/>
      <c r="S14" s="29"/>
      <c r="T14" s="29"/>
      <c r="U14" s="29"/>
      <c r="V14" s="29"/>
      <c r="W14" s="29"/>
      <c r="X14" s="29"/>
      <c r="Y14" s="29"/>
      <c r="Z14" s="29"/>
      <c r="AA14" s="29"/>
      <c r="AB14" s="29"/>
      <c r="AC14" s="29"/>
      <c r="AD14" s="29"/>
      <c r="AE14" s="29"/>
    </row>
    <row r="15" spans="1:31" s="2" customFormat="1" ht="18" customHeight="1" hidden="1">
      <c r="A15" s="29"/>
      <c r="B15" s="30"/>
      <c r="C15" s="29"/>
      <c r="D15" s="29"/>
      <c r="E15" s="24" t="s">
        <v>24</v>
      </c>
      <c r="F15" s="29"/>
      <c r="G15" s="29"/>
      <c r="H15" s="29"/>
      <c r="I15" s="26" t="s">
        <v>25</v>
      </c>
      <c r="J15" s="24" t="s">
        <v>26</v>
      </c>
      <c r="K15" s="29"/>
      <c r="L15" s="39"/>
      <c r="S15" s="29"/>
      <c r="T15" s="29"/>
      <c r="U15" s="29"/>
      <c r="V15" s="29"/>
      <c r="W15" s="29"/>
      <c r="X15" s="29"/>
      <c r="Y15" s="29"/>
      <c r="Z15" s="29"/>
      <c r="AA15" s="29"/>
      <c r="AB15" s="29"/>
      <c r="AC15" s="29"/>
      <c r="AD15" s="29"/>
      <c r="AE15" s="29"/>
    </row>
    <row r="16" spans="1:31" s="2" customFormat="1" ht="6.95" customHeight="1" hidden="1">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hidden="1">
      <c r="A17" s="29"/>
      <c r="B17" s="30"/>
      <c r="C17" s="29"/>
      <c r="D17" s="26" t="s">
        <v>27</v>
      </c>
      <c r="E17" s="29"/>
      <c r="F17" s="29"/>
      <c r="G17" s="29"/>
      <c r="H17" s="29"/>
      <c r="I17" s="26" t="s">
        <v>22</v>
      </c>
      <c r="J17" s="24" t="str">
        <f>'Rekapitulace stavby'!AN13</f>
        <v/>
      </c>
      <c r="K17" s="29"/>
      <c r="L17" s="39"/>
      <c r="S17" s="29"/>
      <c r="T17" s="29"/>
      <c r="U17" s="29"/>
      <c r="V17" s="29"/>
      <c r="W17" s="29"/>
      <c r="X17" s="29"/>
      <c r="Y17" s="29"/>
      <c r="Z17" s="29"/>
      <c r="AA17" s="29"/>
      <c r="AB17" s="29"/>
      <c r="AC17" s="29"/>
      <c r="AD17" s="29"/>
      <c r="AE17" s="29"/>
    </row>
    <row r="18" spans="1:31" s="2" customFormat="1" ht="18" customHeight="1" hidden="1">
      <c r="A18" s="29"/>
      <c r="B18" s="30"/>
      <c r="C18" s="29"/>
      <c r="D18" s="29"/>
      <c r="E18" s="228" t="str">
        <f>'Rekapitulace stavby'!E14</f>
        <v xml:space="preserve"> </v>
      </c>
      <c r="F18" s="228"/>
      <c r="G18" s="228"/>
      <c r="H18" s="228"/>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hidden="1">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hidden="1">
      <c r="A20" s="29"/>
      <c r="B20" s="30"/>
      <c r="C20" s="29"/>
      <c r="D20" s="26" t="s">
        <v>29</v>
      </c>
      <c r="E20" s="29"/>
      <c r="F20" s="29"/>
      <c r="G20" s="29"/>
      <c r="H20" s="29"/>
      <c r="I20" s="26" t="s">
        <v>22</v>
      </c>
      <c r="J20" s="24" t="s">
        <v>30</v>
      </c>
      <c r="K20" s="29"/>
      <c r="L20" s="39"/>
      <c r="S20" s="29"/>
      <c r="T20" s="29"/>
      <c r="U20" s="29"/>
      <c r="V20" s="29"/>
      <c r="W20" s="29"/>
      <c r="X20" s="29"/>
      <c r="Y20" s="29"/>
      <c r="Z20" s="29"/>
      <c r="AA20" s="29"/>
      <c r="AB20" s="29"/>
      <c r="AC20" s="29"/>
      <c r="AD20" s="29"/>
      <c r="AE20" s="29"/>
    </row>
    <row r="21" spans="1:31" s="2" customFormat="1" ht="18" customHeight="1" hidden="1">
      <c r="A21" s="29"/>
      <c r="B21" s="30"/>
      <c r="C21" s="29"/>
      <c r="D21" s="29"/>
      <c r="E21" s="24" t="s">
        <v>31</v>
      </c>
      <c r="F21" s="29"/>
      <c r="G21" s="29"/>
      <c r="H21" s="29"/>
      <c r="I21" s="26" t="s">
        <v>25</v>
      </c>
      <c r="J21" s="24" t="s">
        <v>32</v>
      </c>
      <c r="K21" s="29"/>
      <c r="L21" s="39"/>
      <c r="S21" s="29"/>
      <c r="T21" s="29"/>
      <c r="U21" s="29"/>
      <c r="V21" s="29"/>
      <c r="W21" s="29"/>
      <c r="X21" s="29"/>
      <c r="Y21" s="29"/>
      <c r="Z21" s="29"/>
      <c r="AA21" s="29"/>
      <c r="AB21" s="29"/>
      <c r="AC21" s="29"/>
      <c r="AD21" s="29"/>
      <c r="AE21" s="29"/>
    </row>
    <row r="22" spans="1:31" s="2" customFormat="1" ht="6.95" customHeight="1" hidden="1">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hidden="1">
      <c r="A23" s="29"/>
      <c r="B23" s="30"/>
      <c r="C23" s="29"/>
      <c r="D23" s="26" t="s">
        <v>34</v>
      </c>
      <c r="E23" s="29"/>
      <c r="F23" s="29"/>
      <c r="G23" s="29"/>
      <c r="H23" s="29"/>
      <c r="I23" s="26" t="s">
        <v>22</v>
      </c>
      <c r="J23" s="24" t="s">
        <v>30</v>
      </c>
      <c r="K23" s="29"/>
      <c r="L23" s="39"/>
      <c r="S23" s="29"/>
      <c r="T23" s="29"/>
      <c r="U23" s="29"/>
      <c r="V23" s="29"/>
      <c r="W23" s="29"/>
      <c r="X23" s="29"/>
      <c r="Y23" s="29"/>
      <c r="Z23" s="29"/>
      <c r="AA23" s="29"/>
      <c r="AB23" s="29"/>
      <c r="AC23" s="29"/>
      <c r="AD23" s="29"/>
      <c r="AE23" s="29"/>
    </row>
    <row r="24" spans="1:31" s="2" customFormat="1" ht="18" customHeight="1" hidden="1">
      <c r="A24" s="29"/>
      <c r="B24" s="30"/>
      <c r="C24" s="29"/>
      <c r="D24" s="29"/>
      <c r="E24" s="24" t="s">
        <v>31</v>
      </c>
      <c r="F24" s="29"/>
      <c r="G24" s="29"/>
      <c r="H24" s="29"/>
      <c r="I24" s="26" t="s">
        <v>25</v>
      </c>
      <c r="J24" s="24" t="s">
        <v>32</v>
      </c>
      <c r="K24" s="29"/>
      <c r="L24" s="39"/>
      <c r="S24" s="29"/>
      <c r="T24" s="29"/>
      <c r="U24" s="29"/>
      <c r="V24" s="29"/>
      <c r="W24" s="29"/>
      <c r="X24" s="29"/>
      <c r="Y24" s="29"/>
      <c r="Z24" s="29"/>
      <c r="AA24" s="29"/>
      <c r="AB24" s="29"/>
      <c r="AC24" s="29"/>
      <c r="AD24" s="29"/>
      <c r="AE24" s="29"/>
    </row>
    <row r="25" spans="1:31" s="2" customFormat="1" ht="6.95" customHeight="1" hidden="1">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hidden="1">
      <c r="A26" s="29"/>
      <c r="B26" s="30"/>
      <c r="C26" s="29"/>
      <c r="D26" s="26" t="s">
        <v>35</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hidden="1">
      <c r="A27" s="92"/>
      <c r="B27" s="93"/>
      <c r="C27" s="92"/>
      <c r="D27" s="92"/>
      <c r="E27" s="231" t="s">
        <v>1</v>
      </c>
      <c r="F27" s="231"/>
      <c r="G27" s="231"/>
      <c r="H27" s="231"/>
      <c r="I27" s="92"/>
      <c r="J27" s="92"/>
      <c r="K27" s="92"/>
      <c r="L27" s="94"/>
      <c r="S27" s="92"/>
      <c r="T27" s="92"/>
      <c r="U27" s="92"/>
      <c r="V27" s="92"/>
      <c r="W27" s="92"/>
      <c r="X27" s="92"/>
      <c r="Y27" s="92"/>
      <c r="Z27" s="92"/>
      <c r="AA27" s="92"/>
      <c r="AB27" s="92"/>
      <c r="AC27" s="92"/>
      <c r="AD27" s="92"/>
      <c r="AE27" s="92"/>
    </row>
    <row r="28" spans="1:31" s="2" customFormat="1" ht="6.95" customHeight="1" hidden="1">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hidden="1">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hidden="1">
      <c r="A30" s="29"/>
      <c r="B30" s="30"/>
      <c r="C30" s="29"/>
      <c r="D30" s="95" t="s">
        <v>36</v>
      </c>
      <c r="E30" s="29"/>
      <c r="F30" s="29"/>
      <c r="G30" s="29"/>
      <c r="H30" s="29"/>
      <c r="I30" s="29"/>
      <c r="J30" s="68">
        <f>ROUND(J119,2)</f>
        <v>0</v>
      </c>
      <c r="K30" s="29"/>
      <c r="L30" s="39"/>
      <c r="S30" s="29"/>
      <c r="T30" s="29"/>
      <c r="U30" s="29"/>
      <c r="V30" s="29"/>
      <c r="W30" s="29"/>
      <c r="X30" s="29"/>
      <c r="Y30" s="29"/>
      <c r="Z30" s="29"/>
      <c r="AA30" s="29"/>
      <c r="AB30" s="29"/>
      <c r="AC30" s="29"/>
      <c r="AD30" s="29"/>
      <c r="AE30" s="29"/>
    </row>
    <row r="31" spans="1:31" s="2" customFormat="1" ht="6.95" customHeight="1" hidden="1">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hidden="1">
      <c r="A32" s="29"/>
      <c r="B32" s="30"/>
      <c r="C32" s="29"/>
      <c r="D32" s="29"/>
      <c r="E32" s="29"/>
      <c r="F32" s="33" t="s">
        <v>38</v>
      </c>
      <c r="G32" s="29"/>
      <c r="H32" s="29"/>
      <c r="I32" s="33" t="s">
        <v>37</v>
      </c>
      <c r="J32" s="33" t="s">
        <v>39</v>
      </c>
      <c r="K32" s="29"/>
      <c r="L32" s="39"/>
      <c r="S32" s="29"/>
      <c r="T32" s="29"/>
      <c r="U32" s="29"/>
      <c r="V32" s="29"/>
      <c r="W32" s="29"/>
      <c r="X32" s="29"/>
      <c r="Y32" s="29"/>
      <c r="Z32" s="29"/>
      <c r="AA32" s="29"/>
      <c r="AB32" s="29"/>
      <c r="AC32" s="29"/>
      <c r="AD32" s="29"/>
      <c r="AE32" s="29"/>
    </row>
    <row r="33" spans="1:31" s="2" customFormat="1" ht="14.45" customHeight="1" hidden="1">
      <c r="A33" s="29"/>
      <c r="B33" s="30"/>
      <c r="C33" s="29"/>
      <c r="D33" s="96" t="s">
        <v>40</v>
      </c>
      <c r="E33" s="26" t="s">
        <v>41</v>
      </c>
      <c r="F33" s="97">
        <f>ROUND((SUM(BE119:BE484)),2)</f>
        <v>0</v>
      </c>
      <c r="G33" s="29"/>
      <c r="H33" s="29"/>
      <c r="I33" s="98">
        <v>0.21</v>
      </c>
      <c r="J33" s="97">
        <f>ROUND(((SUM(BE119:BE484))*I33),2)</f>
        <v>0</v>
      </c>
      <c r="K33" s="29"/>
      <c r="L33" s="39"/>
      <c r="S33" s="29"/>
      <c r="T33" s="29"/>
      <c r="U33" s="29"/>
      <c r="V33" s="29"/>
      <c r="W33" s="29"/>
      <c r="X33" s="29"/>
      <c r="Y33" s="29"/>
      <c r="Z33" s="29"/>
      <c r="AA33" s="29"/>
      <c r="AB33" s="29"/>
      <c r="AC33" s="29"/>
      <c r="AD33" s="29"/>
      <c r="AE33" s="29"/>
    </row>
    <row r="34" spans="1:31" s="2" customFormat="1" ht="14.45" customHeight="1" hidden="1">
      <c r="A34" s="29"/>
      <c r="B34" s="30"/>
      <c r="C34" s="29"/>
      <c r="D34" s="29"/>
      <c r="E34" s="26" t="s">
        <v>42</v>
      </c>
      <c r="F34" s="97">
        <f>ROUND((SUM(BF119:BF484)),2)</f>
        <v>0</v>
      </c>
      <c r="G34" s="29"/>
      <c r="H34" s="29"/>
      <c r="I34" s="98">
        <v>0.15</v>
      </c>
      <c r="J34" s="97">
        <f>ROUND(((SUM(BF119:BF484))*I34),2)</f>
        <v>0</v>
      </c>
      <c r="K34" s="29"/>
      <c r="L34" s="39"/>
      <c r="S34" s="29"/>
      <c r="T34" s="29"/>
      <c r="U34" s="29"/>
      <c r="V34" s="29"/>
      <c r="W34" s="29"/>
      <c r="X34" s="29"/>
      <c r="Y34" s="29"/>
      <c r="Z34" s="29"/>
      <c r="AA34" s="29"/>
      <c r="AB34" s="29"/>
      <c r="AC34" s="29"/>
      <c r="AD34" s="29"/>
      <c r="AE34" s="29"/>
    </row>
    <row r="35" spans="1:31" s="2" customFormat="1" ht="14.45" customHeight="1" hidden="1">
      <c r="A35" s="29"/>
      <c r="B35" s="30"/>
      <c r="C35" s="29"/>
      <c r="D35" s="29"/>
      <c r="E35" s="26" t="s">
        <v>43</v>
      </c>
      <c r="F35" s="97">
        <f>ROUND((SUM(BG119:BG484)),2)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customHeight="1" hidden="1">
      <c r="A36" s="29"/>
      <c r="B36" s="30"/>
      <c r="C36" s="29"/>
      <c r="D36" s="29"/>
      <c r="E36" s="26" t="s">
        <v>44</v>
      </c>
      <c r="F36" s="97">
        <f>ROUND((SUM(BH119:BH484)),2)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customHeight="1" hidden="1">
      <c r="A37" s="29"/>
      <c r="B37" s="30"/>
      <c r="C37" s="29"/>
      <c r="D37" s="29"/>
      <c r="E37" s="26" t="s">
        <v>45</v>
      </c>
      <c r="F37" s="97">
        <f>ROUND((SUM(BI119:BI484)),2)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hidden="1">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hidden="1">
      <c r="A39" s="29"/>
      <c r="B39" s="30"/>
      <c r="C39" s="99"/>
      <c r="D39" s="100" t="s">
        <v>46</v>
      </c>
      <c r="E39" s="57"/>
      <c r="F39" s="57"/>
      <c r="G39" s="101" t="s">
        <v>47</v>
      </c>
      <c r="H39" s="102" t="s">
        <v>48</v>
      </c>
      <c r="I39" s="57"/>
      <c r="J39" s="103">
        <f>SUM(J30:J37)</f>
        <v>0</v>
      </c>
      <c r="K39" s="104"/>
      <c r="L39" s="39"/>
      <c r="S39" s="29"/>
      <c r="T39" s="29"/>
      <c r="U39" s="29"/>
      <c r="V39" s="29"/>
      <c r="W39" s="29"/>
      <c r="X39" s="29"/>
      <c r="Y39" s="29"/>
      <c r="Z39" s="29"/>
      <c r="AA39" s="29"/>
      <c r="AB39" s="29"/>
      <c r="AC39" s="29"/>
      <c r="AD39" s="29"/>
      <c r="AE39" s="29"/>
    </row>
    <row r="40" spans="1:31" s="2" customFormat="1" ht="14.45" customHeight="1" hidden="1">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39"/>
      <c r="D50" s="40" t="s">
        <v>49</v>
      </c>
      <c r="E50" s="41"/>
      <c r="F50" s="41"/>
      <c r="G50" s="40" t="s">
        <v>50</v>
      </c>
      <c r="H50" s="41"/>
      <c r="I50" s="41"/>
      <c r="J50" s="41"/>
      <c r="K50" s="41"/>
      <c r="L50" s="39"/>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29"/>
      <c r="B61" s="30"/>
      <c r="C61" s="29"/>
      <c r="D61" s="42" t="s">
        <v>51</v>
      </c>
      <c r="E61" s="32"/>
      <c r="F61" s="105" t="s">
        <v>52</v>
      </c>
      <c r="G61" s="42" t="s">
        <v>51</v>
      </c>
      <c r="H61" s="32"/>
      <c r="I61" s="32"/>
      <c r="J61" s="106" t="s">
        <v>52</v>
      </c>
      <c r="K61" s="32"/>
      <c r="L61" s="39"/>
      <c r="S61" s="29"/>
      <c r="T61" s="29"/>
      <c r="U61" s="29"/>
      <c r="V61" s="29"/>
      <c r="W61" s="29"/>
      <c r="X61" s="29"/>
      <c r="Y61" s="29"/>
      <c r="Z61" s="29"/>
      <c r="AA61" s="29"/>
      <c r="AB61" s="29"/>
      <c r="AC61" s="29"/>
      <c r="AD61" s="29"/>
      <c r="AE61" s="29"/>
    </row>
    <row r="62" spans="2:12" ht="12" hidden="1">
      <c r="B62" s="20"/>
      <c r="L62" s="20"/>
    </row>
    <row r="63" spans="2:12" ht="12" hidden="1">
      <c r="B63" s="20"/>
      <c r="L63" s="20"/>
    </row>
    <row r="64" spans="2:12" ht="12" hidden="1">
      <c r="B64" s="20"/>
      <c r="L64" s="20"/>
    </row>
    <row r="65" spans="1:31" s="2" customFormat="1" ht="12.75" hidden="1">
      <c r="A65" s="29"/>
      <c r="B65" s="30"/>
      <c r="C65" s="29"/>
      <c r="D65" s="40" t="s">
        <v>53</v>
      </c>
      <c r="E65" s="43"/>
      <c r="F65" s="43"/>
      <c r="G65" s="40" t="s">
        <v>54</v>
      </c>
      <c r="H65" s="43"/>
      <c r="I65" s="43"/>
      <c r="J65" s="43"/>
      <c r="K65" s="43"/>
      <c r="L65" s="39"/>
      <c r="S65" s="29"/>
      <c r="T65" s="29"/>
      <c r="U65" s="29"/>
      <c r="V65" s="29"/>
      <c r="W65" s="29"/>
      <c r="X65" s="29"/>
      <c r="Y65" s="29"/>
      <c r="Z65" s="29"/>
      <c r="AA65" s="29"/>
      <c r="AB65" s="29"/>
      <c r="AC65" s="29"/>
      <c r="AD65" s="29"/>
      <c r="AE65" s="29"/>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29"/>
      <c r="B76" s="30"/>
      <c r="C76" s="29"/>
      <c r="D76" s="42" t="s">
        <v>51</v>
      </c>
      <c r="E76" s="32"/>
      <c r="F76" s="105" t="s">
        <v>52</v>
      </c>
      <c r="G76" s="42" t="s">
        <v>51</v>
      </c>
      <c r="H76" s="32"/>
      <c r="I76" s="32"/>
      <c r="J76" s="106" t="s">
        <v>52</v>
      </c>
      <c r="K76" s="32"/>
      <c r="L76" s="39"/>
      <c r="S76" s="29"/>
      <c r="T76" s="29"/>
      <c r="U76" s="29"/>
      <c r="V76" s="29"/>
      <c r="W76" s="29"/>
      <c r="X76" s="29"/>
      <c r="Y76" s="29"/>
      <c r="Z76" s="29"/>
      <c r="AA76" s="29"/>
      <c r="AB76" s="29"/>
      <c r="AC76" s="29"/>
      <c r="AD76" s="29"/>
      <c r="AE76" s="29"/>
    </row>
    <row r="77" spans="1:31" s="2" customFormat="1" ht="14.45" customHeight="1" hidden="1">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78" ht="12" hidden="1"/>
    <row r="79" ht="12" hidden="1"/>
    <row r="80" ht="12" hidden="1"/>
    <row r="81" spans="1:31" s="2" customFormat="1" ht="6.95" customHeight="1" hidden="1">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31" s="2" customFormat="1" ht="24.95" customHeight="1" hidden="1">
      <c r="A82" s="29"/>
      <c r="B82" s="30"/>
      <c r="C82" s="21" t="s">
        <v>99</v>
      </c>
      <c r="D82" s="29"/>
      <c r="E82" s="29"/>
      <c r="F82" s="29"/>
      <c r="G82" s="29"/>
      <c r="H82" s="29"/>
      <c r="I82" s="29"/>
      <c r="J82" s="29"/>
      <c r="K82" s="29"/>
      <c r="L82" s="39"/>
      <c r="S82" s="29"/>
      <c r="T82" s="29"/>
      <c r="U82" s="29"/>
      <c r="V82" s="29"/>
      <c r="W82" s="29"/>
      <c r="X82" s="29"/>
      <c r="Y82" s="29"/>
      <c r="Z82" s="29"/>
      <c r="AA82" s="29"/>
      <c r="AB82" s="29"/>
      <c r="AC82" s="29"/>
      <c r="AD82" s="29"/>
      <c r="AE82" s="29"/>
    </row>
    <row r="83" spans="1:31" s="2" customFormat="1" ht="6.95" customHeight="1" hidden="1">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31" s="2" customFormat="1" ht="12" customHeight="1" hidden="1">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31" s="2" customFormat="1" ht="26.25" customHeight="1" hidden="1">
      <c r="A85" s="29"/>
      <c r="B85" s="30"/>
      <c r="C85" s="29"/>
      <c r="D85" s="29"/>
      <c r="E85" s="241" t="str">
        <f>E7</f>
        <v xml:space="preserve">Oprava výhybek č. 1, 2 a koleje č. 1 v žst Boří les </v>
      </c>
      <c r="F85" s="242"/>
      <c r="G85" s="242"/>
      <c r="H85" s="242"/>
      <c r="I85" s="29"/>
      <c r="J85" s="29"/>
      <c r="K85" s="29"/>
      <c r="L85" s="39"/>
      <c r="S85" s="29"/>
      <c r="T85" s="29"/>
      <c r="U85" s="29"/>
      <c r="V85" s="29"/>
      <c r="W85" s="29"/>
      <c r="X85" s="29"/>
      <c r="Y85" s="29"/>
      <c r="Z85" s="29"/>
      <c r="AA85" s="29"/>
      <c r="AB85" s="29"/>
      <c r="AC85" s="29"/>
      <c r="AD85" s="29"/>
      <c r="AE85" s="29"/>
    </row>
    <row r="86" spans="1:31" s="2" customFormat="1" ht="12" customHeight="1" hidden="1">
      <c r="A86" s="29"/>
      <c r="B86" s="30"/>
      <c r="C86" s="26" t="s">
        <v>97</v>
      </c>
      <c r="D86" s="29"/>
      <c r="E86" s="29"/>
      <c r="F86" s="29"/>
      <c r="G86" s="29"/>
      <c r="H86" s="29"/>
      <c r="I86" s="29"/>
      <c r="J86" s="29"/>
      <c r="K86" s="29"/>
      <c r="L86" s="39"/>
      <c r="S86" s="29"/>
      <c r="T86" s="29"/>
      <c r="U86" s="29"/>
      <c r="V86" s="29"/>
      <c r="W86" s="29"/>
      <c r="X86" s="29"/>
      <c r="Y86" s="29"/>
      <c r="Z86" s="29"/>
      <c r="AA86" s="29"/>
      <c r="AB86" s="29"/>
      <c r="AC86" s="29"/>
      <c r="AD86" s="29"/>
      <c r="AE86" s="29"/>
    </row>
    <row r="87" spans="1:31" s="2" customFormat="1" ht="16.5" customHeight="1" hidden="1">
      <c r="A87" s="29"/>
      <c r="B87" s="30"/>
      <c r="C87" s="29"/>
      <c r="D87" s="29"/>
      <c r="E87" s="206" t="str">
        <f>E9</f>
        <v>SO 01 - Železniční svršek a spodek</v>
      </c>
      <c r="F87" s="240"/>
      <c r="G87" s="240"/>
      <c r="H87" s="240"/>
      <c r="I87" s="29"/>
      <c r="J87" s="29"/>
      <c r="K87" s="29"/>
      <c r="L87" s="39"/>
      <c r="S87" s="29"/>
      <c r="T87" s="29"/>
      <c r="U87" s="29"/>
      <c r="V87" s="29"/>
      <c r="W87" s="29"/>
      <c r="X87" s="29"/>
      <c r="Y87" s="29"/>
      <c r="Z87" s="29"/>
      <c r="AA87" s="29"/>
      <c r="AB87" s="29"/>
      <c r="AC87" s="29"/>
      <c r="AD87" s="29"/>
      <c r="AE87" s="29"/>
    </row>
    <row r="88" spans="1:31" s="2" customFormat="1" ht="6.95" customHeight="1" hidden="1">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31" s="2" customFormat="1" ht="12" customHeight="1" hidden="1">
      <c r="A89" s="29"/>
      <c r="B89" s="30"/>
      <c r="C89" s="26" t="s">
        <v>17</v>
      </c>
      <c r="D89" s="29"/>
      <c r="E89" s="29"/>
      <c r="F89" s="24" t="str">
        <f>F12</f>
        <v>Boří les</v>
      </c>
      <c r="G89" s="29"/>
      <c r="H89" s="29"/>
      <c r="I89" s="26" t="s">
        <v>19</v>
      </c>
      <c r="J89" s="52" t="str">
        <f>IF(J12="","",J12)</f>
        <v>18. 1. 2021</v>
      </c>
      <c r="K89" s="29"/>
      <c r="L89" s="39"/>
      <c r="S89" s="29"/>
      <c r="T89" s="29"/>
      <c r="U89" s="29"/>
      <c r="V89" s="29"/>
      <c r="W89" s="29"/>
      <c r="X89" s="29"/>
      <c r="Y89" s="29"/>
      <c r="Z89" s="29"/>
      <c r="AA89" s="29"/>
      <c r="AB89" s="29"/>
      <c r="AC89" s="29"/>
      <c r="AD89" s="29"/>
      <c r="AE89" s="29"/>
    </row>
    <row r="90" spans="1:31" s="2" customFormat="1" ht="6.95" customHeight="1" hidden="1">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31" s="2" customFormat="1" ht="25.7" customHeight="1" hidden="1">
      <c r="A91" s="29"/>
      <c r="B91" s="30"/>
      <c r="C91" s="26" t="s">
        <v>21</v>
      </c>
      <c r="D91" s="29"/>
      <c r="E91" s="29"/>
      <c r="F91" s="24" t="str">
        <f>E15</f>
        <v>Správa železnic, státní organizace</v>
      </c>
      <c r="G91" s="29"/>
      <c r="H91" s="29"/>
      <c r="I91" s="26" t="s">
        <v>29</v>
      </c>
      <c r="J91" s="27" t="str">
        <f>E21</f>
        <v>DMC Havlíčkův Brod, s.r.o.</v>
      </c>
      <c r="K91" s="29"/>
      <c r="L91" s="39"/>
      <c r="S91" s="29"/>
      <c r="T91" s="29"/>
      <c r="U91" s="29"/>
      <c r="V91" s="29"/>
      <c r="W91" s="29"/>
      <c r="X91" s="29"/>
      <c r="Y91" s="29"/>
      <c r="Z91" s="29"/>
      <c r="AA91" s="29"/>
      <c r="AB91" s="29"/>
      <c r="AC91" s="29"/>
      <c r="AD91" s="29"/>
      <c r="AE91" s="29"/>
    </row>
    <row r="92" spans="1:31" s="2" customFormat="1" ht="25.7" customHeight="1" hidden="1">
      <c r="A92" s="29"/>
      <c r="B92" s="30"/>
      <c r="C92" s="26" t="s">
        <v>27</v>
      </c>
      <c r="D92" s="29"/>
      <c r="E92" s="29"/>
      <c r="F92" s="24" t="str">
        <f>IF(E18="","",E18)</f>
        <v xml:space="preserve"> </v>
      </c>
      <c r="G92" s="29"/>
      <c r="H92" s="29"/>
      <c r="I92" s="26" t="s">
        <v>34</v>
      </c>
      <c r="J92" s="27" t="str">
        <f>E24</f>
        <v>DMC Havlíčkův Brod, s.r.o.</v>
      </c>
      <c r="K92" s="29"/>
      <c r="L92" s="39"/>
      <c r="S92" s="29"/>
      <c r="T92" s="29"/>
      <c r="U92" s="29"/>
      <c r="V92" s="29"/>
      <c r="W92" s="29"/>
      <c r="X92" s="29"/>
      <c r="Y92" s="29"/>
      <c r="Z92" s="29"/>
      <c r="AA92" s="29"/>
      <c r="AB92" s="29"/>
      <c r="AC92" s="29"/>
      <c r="AD92" s="29"/>
      <c r="AE92" s="29"/>
    </row>
    <row r="93" spans="1:31" s="2" customFormat="1" ht="10.35" customHeight="1" hidden="1">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31" s="2" customFormat="1" ht="29.25" customHeight="1" hidden="1">
      <c r="A94" s="29"/>
      <c r="B94" s="30"/>
      <c r="C94" s="107" t="s">
        <v>100</v>
      </c>
      <c r="D94" s="99"/>
      <c r="E94" s="99"/>
      <c r="F94" s="99"/>
      <c r="G94" s="99"/>
      <c r="H94" s="99"/>
      <c r="I94" s="99"/>
      <c r="J94" s="108" t="s">
        <v>101</v>
      </c>
      <c r="K94" s="99"/>
      <c r="L94" s="39"/>
      <c r="S94" s="29"/>
      <c r="T94" s="29"/>
      <c r="U94" s="29"/>
      <c r="V94" s="29"/>
      <c r="W94" s="29"/>
      <c r="X94" s="29"/>
      <c r="Y94" s="29"/>
      <c r="Z94" s="29"/>
      <c r="AA94" s="29"/>
      <c r="AB94" s="29"/>
      <c r="AC94" s="29"/>
      <c r="AD94" s="29"/>
      <c r="AE94" s="29"/>
    </row>
    <row r="95" spans="1:31" s="2" customFormat="1" ht="10.35" customHeight="1" hidden="1">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hidden="1">
      <c r="A96" s="29"/>
      <c r="B96" s="30"/>
      <c r="C96" s="109" t="s">
        <v>102</v>
      </c>
      <c r="D96" s="29"/>
      <c r="E96" s="29"/>
      <c r="F96" s="29"/>
      <c r="G96" s="29"/>
      <c r="H96" s="29"/>
      <c r="I96" s="29"/>
      <c r="J96" s="68">
        <f>J119</f>
        <v>0</v>
      </c>
      <c r="K96" s="29"/>
      <c r="L96" s="39"/>
      <c r="S96" s="29"/>
      <c r="T96" s="29"/>
      <c r="U96" s="29"/>
      <c r="V96" s="29"/>
      <c r="W96" s="29"/>
      <c r="X96" s="29"/>
      <c r="Y96" s="29"/>
      <c r="Z96" s="29"/>
      <c r="AA96" s="29"/>
      <c r="AB96" s="29"/>
      <c r="AC96" s="29"/>
      <c r="AD96" s="29"/>
      <c r="AE96" s="29"/>
      <c r="AU96" s="17" t="s">
        <v>103</v>
      </c>
    </row>
    <row r="97" spans="2:12" s="9" customFormat="1" ht="24.95" customHeight="1" hidden="1">
      <c r="B97" s="110"/>
      <c r="D97" s="111" t="s">
        <v>104</v>
      </c>
      <c r="E97" s="112"/>
      <c r="F97" s="112"/>
      <c r="G97" s="112"/>
      <c r="H97" s="112"/>
      <c r="I97" s="112"/>
      <c r="J97" s="113">
        <f>J120</f>
        <v>0</v>
      </c>
      <c r="L97" s="110"/>
    </row>
    <row r="98" spans="2:12" s="10" customFormat="1" ht="19.9" customHeight="1" hidden="1">
      <c r="B98" s="114"/>
      <c r="D98" s="115" t="s">
        <v>105</v>
      </c>
      <c r="E98" s="116"/>
      <c r="F98" s="116"/>
      <c r="G98" s="116"/>
      <c r="H98" s="116"/>
      <c r="I98" s="116"/>
      <c r="J98" s="117">
        <f>J121</f>
        <v>0</v>
      </c>
      <c r="L98" s="114"/>
    </row>
    <row r="99" spans="2:12" s="9" customFormat="1" ht="24.95" customHeight="1" hidden="1">
      <c r="B99" s="110"/>
      <c r="D99" s="111" t="s">
        <v>106</v>
      </c>
      <c r="E99" s="112"/>
      <c r="F99" s="112"/>
      <c r="G99" s="112"/>
      <c r="H99" s="112"/>
      <c r="I99" s="112"/>
      <c r="J99" s="113">
        <f>J397</f>
        <v>0</v>
      </c>
      <c r="L99" s="110"/>
    </row>
    <row r="100" spans="1:31" s="2" customFormat="1" ht="21.75" customHeight="1" hidden="1">
      <c r="A100" s="29"/>
      <c r="B100" s="30"/>
      <c r="C100" s="29"/>
      <c r="D100" s="29"/>
      <c r="E100" s="29"/>
      <c r="F100" s="29"/>
      <c r="G100" s="29"/>
      <c r="H100" s="29"/>
      <c r="I100" s="29"/>
      <c r="J100" s="29"/>
      <c r="K100" s="29"/>
      <c r="L100" s="39"/>
      <c r="S100" s="29"/>
      <c r="T100" s="29"/>
      <c r="U100" s="29"/>
      <c r="V100" s="29"/>
      <c r="W100" s="29"/>
      <c r="X100" s="29"/>
      <c r="Y100" s="29"/>
      <c r="Z100" s="29"/>
      <c r="AA100" s="29"/>
      <c r="AB100" s="29"/>
      <c r="AC100" s="29"/>
      <c r="AD100" s="29"/>
      <c r="AE100" s="29"/>
    </row>
    <row r="101" spans="1:31" s="2" customFormat="1" ht="6.95" customHeight="1" hidden="1">
      <c r="A101" s="29"/>
      <c r="B101" s="44"/>
      <c r="C101" s="45"/>
      <c r="D101" s="45"/>
      <c r="E101" s="45"/>
      <c r="F101" s="45"/>
      <c r="G101" s="45"/>
      <c r="H101" s="45"/>
      <c r="I101" s="45"/>
      <c r="J101" s="45"/>
      <c r="K101" s="45"/>
      <c r="L101" s="39"/>
      <c r="S101" s="29"/>
      <c r="T101" s="29"/>
      <c r="U101" s="29"/>
      <c r="V101" s="29"/>
      <c r="W101" s="29"/>
      <c r="X101" s="29"/>
      <c r="Y101" s="29"/>
      <c r="Z101" s="29"/>
      <c r="AA101" s="29"/>
      <c r="AB101" s="29"/>
      <c r="AC101" s="29"/>
      <c r="AD101" s="29"/>
      <c r="AE101" s="29"/>
    </row>
    <row r="102" ht="12" hidden="1"/>
    <row r="103" ht="12" hidden="1"/>
    <row r="104" ht="12" hidden="1"/>
    <row r="105" spans="1:31" s="2" customFormat="1" ht="6.95" customHeight="1">
      <c r="A105" s="29"/>
      <c r="B105" s="46"/>
      <c r="C105" s="47"/>
      <c r="D105" s="47"/>
      <c r="E105" s="47"/>
      <c r="F105" s="47"/>
      <c r="G105" s="47"/>
      <c r="H105" s="47"/>
      <c r="I105" s="47"/>
      <c r="J105" s="47"/>
      <c r="K105" s="47"/>
      <c r="L105" s="39"/>
      <c r="S105" s="29"/>
      <c r="T105" s="29"/>
      <c r="U105" s="29"/>
      <c r="V105" s="29"/>
      <c r="W105" s="29"/>
      <c r="X105" s="29"/>
      <c r="Y105" s="29"/>
      <c r="Z105" s="29"/>
      <c r="AA105" s="29"/>
      <c r="AB105" s="29"/>
      <c r="AC105" s="29"/>
      <c r="AD105" s="29"/>
      <c r="AE105" s="29"/>
    </row>
    <row r="106" spans="1:31" s="2" customFormat="1" ht="24.95" customHeight="1">
      <c r="A106" s="29"/>
      <c r="B106" s="30"/>
      <c r="C106" s="21" t="s">
        <v>108</v>
      </c>
      <c r="D106" s="29"/>
      <c r="E106" s="29"/>
      <c r="F106" s="29"/>
      <c r="G106" s="29"/>
      <c r="H106" s="29"/>
      <c r="I106" s="29"/>
      <c r="J106" s="29"/>
      <c r="K106" s="29"/>
      <c r="L106" s="39"/>
      <c r="S106" s="29"/>
      <c r="T106" s="29"/>
      <c r="U106" s="29"/>
      <c r="V106" s="29"/>
      <c r="W106" s="29"/>
      <c r="X106" s="29"/>
      <c r="Y106" s="29"/>
      <c r="Z106" s="29"/>
      <c r="AA106" s="29"/>
      <c r="AB106" s="29"/>
      <c r="AC106" s="29"/>
      <c r="AD106" s="29"/>
      <c r="AE106" s="29"/>
    </row>
    <row r="107" spans="1:31" s="2" customFormat="1" ht="6.95" customHeight="1">
      <c r="A107" s="29"/>
      <c r="B107" s="30"/>
      <c r="C107" s="29"/>
      <c r="D107" s="29"/>
      <c r="E107" s="29"/>
      <c r="F107" s="29"/>
      <c r="G107" s="29"/>
      <c r="H107" s="29"/>
      <c r="I107" s="29"/>
      <c r="J107" s="29"/>
      <c r="K107" s="29"/>
      <c r="L107" s="39"/>
      <c r="S107" s="29"/>
      <c r="T107" s="29"/>
      <c r="U107" s="29"/>
      <c r="V107" s="29"/>
      <c r="W107" s="29"/>
      <c r="X107" s="29"/>
      <c r="Y107" s="29"/>
      <c r="Z107" s="29"/>
      <c r="AA107" s="29"/>
      <c r="AB107" s="29"/>
      <c r="AC107" s="29"/>
      <c r="AD107" s="29"/>
      <c r="AE107" s="29"/>
    </row>
    <row r="108" spans="1:31" s="2" customFormat="1" ht="12" customHeight="1">
      <c r="A108" s="29"/>
      <c r="B108" s="30"/>
      <c r="C108" s="26" t="s">
        <v>14</v>
      </c>
      <c r="D108" s="29"/>
      <c r="E108" s="29"/>
      <c r="F108" s="29"/>
      <c r="G108" s="29"/>
      <c r="H108" s="29"/>
      <c r="I108" s="29"/>
      <c r="J108" s="29"/>
      <c r="K108" s="29"/>
      <c r="L108" s="39"/>
      <c r="S108" s="29"/>
      <c r="T108" s="29"/>
      <c r="U108" s="29"/>
      <c r="V108" s="29"/>
      <c r="W108" s="29"/>
      <c r="X108" s="29"/>
      <c r="Y108" s="29"/>
      <c r="Z108" s="29"/>
      <c r="AA108" s="29"/>
      <c r="AB108" s="29"/>
      <c r="AC108" s="29"/>
      <c r="AD108" s="29"/>
      <c r="AE108" s="29"/>
    </row>
    <row r="109" spans="1:31" s="2" customFormat="1" ht="26.25" customHeight="1">
      <c r="A109" s="29"/>
      <c r="B109" s="30"/>
      <c r="C109" s="29"/>
      <c r="D109" s="29"/>
      <c r="E109" s="241" t="str">
        <f>E7</f>
        <v xml:space="preserve">Oprava výhybek č. 1, 2 a koleje č. 1 v žst Boří les </v>
      </c>
      <c r="F109" s="242"/>
      <c r="G109" s="242"/>
      <c r="H109" s="242"/>
      <c r="I109" s="29"/>
      <c r="J109" s="29"/>
      <c r="K109" s="29"/>
      <c r="L109" s="39"/>
      <c r="S109" s="29"/>
      <c r="T109" s="29"/>
      <c r="U109" s="29"/>
      <c r="V109" s="29"/>
      <c r="W109" s="29"/>
      <c r="X109" s="29"/>
      <c r="Y109" s="29"/>
      <c r="Z109" s="29"/>
      <c r="AA109" s="29"/>
      <c r="AB109" s="29"/>
      <c r="AC109" s="29"/>
      <c r="AD109" s="29"/>
      <c r="AE109" s="29"/>
    </row>
    <row r="110" spans="1:31" s="2" customFormat="1" ht="12" customHeight="1">
      <c r="A110" s="29"/>
      <c r="B110" s="30"/>
      <c r="C110" s="26" t="s">
        <v>97</v>
      </c>
      <c r="D110" s="29"/>
      <c r="E110" s="29"/>
      <c r="F110" s="29"/>
      <c r="G110" s="29"/>
      <c r="H110" s="29"/>
      <c r="I110" s="29"/>
      <c r="J110" s="29"/>
      <c r="K110" s="29"/>
      <c r="L110" s="39"/>
      <c r="S110" s="29"/>
      <c r="T110" s="29"/>
      <c r="U110" s="29"/>
      <c r="V110" s="29"/>
      <c r="W110" s="29"/>
      <c r="X110" s="29"/>
      <c r="Y110" s="29"/>
      <c r="Z110" s="29"/>
      <c r="AA110" s="29"/>
      <c r="AB110" s="29"/>
      <c r="AC110" s="29"/>
      <c r="AD110" s="29"/>
      <c r="AE110" s="29"/>
    </row>
    <row r="111" spans="1:31" s="2" customFormat="1" ht="16.5" customHeight="1">
      <c r="A111" s="29"/>
      <c r="B111" s="30"/>
      <c r="C111" s="29"/>
      <c r="D111" s="29"/>
      <c r="E111" s="206" t="str">
        <f>E9</f>
        <v>SO 01 - Železniční svršek a spodek</v>
      </c>
      <c r="F111" s="240"/>
      <c r="G111" s="240"/>
      <c r="H111" s="240"/>
      <c r="I111" s="29"/>
      <c r="J111" s="29"/>
      <c r="K111" s="29"/>
      <c r="L111" s="39"/>
      <c r="S111" s="29"/>
      <c r="T111" s="29"/>
      <c r="U111" s="29"/>
      <c r="V111" s="29"/>
      <c r="W111" s="29"/>
      <c r="X111" s="29"/>
      <c r="Y111" s="29"/>
      <c r="Z111" s="29"/>
      <c r="AA111" s="29"/>
      <c r="AB111" s="29"/>
      <c r="AC111" s="29"/>
      <c r="AD111" s="29"/>
      <c r="AE111" s="29"/>
    </row>
    <row r="112" spans="1:31" s="2" customFormat="1" ht="6.95" customHeight="1">
      <c r="A112" s="29"/>
      <c r="B112" s="30"/>
      <c r="C112" s="29"/>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31" s="2" customFormat="1" ht="12" customHeight="1">
      <c r="A113" s="29"/>
      <c r="B113" s="30"/>
      <c r="C113" s="26" t="s">
        <v>17</v>
      </c>
      <c r="D113" s="29"/>
      <c r="E113" s="29"/>
      <c r="F113" s="24" t="str">
        <f>F12</f>
        <v>Boří les</v>
      </c>
      <c r="G113" s="29"/>
      <c r="H113" s="29"/>
      <c r="I113" s="26" t="s">
        <v>19</v>
      </c>
      <c r="J113" s="52" t="str">
        <f>IF(J12="","",J12)</f>
        <v>18. 1. 2021</v>
      </c>
      <c r="K113" s="29"/>
      <c r="L113" s="39"/>
      <c r="S113" s="29"/>
      <c r="T113" s="29"/>
      <c r="U113" s="29"/>
      <c r="V113" s="29"/>
      <c r="W113" s="29"/>
      <c r="X113" s="29"/>
      <c r="Y113" s="29"/>
      <c r="Z113" s="29"/>
      <c r="AA113" s="29"/>
      <c r="AB113" s="29"/>
      <c r="AC113" s="29"/>
      <c r="AD113" s="29"/>
      <c r="AE113" s="29"/>
    </row>
    <row r="114" spans="1:31" s="2" customFormat="1" ht="6.95" customHeight="1">
      <c r="A114" s="29"/>
      <c r="B114" s="30"/>
      <c r="C114" s="29"/>
      <c r="D114" s="29"/>
      <c r="E114" s="29"/>
      <c r="F114" s="29"/>
      <c r="G114" s="29"/>
      <c r="H114" s="29"/>
      <c r="I114" s="29"/>
      <c r="J114" s="29"/>
      <c r="K114" s="29"/>
      <c r="L114" s="39"/>
      <c r="S114" s="29"/>
      <c r="T114" s="29"/>
      <c r="U114" s="29"/>
      <c r="V114" s="29"/>
      <c r="W114" s="29"/>
      <c r="X114" s="29"/>
      <c r="Y114" s="29"/>
      <c r="Z114" s="29"/>
      <c r="AA114" s="29"/>
      <c r="AB114" s="29"/>
      <c r="AC114" s="29"/>
      <c r="AD114" s="29"/>
      <c r="AE114" s="29"/>
    </row>
    <row r="115" spans="1:31" s="2" customFormat="1" ht="25.7" customHeight="1">
      <c r="A115" s="29"/>
      <c r="B115" s="30"/>
      <c r="C115" s="26" t="s">
        <v>21</v>
      </c>
      <c r="D115" s="29"/>
      <c r="E115" s="29"/>
      <c r="F115" s="24" t="str">
        <f>E15</f>
        <v>Správa železnic, státní organizace</v>
      </c>
      <c r="G115" s="29"/>
      <c r="H115" s="29"/>
      <c r="I115" s="26" t="s">
        <v>29</v>
      </c>
      <c r="J115" s="27" t="str">
        <f>E21</f>
        <v>DMC Havlíčkův Brod, s.r.o.</v>
      </c>
      <c r="K115" s="29"/>
      <c r="L115" s="39"/>
      <c r="S115" s="29"/>
      <c r="T115" s="29"/>
      <c r="U115" s="29"/>
      <c r="V115" s="29"/>
      <c r="W115" s="29"/>
      <c r="X115" s="29"/>
      <c r="Y115" s="29"/>
      <c r="Z115" s="29"/>
      <c r="AA115" s="29"/>
      <c r="AB115" s="29"/>
      <c r="AC115" s="29"/>
      <c r="AD115" s="29"/>
      <c r="AE115" s="29"/>
    </row>
    <row r="116" spans="1:31" s="2" customFormat="1" ht="25.7" customHeight="1">
      <c r="A116" s="29"/>
      <c r="B116" s="30"/>
      <c r="C116" s="26" t="s">
        <v>27</v>
      </c>
      <c r="D116" s="29"/>
      <c r="E116" s="29"/>
      <c r="F116" s="24" t="str">
        <f>IF(E18="","",E18)</f>
        <v xml:space="preserve"> </v>
      </c>
      <c r="G116" s="29"/>
      <c r="H116" s="29"/>
      <c r="I116" s="26" t="s">
        <v>34</v>
      </c>
      <c r="J116" s="27" t="str">
        <f>E24</f>
        <v>DMC Havlíčkův Brod, s.r.o.</v>
      </c>
      <c r="K116" s="29"/>
      <c r="L116" s="39"/>
      <c r="S116" s="29"/>
      <c r="T116" s="29"/>
      <c r="U116" s="29"/>
      <c r="V116" s="29"/>
      <c r="W116" s="29"/>
      <c r="X116" s="29"/>
      <c r="Y116" s="29"/>
      <c r="Z116" s="29"/>
      <c r="AA116" s="29"/>
      <c r="AB116" s="29"/>
      <c r="AC116" s="29"/>
      <c r="AD116" s="29"/>
      <c r="AE116" s="29"/>
    </row>
    <row r="117" spans="1:31" s="2" customFormat="1" ht="10.35" customHeight="1">
      <c r="A117" s="29"/>
      <c r="B117" s="30"/>
      <c r="C117" s="29"/>
      <c r="D117" s="29"/>
      <c r="E117" s="29"/>
      <c r="F117" s="29"/>
      <c r="G117" s="29"/>
      <c r="H117" s="29"/>
      <c r="I117" s="29"/>
      <c r="J117" s="29"/>
      <c r="K117" s="29"/>
      <c r="L117" s="39"/>
      <c r="S117" s="29"/>
      <c r="T117" s="29"/>
      <c r="U117" s="29"/>
      <c r="V117" s="29"/>
      <c r="W117" s="29"/>
      <c r="X117" s="29"/>
      <c r="Y117" s="29"/>
      <c r="Z117" s="29"/>
      <c r="AA117" s="29"/>
      <c r="AB117" s="29"/>
      <c r="AC117" s="29"/>
      <c r="AD117" s="29"/>
      <c r="AE117" s="29"/>
    </row>
    <row r="118" spans="1:31" s="11" customFormat="1" ht="29.25" customHeight="1">
      <c r="A118" s="118"/>
      <c r="B118" s="119"/>
      <c r="C118" s="120" t="s">
        <v>109</v>
      </c>
      <c r="D118" s="121" t="s">
        <v>61</v>
      </c>
      <c r="E118" s="121" t="s">
        <v>57</v>
      </c>
      <c r="F118" s="121" t="s">
        <v>58</v>
      </c>
      <c r="G118" s="121" t="s">
        <v>110</v>
      </c>
      <c r="H118" s="121" t="s">
        <v>111</v>
      </c>
      <c r="I118" s="121" t="s">
        <v>112</v>
      </c>
      <c r="J118" s="121" t="s">
        <v>101</v>
      </c>
      <c r="K118" s="122" t="s">
        <v>113</v>
      </c>
      <c r="L118" s="123"/>
      <c r="M118" s="59" t="s">
        <v>1</v>
      </c>
      <c r="N118" s="60" t="s">
        <v>40</v>
      </c>
      <c r="O118" s="60" t="s">
        <v>114</v>
      </c>
      <c r="P118" s="60" t="s">
        <v>115</v>
      </c>
      <c r="Q118" s="60" t="s">
        <v>116</v>
      </c>
      <c r="R118" s="60" t="s">
        <v>117</v>
      </c>
      <c r="S118" s="60" t="s">
        <v>118</v>
      </c>
      <c r="T118" s="61" t="s">
        <v>119</v>
      </c>
      <c r="U118" s="118"/>
      <c r="V118" s="118"/>
      <c r="W118" s="118"/>
      <c r="X118" s="118"/>
      <c r="Y118" s="118"/>
      <c r="Z118" s="118"/>
      <c r="AA118" s="118"/>
      <c r="AB118" s="118"/>
      <c r="AC118" s="118"/>
      <c r="AD118" s="118"/>
      <c r="AE118" s="118"/>
    </row>
    <row r="119" spans="1:63" s="2" customFormat="1" ht="22.9" customHeight="1">
      <c r="A119" s="29"/>
      <c r="B119" s="30"/>
      <c r="C119" s="66" t="s">
        <v>120</v>
      </c>
      <c r="D119" s="29"/>
      <c r="E119" s="29"/>
      <c r="F119" s="29"/>
      <c r="G119" s="29"/>
      <c r="H119" s="29"/>
      <c r="I119" s="29"/>
      <c r="J119" s="124">
        <f>BK119</f>
        <v>0</v>
      </c>
      <c r="K119" s="29"/>
      <c r="L119" s="30"/>
      <c r="M119" s="62"/>
      <c r="N119" s="53"/>
      <c r="O119" s="63"/>
      <c r="P119" s="125">
        <f>P120+P397</f>
        <v>0</v>
      </c>
      <c r="Q119" s="63"/>
      <c r="R119" s="125">
        <f>R120+R397</f>
        <v>8897.716354</v>
      </c>
      <c r="S119" s="63"/>
      <c r="T119" s="126">
        <f>T120+T397</f>
        <v>0</v>
      </c>
      <c r="U119" s="29"/>
      <c r="V119" s="29"/>
      <c r="W119" s="29"/>
      <c r="X119" s="29"/>
      <c r="Y119" s="29"/>
      <c r="Z119" s="29"/>
      <c r="AA119" s="29"/>
      <c r="AB119" s="29"/>
      <c r="AC119" s="29"/>
      <c r="AD119" s="29"/>
      <c r="AE119" s="29"/>
      <c r="AT119" s="17" t="s">
        <v>75</v>
      </c>
      <c r="AU119" s="17" t="s">
        <v>103</v>
      </c>
      <c r="BK119" s="127">
        <f>BK120+BK397</f>
        <v>0</v>
      </c>
    </row>
    <row r="120" spans="2:63" s="12" customFormat="1" ht="25.9" customHeight="1">
      <c r="B120" s="142"/>
      <c r="D120" s="143" t="s">
        <v>75</v>
      </c>
      <c r="E120" s="144" t="s">
        <v>144</v>
      </c>
      <c r="F120" s="144" t="s">
        <v>145</v>
      </c>
      <c r="J120" s="145">
        <f>BK120</f>
        <v>0</v>
      </c>
      <c r="L120" s="142"/>
      <c r="M120" s="146"/>
      <c r="N120" s="147"/>
      <c r="O120" s="147"/>
      <c r="P120" s="148">
        <f>P121</f>
        <v>0</v>
      </c>
      <c r="Q120" s="147"/>
      <c r="R120" s="148">
        <f>R121</f>
        <v>8897.716354</v>
      </c>
      <c r="S120" s="147"/>
      <c r="T120" s="149">
        <f>T121</f>
        <v>0</v>
      </c>
      <c r="AR120" s="143" t="s">
        <v>84</v>
      </c>
      <c r="AT120" s="150" t="s">
        <v>75</v>
      </c>
      <c r="AU120" s="150" t="s">
        <v>76</v>
      </c>
      <c r="AY120" s="143" t="s">
        <v>127</v>
      </c>
      <c r="BK120" s="151">
        <f>BK121</f>
        <v>0</v>
      </c>
    </row>
    <row r="121" spans="2:63" s="12" customFormat="1" ht="22.9" customHeight="1">
      <c r="B121" s="142"/>
      <c r="D121" s="143" t="s">
        <v>75</v>
      </c>
      <c r="E121" s="152" t="s">
        <v>140</v>
      </c>
      <c r="F121" s="152" t="s">
        <v>146</v>
      </c>
      <c r="J121" s="153">
        <f>BK121</f>
        <v>0</v>
      </c>
      <c r="L121" s="142"/>
      <c r="M121" s="146"/>
      <c r="N121" s="147"/>
      <c r="O121" s="147"/>
      <c r="P121" s="148">
        <f>SUM(P122:P396)</f>
        <v>0</v>
      </c>
      <c r="Q121" s="147"/>
      <c r="R121" s="148">
        <f>SUM(R122:R396)</f>
        <v>8897.716354</v>
      </c>
      <c r="S121" s="147"/>
      <c r="T121" s="149">
        <f>SUM(T122:T396)</f>
        <v>0</v>
      </c>
      <c r="AR121" s="143" t="s">
        <v>84</v>
      </c>
      <c r="AT121" s="150" t="s">
        <v>75</v>
      </c>
      <c r="AU121" s="150" t="s">
        <v>84</v>
      </c>
      <c r="AY121" s="143" t="s">
        <v>127</v>
      </c>
      <c r="BK121" s="151">
        <f>SUM(BK122:BK396)</f>
        <v>0</v>
      </c>
    </row>
    <row r="122" spans="1:65" s="2" customFormat="1" ht="24">
      <c r="A122" s="29"/>
      <c r="B122" s="128"/>
      <c r="C122" s="154" t="s">
        <v>84</v>
      </c>
      <c r="D122" s="154" t="s">
        <v>148</v>
      </c>
      <c r="E122" s="155" t="s">
        <v>236</v>
      </c>
      <c r="F122" s="156" t="s">
        <v>237</v>
      </c>
      <c r="G122" s="157" t="s">
        <v>238</v>
      </c>
      <c r="H122" s="243">
        <v>3.173</v>
      </c>
      <c r="I122" s="159"/>
      <c r="J122" s="159">
        <f>ROUND(I122*H122,2)</f>
        <v>0</v>
      </c>
      <c r="K122" s="156" t="s">
        <v>125</v>
      </c>
      <c r="L122" s="30"/>
      <c r="M122" s="160" t="s">
        <v>1</v>
      </c>
      <c r="N122" s="161" t="s">
        <v>41</v>
      </c>
      <c r="O122" s="138">
        <v>0</v>
      </c>
      <c r="P122" s="138">
        <f>O122*H122</f>
        <v>0</v>
      </c>
      <c r="Q122" s="138">
        <v>0</v>
      </c>
      <c r="R122" s="138">
        <f>Q122*H122</f>
        <v>0</v>
      </c>
      <c r="S122" s="138">
        <v>0</v>
      </c>
      <c r="T122" s="139">
        <f>S122*H122</f>
        <v>0</v>
      </c>
      <c r="U122" s="29"/>
      <c r="V122" s="29"/>
      <c r="W122" s="29"/>
      <c r="X122" s="29"/>
      <c r="Y122" s="29"/>
      <c r="Z122" s="29"/>
      <c r="AA122" s="29"/>
      <c r="AB122" s="29"/>
      <c r="AC122" s="29"/>
      <c r="AD122" s="29"/>
      <c r="AE122" s="29"/>
      <c r="AR122" s="140" t="s">
        <v>128</v>
      </c>
      <c r="AT122" s="140" t="s">
        <v>148</v>
      </c>
      <c r="AU122" s="140" t="s">
        <v>86</v>
      </c>
      <c r="AY122" s="17" t="s">
        <v>127</v>
      </c>
      <c r="BE122" s="141">
        <f>IF(N122="základní",J122,0)</f>
        <v>0</v>
      </c>
      <c r="BF122" s="141">
        <f>IF(N122="snížená",J122,0)</f>
        <v>0</v>
      </c>
      <c r="BG122" s="141">
        <f>IF(N122="zákl. přenesená",J122,0)</f>
        <v>0</v>
      </c>
      <c r="BH122" s="141">
        <f>IF(N122="sníž. přenesená",J122,0)</f>
        <v>0</v>
      </c>
      <c r="BI122" s="141">
        <f>IF(N122="nulová",J122,0)</f>
        <v>0</v>
      </c>
      <c r="BJ122" s="17" t="s">
        <v>84</v>
      </c>
      <c r="BK122" s="141">
        <f>ROUND(I122*H122,2)</f>
        <v>0</v>
      </c>
      <c r="BL122" s="17" t="s">
        <v>128</v>
      </c>
      <c r="BM122" s="140" t="s">
        <v>239</v>
      </c>
    </row>
    <row r="123" spans="1:47" s="2" customFormat="1" ht="19.5">
      <c r="A123" s="29"/>
      <c r="B123" s="30"/>
      <c r="C123" s="29"/>
      <c r="D123" s="162" t="s">
        <v>226</v>
      </c>
      <c r="E123" s="29"/>
      <c r="F123" s="163" t="s">
        <v>240</v>
      </c>
      <c r="G123" s="29"/>
      <c r="H123" s="29"/>
      <c r="I123" s="29"/>
      <c r="J123" s="29"/>
      <c r="K123" s="29"/>
      <c r="L123" s="30"/>
      <c r="M123" s="164"/>
      <c r="N123" s="165"/>
      <c r="O123" s="55"/>
      <c r="P123" s="55"/>
      <c r="Q123" s="55"/>
      <c r="R123" s="55"/>
      <c r="S123" s="55"/>
      <c r="T123" s="56"/>
      <c r="U123" s="29"/>
      <c r="V123" s="29"/>
      <c r="W123" s="29"/>
      <c r="X123" s="29"/>
      <c r="Y123" s="29"/>
      <c r="Z123" s="29"/>
      <c r="AA123" s="29"/>
      <c r="AB123" s="29"/>
      <c r="AC123" s="29"/>
      <c r="AD123" s="29"/>
      <c r="AE123" s="29"/>
      <c r="AT123" s="17" t="s">
        <v>226</v>
      </c>
      <c r="AU123" s="17" t="s">
        <v>86</v>
      </c>
    </row>
    <row r="124" spans="2:51" s="13" customFormat="1" ht="12">
      <c r="B124" s="166"/>
      <c r="D124" s="162" t="s">
        <v>233</v>
      </c>
      <c r="E124" s="172" t="s">
        <v>1</v>
      </c>
      <c r="F124" s="167" t="s">
        <v>241</v>
      </c>
      <c r="H124" s="168">
        <v>1.729</v>
      </c>
      <c r="L124" s="166"/>
      <c r="M124" s="173"/>
      <c r="N124" s="174"/>
      <c r="O124" s="174"/>
      <c r="P124" s="174"/>
      <c r="Q124" s="174"/>
      <c r="R124" s="174"/>
      <c r="S124" s="174"/>
      <c r="T124" s="175"/>
      <c r="AT124" s="172" t="s">
        <v>233</v>
      </c>
      <c r="AU124" s="172" t="s">
        <v>86</v>
      </c>
      <c r="AV124" s="13" t="s">
        <v>86</v>
      </c>
      <c r="AW124" s="13" t="s">
        <v>33</v>
      </c>
      <c r="AX124" s="13" t="s">
        <v>76</v>
      </c>
      <c r="AY124" s="172" t="s">
        <v>127</v>
      </c>
    </row>
    <row r="125" spans="2:51" s="13" customFormat="1" ht="12">
      <c r="B125" s="166"/>
      <c r="D125" s="162" t="s">
        <v>233</v>
      </c>
      <c r="E125" s="172" t="s">
        <v>1</v>
      </c>
      <c r="F125" s="167" t="s">
        <v>242</v>
      </c>
      <c r="H125" s="168">
        <v>1.378</v>
      </c>
      <c r="L125" s="166"/>
      <c r="M125" s="173"/>
      <c r="N125" s="174"/>
      <c r="O125" s="174"/>
      <c r="P125" s="174"/>
      <c r="Q125" s="174"/>
      <c r="R125" s="174"/>
      <c r="S125" s="174"/>
      <c r="T125" s="175"/>
      <c r="AT125" s="172" t="s">
        <v>233</v>
      </c>
      <c r="AU125" s="172" t="s">
        <v>86</v>
      </c>
      <c r="AV125" s="13" t="s">
        <v>86</v>
      </c>
      <c r="AW125" s="13" t="s">
        <v>33</v>
      </c>
      <c r="AX125" s="13" t="s">
        <v>76</v>
      </c>
      <c r="AY125" s="172" t="s">
        <v>127</v>
      </c>
    </row>
    <row r="126" spans="2:51" s="13" customFormat="1" ht="12">
      <c r="B126" s="166"/>
      <c r="D126" s="162" t="s">
        <v>233</v>
      </c>
      <c r="E126" s="172" t="s">
        <v>1</v>
      </c>
      <c r="F126" s="167" t="s">
        <v>243</v>
      </c>
      <c r="H126" s="168">
        <v>0.019</v>
      </c>
      <c r="L126" s="166"/>
      <c r="M126" s="173"/>
      <c r="N126" s="174"/>
      <c r="O126" s="174"/>
      <c r="P126" s="174"/>
      <c r="Q126" s="174"/>
      <c r="R126" s="174"/>
      <c r="S126" s="174"/>
      <c r="T126" s="175"/>
      <c r="AT126" s="172" t="s">
        <v>233</v>
      </c>
      <c r="AU126" s="172" t="s">
        <v>86</v>
      </c>
      <c r="AV126" s="13" t="s">
        <v>86</v>
      </c>
      <c r="AW126" s="13" t="s">
        <v>33</v>
      </c>
      <c r="AX126" s="13" t="s">
        <v>76</v>
      </c>
      <c r="AY126" s="172" t="s">
        <v>127</v>
      </c>
    </row>
    <row r="127" spans="2:51" s="13" customFormat="1" ht="12">
      <c r="B127" s="166"/>
      <c r="D127" s="162" t="s">
        <v>233</v>
      </c>
      <c r="E127" s="172" t="s">
        <v>1</v>
      </c>
      <c r="F127" s="167" t="s">
        <v>244</v>
      </c>
      <c r="H127" s="168">
        <v>0.047</v>
      </c>
      <c r="L127" s="166"/>
      <c r="M127" s="173"/>
      <c r="N127" s="174"/>
      <c r="O127" s="174"/>
      <c r="P127" s="174"/>
      <c r="Q127" s="174"/>
      <c r="R127" s="174"/>
      <c r="S127" s="174"/>
      <c r="T127" s="175"/>
      <c r="AT127" s="172" t="s">
        <v>233</v>
      </c>
      <c r="AU127" s="172" t="s">
        <v>86</v>
      </c>
      <c r="AV127" s="13" t="s">
        <v>86</v>
      </c>
      <c r="AW127" s="13" t="s">
        <v>33</v>
      </c>
      <c r="AX127" s="13" t="s">
        <v>84</v>
      </c>
      <c r="AY127" s="172" t="s">
        <v>127</v>
      </c>
    </row>
    <row r="128" spans="1:65" s="2" customFormat="1" ht="24">
      <c r="A128" s="29"/>
      <c r="B128" s="128"/>
      <c r="C128" s="154" t="s">
        <v>86</v>
      </c>
      <c r="D128" s="154" t="s">
        <v>148</v>
      </c>
      <c r="E128" s="155" t="s">
        <v>245</v>
      </c>
      <c r="F128" s="156" t="s">
        <v>246</v>
      </c>
      <c r="G128" s="157" t="s">
        <v>247</v>
      </c>
      <c r="H128" s="158">
        <v>249.23</v>
      </c>
      <c r="I128" s="159"/>
      <c r="J128" s="159">
        <f>ROUND(I128*H128,2)</f>
        <v>0</v>
      </c>
      <c r="K128" s="156" t="s">
        <v>125</v>
      </c>
      <c r="L128" s="30"/>
      <c r="M128" s="160" t="s">
        <v>1</v>
      </c>
      <c r="N128" s="161" t="s">
        <v>41</v>
      </c>
      <c r="O128" s="138">
        <v>0</v>
      </c>
      <c r="P128" s="138">
        <f>O128*H128</f>
        <v>0</v>
      </c>
      <c r="Q128" s="138">
        <v>0</v>
      </c>
      <c r="R128" s="138">
        <f>Q128*H128</f>
        <v>0</v>
      </c>
      <c r="S128" s="138">
        <v>0</v>
      </c>
      <c r="T128" s="139">
        <f>S128*H128</f>
        <v>0</v>
      </c>
      <c r="U128" s="29"/>
      <c r="V128" s="29"/>
      <c r="W128" s="29"/>
      <c r="X128" s="29"/>
      <c r="Y128" s="29"/>
      <c r="Z128" s="29"/>
      <c r="AA128" s="29"/>
      <c r="AB128" s="29"/>
      <c r="AC128" s="29"/>
      <c r="AD128" s="29"/>
      <c r="AE128" s="29"/>
      <c r="AR128" s="140" t="s">
        <v>128</v>
      </c>
      <c r="AT128" s="140" t="s">
        <v>148</v>
      </c>
      <c r="AU128" s="140" t="s">
        <v>86</v>
      </c>
      <c r="AY128" s="17" t="s">
        <v>127</v>
      </c>
      <c r="BE128" s="141">
        <f>IF(N128="základní",J128,0)</f>
        <v>0</v>
      </c>
      <c r="BF128" s="141">
        <f>IF(N128="snížená",J128,0)</f>
        <v>0</v>
      </c>
      <c r="BG128" s="141">
        <f>IF(N128="zákl. přenesená",J128,0)</f>
        <v>0</v>
      </c>
      <c r="BH128" s="141">
        <f>IF(N128="sníž. přenesená",J128,0)</f>
        <v>0</v>
      </c>
      <c r="BI128" s="141">
        <f>IF(N128="nulová",J128,0)</f>
        <v>0</v>
      </c>
      <c r="BJ128" s="17" t="s">
        <v>84</v>
      </c>
      <c r="BK128" s="141">
        <f>ROUND(I128*H128,2)</f>
        <v>0</v>
      </c>
      <c r="BL128" s="17" t="s">
        <v>128</v>
      </c>
      <c r="BM128" s="140" t="s">
        <v>248</v>
      </c>
    </row>
    <row r="129" spans="1:47" s="2" customFormat="1" ht="19.5">
      <c r="A129" s="29"/>
      <c r="B129" s="30"/>
      <c r="C129" s="29"/>
      <c r="D129" s="162" t="s">
        <v>226</v>
      </c>
      <c r="E129" s="29"/>
      <c r="F129" s="163" t="s">
        <v>249</v>
      </c>
      <c r="G129" s="29"/>
      <c r="H129" s="29"/>
      <c r="I129" s="29"/>
      <c r="J129" s="29"/>
      <c r="K129" s="29"/>
      <c r="L129" s="30"/>
      <c r="M129" s="164"/>
      <c r="N129" s="165"/>
      <c r="O129" s="55"/>
      <c r="P129" s="55"/>
      <c r="Q129" s="55"/>
      <c r="R129" s="55"/>
      <c r="S129" s="55"/>
      <c r="T129" s="56"/>
      <c r="U129" s="29"/>
      <c r="V129" s="29"/>
      <c r="W129" s="29"/>
      <c r="X129" s="29"/>
      <c r="Y129" s="29"/>
      <c r="Z129" s="29"/>
      <c r="AA129" s="29"/>
      <c r="AB129" s="29"/>
      <c r="AC129" s="29"/>
      <c r="AD129" s="29"/>
      <c r="AE129" s="29"/>
      <c r="AT129" s="17" t="s">
        <v>226</v>
      </c>
      <c r="AU129" s="17" t="s">
        <v>86</v>
      </c>
    </row>
    <row r="130" spans="2:51" s="13" customFormat="1" ht="12">
      <c r="B130" s="166"/>
      <c r="D130" s="162" t="s">
        <v>233</v>
      </c>
      <c r="E130" s="172" t="s">
        <v>1</v>
      </c>
      <c r="F130" s="167" t="s">
        <v>250</v>
      </c>
      <c r="H130" s="168">
        <v>249.23</v>
      </c>
      <c r="L130" s="166"/>
      <c r="M130" s="173"/>
      <c r="N130" s="174"/>
      <c r="O130" s="174"/>
      <c r="P130" s="174"/>
      <c r="Q130" s="174"/>
      <c r="R130" s="174"/>
      <c r="S130" s="174"/>
      <c r="T130" s="175"/>
      <c r="AT130" s="172" t="s">
        <v>233</v>
      </c>
      <c r="AU130" s="172" t="s">
        <v>86</v>
      </c>
      <c r="AV130" s="13" t="s">
        <v>86</v>
      </c>
      <c r="AW130" s="13" t="s">
        <v>33</v>
      </c>
      <c r="AX130" s="13" t="s">
        <v>84</v>
      </c>
      <c r="AY130" s="172" t="s">
        <v>127</v>
      </c>
    </row>
    <row r="131" spans="1:65" s="2" customFormat="1" ht="16.5" customHeight="1">
      <c r="A131" s="29"/>
      <c r="B131" s="128"/>
      <c r="C131" s="154" t="s">
        <v>133</v>
      </c>
      <c r="D131" s="154" t="s">
        <v>148</v>
      </c>
      <c r="E131" s="155" t="s">
        <v>251</v>
      </c>
      <c r="F131" s="156" t="s">
        <v>252</v>
      </c>
      <c r="G131" s="157" t="s">
        <v>253</v>
      </c>
      <c r="H131" s="158">
        <v>83.64</v>
      </c>
      <c r="I131" s="159"/>
      <c r="J131" s="159">
        <f>ROUND(I131*H131,2)</f>
        <v>0</v>
      </c>
      <c r="K131" s="156" t="s">
        <v>1</v>
      </c>
      <c r="L131" s="30"/>
      <c r="M131" s="160" t="s">
        <v>1</v>
      </c>
      <c r="N131" s="161" t="s">
        <v>41</v>
      </c>
      <c r="O131" s="138">
        <v>0</v>
      </c>
      <c r="P131" s="138">
        <f>O131*H131</f>
        <v>0</v>
      </c>
      <c r="Q131" s="138">
        <v>0</v>
      </c>
      <c r="R131" s="138">
        <f>Q131*H131</f>
        <v>0</v>
      </c>
      <c r="S131" s="138">
        <v>0</v>
      </c>
      <c r="T131" s="139">
        <f>S131*H131</f>
        <v>0</v>
      </c>
      <c r="U131" s="29"/>
      <c r="V131" s="29"/>
      <c r="W131" s="29"/>
      <c r="X131" s="29"/>
      <c r="Y131" s="29"/>
      <c r="Z131" s="29"/>
      <c r="AA131" s="29"/>
      <c r="AB131" s="29"/>
      <c r="AC131" s="29"/>
      <c r="AD131" s="29"/>
      <c r="AE131" s="29"/>
      <c r="AR131" s="140" t="s">
        <v>128</v>
      </c>
      <c r="AT131" s="140" t="s">
        <v>148</v>
      </c>
      <c r="AU131" s="140" t="s">
        <v>86</v>
      </c>
      <c r="AY131" s="17" t="s">
        <v>127</v>
      </c>
      <c r="BE131" s="141">
        <f>IF(N131="základní",J131,0)</f>
        <v>0</v>
      </c>
      <c r="BF131" s="141">
        <f>IF(N131="snížená",J131,0)</f>
        <v>0</v>
      </c>
      <c r="BG131" s="141">
        <f>IF(N131="zákl. přenesená",J131,0)</f>
        <v>0</v>
      </c>
      <c r="BH131" s="141">
        <f>IF(N131="sníž. přenesená",J131,0)</f>
        <v>0</v>
      </c>
      <c r="BI131" s="141">
        <f>IF(N131="nulová",J131,0)</f>
        <v>0</v>
      </c>
      <c r="BJ131" s="17" t="s">
        <v>84</v>
      </c>
      <c r="BK131" s="141">
        <f>ROUND(I131*H131,2)</f>
        <v>0</v>
      </c>
      <c r="BL131" s="17" t="s">
        <v>128</v>
      </c>
      <c r="BM131" s="140" t="s">
        <v>254</v>
      </c>
    </row>
    <row r="132" spans="2:51" s="13" customFormat="1" ht="12">
      <c r="B132" s="166"/>
      <c r="D132" s="162" t="s">
        <v>233</v>
      </c>
      <c r="E132" s="172" t="s">
        <v>1</v>
      </c>
      <c r="F132" s="167" t="s">
        <v>255</v>
      </c>
      <c r="H132" s="168">
        <v>83.64</v>
      </c>
      <c r="L132" s="166"/>
      <c r="M132" s="173"/>
      <c r="N132" s="174"/>
      <c r="O132" s="174"/>
      <c r="P132" s="174"/>
      <c r="Q132" s="174"/>
      <c r="R132" s="174"/>
      <c r="S132" s="174"/>
      <c r="T132" s="175"/>
      <c r="AT132" s="172" t="s">
        <v>233</v>
      </c>
      <c r="AU132" s="172" t="s">
        <v>86</v>
      </c>
      <c r="AV132" s="13" t="s">
        <v>86</v>
      </c>
      <c r="AW132" s="13" t="s">
        <v>33</v>
      </c>
      <c r="AX132" s="13" t="s">
        <v>84</v>
      </c>
      <c r="AY132" s="172" t="s">
        <v>127</v>
      </c>
    </row>
    <row r="133" spans="1:65" s="2" customFormat="1" ht="16.5" customHeight="1">
      <c r="A133" s="29"/>
      <c r="B133" s="128"/>
      <c r="C133" s="129" t="s">
        <v>128</v>
      </c>
      <c r="D133" s="129" t="s">
        <v>121</v>
      </c>
      <c r="E133" s="130" t="s">
        <v>256</v>
      </c>
      <c r="F133" s="131" t="s">
        <v>257</v>
      </c>
      <c r="G133" s="132" t="s">
        <v>258</v>
      </c>
      <c r="H133" s="133">
        <v>3</v>
      </c>
      <c r="I133" s="134"/>
      <c r="J133" s="134">
        <f>ROUND(I133*H133,2)</f>
        <v>0</v>
      </c>
      <c r="K133" s="131" t="s">
        <v>1</v>
      </c>
      <c r="L133" s="135"/>
      <c r="M133" s="136" t="s">
        <v>1</v>
      </c>
      <c r="N133" s="137" t="s">
        <v>41</v>
      </c>
      <c r="O133" s="138">
        <v>0</v>
      </c>
      <c r="P133" s="138">
        <f>O133*H133</f>
        <v>0</v>
      </c>
      <c r="Q133" s="138">
        <v>0</v>
      </c>
      <c r="R133" s="138">
        <f>Q133*H133</f>
        <v>0</v>
      </c>
      <c r="S133" s="138">
        <v>0</v>
      </c>
      <c r="T133" s="139">
        <f>S133*H133</f>
        <v>0</v>
      </c>
      <c r="U133" s="29"/>
      <c r="V133" s="29"/>
      <c r="W133" s="29"/>
      <c r="X133" s="29"/>
      <c r="Y133" s="29"/>
      <c r="Z133" s="29"/>
      <c r="AA133" s="29"/>
      <c r="AB133" s="29"/>
      <c r="AC133" s="29"/>
      <c r="AD133" s="29"/>
      <c r="AE133" s="29"/>
      <c r="AR133" s="140" t="s">
        <v>126</v>
      </c>
      <c r="AT133" s="140" t="s">
        <v>121</v>
      </c>
      <c r="AU133" s="140" t="s">
        <v>86</v>
      </c>
      <c r="AY133" s="17" t="s">
        <v>127</v>
      </c>
      <c r="BE133" s="141">
        <f>IF(N133="základní",J133,0)</f>
        <v>0</v>
      </c>
      <c r="BF133" s="141">
        <f>IF(N133="snížená",J133,0)</f>
        <v>0</v>
      </c>
      <c r="BG133" s="141">
        <f>IF(N133="zákl. přenesená",J133,0)</f>
        <v>0</v>
      </c>
      <c r="BH133" s="141">
        <f>IF(N133="sníž. přenesená",J133,0)</f>
        <v>0</v>
      </c>
      <c r="BI133" s="141">
        <f>IF(N133="nulová",J133,0)</f>
        <v>0</v>
      </c>
      <c r="BJ133" s="17" t="s">
        <v>84</v>
      </c>
      <c r="BK133" s="141">
        <f>ROUND(I133*H133,2)</f>
        <v>0</v>
      </c>
      <c r="BL133" s="17" t="s">
        <v>128</v>
      </c>
      <c r="BM133" s="140" t="s">
        <v>259</v>
      </c>
    </row>
    <row r="134" spans="1:65" s="2" customFormat="1" ht="24">
      <c r="A134" s="29"/>
      <c r="B134" s="128"/>
      <c r="C134" s="154" t="s">
        <v>140</v>
      </c>
      <c r="D134" s="154" t="s">
        <v>148</v>
      </c>
      <c r="E134" s="155" t="s">
        <v>260</v>
      </c>
      <c r="F134" s="156" t="s">
        <v>261</v>
      </c>
      <c r="G134" s="157" t="s">
        <v>253</v>
      </c>
      <c r="H134" s="158">
        <v>1089.749</v>
      </c>
      <c r="I134" s="159"/>
      <c r="J134" s="159">
        <f>ROUND(I134*H134,2)</f>
        <v>0</v>
      </c>
      <c r="K134" s="156" t="s">
        <v>125</v>
      </c>
      <c r="L134" s="30"/>
      <c r="M134" s="160" t="s">
        <v>1</v>
      </c>
      <c r="N134" s="161" t="s">
        <v>41</v>
      </c>
      <c r="O134" s="138">
        <v>0</v>
      </c>
      <c r="P134" s="138">
        <f>O134*H134</f>
        <v>0</v>
      </c>
      <c r="Q134" s="138">
        <v>0</v>
      </c>
      <c r="R134" s="138">
        <f>Q134*H134</f>
        <v>0</v>
      </c>
      <c r="S134" s="138">
        <v>0</v>
      </c>
      <c r="T134" s="139">
        <f>S134*H134</f>
        <v>0</v>
      </c>
      <c r="U134" s="29"/>
      <c r="V134" s="29"/>
      <c r="W134" s="29"/>
      <c r="X134" s="29"/>
      <c r="Y134" s="29"/>
      <c r="Z134" s="29"/>
      <c r="AA134" s="29"/>
      <c r="AB134" s="29"/>
      <c r="AC134" s="29"/>
      <c r="AD134" s="29"/>
      <c r="AE134" s="29"/>
      <c r="AR134" s="140" t="s">
        <v>128</v>
      </c>
      <c r="AT134" s="140" t="s">
        <v>148</v>
      </c>
      <c r="AU134" s="140" t="s">
        <v>86</v>
      </c>
      <c r="AY134" s="17" t="s">
        <v>127</v>
      </c>
      <c r="BE134" s="141">
        <f>IF(N134="základní",J134,0)</f>
        <v>0</v>
      </c>
      <c r="BF134" s="141">
        <f>IF(N134="snížená",J134,0)</f>
        <v>0</v>
      </c>
      <c r="BG134" s="141">
        <f>IF(N134="zákl. přenesená",J134,0)</f>
        <v>0</v>
      </c>
      <c r="BH134" s="141">
        <f>IF(N134="sníž. přenesená",J134,0)</f>
        <v>0</v>
      </c>
      <c r="BI134" s="141">
        <f>IF(N134="nulová",J134,0)</f>
        <v>0</v>
      </c>
      <c r="BJ134" s="17" t="s">
        <v>84</v>
      </c>
      <c r="BK134" s="141">
        <f>ROUND(I134*H134,2)</f>
        <v>0</v>
      </c>
      <c r="BL134" s="17" t="s">
        <v>128</v>
      </c>
      <c r="BM134" s="140" t="s">
        <v>262</v>
      </c>
    </row>
    <row r="135" spans="2:51" s="13" customFormat="1" ht="12">
      <c r="B135" s="166"/>
      <c r="D135" s="162" t="s">
        <v>233</v>
      </c>
      <c r="E135" s="172" t="s">
        <v>1</v>
      </c>
      <c r="F135" s="167" t="s">
        <v>263</v>
      </c>
      <c r="H135" s="168">
        <v>42.146</v>
      </c>
      <c r="L135" s="166"/>
      <c r="M135" s="173"/>
      <c r="N135" s="174"/>
      <c r="O135" s="174"/>
      <c r="P135" s="174"/>
      <c r="Q135" s="174"/>
      <c r="R135" s="174"/>
      <c r="S135" s="174"/>
      <c r="T135" s="175"/>
      <c r="AT135" s="172" t="s">
        <v>233</v>
      </c>
      <c r="AU135" s="172" t="s">
        <v>86</v>
      </c>
      <c r="AV135" s="13" t="s">
        <v>86</v>
      </c>
      <c r="AW135" s="13" t="s">
        <v>33</v>
      </c>
      <c r="AX135" s="13" t="s">
        <v>76</v>
      </c>
      <c r="AY135" s="172" t="s">
        <v>127</v>
      </c>
    </row>
    <row r="136" spans="2:51" s="13" customFormat="1" ht="12">
      <c r="B136" s="166"/>
      <c r="D136" s="162" t="s">
        <v>233</v>
      </c>
      <c r="E136" s="172" t="s">
        <v>1</v>
      </c>
      <c r="F136" s="167" t="s">
        <v>264</v>
      </c>
      <c r="H136" s="168">
        <v>313.287</v>
      </c>
      <c r="L136" s="166"/>
      <c r="M136" s="173"/>
      <c r="N136" s="174"/>
      <c r="O136" s="174"/>
      <c r="P136" s="174"/>
      <c r="Q136" s="174"/>
      <c r="R136" s="174"/>
      <c r="S136" s="174"/>
      <c r="T136" s="175"/>
      <c r="AT136" s="172" t="s">
        <v>233</v>
      </c>
      <c r="AU136" s="172" t="s">
        <v>86</v>
      </c>
      <c r="AV136" s="13" t="s">
        <v>86</v>
      </c>
      <c r="AW136" s="13" t="s">
        <v>33</v>
      </c>
      <c r="AX136" s="13" t="s">
        <v>76</v>
      </c>
      <c r="AY136" s="172" t="s">
        <v>127</v>
      </c>
    </row>
    <row r="137" spans="2:51" s="13" customFormat="1" ht="12">
      <c r="B137" s="166"/>
      <c r="D137" s="162" t="s">
        <v>233</v>
      </c>
      <c r="E137" s="172" t="s">
        <v>1</v>
      </c>
      <c r="F137" s="167" t="s">
        <v>265</v>
      </c>
      <c r="H137" s="168">
        <v>261.38</v>
      </c>
      <c r="L137" s="166"/>
      <c r="M137" s="173"/>
      <c r="N137" s="174"/>
      <c r="O137" s="174"/>
      <c r="P137" s="174"/>
      <c r="Q137" s="174"/>
      <c r="R137" s="174"/>
      <c r="S137" s="174"/>
      <c r="T137" s="175"/>
      <c r="AT137" s="172" t="s">
        <v>233</v>
      </c>
      <c r="AU137" s="172" t="s">
        <v>86</v>
      </c>
      <c r="AV137" s="13" t="s">
        <v>86</v>
      </c>
      <c r="AW137" s="13" t="s">
        <v>33</v>
      </c>
      <c r="AX137" s="13" t="s">
        <v>76</v>
      </c>
      <c r="AY137" s="172" t="s">
        <v>127</v>
      </c>
    </row>
    <row r="138" spans="2:51" s="13" customFormat="1" ht="12">
      <c r="B138" s="166"/>
      <c r="D138" s="162" t="s">
        <v>233</v>
      </c>
      <c r="E138" s="172" t="s">
        <v>1</v>
      </c>
      <c r="F138" s="167" t="s">
        <v>266</v>
      </c>
      <c r="H138" s="168">
        <v>424.87</v>
      </c>
      <c r="L138" s="166"/>
      <c r="M138" s="173"/>
      <c r="N138" s="174"/>
      <c r="O138" s="174"/>
      <c r="P138" s="174"/>
      <c r="Q138" s="174"/>
      <c r="R138" s="174"/>
      <c r="S138" s="174"/>
      <c r="T138" s="175"/>
      <c r="AT138" s="172" t="s">
        <v>233</v>
      </c>
      <c r="AU138" s="172" t="s">
        <v>86</v>
      </c>
      <c r="AV138" s="13" t="s">
        <v>86</v>
      </c>
      <c r="AW138" s="13" t="s">
        <v>33</v>
      </c>
      <c r="AX138" s="13" t="s">
        <v>76</v>
      </c>
      <c r="AY138" s="172" t="s">
        <v>127</v>
      </c>
    </row>
    <row r="139" spans="2:51" s="13" customFormat="1" ht="12">
      <c r="B139" s="166"/>
      <c r="D139" s="162" t="s">
        <v>233</v>
      </c>
      <c r="E139" s="172" t="s">
        <v>1</v>
      </c>
      <c r="F139" s="167" t="s">
        <v>267</v>
      </c>
      <c r="H139" s="168">
        <v>48.066</v>
      </c>
      <c r="L139" s="166"/>
      <c r="M139" s="173"/>
      <c r="N139" s="174"/>
      <c r="O139" s="174"/>
      <c r="P139" s="174"/>
      <c r="Q139" s="174"/>
      <c r="R139" s="174"/>
      <c r="S139" s="174"/>
      <c r="T139" s="175"/>
      <c r="AT139" s="172" t="s">
        <v>233</v>
      </c>
      <c r="AU139" s="172" t="s">
        <v>86</v>
      </c>
      <c r="AV139" s="13" t="s">
        <v>86</v>
      </c>
      <c r="AW139" s="13" t="s">
        <v>33</v>
      </c>
      <c r="AX139" s="13" t="s">
        <v>76</v>
      </c>
      <c r="AY139" s="172" t="s">
        <v>127</v>
      </c>
    </row>
    <row r="140" spans="2:51" s="14" customFormat="1" ht="12">
      <c r="B140" s="176"/>
      <c r="D140" s="162" t="s">
        <v>233</v>
      </c>
      <c r="E140" s="177" t="s">
        <v>1</v>
      </c>
      <c r="F140" s="178" t="s">
        <v>268</v>
      </c>
      <c r="H140" s="179">
        <v>1089.749</v>
      </c>
      <c r="L140" s="176"/>
      <c r="M140" s="180"/>
      <c r="N140" s="181"/>
      <c r="O140" s="181"/>
      <c r="P140" s="181"/>
      <c r="Q140" s="181"/>
      <c r="R140" s="181"/>
      <c r="S140" s="181"/>
      <c r="T140" s="182"/>
      <c r="AT140" s="177" t="s">
        <v>233</v>
      </c>
      <c r="AU140" s="177" t="s">
        <v>86</v>
      </c>
      <c r="AV140" s="14" t="s">
        <v>128</v>
      </c>
      <c r="AW140" s="14" t="s">
        <v>33</v>
      </c>
      <c r="AX140" s="14" t="s">
        <v>84</v>
      </c>
      <c r="AY140" s="177" t="s">
        <v>127</v>
      </c>
    </row>
    <row r="141" spans="1:65" s="2" customFormat="1" ht="16.5" customHeight="1">
      <c r="A141" s="29"/>
      <c r="B141" s="128"/>
      <c r="C141" s="129" t="s">
        <v>147</v>
      </c>
      <c r="D141" s="129" t="s">
        <v>121</v>
      </c>
      <c r="E141" s="130" t="s">
        <v>269</v>
      </c>
      <c r="F141" s="131" t="s">
        <v>270</v>
      </c>
      <c r="G141" s="132" t="s">
        <v>271</v>
      </c>
      <c r="H141" s="133">
        <v>111.536</v>
      </c>
      <c r="I141" s="134"/>
      <c r="J141" s="134">
        <f>ROUND(I141*H141,2)</f>
        <v>0</v>
      </c>
      <c r="K141" s="131" t="s">
        <v>125</v>
      </c>
      <c r="L141" s="135"/>
      <c r="M141" s="136" t="s">
        <v>1</v>
      </c>
      <c r="N141" s="137" t="s">
        <v>41</v>
      </c>
      <c r="O141" s="138">
        <v>0</v>
      </c>
      <c r="P141" s="138">
        <f>O141*H141</f>
        <v>0</v>
      </c>
      <c r="Q141" s="138">
        <v>1</v>
      </c>
      <c r="R141" s="138">
        <f>Q141*H141</f>
        <v>111.536</v>
      </c>
      <c r="S141" s="138">
        <v>0</v>
      </c>
      <c r="T141" s="139">
        <f>S141*H141</f>
        <v>0</v>
      </c>
      <c r="U141" s="29"/>
      <c r="V141" s="29"/>
      <c r="W141" s="29"/>
      <c r="X141" s="29"/>
      <c r="Y141" s="29"/>
      <c r="Z141" s="29"/>
      <c r="AA141" s="29"/>
      <c r="AB141" s="29"/>
      <c r="AC141" s="29"/>
      <c r="AD141" s="29"/>
      <c r="AE141" s="29"/>
      <c r="AR141" s="140" t="s">
        <v>126</v>
      </c>
      <c r="AT141" s="140" t="s">
        <v>121</v>
      </c>
      <c r="AU141" s="140" t="s">
        <v>86</v>
      </c>
      <c r="AY141" s="17" t="s">
        <v>127</v>
      </c>
      <c r="BE141" s="141">
        <f>IF(N141="základní",J141,0)</f>
        <v>0</v>
      </c>
      <c r="BF141" s="141">
        <f>IF(N141="snížená",J141,0)</f>
        <v>0</v>
      </c>
      <c r="BG141" s="141">
        <f>IF(N141="zákl. přenesená",J141,0)</f>
        <v>0</v>
      </c>
      <c r="BH141" s="141">
        <f>IF(N141="sníž. přenesená",J141,0)</f>
        <v>0</v>
      </c>
      <c r="BI141" s="141">
        <f>IF(N141="nulová",J141,0)</f>
        <v>0</v>
      </c>
      <c r="BJ141" s="17" t="s">
        <v>84</v>
      </c>
      <c r="BK141" s="141">
        <f>ROUND(I141*H141,2)</f>
        <v>0</v>
      </c>
      <c r="BL141" s="17" t="s">
        <v>128</v>
      </c>
      <c r="BM141" s="140" t="s">
        <v>272</v>
      </c>
    </row>
    <row r="142" spans="2:51" s="13" customFormat="1" ht="12">
      <c r="B142" s="166"/>
      <c r="D142" s="162" t="s">
        <v>233</v>
      </c>
      <c r="E142" s="172" t="s">
        <v>1</v>
      </c>
      <c r="F142" s="167" t="s">
        <v>273</v>
      </c>
      <c r="H142" s="168">
        <v>100.802</v>
      </c>
      <c r="L142" s="166"/>
      <c r="M142" s="173"/>
      <c r="N142" s="174"/>
      <c r="O142" s="174"/>
      <c r="P142" s="174"/>
      <c r="Q142" s="174"/>
      <c r="R142" s="174"/>
      <c r="S142" s="174"/>
      <c r="T142" s="175"/>
      <c r="AT142" s="172" t="s">
        <v>233</v>
      </c>
      <c r="AU142" s="172" t="s">
        <v>86</v>
      </c>
      <c r="AV142" s="13" t="s">
        <v>86</v>
      </c>
      <c r="AW142" s="13" t="s">
        <v>33</v>
      </c>
      <c r="AX142" s="13" t="s">
        <v>76</v>
      </c>
      <c r="AY142" s="172" t="s">
        <v>127</v>
      </c>
    </row>
    <row r="143" spans="2:51" s="13" customFormat="1" ht="12">
      <c r="B143" s="166"/>
      <c r="D143" s="162" t="s">
        <v>233</v>
      </c>
      <c r="E143" s="172" t="s">
        <v>1</v>
      </c>
      <c r="F143" s="167" t="s">
        <v>274</v>
      </c>
      <c r="H143" s="168">
        <v>10.734</v>
      </c>
      <c r="L143" s="166"/>
      <c r="M143" s="173"/>
      <c r="N143" s="174"/>
      <c r="O143" s="174"/>
      <c r="P143" s="174"/>
      <c r="Q143" s="174"/>
      <c r="R143" s="174"/>
      <c r="S143" s="174"/>
      <c r="T143" s="175"/>
      <c r="AT143" s="172" t="s">
        <v>233</v>
      </c>
      <c r="AU143" s="172" t="s">
        <v>86</v>
      </c>
      <c r="AV143" s="13" t="s">
        <v>86</v>
      </c>
      <c r="AW143" s="13" t="s">
        <v>33</v>
      </c>
      <c r="AX143" s="13" t="s">
        <v>76</v>
      </c>
      <c r="AY143" s="172" t="s">
        <v>127</v>
      </c>
    </row>
    <row r="144" spans="2:51" s="14" customFormat="1" ht="12">
      <c r="B144" s="176"/>
      <c r="D144" s="162" t="s">
        <v>233</v>
      </c>
      <c r="E144" s="177" t="s">
        <v>1</v>
      </c>
      <c r="F144" s="178" t="s">
        <v>268</v>
      </c>
      <c r="H144" s="179">
        <v>111.536</v>
      </c>
      <c r="L144" s="176"/>
      <c r="M144" s="180"/>
      <c r="N144" s="181"/>
      <c r="O144" s="181"/>
      <c r="P144" s="181"/>
      <c r="Q144" s="181"/>
      <c r="R144" s="181"/>
      <c r="S144" s="181"/>
      <c r="T144" s="182"/>
      <c r="AT144" s="177" t="s">
        <v>233</v>
      </c>
      <c r="AU144" s="177" t="s">
        <v>86</v>
      </c>
      <c r="AV144" s="14" t="s">
        <v>128</v>
      </c>
      <c r="AW144" s="14" t="s">
        <v>33</v>
      </c>
      <c r="AX144" s="14" t="s">
        <v>84</v>
      </c>
      <c r="AY144" s="177" t="s">
        <v>127</v>
      </c>
    </row>
    <row r="145" spans="1:65" s="2" customFormat="1" ht="16.5" customHeight="1">
      <c r="A145" s="29"/>
      <c r="B145" s="128"/>
      <c r="C145" s="129" t="s">
        <v>155</v>
      </c>
      <c r="D145" s="129" t="s">
        <v>121</v>
      </c>
      <c r="E145" s="130" t="s">
        <v>275</v>
      </c>
      <c r="F145" s="131" t="s">
        <v>276</v>
      </c>
      <c r="G145" s="132" t="s">
        <v>271</v>
      </c>
      <c r="H145" s="133">
        <v>111.536</v>
      </c>
      <c r="I145" s="134"/>
      <c r="J145" s="134">
        <f>ROUND(I145*H145,2)</f>
        <v>0</v>
      </c>
      <c r="K145" s="131" t="s">
        <v>125</v>
      </c>
      <c r="L145" s="135"/>
      <c r="M145" s="136" t="s">
        <v>1</v>
      </c>
      <c r="N145" s="137" t="s">
        <v>41</v>
      </c>
      <c r="O145" s="138">
        <v>0</v>
      </c>
      <c r="P145" s="138">
        <f>O145*H145</f>
        <v>0</v>
      </c>
      <c r="Q145" s="138">
        <v>1</v>
      </c>
      <c r="R145" s="138">
        <f>Q145*H145</f>
        <v>111.536</v>
      </c>
      <c r="S145" s="138">
        <v>0</v>
      </c>
      <c r="T145" s="139">
        <f>S145*H145</f>
        <v>0</v>
      </c>
      <c r="U145" s="29"/>
      <c r="V145" s="29"/>
      <c r="W145" s="29"/>
      <c r="X145" s="29"/>
      <c r="Y145" s="29"/>
      <c r="Z145" s="29"/>
      <c r="AA145" s="29"/>
      <c r="AB145" s="29"/>
      <c r="AC145" s="29"/>
      <c r="AD145" s="29"/>
      <c r="AE145" s="29"/>
      <c r="AR145" s="140" t="s">
        <v>126</v>
      </c>
      <c r="AT145" s="140" t="s">
        <v>121</v>
      </c>
      <c r="AU145" s="140" t="s">
        <v>86</v>
      </c>
      <c r="AY145" s="17" t="s">
        <v>127</v>
      </c>
      <c r="BE145" s="141">
        <f>IF(N145="základní",J145,0)</f>
        <v>0</v>
      </c>
      <c r="BF145" s="141">
        <f>IF(N145="snížená",J145,0)</f>
        <v>0</v>
      </c>
      <c r="BG145" s="141">
        <f>IF(N145="zákl. přenesená",J145,0)</f>
        <v>0</v>
      </c>
      <c r="BH145" s="141">
        <f>IF(N145="sníž. přenesená",J145,0)</f>
        <v>0</v>
      </c>
      <c r="BI145" s="141">
        <f>IF(N145="nulová",J145,0)</f>
        <v>0</v>
      </c>
      <c r="BJ145" s="17" t="s">
        <v>84</v>
      </c>
      <c r="BK145" s="141">
        <f>ROUND(I145*H145,2)</f>
        <v>0</v>
      </c>
      <c r="BL145" s="17" t="s">
        <v>128</v>
      </c>
      <c r="BM145" s="140" t="s">
        <v>277</v>
      </c>
    </row>
    <row r="146" spans="2:51" s="13" customFormat="1" ht="12">
      <c r="B146" s="166"/>
      <c r="D146" s="162" t="s">
        <v>233</v>
      </c>
      <c r="E146" s="172" t="s">
        <v>1</v>
      </c>
      <c r="F146" s="167" t="s">
        <v>273</v>
      </c>
      <c r="H146" s="168">
        <v>100.802</v>
      </c>
      <c r="L146" s="166"/>
      <c r="M146" s="173"/>
      <c r="N146" s="174"/>
      <c r="O146" s="174"/>
      <c r="P146" s="174"/>
      <c r="Q146" s="174"/>
      <c r="R146" s="174"/>
      <c r="S146" s="174"/>
      <c r="T146" s="175"/>
      <c r="AT146" s="172" t="s">
        <v>233</v>
      </c>
      <c r="AU146" s="172" t="s">
        <v>86</v>
      </c>
      <c r="AV146" s="13" t="s">
        <v>86</v>
      </c>
      <c r="AW146" s="13" t="s">
        <v>33</v>
      </c>
      <c r="AX146" s="13" t="s">
        <v>76</v>
      </c>
      <c r="AY146" s="172" t="s">
        <v>127</v>
      </c>
    </row>
    <row r="147" spans="2:51" s="13" customFormat="1" ht="12">
      <c r="B147" s="166"/>
      <c r="D147" s="162" t="s">
        <v>233</v>
      </c>
      <c r="E147" s="172" t="s">
        <v>1</v>
      </c>
      <c r="F147" s="167" t="s">
        <v>274</v>
      </c>
      <c r="H147" s="168">
        <v>10.734</v>
      </c>
      <c r="L147" s="166"/>
      <c r="M147" s="173"/>
      <c r="N147" s="174"/>
      <c r="O147" s="174"/>
      <c r="P147" s="174"/>
      <c r="Q147" s="174"/>
      <c r="R147" s="174"/>
      <c r="S147" s="174"/>
      <c r="T147" s="175"/>
      <c r="AT147" s="172" t="s">
        <v>233</v>
      </c>
      <c r="AU147" s="172" t="s">
        <v>86</v>
      </c>
      <c r="AV147" s="13" t="s">
        <v>86</v>
      </c>
      <c r="AW147" s="13" t="s">
        <v>33</v>
      </c>
      <c r="AX147" s="13" t="s">
        <v>76</v>
      </c>
      <c r="AY147" s="172" t="s">
        <v>127</v>
      </c>
    </row>
    <row r="148" spans="2:51" s="14" customFormat="1" ht="12">
      <c r="B148" s="176"/>
      <c r="D148" s="162" t="s">
        <v>233</v>
      </c>
      <c r="E148" s="177" t="s">
        <v>1</v>
      </c>
      <c r="F148" s="178" t="s">
        <v>268</v>
      </c>
      <c r="H148" s="179">
        <v>111.536</v>
      </c>
      <c r="L148" s="176"/>
      <c r="M148" s="180"/>
      <c r="N148" s="181"/>
      <c r="O148" s="181"/>
      <c r="P148" s="181"/>
      <c r="Q148" s="181"/>
      <c r="R148" s="181"/>
      <c r="S148" s="181"/>
      <c r="T148" s="182"/>
      <c r="AT148" s="177" t="s">
        <v>233</v>
      </c>
      <c r="AU148" s="177" t="s">
        <v>86</v>
      </c>
      <c r="AV148" s="14" t="s">
        <v>128</v>
      </c>
      <c r="AW148" s="14" t="s">
        <v>33</v>
      </c>
      <c r="AX148" s="14" t="s">
        <v>84</v>
      </c>
      <c r="AY148" s="177" t="s">
        <v>127</v>
      </c>
    </row>
    <row r="149" spans="1:65" s="2" customFormat="1" ht="16.5" customHeight="1">
      <c r="A149" s="29"/>
      <c r="B149" s="128"/>
      <c r="C149" s="154" t="s">
        <v>126</v>
      </c>
      <c r="D149" s="154" t="s">
        <v>148</v>
      </c>
      <c r="E149" s="155" t="s">
        <v>278</v>
      </c>
      <c r="F149" s="156" t="s">
        <v>279</v>
      </c>
      <c r="G149" s="157" t="s">
        <v>151</v>
      </c>
      <c r="H149" s="158">
        <v>11.604</v>
      </c>
      <c r="I149" s="159"/>
      <c r="J149" s="159">
        <f>ROUND(I149*H149,2)</f>
        <v>0</v>
      </c>
      <c r="K149" s="156" t="s">
        <v>125</v>
      </c>
      <c r="L149" s="30"/>
      <c r="M149" s="160" t="s">
        <v>1</v>
      </c>
      <c r="N149" s="161" t="s">
        <v>41</v>
      </c>
      <c r="O149" s="138">
        <v>0</v>
      </c>
      <c r="P149" s="138">
        <f>O149*H149</f>
        <v>0</v>
      </c>
      <c r="Q149" s="138">
        <v>0</v>
      </c>
      <c r="R149" s="138">
        <f>Q149*H149</f>
        <v>0</v>
      </c>
      <c r="S149" s="138">
        <v>0</v>
      </c>
      <c r="T149" s="139">
        <f>S149*H149</f>
        <v>0</v>
      </c>
      <c r="U149" s="29"/>
      <c r="V149" s="29"/>
      <c r="W149" s="29"/>
      <c r="X149" s="29"/>
      <c r="Y149" s="29"/>
      <c r="Z149" s="29"/>
      <c r="AA149" s="29"/>
      <c r="AB149" s="29"/>
      <c r="AC149" s="29"/>
      <c r="AD149" s="29"/>
      <c r="AE149" s="29"/>
      <c r="AR149" s="140" t="s">
        <v>128</v>
      </c>
      <c r="AT149" s="140" t="s">
        <v>148</v>
      </c>
      <c r="AU149" s="140" t="s">
        <v>86</v>
      </c>
      <c r="AY149" s="17" t="s">
        <v>127</v>
      </c>
      <c r="BE149" s="141">
        <f>IF(N149="základní",J149,0)</f>
        <v>0</v>
      </c>
      <c r="BF149" s="141">
        <f>IF(N149="snížená",J149,0)</f>
        <v>0</v>
      </c>
      <c r="BG149" s="141">
        <f>IF(N149="zákl. přenesená",J149,0)</f>
        <v>0</v>
      </c>
      <c r="BH149" s="141">
        <f>IF(N149="sníž. přenesená",J149,0)</f>
        <v>0</v>
      </c>
      <c r="BI149" s="141">
        <f>IF(N149="nulová",J149,0)</f>
        <v>0</v>
      </c>
      <c r="BJ149" s="17" t="s">
        <v>84</v>
      </c>
      <c r="BK149" s="141">
        <f>ROUND(I149*H149,2)</f>
        <v>0</v>
      </c>
      <c r="BL149" s="17" t="s">
        <v>128</v>
      </c>
      <c r="BM149" s="140" t="s">
        <v>280</v>
      </c>
    </row>
    <row r="150" spans="2:51" s="13" customFormat="1" ht="12">
      <c r="B150" s="166"/>
      <c r="D150" s="162" t="s">
        <v>233</v>
      </c>
      <c r="E150" s="172" t="s">
        <v>1</v>
      </c>
      <c r="F150" s="167" t="s">
        <v>281</v>
      </c>
      <c r="H150" s="168">
        <v>11.604</v>
      </c>
      <c r="L150" s="166"/>
      <c r="M150" s="173"/>
      <c r="N150" s="174"/>
      <c r="O150" s="174"/>
      <c r="P150" s="174"/>
      <c r="Q150" s="174"/>
      <c r="R150" s="174"/>
      <c r="S150" s="174"/>
      <c r="T150" s="175"/>
      <c r="AT150" s="172" t="s">
        <v>233</v>
      </c>
      <c r="AU150" s="172" t="s">
        <v>86</v>
      </c>
      <c r="AV150" s="13" t="s">
        <v>86</v>
      </c>
      <c r="AW150" s="13" t="s">
        <v>33</v>
      </c>
      <c r="AX150" s="13" t="s">
        <v>84</v>
      </c>
      <c r="AY150" s="172" t="s">
        <v>127</v>
      </c>
    </row>
    <row r="151" spans="1:65" s="2" customFormat="1" ht="24">
      <c r="A151" s="29"/>
      <c r="B151" s="128"/>
      <c r="C151" s="154" t="s">
        <v>163</v>
      </c>
      <c r="D151" s="154" t="s">
        <v>148</v>
      </c>
      <c r="E151" s="155" t="s">
        <v>282</v>
      </c>
      <c r="F151" s="156" t="s">
        <v>283</v>
      </c>
      <c r="G151" s="157" t="s">
        <v>151</v>
      </c>
      <c r="H151" s="158">
        <v>1259</v>
      </c>
      <c r="I151" s="159"/>
      <c r="J151" s="159">
        <f>ROUND(I151*H151,2)</f>
        <v>0</v>
      </c>
      <c r="K151" s="156" t="s">
        <v>125</v>
      </c>
      <c r="L151" s="30"/>
      <c r="M151" s="160" t="s">
        <v>1</v>
      </c>
      <c r="N151" s="161" t="s">
        <v>41</v>
      </c>
      <c r="O151" s="138">
        <v>0</v>
      </c>
      <c r="P151" s="138">
        <f>O151*H151</f>
        <v>0</v>
      </c>
      <c r="Q151" s="138">
        <v>0</v>
      </c>
      <c r="R151" s="138">
        <f>Q151*H151</f>
        <v>0</v>
      </c>
      <c r="S151" s="138">
        <v>0</v>
      </c>
      <c r="T151" s="139">
        <f>S151*H151</f>
        <v>0</v>
      </c>
      <c r="U151" s="29"/>
      <c r="V151" s="29"/>
      <c r="W151" s="29"/>
      <c r="X151" s="29"/>
      <c r="Y151" s="29"/>
      <c r="Z151" s="29"/>
      <c r="AA151" s="29"/>
      <c r="AB151" s="29"/>
      <c r="AC151" s="29"/>
      <c r="AD151" s="29"/>
      <c r="AE151" s="29"/>
      <c r="AR151" s="140" t="s">
        <v>128</v>
      </c>
      <c r="AT151" s="140" t="s">
        <v>148</v>
      </c>
      <c r="AU151" s="140" t="s">
        <v>86</v>
      </c>
      <c r="AY151" s="17" t="s">
        <v>127</v>
      </c>
      <c r="BE151" s="141">
        <f>IF(N151="základní",J151,0)</f>
        <v>0</v>
      </c>
      <c r="BF151" s="141">
        <f>IF(N151="snížená",J151,0)</f>
        <v>0</v>
      </c>
      <c r="BG151" s="141">
        <f>IF(N151="zákl. přenesená",J151,0)</f>
        <v>0</v>
      </c>
      <c r="BH151" s="141">
        <f>IF(N151="sníž. přenesená",J151,0)</f>
        <v>0</v>
      </c>
      <c r="BI151" s="141">
        <f>IF(N151="nulová",J151,0)</f>
        <v>0</v>
      </c>
      <c r="BJ151" s="17" t="s">
        <v>84</v>
      </c>
      <c r="BK151" s="141">
        <f>ROUND(I151*H151,2)</f>
        <v>0</v>
      </c>
      <c r="BL151" s="17" t="s">
        <v>128</v>
      </c>
      <c r="BM151" s="140" t="s">
        <v>284</v>
      </c>
    </row>
    <row r="152" spans="2:51" s="13" customFormat="1" ht="12">
      <c r="B152" s="166"/>
      <c r="D152" s="162" t="s">
        <v>233</v>
      </c>
      <c r="E152" s="172" t="s">
        <v>1</v>
      </c>
      <c r="F152" s="167" t="s">
        <v>285</v>
      </c>
      <c r="H152" s="168">
        <v>1259</v>
      </c>
      <c r="L152" s="166"/>
      <c r="M152" s="173"/>
      <c r="N152" s="174"/>
      <c r="O152" s="174"/>
      <c r="P152" s="174"/>
      <c r="Q152" s="174"/>
      <c r="R152" s="174"/>
      <c r="S152" s="174"/>
      <c r="T152" s="175"/>
      <c r="AT152" s="172" t="s">
        <v>233</v>
      </c>
      <c r="AU152" s="172" t="s">
        <v>86</v>
      </c>
      <c r="AV152" s="13" t="s">
        <v>86</v>
      </c>
      <c r="AW152" s="13" t="s">
        <v>33</v>
      </c>
      <c r="AX152" s="13" t="s">
        <v>84</v>
      </c>
      <c r="AY152" s="172" t="s">
        <v>127</v>
      </c>
    </row>
    <row r="153" spans="1:65" s="2" customFormat="1" ht="24">
      <c r="A153" s="29"/>
      <c r="B153" s="128"/>
      <c r="C153" s="154" t="s">
        <v>13</v>
      </c>
      <c r="D153" s="154" t="s">
        <v>148</v>
      </c>
      <c r="E153" s="155" t="s">
        <v>286</v>
      </c>
      <c r="F153" s="156" t="s">
        <v>287</v>
      </c>
      <c r="G153" s="157" t="s">
        <v>151</v>
      </c>
      <c r="H153" s="158">
        <v>124</v>
      </c>
      <c r="I153" s="159"/>
      <c r="J153" s="159">
        <f>ROUND(I153*H153,2)</f>
        <v>0</v>
      </c>
      <c r="K153" s="156" t="s">
        <v>125</v>
      </c>
      <c r="L153" s="30"/>
      <c r="M153" s="160" t="s">
        <v>1</v>
      </c>
      <c r="N153" s="161" t="s">
        <v>41</v>
      </c>
      <c r="O153" s="138">
        <v>0</v>
      </c>
      <c r="P153" s="138">
        <f>O153*H153</f>
        <v>0</v>
      </c>
      <c r="Q153" s="138">
        <v>0</v>
      </c>
      <c r="R153" s="138">
        <f>Q153*H153</f>
        <v>0</v>
      </c>
      <c r="S153" s="138">
        <v>0</v>
      </c>
      <c r="T153" s="139">
        <f>S153*H153</f>
        <v>0</v>
      </c>
      <c r="U153" s="29"/>
      <c r="V153" s="29"/>
      <c r="W153" s="29"/>
      <c r="X153" s="29"/>
      <c r="Y153" s="29"/>
      <c r="Z153" s="29"/>
      <c r="AA153" s="29"/>
      <c r="AB153" s="29"/>
      <c r="AC153" s="29"/>
      <c r="AD153" s="29"/>
      <c r="AE153" s="29"/>
      <c r="AR153" s="140" t="s">
        <v>128</v>
      </c>
      <c r="AT153" s="140" t="s">
        <v>148</v>
      </c>
      <c r="AU153" s="140" t="s">
        <v>86</v>
      </c>
      <c r="AY153" s="17" t="s">
        <v>127</v>
      </c>
      <c r="BE153" s="141">
        <f>IF(N153="základní",J153,0)</f>
        <v>0</v>
      </c>
      <c r="BF153" s="141">
        <f>IF(N153="snížená",J153,0)</f>
        <v>0</v>
      </c>
      <c r="BG153" s="141">
        <f>IF(N153="zákl. přenesená",J153,0)</f>
        <v>0</v>
      </c>
      <c r="BH153" s="141">
        <f>IF(N153="sníž. přenesená",J153,0)</f>
        <v>0</v>
      </c>
      <c r="BI153" s="141">
        <f>IF(N153="nulová",J153,0)</f>
        <v>0</v>
      </c>
      <c r="BJ153" s="17" t="s">
        <v>84</v>
      </c>
      <c r="BK153" s="141">
        <f>ROUND(I153*H153,2)</f>
        <v>0</v>
      </c>
      <c r="BL153" s="17" t="s">
        <v>128</v>
      </c>
      <c r="BM153" s="140" t="s">
        <v>288</v>
      </c>
    </row>
    <row r="154" spans="1:65" s="2" customFormat="1" ht="16.5" customHeight="1">
      <c r="A154" s="29"/>
      <c r="B154" s="128"/>
      <c r="C154" s="154" t="s">
        <v>170</v>
      </c>
      <c r="D154" s="154" t="s">
        <v>148</v>
      </c>
      <c r="E154" s="155" t="s">
        <v>289</v>
      </c>
      <c r="F154" s="156" t="s">
        <v>290</v>
      </c>
      <c r="G154" s="157" t="s">
        <v>151</v>
      </c>
      <c r="H154" s="158">
        <v>2638</v>
      </c>
      <c r="I154" s="159"/>
      <c r="J154" s="159">
        <f>ROUND(I154*H154,2)</f>
        <v>0</v>
      </c>
      <c r="K154" s="156" t="s">
        <v>125</v>
      </c>
      <c r="L154" s="30"/>
      <c r="M154" s="160" t="s">
        <v>1</v>
      </c>
      <c r="N154" s="161" t="s">
        <v>41</v>
      </c>
      <c r="O154" s="138">
        <v>0</v>
      </c>
      <c r="P154" s="138">
        <f>O154*H154</f>
        <v>0</v>
      </c>
      <c r="Q154" s="138">
        <v>0</v>
      </c>
      <c r="R154" s="138">
        <f>Q154*H154</f>
        <v>0</v>
      </c>
      <c r="S154" s="138">
        <v>0</v>
      </c>
      <c r="T154" s="139">
        <f>S154*H154</f>
        <v>0</v>
      </c>
      <c r="U154" s="29"/>
      <c r="V154" s="29"/>
      <c r="W154" s="29"/>
      <c r="X154" s="29"/>
      <c r="Y154" s="29"/>
      <c r="Z154" s="29"/>
      <c r="AA154" s="29"/>
      <c r="AB154" s="29"/>
      <c r="AC154" s="29"/>
      <c r="AD154" s="29"/>
      <c r="AE154" s="29"/>
      <c r="AR154" s="140" t="s">
        <v>128</v>
      </c>
      <c r="AT154" s="140" t="s">
        <v>148</v>
      </c>
      <c r="AU154" s="140" t="s">
        <v>86</v>
      </c>
      <c r="AY154" s="17" t="s">
        <v>127</v>
      </c>
      <c r="BE154" s="141">
        <f>IF(N154="základní",J154,0)</f>
        <v>0</v>
      </c>
      <c r="BF154" s="141">
        <f>IF(N154="snížená",J154,0)</f>
        <v>0</v>
      </c>
      <c r="BG154" s="141">
        <f>IF(N154="zákl. přenesená",J154,0)</f>
        <v>0</v>
      </c>
      <c r="BH154" s="141">
        <f>IF(N154="sníž. přenesená",J154,0)</f>
        <v>0</v>
      </c>
      <c r="BI154" s="141">
        <f>IF(N154="nulová",J154,0)</f>
        <v>0</v>
      </c>
      <c r="BJ154" s="17" t="s">
        <v>84</v>
      </c>
      <c r="BK154" s="141">
        <f>ROUND(I154*H154,2)</f>
        <v>0</v>
      </c>
      <c r="BL154" s="17" t="s">
        <v>128</v>
      </c>
      <c r="BM154" s="140" t="s">
        <v>291</v>
      </c>
    </row>
    <row r="155" spans="2:51" s="13" customFormat="1" ht="12">
      <c r="B155" s="166"/>
      <c r="D155" s="162" t="s">
        <v>233</v>
      </c>
      <c r="E155" s="172" t="s">
        <v>1</v>
      </c>
      <c r="F155" s="167" t="s">
        <v>292</v>
      </c>
      <c r="H155" s="168">
        <v>2638</v>
      </c>
      <c r="L155" s="166"/>
      <c r="M155" s="173"/>
      <c r="N155" s="174"/>
      <c r="O155" s="174"/>
      <c r="P155" s="174"/>
      <c r="Q155" s="174"/>
      <c r="R155" s="174"/>
      <c r="S155" s="174"/>
      <c r="T155" s="175"/>
      <c r="AT155" s="172" t="s">
        <v>233</v>
      </c>
      <c r="AU155" s="172" t="s">
        <v>86</v>
      </c>
      <c r="AV155" s="13" t="s">
        <v>86</v>
      </c>
      <c r="AW155" s="13" t="s">
        <v>33</v>
      </c>
      <c r="AX155" s="13" t="s">
        <v>84</v>
      </c>
      <c r="AY155" s="172" t="s">
        <v>127</v>
      </c>
    </row>
    <row r="156" spans="1:65" s="2" customFormat="1" ht="16.5" customHeight="1">
      <c r="A156" s="29"/>
      <c r="B156" s="128"/>
      <c r="C156" s="154" t="s">
        <v>175</v>
      </c>
      <c r="D156" s="154" t="s">
        <v>148</v>
      </c>
      <c r="E156" s="155" t="s">
        <v>293</v>
      </c>
      <c r="F156" s="156" t="s">
        <v>294</v>
      </c>
      <c r="G156" s="157" t="s">
        <v>151</v>
      </c>
      <c r="H156" s="158">
        <v>126</v>
      </c>
      <c r="I156" s="159"/>
      <c r="J156" s="159">
        <f>ROUND(I156*H156,2)</f>
        <v>0</v>
      </c>
      <c r="K156" s="156" t="s">
        <v>125</v>
      </c>
      <c r="L156" s="30"/>
      <c r="M156" s="160" t="s">
        <v>1</v>
      </c>
      <c r="N156" s="161" t="s">
        <v>41</v>
      </c>
      <c r="O156" s="138">
        <v>0</v>
      </c>
      <c r="P156" s="138">
        <f>O156*H156</f>
        <v>0</v>
      </c>
      <c r="Q156" s="138">
        <v>0</v>
      </c>
      <c r="R156" s="138">
        <f>Q156*H156</f>
        <v>0</v>
      </c>
      <c r="S156" s="138">
        <v>0</v>
      </c>
      <c r="T156" s="139">
        <f>S156*H156</f>
        <v>0</v>
      </c>
      <c r="U156" s="29"/>
      <c r="V156" s="29"/>
      <c r="W156" s="29"/>
      <c r="X156" s="29"/>
      <c r="Y156" s="29"/>
      <c r="Z156" s="29"/>
      <c r="AA156" s="29"/>
      <c r="AB156" s="29"/>
      <c r="AC156" s="29"/>
      <c r="AD156" s="29"/>
      <c r="AE156" s="29"/>
      <c r="AR156" s="140" t="s">
        <v>128</v>
      </c>
      <c r="AT156" s="140" t="s">
        <v>148</v>
      </c>
      <c r="AU156" s="140" t="s">
        <v>86</v>
      </c>
      <c r="AY156" s="17" t="s">
        <v>127</v>
      </c>
      <c r="BE156" s="141">
        <f>IF(N156="základní",J156,0)</f>
        <v>0</v>
      </c>
      <c r="BF156" s="141">
        <f>IF(N156="snížená",J156,0)</f>
        <v>0</v>
      </c>
      <c r="BG156" s="141">
        <f>IF(N156="zákl. přenesená",J156,0)</f>
        <v>0</v>
      </c>
      <c r="BH156" s="141">
        <f>IF(N156="sníž. přenesená",J156,0)</f>
        <v>0</v>
      </c>
      <c r="BI156" s="141">
        <f>IF(N156="nulová",J156,0)</f>
        <v>0</v>
      </c>
      <c r="BJ156" s="17" t="s">
        <v>84</v>
      </c>
      <c r="BK156" s="141">
        <f>ROUND(I156*H156,2)</f>
        <v>0</v>
      </c>
      <c r="BL156" s="17" t="s">
        <v>128</v>
      </c>
      <c r="BM156" s="140" t="s">
        <v>295</v>
      </c>
    </row>
    <row r="157" spans="1:65" s="2" customFormat="1" ht="16.5" customHeight="1">
      <c r="A157" s="29"/>
      <c r="B157" s="128"/>
      <c r="C157" s="129" t="s">
        <v>179</v>
      </c>
      <c r="D157" s="129" t="s">
        <v>121</v>
      </c>
      <c r="E157" s="130" t="s">
        <v>296</v>
      </c>
      <c r="F157" s="131" t="s">
        <v>297</v>
      </c>
      <c r="G157" s="132" t="s">
        <v>271</v>
      </c>
      <c r="H157" s="133">
        <v>5288.89</v>
      </c>
      <c r="I157" s="134"/>
      <c r="J157" s="134">
        <f>ROUND(I157*H157,2)</f>
        <v>0</v>
      </c>
      <c r="K157" s="131" t="s">
        <v>125</v>
      </c>
      <c r="L157" s="135"/>
      <c r="M157" s="136" t="s">
        <v>1</v>
      </c>
      <c r="N157" s="137" t="s">
        <v>41</v>
      </c>
      <c r="O157" s="138">
        <v>0</v>
      </c>
      <c r="P157" s="138">
        <f>O157*H157</f>
        <v>0</v>
      </c>
      <c r="Q157" s="138">
        <v>1</v>
      </c>
      <c r="R157" s="138">
        <f>Q157*H157</f>
        <v>5288.89</v>
      </c>
      <c r="S157" s="138">
        <v>0</v>
      </c>
      <c r="T157" s="139">
        <f>S157*H157</f>
        <v>0</v>
      </c>
      <c r="U157" s="29"/>
      <c r="V157" s="29"/>
      <c r="W157" s="29"/>
      <c r="X157" s="29"/>
      <c r="Y157" s="29"/>
      <c r="Z157" s="29"/>
      <c r="AA157" s="29"/>
      <c r="AB157" s="29"/>
      <c r="AC157" s="29"/>
      <c r="AD157" s="29"/>
      <c r="AE157" s="29"/>
      <c r="AR157" s="140" t="s">
        <v>126</v>
      </c>
      <c r="AT157" s="140" t="s">
        <v>121</v>
      </c>
      <c r="AU157" s="140" t="s">
        <v>86</v>
      </c>
      <c r="AY157" s="17" t="s">
        <v>127</v>
      </c>
      <c r="BE157" s="141">
        <f>IF(N157="základní",J157,0)</f>
        <v>0</v>
      </c>
      <c r="BF157" s="141">
        <f>IF(N157="snížená",J157,0)</f>
        <v>0</v>
      </c>
      <c r="BG157" s="141">
        <f>IF(N157="zákl. přenesená",J157,0)</f>
        <v>0</v>
      </c>
      <c r="BH157" s="141">
        <f>IF(N157="sníž. přenesená",J157,0)</f>
        <v>0</v>
      </c>
      <c r="BI157" s="141">
        <f>IF(N157="nulová",J157,0)</f>
        <v>0</v>
      </c>
      <c r="BJ157" s="17" t="s">
        <v>84</v>
      </c>
      <c r="BK157" s="141">
        <f>ROUND(I157*H157,2)</f>
        <v>0</v>
      </c>
      <c r="BL157" s="17" t="s">
        <v>128</v>
      </c>
      <c r="BM157" s="140" t="s">
        <v>298</v>
      </c>
    </row>
    <row r="158" spans="2:51" s="13" customFormat="1" ht="12">
      <c r="B158" s="166"/>
      <c r="D158" s="162" t="s">
        <v>233</v>
      </c>
      <c r="E158" s="172" t="s">
        <v>1</v>
      </c>
      <c r="F158" s="167" t="s">
        <v>299</v>
      </c>
      <c r="H158" s="168">
        <v>5288.89</v>
      </c>
      <c r="L158" s="166"/>
      <c r="M158" s="173"/>
      <c r="N158" s="174"/>
      <c r="O158" s="174"/>
      <c r="P158" s="174"/>
      <c r="Q158" s="174"/>
      <c r="R158" s="174"/>
      <c r="S158" s="174"/>
      <c r="T158" s="175"/>
      <c r="AT158" s="172" t="s">
        <v>233</v>
      </c>
      <c r="AU158" s="172" t="s">
        <v>86</v>
      </c>
      <c r="AV158" s="13" t="s">
        <v>86</v>
      </c>
      <c r="AW158" s="13" t="s">
        <v>33</v>
      </c>
      <c r="AX158" s="13" t="s">
        <v>84</v>
      </c>
      <c r="AY158" s="172" t="s">
        <v>127</v>
      </c>
    </row>
    <row r="159" spans="1:65" s="2" customFormat="1" ht="16.5" customHeight="1">
      <c r="A159" s="29"/>
      <c r="B159" s="128"/>
      <c r="C159" s="154" t="s">
        <v>183</v>
      </c>
      <c r="D159" s="154" t="s">
        <v>148</v>
      </c>
      <c r="E159" s="155" t="s">
        <v>300</v>
      </c>
      <c r="F159" s="156" t="s">
        <v>301</v>
      </c>
      <c r="G159" s="157" t="s">
        <v>151</v>
      </c>
      <c r="H159" s="158">
        <v>347.112</v>
      </c>
      <c r="I159" s="159"/>
      <c r="J159" s="159">
        <f>ROUND(I159*H159,2)</f>
        <v>0</v>
      </c>
      <c r="K159" s="156" t="s">
        <v>125</v>
      </c>
      <c r="L159" s="30"/>
      <c r="M159" s="160" t="s">
        <v>1</v>
      </c>
      <c r="N159" s="161" t="s">
        <v>41</v>
      </c>
      <c r="O159" s="138">
        <v>0</v>
      </c>
      <c r="P159" s="138">
        <f>O159*H159</f>
        <v>0</v>
      </c>
      <c r="Q159" s="138">
        <v>0</v>
      </c>
      <c r="R159" s="138">
        <f>Q159*H159</f>
        <v>0</v>
      </c>
      <c r="S159" s="138">
        <v>0</v>
      </c>
      <c r="T159" s="139">
        <f>S159*H159</f>
        <v>0</v>
      </c>
      <c r="U159" s="29"/>
      <c r="V159" s="29"/>
      <c r="W159" s="29"/>
      <c r="X159" s="29"/>
      <c r="Y159" s="29"/>
      <c r="Z159" s="29"/>
      <c r="AA159" s="29"/>
      <c r="AB159" s="29"/>
      <c r="AC159" s="29"/>
      <c r="AD159" s="29"/>
      <c r="AE159" s="29"/>
      <c r="AR159" s="140" t="s">
        <v>128</v>
      </c>
      <c r="AT159" s="140" t="s">
        <v>148</v>
      </c>
      <c r="AU159" s="140" t="s">
        <v>86</v>
      </c>
      <c r="AY159" s="17" t="s">
        <v>127</v>
      </c>
      <c r="BE159" s="141">
        <f>IF(N159="základní",J159,0)</f>
        <v>0</v>
      </c>
      <c r="BF159" s="141">
        <f>IF(N159="snížená",J159,0)</f>
        <v>0</v>
      </c>
      <c r="BG159" s="141">
        <f>IF(N159="zákl. přenesená",J159,0)</f>
        <v>0</v>
      </c>
      <c r="BH159" s="141">
        <f>IF(N159="sníž. přenesená",J159,0)</f>
        <v>0</v>
      </c>
      <c r="BI159" s="141">
        <f>IF(N159="nulová",J159,0)</f>
        <v>0</v>
      </c>
      <c r="BJ159" s="17" t="s">
        <v>84</v>
      </c>
      <c r="BK159" s="141">
        <f>ROUND(I159*H159,2)</f>
        <v>0</v>
      </c>
      <c r="BL159" s="17" t="s">
        <v>128</v>
      </c>
      <c r="BM159" s="140" t="s">
        <v>302</v>
      </c>
    </row>
    <row r="160" spans="2:51" s="15" customFormat="1" ht="12">
      <c r="B160" s="183"/>
      <c r="D160" s="162" t="s">
        <v>233</v>
      </c>
      <c r="E160" s="184" t="s">
        <v>1</v>
      </c>
      <c r="F160" s="185" t="s">
        <v>303</v>
      </c>
      <c r="H160" s="184" t="s">
        <v>1</v>
      </c>
      <c r="L160" s="183"/>
      <c r="M160" s="186"/>
      <c r="N160" s="187"/>
      <c r="O160" s="187"/>
      <c r="P160" s="187"/>
      <c r="Q160" s="187"/>
      <c r="R160" s="187"/>
      <c r="S160" s="187"/>
      <c r="T160" s="188"/>
      <c r="AT160" s="184" t="s">
        <v>233</v>
      </c>
      <c r="AU160" s="184" t="s">
        <v>86</v>
      </c>
      <c r="AV160" s="15" t="s">
        <v>84</v>
      </c>
      <c r="AW160" s="15" t="s">
        <v>33</v>
      </c>
      <c r="AX160" s="15" t="s">
        <v>76</v>
      </c>
      <c r="AY160" s="184" t="s">
        <v>127</v>
      </c>
    </row>
    <row r="161" spans="2:51" s="13" customFormat="1" ht="12">
      <c r="B161" s="166"/>
      <c r="D161" s="162" t="s">
        <v>233</v>
      </c>
      <c r="E161" s="172" t="s">
        <v>1</v>
      </c>
      <c r="F161" s="167" t="s">
        <v>304</v>
      </c>
      <c r="H161" s="168">
        <v>111.145</v>
      </c>
      <c r="L161" s="166"/>
      <c r="M161" s="173"/>
      <c r="N161" s="174"/>
      <c r="O161" s="174"/>
      <c r="P161" s="174"/>
      <c r="Q161" s="174"/>
      <c r="R161" s="174"/>
      <c r="S161" s="174"/>
      <c r="T161" s="175"/>
      <c r="AT161" s="172" t="s">
        <v>233</v>
      </c>
      <c r="AU161" s="172" t="s">
        <v>86</v>
      </c>
      <c r="AV161" s="13" t="s">
        <v>86</v>
      </c>
      <c r="AW161" s="13" t="s">
        <v>33</v>
      </c>
      <c r="AX161" s="13" t="s">
        <v>76</v>
      </c>
      <c r="AY161" s="172" t="s">
        <v>127</v>
      </c>
    </row>
    <row r="162" spans="2:51" s="13" customFormat="1" ht="12">
      <c r="B162" s="166"/>
      <c r="D162" s="162" t="s">
        <v>233</v>
      </c>
      <c r="E162" s="172" t="s">
        <v>1</v>
      </c>
      <c r="F162" s="167" t="s">
        <v>305</v>
      </c>
      <c r="H162" s="168">
        <v>11.768</v>
      </c>
      <c r="L162" s="166"/>
      <c r="M162" s="173"/>
      <c r="N162" s="174"/>
      <c r="O162" s="174"/>
      <c r="P162" s="174"/>
      <c r="Q162" s="174"/>
      <c r="R162" s="174"/>
      <c r="S162" s="174"/>
      <c r="T162" s="175"/>
      <c r="AT162" s="172" t="s">
        <v>233</v>
      </c>
      <c r="AU162" s="172" t="s">
        <v>86</v>
      </c>
      <c r="AV162" s="13" t="s">
        <v>86</v>
      </c>
      <c r="AW162" s="13" t="s">
        <v>33</v>
      </c>
      <c r="AX162" s="13" t="s">
        <v>76</v>
      </c>
      <c r="AY162" s="172" t="s">
        <v>127</v>
      </c>
    </row>
    <row r="163" spans="2:51" s="15" customFormat="1" ht="12">
      <c r="B163" s="183"/>
      <c r="D163" s="162" t="s">
        <v>233</v>
      </c>
      <c r="E163" s="184" t="s">
        <v>1</v>
      </c>
      <c r="F163" s="185" t="s">
        <v>306</v>
      </c>
      <c r="H163" s="184" t="s">
        <v>1</v>
      </c>
      <c r="L163" s="183"/>
      <c r="M163" s="186"/>
      <c r="N163" s="187"/>
      <c r="O163" s="187"/>
      <c r="P163" s="187"/>
      <c r="Q163" s="187"/>
      <c r="R163" s="187"/>
      <c r="S163" s="187"/>
      <c r="T163" s="188"/>
      <c r="AT163" s="184" t="s">
        <v>233</v>
      </c>
      <c r="AU163" s="184" t="s">
        <v>86</v>
      </c>
      <c r="AV163" s="15" t="s">
        <v>84</v>
      </c>
      <c r="AW163" s="15" t="s">
        <v>33</v>
      </c>
      <c r="AX163" s="15" t="s">
        <v>76</v>
      </c>
      <c r="AY163" s="184" t="s">
        <v>127</v>
      </c>
    </row>
    <row r="164" spans="2:51" s="13" customFormat="1" ht="12">
      <c r="B164" s="166"/>
      <c r="D164" s="162" t="s">
        <v>233</v>
      </c>
      <c r="E164" s="172" t="s">
        <v>1</v>
      </c>
      <c r="F164" s="167" t="s">
        <v>307</v>
      </c>
      <c r="H164" s="168">
        <v>175.896</v>
      </c>
      <c r="L164" s="166"/>
      <c r="M164" s="173"/>
      <c r="N164" s="174"/>
      <c r="O164" s="174"/>
      <c r="P164" s="174"/>
      <c r="Q164" s="174"/>
      <c r="R164" s="174"/>
      <c r="S164" s="174"/>
      <c r="T164" s="175"/>
      <c r="AT164" s="172" t="s">
        <v>233</v>
      </c>
      <c r="AU164" s="172" t="s">
        <v>86</v>
      </c>
      <c r="AV164" s="13" t="s">
        <v>86</v>
      </c>
      <c r="AW164" s="13" t="s">
        <v>33</v>
      </c>
      <c r="AX164" s="13" t="s">
        <v>76</v>
      </c>
      <c r="AY164" s="172" t="s">
        <v>127</v>
      </c>
    </row>
    <row r="165" spans="2:51" s="15" customFormat="1" ht="12">
      <c r="B165" s="183"/>
      <c r="D165" s="162" t="s">
        <v>233</v>
      </c>
      <c r="E165" s="184" t="s">
        <v>1</v>
      </c>
      <c r="F165" s="185" t="s">
        <v>308</v>
      </c>
      <c r="H165" s="184" t="s">
        <v>1</v>
      </c>
      <c r="L165" s="183"/>
      <c r="M165" s="186"/>
      <c r="N165" s="187"/>
      <c r="O165" s="187"/>
      <c r="P165" s="187"/>
      <c r="Q165" s="187"/>
      <c r="R165" s="187"/>
      <c r="S165" s="187"/>
      <c r="T165" s="188"/>
      <c r="AT165" s="184" t="s">
        <v>233</v>
      </c>
      <c r="AU165" s="184" t="s">
        <v>86</v>
      </c>
      <c r="AV165" s="15" t="s">
        <v>84</v>
      </c>
      <c r="AW165" s="15" t="s">
        <v>33</v>
      </c>
      <c r="AX165" s="15" t="s">
        <v>76</v>
      </c>
      <c r="AY165" s="184" t="s">
        <v>127</v>
      </c>
    </row>
    <row r="166" spans="2:51" s="13" customFormat="1" ht="12">
      <c r="B166" s="166"/>
      <c r="D166" s="162" t="s">
        <v>233</v>
      </c>
      <c r="E166" s="172" t="s">
        <v>1</v>
      </c>
      <c r="F166" s="167" t="s">
        <v>309</v>
      </c>
      <c r="H166" s="168">
        <v>48.303</v>
      </c>
      <c r="L166" s="166"/>
      <c r="M166" s="173"/>
      <c r="N166" s="174"/>
      <c r="O166" s="174"/>
      <c r="P166" s="174"/>
      <c r="Q166" s="174"/>
      <c r="R166" s="174"/>
      <c r="S166" s="174"/>
      <c r="T166" s="175"/>
      <c r="AT166" s="172" t="s">
        <v>233</v>
      </c>
      <c r="AU166" s="172" t="s">
        <v>86</v>
      </c>
      <c r="AV166" s="13" t="s">
        <v>86</v>
      </c>
      <c r="AW166" s="13" t="s">
        <v>33</v>
      </c>
      <c r="AX166" s="13" t="s">
        <v>76</v>
      </c>
      <c r="AY166" s="172" t="s">
        <v>127</v>
      </c>
    </row>
    <row r="167" spans="2:51" s="14" customFormat="1" ht="12">
      <c r="B167" s="176"/>
      <c r="D167" s="162" t="s">
        <v>233</v>
      </c>
      <c r="E167" s="177" t="s">
        <v>1</v>
      </c>
      <c r="F167" s="178" t="s">
        <v>268</v>
      </c>
      <c r="H167" s="179">
        <v>347.112</v>
      </c>
      <c r="L167" s="176"/>
      <c r="M167" s="180"/>
      <c r="N167" s="181"/>
      <c r="O167" s="181"/>
      <c r="P167" s="181"/>
      <c r="Q167" s="181"/>
      <c r="R167" s="181"/>
      <c r="S167" s="181"/>
      <c r="T167" s="182"/>
      <c r="AT167" s="177" t="s">
        <v>233</v>
      </c>
      <c r="AU167" s="177" t="s">
        <v>86</v>
      </c>
      <c r="AV167" s="14" t="s">
        <v>128</v>
      </c>
      <c r="AW167" s="14" t="s">
        <v>33</v>
      </c>
      <c r="AX167" s="14" t="s">
        <v>84</v>
      </c>
      <c r="AY167" s="177" t="s">
        <v>127</v>
      </c>
    </row>
    <row r="168" spans="1:65" s="2" customFormat="1" ht="16.5" customHeight="1">
      <c r="A168" s="29"/>
      <c r="B168" s="128"/>
      <c r="C168" s="154" t="s">
        <v>8</v>
      </c>
      <c r="D168" s="154" t="s">
        <v>148</v>
      </c>
      <c r="E168" s="155" t="s">
        <v>310</v>
      </c>
      <c r="F168" s="156" t="s">
        <v>311</v>
      </c>
      <c r="G168" s="157" t="s">
        <v>238</v>
      </c>
      <c r="H168" s="158">
        <v>1.71</v>
      </c>
      <c r="I168" s="159"/>
      <c r="J168" s="159">
        <f>ROUND(I168*H168,2)</f>
        <v>0</v>
      </c>
      <c r="K168" s="156" t="s">
        <v>125</v>
      </c>
      <c r="L168" s="30"/>
      <c r="M168" s="160" t="s">
        <v>1</v>
      </c>
      <c r="N168" s="161" t="s">
        <v>41</v>
      </c>
      <c r="O168" s="138">
        <v>0</v>
      </c>
      <c r="P168" s="138">
        <f>O168*H168</f>
        <v>0</v>
      </c>
      <c r="Q168" s="138">
        <v>0</v>
      </c>
      <c r="R168" s="138">
        <f>Q168*H168</f>
        <v>0</v>
      </c>
      <c r="S168" s="138">
        <v>0</v>
      </c>
      <c r="T168" s="139">
        <f>S168*H168</f>
        <v>0</v>
      </c>
      <c r="U168" s="29"/>
      <c r="V168" s="29"/>
      <c r="W168" s="29"/>
      <c r="X168" s="29"/>
      <c r="Y168" s="29"/>
      <c r="Z168" s="29"/>
      <c r="AA168" s="29"/>
      <c r="AB168" s="29"/>
      <c r="AC168" s="29"/>
      <c r="AD168" s="29"/>
      <c r="AE168" s="29"/>
      <c r="AR168" s="140" t="s">
        <v>128</v>
      </c>
      <c r="AT168" s="140" t="s">
        <v>148</v>
      </c>
      <c r="AU168" s="140" t="s">
        <v>86</v>
      </c>
      <c r="AY168" s="17" t="s">
        <v>127</v>
      </c>
      <c r="BE168" s="141">
        <f>IF(N168="základní",J168,0)</f>
        <v>0</v>
      </c>
      <c r="BF168" s="141">
        <f>IF(N168="snížená",J168,0)</f>
        <v>0</v>
      </c>
      <c r="BG168" s="141">
        <f>IF(N168="zákl. přenesená",J168,0)</f>
        <v>0</v>
      </c>
      <c r="BH168" s="141">
        <f>IF(N168="sníž. přenesená",J168,0)</f>
        <v>0</v>
      </c>
      <c r="BI168" s="141">
        <f>IF(N168="nulová",J168,0)</f>
        <v>0</v>
      </c>
      <c r="BJ168" s="17" t="s">
        <v>84</v>
      </c>
      <c r="BK168" s="141">
        <f>ROUND(I168*H168,2)</f>
        <v>0</v>
      </c>
      <c r="BL168" s="17" t="s">
        <v>128</v>
      </c>
      <c r="BM168" s="140" t="s">
        <v>312</v>
      </c>
    </row>
    <row r="169" spans="1:47" s="2" customFormat="1" ht="19.5">
      <c r="A169" s="29"/>
      <c r="B169" s="30"/>
      <c r="C169" s="29"/>
      <c r="D169" s="162" t="s">
        <v>226</v>
      </c>
      <c r="E169" s="29"/>
      <c r="F169" s="163" t="s">
        <v>240</v>
      </c>
      <c r="G169" s="29"/>
      <c r="H169" s="29"/>
      <c r="I169" s="29"/>
      <c r="J169" s="29"/>
      <c r="K169" s="29"/>
      <c r="L169" s="30"/>
      <c r="M169" s="164"/>
      <c r="N169" s="165"/>
      <c r="O169" s="55"/>
      <c r="P169" s="55"/>
      <c r="Q169" s="55"/>
      <c r="R169" s="55"/>
      <c r="S169" s="55"/>
      <c r="T169" s="56"/>
      <c r="U169" s="29"/>
      <c r="V169" s="29"/>
      <c r="W169" s="29"/>
      <c r="X169" s="29"/>
      <c r="Y169" s="29"/>
      <c r="Z169" s="29"/>
      <c r="AA169" s="29"/>
      <c r="AB169" s="29"/>
      <c r="AC169" s="29"/>
      <c r="AD169" s="29"/>
      <c r="AE169" s="29"/>
      <c r="AT169" s="17" t="s">
        <v>226</v>
      </c>
      <c r="AU169" s="17" t="s">
        <v>86</v>
      </c>
    </row>
    <row r="170" spans="2:51" s="13" customFormat="1" ht="12">
      <c r="B170" s="166"/>
      <c r="D170" s="162" t="s">
        <v>233</v>
      </c>
      <c r="E170" s="172" t="s">
        <v>1</v>
      </c>
      <c r="F170" s="167" t="s">
        <v>313</v>
      </c>
      <c r="H170" s="168">
        <v>0.865</v>
      </c>
      <c r="L170" s="166"/>
      <c r="M170" s="173"/>
      <c r="N170" s="174"/>
      <c r="O170" s="174"/>
      <c r="P170" s="174"/>
      <c r="Q170" s="174"/>
      <c r="R170" s="174"/>
      <c r="S170" s="174"/>
      <c r="T170" s="175"/>
      <c r="AT170" s="172" t="s">
        <v>233</v>
      </c>
      <c r="AU170" s="172" t="s">
        <v>86</v>
      </c>
      <c r="AV170" s="13" t="s">
        <v>86</v>
      </c>
      <c r="AW170" s="13" t="s">
        <v>33</v>
      </c>
      <c r="AX170" s="13" t="s">
        <v>76</v>
      </c>
      <c r="AY170" s="172" t="s">
        <v>127</v>
      </c>
    </row>
    <row r="171" spans="2:51" s="13" customFormat="1" ht="12">
      <c r="B171" s="166"/>
      <c r="D171" s="162" t="s">
        <v>233</v>
      </c>
      <c r="E171" s="172" t="s">
        <v>1</v>
      </c>
      <c r="F171" s="167" t="s">
        <v>314</v>
      </c>
      <c r="H171" s="168">
        <v>0.689</v>
      </c>
      <c r="L171" s="166"/>
      <c r="M171" s="173"/>
      <c r="N171" s="174"/>
      <c r="O171" s="174"/>
      <c r="P171" s="174"/>
      <c r="Q171" s="174"/>
      <c r="R171" s="174"/>
      <c r="S171" s="174"/>
      <c r="T171" s="175"/>
      <c r="AT171" s="172" t="s">
        <v>233</v>
      </c>
      <c r="AU171" s="172" t="s">
        <v>86</v>
      </c>
      <c r="AV171" s="13" t="s">
        <v>86</v>
      </c>
      <c r="AW171" s="13" t="s">
        <v>33</v>
      </c>
      <c r="AX171" s="13" t="s">
        <v>76</v>
      </c>
      <c r="AY171" s="172" t="s">
        <v>127</v>
      </c>
    </row>
    <row r="172" spans="2:51" s="13" customFormat="1" ht="12">
      <c r="B172" s="166"/>
      <c r="D172" s="162" t="s">
        <v>233</v>
      </c>
      <c r="E172" s="172" t="s">
        <v>1</v>
      </c>
      <c r="F172" s="167" t="s">
        <v>315</v>
      </c>
      <c r="H172" s="168">
        <v>0.076</v>
      </c>
      <c r="L172" s="166"/>
      <c r="M172" s="173"/>
      <c r="N172" s="174"/>
      <c r="O172" s="174"/>
      <c r="P172" s="174"/>
      <c r="Q172" s="174"/>
      <c r="R172" s="174"/>
      <c r="S172" s="174"/>
      <c r="T172" s="175"/>
      <c r="AT172" s="172" t="s">
        <v>233</v>
      </c>
      <c r="AU172" s="172" t="s">
        <v>86</v>
      </c>
      <c r="AV172" s="13" t="s">
        <v>86</v>
      </c>
      <c r="AW172" s="13" t="s">
        <v>33</v>
      </c>
      <c r="AX172" s="13" t="s">
        <v>76</v>
      </c>
      <c r="AY172" s="172" t="s">
        <v>127</v>
      </c>
    </row>
    <row r="173" spans="2:51" s="13" customFormat="1" ht="12">
      <c r="B173" s="166"/>
      <c r="D173" s="162" t="s">
        <v>233</v>
      </c>
      <c r="E173" s="172" t="s">
        <v>1</v>
      </c>
      <c r="F173" s="167" t="s">
        <v>316</v>
      </c>
      <c r="H173" s="168">
        <v>0.08</v>
      </c>
      <c r="L173" s="166"/>
      <c r="M173" s="173"/>
      <c r="N173" s="174"/>
      <c r="O173" s="174"/>
      <c r="P173" s="174"/>
      <c r="Q173" s="174"/>
      <c r="R173" s="174"/>
      <c r="S173" s="174"/>
      <c r="T173" s="175"/>
      <c r="AT173" s="172" t="s">
        <v>233</v>
      </c>
      <c r="AU173" s="172" t="s">
        <v>86</v>
      </c>
      <c r="AV173" s="13" t="s">
        <v>86</v>
      </c>
      <c r="AW173" s="13" t="s">
        <v>33</v>
      </c>
      <c r="AX173" s="13" t="s">
        <v>76</v>
      </c>
      <c r="AY173" s="172" t="s">
        <v>127</v>
      </c>
    </row>
    <row r="174" spans="2:51" s="14" customFormat="1" ht="12">
      <c r="B174" s="176"/>
      <c r="D174" s="162" t="s">
        <v>233</v>
      </c>
      <c r="E174" s="177" t="s">
        <v>1</v>
      </c>
      <c r="F174" s="178" t="s">
        <v>268</v>
      </c>
      <c r="H174" s="179">
        <v>1.71</v>
      </c>
      <c r="L174" s="176"/>
      <c r="M174" s="180"/>
      <c r="N174" s="181"/>
      <c r="O174" s="181"/>
      <c r="P174" s="181"/>
      <c r="Q174" s="181"/>
      <c r="R174" s="181"/>
      <c r="S174" s="181"/>
      <c r="T174" s="182"/>
      <c r="AT174" s="177" t="s">
        <v>233</v>
      </c>
      <c r="AU174" s="177" t="s">
        <v>86</v>
      </c>
      <c r="AV174" s="14" t="s">
        <v>128</v>
      </c>
      <c r="AW174" s="14" t="s">
        <v>33</v>
      </c>
      <c r="AX174" s="14" t="s">
        <v>84</v>
      </c>
      <c r="AY174" s="177" t="s">
        <v>127</v>
      </c>
    </row>
    <row r="175" spans="1:65" s="2" customFormat="1" ht="16.5" customHeight="1">
      <c r="A175" s="29"/>
      <c r="B175" s="128"/>
      <c r="C175" s="154" t="s">
        <v>190</v>
      </c>
      <c r="D175" s="154" t="s">
        <v>148</v>
      </c>
      <c r="E175" s="155" t="s">
        <v>317</v>
      </c>
      <c r="F175" s="156" t="s">
        <v>318</v>
      </c>
      <c r="G175" s="157" t="s">
        <v>247</v>
      </c>
      <c r="H175" s="158">
        <v>99.692</v>
      </c>
      <c r="I175" s="159"/>
      <c r="J175" s="159">
        <f>ROUND(I175*H175,2)</f>
        <v>0</v>
      </c>
      <c r="K175" s="156" t="s">
        <v>125</v>
      </c>
      <c r="L175" s="30"/>
      <c r="M175" s="160" t="s">
        <v>1</v>
      </c>
      <c r="N175" s="161" t="s">
        <v>41</v>
      </c>
      <c r="O175" s="138">
        <v>0</v>
      </c>
      <c r="P175" s="138">
        <f>O175*H175</f>
        <v>0</v>
      </c>
      <c r="Q175" s="138">
        <v>0</v>
      </c>
      <c r="R175" s="138">
        <f>Q175*H175</f>
        <v>0</v>
      </c>
      <c r="S175" s="138">
        <v>0</v>
      </c>
      <c r="T175" s="139">
        <f>S175*H175</f>
        <v>0</v>
      </c>
      <c r="U175" s="29"/>
      <c r="V175" s="29"/>
      <c r="W175" s="29"/>
      <c r="X175" s="29"/>
      <c r="Y175" s="29"/>
      <c r="Z175" s="29"/>
      <c r="AA175" s="29"/>
      <c r="AB175" s="29"/>
      <c r="AC175" s="29"/>
      <c r="AD175" s="29"/>
      <c r="AE175" s="29"/>
      <c r="AR175" s="140" t="s">
        <v>128</v>
      </c>
      <c r="AT175" s="140" t="s">
        <v>148</v>
      </c>
      <c r="AU175" s="140" t="s">
        <v>86</v>
      </c>
      <c r="AY175" s="17" t="s">
        <v>127</v>
      </c>
      <c r="BE175" s="141">
        <f>IF(N175="základní",J175,0)</f>
        <v>0</v>
      </c>
      <c r="BF175" s="141">
        <f>IF(N175="snížená",J175,0)</f>
        <v>0</v>
      </c>
      <c r="BG175" s="141">
        <f>IF(N175="zákl. přenesená",J175,0)</f>
        <v>0</v>
      </c>
      <c r="BH175" s="141">
        <f>IF(N175="sníž. přenesená",J175,0)</f>
        <v>0</v>
      </c>
      <c r="BI175" s="141">
        <f>IF(N175="nulová",J175,0)</f>
        <v>0</v>
      </c>
      <c r="BJ175" s="17" t="s">
        <v>84</v>
      </c>
      <c r="BK175" s="141">
        <f>ROUND(I175*H175,2)</f>
        <v>0</v>
      </c>
      <c r="BL175" s="17" t="s">
        <v>128</v>
      </c>
      <c r="BM175" s="140" t="s">
        <v>319</v>
      </c>
    </row>
    <row r="176" spans="1:47" s="2" customFormat="1" ht="19.5">
      <c r="A176" s="29"/>
      <c r="B176" s="30"/>
      <c r="C176" s="29"/>
      <c r="D176" s="162" t="s">
        <v>226</v>
      </c>
      <c r="E176" s="29"/>
      <c r="F176" s="163" t="s">
        <v>320</v>
      </c>
      <c r="G176" s="29"/>
      <c r="H176" s="29"/>
      <c r="I176" s="29"/>
      <c r="J176" s="29"/>
      <c r="K176" s="29"/>
      <c r="L176" s="30"/>
      <c r="M176" s="164"/>
      <c r="N176" s="165"/>
      <c r="O176" s="55"/>
      <c r="P176" s="55"/>
      <c r="Q176" s="55"/>
      <c r="R176" s="55"/>
      <c r="S176" s="55"/>
      <c r="T176" s="56"/>
      <c r="U176" s="29"/>
      <c r="V176" s="29"/>
      <c r="W176" s="29"/>
      <c r="X176" s="29"/>
      <c r="Y176" s="29"/>
      <c r="Z176" s="29"/>
      <c r="AA176" s="29"/>
      <c r="AB176" s="29"/>
      <c r="AC176" s="29"/>
      <c r="AD176" s="29"/>
      <c r="AE176" s="29"/>
      <c r="AT176" s="17" t="s">
        <v>226</v>
      </c>
      <c r="AU176" s="17" t="s">
        <v>86</v>
      </c>
    </row>
    <row r="177" spans="2:51" s="13" customFormat="1" ht="12">
      <c r="B177" s="166"/>
      <c r="D177" s="162" t="s">
        <v>233</v>
      </c>
      <c r="E177" s="172" t="s">
        <v>1</v>
      </c>
      <c r="F177" s="167" t="s">
        <v>321</v>
      </c>
      <c r="H177" s="168">
        <v>99.692</v>
      </c>
      <c r="L177" s="166"/>
      <c r="M177" s="173"/>
      <c r="N177" s="174"/>
      <c r="O177" s="174"/>
      <c r="P177" s="174"/>
      <c r="Q177" s="174"/>
      <c r="R177" s="174"/>
      <c r="S177" s="174"/>
      <c r="T177" s="175"/>
      <c r="AT177" s="172" t="s">
        <v>233</v>
      </c>
      <c r="AU177" s="172" t="s">
        <v>86</v>
      </c>
      <c r="AV177" s="13" t="s">
        <v>86</v>
      </c>
      <c r="AW177" s="13" t="s">
        <v>33</v>
      </c>
      <c r="AX177" s="13" t="s">
        <v>84</v>
      </c>
      <c r="AY177" s="172" t="s">
        <v>127</v>
      </c>
    </row>
    <row r="178" spans="1:65" s="2" customFormat="1" ht="24">
      <c r="A178" s="29"/>
      <c r="B178" s="128"/>
      <c r="C178" s="154" t="s">
        <v>194</v>
      </c>
      <c r="D178" s="154" t="s">
        <v>148</v>
      </c>
      <c r="E178" s="155" t="s">
        <v>322</v>
      </c>
      <c r="F178" s="156" t="s">
        <v>323</v>
      </c>
      <c r="G178" s="157" t="s">
        <v>247</v>
      </c>
      <c r="H178" s="158">
        <v>199.003</v>
      </c>
      <c r="I178" s="159"/>
      <c r="J178" s="159">
        <f>ROUND(I178*H178,2)</f>
        <v>0</v>
      </c>
      <c r="K178" s="156" t="s">
        <v>125</v>
      </c>
      <c r="L178" s="30"/>
      <c r="M178" s="160" t="s">
        <v>1</v>
      </c>
      <c r="N178" s="161" t="s">
        <v>41</v>
      </c>
      <c r="O178" s="138">
        <v>0</v>
      </c>
      <c r="P178" s="138">
        <f>O178*H178</f>
        <v>0</v>
      </c>
      <c r="Q178" s="138">
        <v>0</v>
      </c>
      <c r="R178" s="138">
        <f>Q178*H178</f>
        <v>0</v>
      </c>
      <c r="S178" s="138">
        <v>0</v>
      </c>
      <c r="T178" s="139">
        <f>S178*H178</f>
        <v>0</v>
      </c>
      <c r="U178" s="29"/>
      <c r="V178" s="29"/>
      <c r="W178" s="29"/>
      <c r="X178" s="29"/>
      <c r="Y178" s="29"/>
      <c r="Z178" s="29"/>
      <c r="AA178" s="29"/>
      <c r="AB178" s="29"/>
      <c r="AC178" s="29"/>
      <c r="AD178" s="29"/>
      <c r="AE178" s="29"/>
      <c r="AR178" s="140" t="s">
        <v>128</v>
      </c>
      <c r="AT178" s="140" t="s">
        <v>148</v>
      </c>
      <c r="AU178" s="140" t="s">
        <v>86</v>
      </c>
      <c r="AY178" s="17" t="s">
        <v>127</v>
      </c>
      <c r="BE178" s="141">
        <f>IF(N178="základní",J178,0)</f>
        <v>0</v>
      </c>
      <c r="BF178" s="141">
        <f>IF(N178="snížená",J178,0)</f>
        <v>0</v>
      </c>
      <c r="BG178" s="141">
        <f>IF(N178="zákl. přenesená",J178,0)</f>
        <v>0</v>
      </c>
      <c r="BH178" s="141">
        <f>IF(N178="sníž. přenesená",J178,0)</f>
        <v>0</v>
      </c>
      <c r="BI178" s="141">
        <f>IF(N178="nulová",J178,0)</f>
        <v>0</v>
      </c>
      <c r="BJ178" s="17" t="s">
        <v>84</v>
      </c>
      <c r="BK178" s="141">
        <f>ROUND(I178*H178,2)</f>
        <v>0</v>
      </c>
      <c r="BL178" s="17" t="s">
        <v>128</v>
      </c>
      <c r="BM178" s="140" t="s">
        <v>324</v>
      </c>
    </row>
    <row r="179" spans="1:47" s="2" customFormat="1" ht="19.5">
      <c r="A179" s="29"/>
      <c r="B179" s="30"/>
      <c r="C179" s="29"/>
      <c r="D179" s="162" t="s">
        <v>226</v>
      </c>
      <c r="E179" s="29"/>
      <c r="F179" s="163" t="s">
        <v>240</v>
      </c>
      <c r="G179" s="29"/>
      <c r="H179" s="29"/>
      <c r="I179" s="29"/>
      <c r="J179" s="29"/>
      <c r="K179" s="29"/>
      <c r="L179" s="30"/>
      <c r="M179" s="164"/>
      <c r="N179" s="165"/>
      <c r="O179" s="55"/>
      <c r="P179" s="55"/>
      <c r="Q179" s="55"/>
      <c r="R179" s="55"/>
      <c r="S179" s="55"/>
      <c r="T179" s="56"/>
      <c r="U179" s="29"/>
      <c r="V179" s="29"/>
      <c r="W179" s="29"/>
      <c r="X179" s="29"/>
      <c r="Y179" s="29"/>
      <c r="Z179" s="29"/>
      <c r="AA179" s="29"/>
      <c r="AB179" s="29"/>
      <c r="AC179" s="29"/>
      <c r="AD179" s="29"/>
      <c r="AE179" s="29"/>
      <c r="AT179" s="17" t="s">
        <v>226</v>
      </c>
      <c r="AU179" s="17" t="s">
        <v>86</v>
      </c>
    </row>
    <row r="180" spans="2:51" s="13" customFormat="1" ht="12">
      <c r="B180" s="166"/>
      <c r="D180" s="162" t="s">
        <v>233</v>
      </c>
      <c r="E180" s="172" t="s">
        <v>1</v>
      </c>
      <c r="F180" s="167" t="s">
        <v>325</v>
      </c>
      <c r="H180" s="168">
        <v>199.003</v>
      </c>
      <c r="L180" s="166"/>
      <c r="M180" s="173"/>
      <c r="N180" s="174"/>
      <c r="O180" s="174"/>
      <c r="P180" s="174"/>
      <c r="Q180" s="174"/>
      <c r="R180" s="174"/>
      <c r="S180" s="174"/>
      <c r="T180" s="175"/>
      <c r="AT180" s="172" t="s">
        <v>233</v>
      </c>
      <c r="AU180" s="172" t="s">
        <v>86</v>
      </c>
      <c r="AV180" s="13" t="s">
        <v>86</v>
      </c>
      <c r="AW180" s="13" t="s">
        <v>33</v>
      </c>
      <c r="AX180" s="13" t="s">
        <v>84</v>
      </c>
      <c r="AY180" s="172" t="s">
        <v>127</v>
      </c>
    </row>
    <row r="181" spans="1:65" s="2" customFormat="1" ht="16.5" customHeight="1">
      <c r="A181" s="29"/>
      <c r="B181" s="128"/>
      <c r="C181" s="154" t="s">
        <v>198</v>
      </c>
      <c r="D181" s="154" t="s">
        <v>148</v>
      </c>
      <c r="E181" s="155" t="s">
        <v>326</v>
      </c>
      <c r="F181" s="156" t="s">
        <v>327</v>
      </c>
      <c r="G181" s="157" t="s">
        <v>124</v>
      </c>
      <c r="H181" s="158">
        <v>6</v>
      </c>
      <c r="I181" s="159"/>
      <c r="J181" s="159">
        <f>ROUND(I181*H181,2)</f>
        <v>0</v>
      </c>
      <c r="K181" s="156" t="s">
        <v>125</v>
      </c>
      <c r="L181" s="30"/>
      <c r="M181" s="160" t="s">
        <v>1</v>
      </c>
      <c r="N181" s="161" t="s">
        <v>41</v>
      </c>
      <c r="O181" s="138">
        <v>0</v>
      </c>
      <c r="P181" s="138">
        <f>O181*H181</f>
        <v>0</v>
      </c>
      <c r="Q181" s="138">
        <v>0</v>
      </c>
      <c r="R181" s="138">
        <f>Q181*H181</f>
        <v>0</v>
      </c>
      <c r="S181" s="138">
        <v>0</v>
      </c>
      <c r="T181" s="139">
        <f>S181*H181</f>
        <v>0</v>
      </c>
      <c r="U181" s="29"/>
      <c r="V181" s="29"/>
      <c r="W181" s="29"/>
      <c r="X181" s="29"/>
      <c r="Y181" s="29"/>
      <c r="Z181" s="29"/>
      <c r="AA181" s="29"/>
      <c r="AB181" s="29"/>
      <c r="AC181" s="29"/>
      <c r="AD181" s="29"/>
      <c r="AE181" s="29"/>
      <c r="AR181" s="140" t="s">
        <v>128</v>
      </c>
      <c r="AT181" s="140" t="s">
        <v>148</v>
      </c>
      <c r="AU181" s="140" t="s">
        <v>86</v>
      </c>
      <c r="AY181" s="17" t="s">
        <v>127</v>
      </c>
      <c r="BE181" s="141">
        <f>IF(N181="základní",J181,0)</f>
        <v>0</v>
      </c>
      <c r="BF181" s="141">
        <f>IF(N181="snížená",J181,0)</f>
        <v>0</v>
      </c>
      <c r="BG181" s="141">
        <f>IF(N181="zákl. přenesená",J181,0)</f>
        <v>0</v>
      </c>
      <c r="BH181" s="141">
        <f>IF(N181="sníž. přenesená",J181,0)</f>
        <v>0</v>
      </c>
      <c r="BI181" s="141">
        <f>IF(N181="nulová",J181,0)</f>
        <v>0</v>
      </c>
      <c r="BJ181" s="17" t="s">
        <v>84</v>
      </c>
      <c r="BK181" s="141">
        <f>ROUND(I181*H181,2)</f>
        <v>0</v>
      </c>
      <c r="BL181" s="17" t="s">
        <v>128</v>
      </c>
      <c r="BM181" s="140" t="s">
        <v>328</v>
      </c>
    </row>
    <row r="182" spans="1:65" s="2" customFormat="1" ht="24">
      <c r="A182" s="29"/>
      <c r="B182" s="128"/>
      <c r="C182" s="154" t="s">
        <v>202</v>
      </c>
      <c r="D182" s="154" t="s">
        <v>148</v>
      </c>
      <c r="E182" s="155" t="s">
        <v>329</v>
      </c>
      <c r="F182" s="156" t="s">
        <v>330</v>
      </c>
      <c r="G182" s="157" t="s">
        <v>238</v>
      </c>
      <c r="H182" s="158">
        <v>0.004</v>
      </c>
      <c r="I182" s="159"/>
      <c r="J182" s="159">
        <f>ROUND(I182*H182,2)</f>
        <v>0</v>
      </c>
      <c r="K182" s="156" t="s">
        <v>125</v>
      </c>
      <c r="L182" s="30"/>
      <c r="M182" s="160" t="s">
        <v>1</v>
      </c>
      <c r="N182" s="161" t="s">
        <v>41</v>
      </c>
      <c r="O182" s="138">
        <v>0</v>
      </c>
      <c r="P182" s="138">
        <f>O182*H182</f>
        <v>0</v>
      </c>
      <c r="Q182" s="138">
        <v>0</v>
      </c>
      <c r="R182" s="138">
        <f>Q182*H182</f>
        <v>0</v>
      </c>
      <c r="S182" s="138">
        <v>0</v>
      </c>
      <c r="T182" s="139">
        <f>S182*H182</f>
        <v>0</v>
      </c>
      <c r="U182" s="29"/>
      <c r="V182" s="29"/>
      <c r="W182" s="29"/>
      <c r="X182" s="29"/>
      <c r="Y182" s="29"/>
      <c r="Z182" s="29"/>
      <c r="AA182" s="29"/>
      <c r="AB182" s="29"/>
      <c r="AC182" s="29"/>
      <c r="AD182" s="29"/>
      <c r="AE182" s="29"/>
      <c r="AR182" s="140" t="s">
        <v>128</v>
      </c>
      <c r="AT182" s="140" t="s">
        <v>148</v>
      </c>
      <c r="AU182" s="140" t="s">
        <v>86</v>
      </c>
      <c r="AY182" s="17" t="s">
        <v>127</v>
      </c>
      <c r="BE182" s="141">
        <f>IF(N182="základní",J182,0)</f>
        <v>0</v>
      </c>
      <c r="BF182" s="141">
        <f>IF(N182="snížená",J182,0)</f>
        <v>0</v>
      </c>
      <c r="BG182" s="141">
        <f>IF(N182="zákl. přenesená",J182,0)</f>
        <v>0</v>
      </c>
      <c r="BH182" s="141">
        <f>IF(N182="sníž. přenesená",J182,0)</f>
        <v>0</v>
      </c>
      <c r="BI182" s="141">
        <f>IF(N182="nulová",J182,0)</f>
        <v>0</v>
      </c>
      <c r="BJ182" s="17" t="s">
        <v>84</v>
      </c>
      <c r="BK182" s="141">
        <f>ROUND(I182*H182,2)</f>
        <v>0</v>
      </c>
      <c r="BL182" s="17" t="s">
        <v>128</v>
      </c>
      <c r="BM182" s="140" t="s">
        <v>331</v>
      </c>
    </row>
    <row r="183" spans="2:51" s="13" customFormat="1" ht="12">
      <c r="B183" s="166"/>
      <c r="D183" s="162" t="s">
        <v>233</v>
      </c>
      <c r="E183" s="172" t="s">
        <v>1</v>
      </c>
      <c r="F183" s="167" t="s">
        <v>332</v>
      </c>
      <c r="H183" s="168">
        <v>0.004</v>
      </c>
      <c r="L183" s="166"/>
      <c r="M183" s="173"/>
      <c r="N183" s="174"/>
      <c r="O183" s="174"/>
      <c r="P183" s="174"/>
      <c r="Q183" s="174"/>
      <c r="R183" s="174"/>
      <c r="S183" s="174"/>
      <c r="T183" s="175"/>
      <c r="AT183" s="172" t="s">
        <v>233</v>
      </c>
      <c r="AU183" s="172" t="s">
        <v>86</v>
      </c>
      <c r="AV183" s="13" t="s">
        <v>86</v>
      </c>
      <c r="AW183" s="13" t="s">
        <v>33</v>
      </c>
      <c r="AX183" s="13" t="s">
        <v>84</v>
      </c>
      <c r="AY183" s="172" t="s">
        <v>127</v>
      </c>
    </row>
    <row r="184" spans="1:65" s="2" customFormat="1" ht="24">
      <c r="A184" s="29"/>
      <c r="B184" s="128"/>
      <c r="C184" s="129" t="s">
        <v>206</v>
      </c>
      <c r="D184" s="129" t="s">
        <v>121</v>
      </c>
      <c r="E184" s="130" t="s">
        <v>333</v>
      </c>
      <c r="F184" s="131" t="s">
        <v>334</v>
      </c>
      <c r="G184" s="132" t="s">
        <v>124</v>
      </c>
      <c r="H184" s="133">
        <v>6</v>
      </c>
      <c r="I184" s="134"/>
      <c r="J184" s="134">
        <f>ROUND(I184*H184,2)</f>
        <v>0</v>
      </c>
      <c r="K184" s="131" t="s">
        <v>125</v>
      </c>
      <c r="L184" s="135"/>
      <c r="M184" s="136" t="s">
        <v>1</v>
      </c>
      <c r="N184" s="137" t="s">
        <v>41</v>
      </c>
      <c r="O184" s="138">
        <v>0</v>
      </c>
      <c r="P184" s="138">
        <f>O184*H184</f>
        <v>0</v>
      </c>
      <c r="Q184" s="138">
        <v>0.103</v>
      </c>
      <c r="R184" s="138">
        <f>Q184*H184</f>
        <v>0.618</v>
      </c>
      <c r="S184" s="138">
        <v>0</v>
      </c>
      <c r="T184" s="139">
        <f>S184*H184</f>
        <v>0</v>
      </c>
      <c r="U184" s="29"/>
      <c r="V184" s="29"/>
      <c r="W184" s="29"/>
      <c r="X184" s="29"/>
      <c r="Y184" s="29"/>
      <c r="Z184" s="29"/>
      <c r="AA184" s="29"/>
      <c r="AB184" s="29"/>
      <c r="AC184" s="29"/>
      <c r="AD184" s="29"/>
      <c r="AE184" s="29"/>
      <c r="AR184" s="140" t="s">
        <v>126</v>
      </c>
      <c r="AT184" s="140" t="s">
        <v>121</v>
      </c>
      <c r="AU184" s="140" t="s">
        <v>86</v>
      </c>
      <c r="AY184" s="17" t="s">
        <v>127</v>
      </c>
      <c r="BE184" s="141">
        <f>IF(N184="základní",J184,0)</f>
        <v>0</v>
      </c>
      <c r="BF184" s="141">
        <f>IF(N184="snížená",J184,0)</f>
        <v>0</v>
      </c>
      <c r="BG184" s="141">
        <f>IF(N184="zákl. přenesená",J184,0)</f>
        <v>0</v>
      </c>
      <c r="BH184" s="141">
        <f>IF(N184="sníž. přenesená",J184,0)</f>
        <v>0</v>
      </c>
      <c r="BI184" s="141">
        <f>IF(N184="nulová",J184,0)</f>
        <v>0</v>
      </c>
      <c r="BJ184" s="17" t="s">
        <v>84</v>
      </c>
      <c r="BK184" s="141">
        <f>ROUND(I184*H184,2)</f>
        <v>0</v>
      </c>
      <c r="BL184" s="17" t="s">
        <v>128</v>
      </c>
      <c r="BM184" s="140" t="s">
        <v>335</v>
      </c>
    </row>
    <row r="185" spans="1:65" s="2" customFormat="1" ht="24">
      <c r="A185" s="29"/>
      <c r="B185" s="128"/>
      <c r="C185" s="129" t="s">
        <v>7</v>
      </c>
      <c r="D185" s="129" t="s">
        <v>121</v>
      </c>
      <c r="E185" s="130" t="s">
        <v>336</v>
      </c>
      <c r="F185" s="131" t="s">
        <v>337</v>
      </c>
      <c r="G185" s="132" t="s">
        <v>124</v>
      </c>
      <c r="H185" s="133">
        <v>73</v>
      </c>
      <c r="I185" s="134"/>
      <c r="J185" s="134">
        <f>ROUND(I185*H185,2)</f>
        <v>0</v>
      </c>
      <c r="K185" s="131" t="s">
        <v>125</v>
      </c>
      <c r="L185" s="135"/>
      <c r="M185" s="136" t="s">
        <v>1</v>
      </c>
      <c r="N185" s="137" t="s">
        <v>41</v>
      </c>
      <c r="O185" s="138">
        <v>0</v>
      </c>
      <c r="P185" s="138">
        <f>O185*H185</f>
        <v>0</v>
      </c>
      <c r="Q185" s="138">
        <v>0.00123</v>
      </c>
      <c r="R185" s="138">
        <f>Q185*H185</f>
        <v>0.08979</v>
      </c>
      <c r="S185" s="138">
        <v>0</v>
      </c>
      <c r="T185" s="139">
        <f>S185*H185</f>
        <v>0</v>
      </c>
      <c r="U185" s="29"/>
      <c r="V185" s="29"/>
      <c r="W185" s="29"/>
      <c r="X185" s="29"/>
      <c r="Y185" s="29"/>
      <c r="Z185" s="29"/>
      <c r="AA185" s="29"/>
      <c r="AB185" s="29"/>
      <c r="AC185" s="29"/>
      <c r="AD185" s="29"/>
      <c r="AE185" s="29"/>
      <c r="AR185" s="140" t="s">
        <v>126</v>
      </c>
      <c r="AT185" s="140" t="s">
        <v>121</v>
      </c>
      <c r="AU185" s="140" t="s">
        <v>86</v>
      </c>
      <c r="AY185" s="17" t="s">
        <v>127</v>
      </c>
      <c r="BE185" s="141">
        <f>IF(N185="základní",J185,0)</f>
        <v>0</v>
      </c>
      <c r="BF185" s="141">
        <f>IF(N185="snížená",J185,0)</f>
        <v>0</v>
      </c>
      <c r="BG185" s="141">
        <f>IF(N185="zákl. přenesená",J185,0)</f>
        <v>0</v>
      </c>
      <c r="BH185" s="141">
        <f>IF(N185="sníž. přenesená",J185,0)</f>
        <v>0</v>
      </c>
      <c r="BI185" s="141">
        <f>IF(N185="nulová",J185,0)</f>
        <v>0</v>
      </c>
      <c r="BJ185" s="17" t="s">
        <v>84</v>
      </c>
      <c r="BK185" s="141">
        <f>ROUND(I185*H185,2)</f>
        <v>0</v>
      </c>
      <c r="BL185" s="17" t="s">
        <v>128</v>
      </c>
      <c r="BM185" s="140" t="s">
        <v>338</v>
      </c>
    </row>
    <row r="186" spans="2:51" s="13" customFormat="1" ht="12">
      <c r="B186" s="166"/>
      <c r="D186" s="162" t="s">
        <v>233</v>
      </c>
      <c r="E186" s="172" t="s">
        <v>1</v>
      </c>
      <c r="F186" s="167" t="s">
        <v>339</v>
      </c>
      <c r="H186" s="168">
        <v>24</v>
      </c>
      <c r="L186" s="166"/>
      <c r="M186" s="173"/>
      <c r="N186" s="174"/>
      <c r="O186" s="174"/>
      <c r="P186" s="174"/>
      <c r="Q186" s="174"/>
      <c r="R186" s="174"/>
      <c r="S186" s="174"/>
      <c r="T186" s="175"/>
      <c r="AT186" s="172" t="s">
        <v>233</v>
      </c>
      <c r="AU186" s="172" t="s">
        <v>86</v>
      </c>
      <c r="AV186" s="13" t="s">
        <v>86</v>
      </c>
      <c r="AW186" s="13" t="s">
        <v>33</v>
      </c>
      <c r="AX186" s="13" t="s">
        <v>76</v>
      </c>
      <c r="AY186" s="172" t="s">
        <v>127</v>
      </c>
    </row>
    <row r="187" spans="2:51" s="13" customFormat="1" ht="22.5">
      <c r="B187" s="166"/>
      <c r="D187" s="162" t="s">
        <v>233</v>
      </c>
      <c r="E187" s="172" t="s">
        <v>1</v>
      </c>
      <c r="F187" s="167" t="s">
        <v>340</v>
      </c>
      <c r="H187" s="168">
        <v>49</v>
      </c>
      <c r="L187" s="166"/>
      <c r="M187" s="173"/>
      <c r="N187" s="174"/>
      <c r="O187" s="174"/>
      <c r="P187" s="174"/>
      <c r="Q187" s="174"/>
      <c r="R187" s="174"/>
      <c r="S187" s="174"/>
      <c r="T187" s="175"/>
      <c r="AT187" s="172" t="s">
        <v>233</v>
      </c>
      <c r="AU187" s="172" t="s">
        <v>86</v>
      </c>
      <c r="AV187" s="13" t="s">
        <v>86</v>
      </c>
      <c r="AW187" s="13" t="s">
        <v>33</v>
      </c>
      <c r="AX187" s="13" t="s">
        <v>76</v>
      </c>
      <c r="AY187" s="172" t="s">
        <v>127</v>
      </c>
    </row>
    <row r="188" spans="2:51" s="14" customFormat="1" ht="12">
      <c r="B188" s="176"/>
      <c r="D188" s="162" t="s">
        <v>233</v>
      </c>
      <c r="E188" s="177" t="s">
        <v>1</v>
      </c>
      <c r="F188" s="178" t="s">
        <v>268</v>
      </c>
      <c r="H188" s="179">
        <v>73</v>
      </c>
      <c r="L188" s="176"/>
      <c r="M188" s="180"/>
      <c r="N188" s="181"/>
      <c r="O188" s="181"/>
      <c r="P188" s="181"/>
      <c r="Q188" s="181"/>
      <c r="R188" s="181"/>
      <c r="S188" s="181"/>
      <c r="T188" s="182"/>
      <c r="AT188" s="177" t="s">
        <v>233</v>
      </c>
      <c r="AU188" s="177" t="s">
        <v>86</v>
      </c>
      <c r="AV188" s="14" t="s">
        <v>128</v>
      </c>
      <c r="AW188" s="14" t="s">
        <v>33</v>
      </c>
      <c r="AX188" s="14" t="s">
        <v>84</v>
      </c>
      <c r="AY188" s="177" t="s">
        <v>127</v>
      </c>
    </row>
    <row r="189" spans="1:65" s="2" customFormat="1" ht="16.5" customHeight="1">
      <c r="A189" s="29"/>
      <c r="B189" s="128"/>
      <c r="C189" s="129" t="s">
        <v>213</v>
      </c>
      <c r="D189" s="129" t="s">
        <v>121</v>
      </c>
      <c r="E189" s="130" t="s">
        <v>341</v>
      </c>
      <c r="F189" s="131" t="s">
        <v>342</v>
      </c>
      <c r="G189" s="132" t="s">
        <v>124</v>
      </c>
      <c r="H189" s="133">
        <v>48</v>
      </c>
      <c r="I189" s="134"/>
      <c r="J189" s="134">
        <f>ROUND(I189*H189,2)</f>
        <v>0</v>
      </c>
      <c r="K189" s="131" t="s">
        <v>125</v>
      </c>
      <c r="L189" s="135"/>
      <c r="M189" s="136" t="s">
        <v>1</v>
      </c>
      <c r="N189" s="137" t="s">
        <v>41</v>
      </c>
      <c r="O189" s="138">
        <v>0</v>
      </c>
      <c r="P189" s="138">
        <f>O189*H189</f>
        <v>0</v>
      </c>
      <c r="Q189" s="138">
        <v>0.00052</v>
      </c>
      <c r="R189" s="138">
        <f>Q189*H189</f>
        <v>0.024959999999999996</v>
      </c>
      <c r="S189" s="138">
        <v>0</v>
      </c>
      <c r="T189" s="139">
        <f>S189*H189</f>
        <v>0</v>
      </c>
      <c r="U189" s="29"/>
      <c r="V189" s="29"/>
      <c r="W189" s="29"/>
      <c r="X189" s="29"/>
      <c r="Y189" s="29"/>
      <c r="Z189" s="29"/>
      <c r="AA189" s="29"/>
      <c r="AB189" s="29"/>
      <c r="AC189" s="29"/>
      <c r="AD189" s="29"/>
      <c r="AE189" s="29"/>
      <c r="AR189" s="140" t="s">
        <v>126</v>
      </c>
      <c r="AT189" s="140" t="s">
        <v>121</v>
      </c>
      <c r="AU189" s="140" t="s">
        <v>86</v>
      </c>
      <c r="AY189" s="17" t="s">
        <v>127</v>
      </c>
      <c r="BE189" s="141">
        <f>IF(N189="základní",J189,0)</f>
        <v>0</v>
      </c>
      <c r="BF189" s="141">
        <f>IF(N189="snížená",J189,0)</f>
        <v>0</v>
      </c>
      <c r="BG189" s="141">
        <f>IF(N189="zákl. přenesená",J189,0)</f>
        <v>0</v>
      </c>
      <c r="BH189" s="141">
        <f>IF(N189="sníž. přenesená",J189,0)</f>
        <v>0</v>
      </c>
      <c r="BI189" s="141">
        <f>IF(N189="nulová",J189,0)</f>
        <v>0</v>
      </c>
      <c r="BJ189" s="17" t="s">
        <v>84</v>
      </c>
      <c r="BK189" s="141">
        <f>ROUND(I189*H189,2)</f>
        <v>0</v>
      </c>
      <c r="BL189" s="17" t="s">
        <v>128</v>
      </c>
      <c r="BM189" s="140" t="s">
        <v>343</v>
      </c>
    </row>
    <row r="190" spans="1:65" s="2" customFormat="1" ht="16.5" customHeight="1">
      <c r="A190" s="29"/>
      <c r="B190" s="128"/>
      <c r="C190" s="129" t="s">
        <v>217</v>
      </c>
      <c r="D190" s="129" t="s">
        <v>121</v>
      </c>
      <c r="E190" s="130" t="s">
        <v>344</v>
      </c>
      <c r="F190" s="131" t="s">
        <v>345</v>
      </c>
      <c r="G190" s="132" t="s">
        <v>124</v>
      </c>
      <c r="H190" s="133">
        <v>12</v>
      </c>
      <c r="I190" s="134"/>
      <c r="J190" s="134">
        <f>ROUND(I190*H190,2)</f>
        <v>0</v>
      </c>
      <c r="K190" s="131" t="s">
        <v>125</v>
      </c>
      <c r="L190" s="135"/>
      <c r="M190" s="136" t="s">
        <v>1</v>
      </c>
      <c r="N190" s="137" t="s">
        <v>41</v>
      </c>
      <c r="O190" s="138">
        <v>0</v>
      </c>
      <c r="P190" s="138">
        <f>O190*H190</f>
        <v>0</v>
      </c>
      <c r="Q190" s="138">
        <v>0.00742</v>
      </c>
      <c r="R190" s="138">
        <f>Q190*H190</f>
        <v>0.08904000000000001</v>
      </c>
      <c r="S190" s="138">
        <v>0</v>
      </c>
      <c r="T190" s="139">
        <f>S190*H190</f>
        <v>0</v>
      </c>
      <c r="U190" s="29"/>
      <c r="V190" s="29"/>
      <c r="W190" s="29"/>
      <c r="X190" s="29"/>
      <c r="Y190" s="29"/>
      <c r="Z190" s="29"/>
      <c r="AA190" s="29"/>
      <c r="AB190" s="29"/>
      <c r="AC190" s="29"/>
      <c r="AD190" s="29"/>
      <c r="AE190" s="29"/>
      <c r="AR190" s="140" t="s">
        <v>126</v>
      </c>
      <c r="AT190" s="140" t="s">
        <v>121</v>
      </c>
      <c r="AU190" s="140" t="s">
        <v>86</v>
      </c>
      <c r="AY190" s="17" t="s">
        <v>127</v>
      </c>
      <c r="BE190" s="141">
        <f>IF(N190="základní",J190,0)</f>
        <v>0</v>
      </c>
      <c r="BF190" s="141">
        <f>IF(N190="snížená",J190,0)</f>
        <v>0</v>
      </c>
      <c r="BG190" s="141">
        <f>IF(N190="zákl. přenesená",J190,0)</f>
        <v>0</v>
      </c>
      <c r="BH190" s="141">
        <f>IF(N190="sníž. přenesená",J190,0)</f>
        <v>0</v>
      </c>
      <c r="BI190" s="141">
        <f>IF(N190="nulová",J190,0)</f>
        <v>0</v>
      </c>
      <c r="BJ190" s="17" t="s">
        <v>84</v>
      </c>
      <c r="BK190" s="141">
        <f>ROUND(I190*H190,2)</f>
        <v>0</v>
      </c>
      <c r="BL190" s="17" t="s">
        <v>128</v>
      </c>
      <c r="BM190" s="140" t="s">
        <v>346</v>
      </c>
    </row>
    <row r="191" spans="2:51" s="13" customFormat="1" ht="12">
      <c r="B191" s="166"/>
      <c r="D191" s="162" t="s">
        <v>233</v>
      </c>
      <c r="E191" s="172" t="s">
        <v>1</v>
      </c>
      <c r="F191" s="167" t="s">
        <v>347</v>
      </c>
      <c r="H191" s="168">
        <v>12</v>
      </c>
      <c r="L191" s="166"/>
      <c r="M191" s="173"/>
      <c r="N191" s="174"/>
      <c r="O191" s="174"/>
      <c r="P191" s="174"/>
      <c r="Q191" s="174"/>
      <c r="R191" s="174"/>
      <c r="S191" s="174"/>
      <c r="T191" s="175"/>
      <c r="AT191" s="172" t="s">
        <v>233</v>
      </c>
      <c r="AU191" s="172" t="s">
        <v>86</v>
      </c>
      <c r="AV191" s="13" t="s">
        <v>86</v>
      </c>
      <c r="AW191" s="13" t="s">
        <v>33</v>
      </c>
      <c r="AX191" s="13" t="s">
        <v>84</v>
      </c>
      <c r="AY191" s="172" t="s">
        <v>127</v>
      </c>
    </row>
    <row r="192" spans="1:65" s="2" customFormat="1" ht="16.5" customHeight="1">
      <c r="A192" s="29"/>
      <c r="B192" s="128"/>
      <c r="C192" s="129" t="s">
        <v>221</v>
      </c>
      <c r="D192" s="129" t="s">
        <v>121</v>
      </c>
      <c r="E192" s="130" t="s">
        <v>348</v>
      </c>
      <c r="F192" s="131" t="s">
        <v>349</v>
      </c>
      <c r="G192" s="132" t="s">
        <v>124</v>
      </c>
      <c r="H192" s="133">
        <v>56</v>
      </c>
      <c r="I192" s="134"/>
      <c r="J192" s="134">
        <f>ROUND(I192*H192,2)</f>
        <v>0</v>
      </c>
      <c r="K192" s="131" t="s">
        <v>125</v>
      </c>
      <c r="L192" s="135"/>
      <c r="M192" s="136" t="s">
        <v>1</v>
      </c>
      <c r="N192" s="137" t="s">
        <v>41</v>
      </c>
      <c r="O192" s="138">
        <v>0</v>
      </c>
      <c r="P192" s="138">
        <f>O192*H192</f>
        <v>0</v>
      </c>
      <c r="Q192" s="138">
        <v>9E-05</v>
      </c>
      <c r="R192" s="138">
        <f>Q192*H192</f>
        <v>0.00504</v>
      </c>
      <c r="S192" s="138">
        <v>0</v>
      </c>
      <c r="T192" s="139">
        <f>S192*H192</f>
        <v>0</v>
      </c>
      <c r="U192" s="29"/>
      <c r="V192" s="29"/>
      <c r="W192" s="29"/>
      <c r="X192" s="29"/>
      <c r="Y192" s="29"/>
      <c r="Z192" s="29"/>
      <c r="AA192" s="29"/>
      <c r="AB192" s="29"/>
      <c r="AC192" s="29"/>
      <c r="AD192" s="29"/>
      <c r="AE192" s="29"/>
      <c r="AR192" s="140" t="s">
        <v>126</v>
      </c>
      <c r="AT192" s="140" t="s">
        <v>121</v>
      </c>
      <c r="AU192" s="140" t="s">
        <v>86</v>
      </c>
      <c r="AY192" s="17" t="s">
        <v>127</v>
      </c>
      <c r="BE192" s="141">
        <f>IF(N192="základní",J192,0)</f>
        <v>0</v>
      </c>
      <c r="BF192" s="141">
        <f>IF(N192="snížená",J192,0)</f>
        <v>0</v>
      </c>
      <c r="BG192" s="141">
        <f>IF(N192="zákl. přenesená",J192,0)</f>
        <v>0</v>
      </c>
      <c r="BH192" s="141">
        <f>IF(N192="sníž. přenesená",J192,0)</f>
        <v>0</v>
      </c>
      <c r="BI192" s="141">
        <f>IF(N192="nulová",J192,0)</f>
        <v>0</v>
      </c>
      <c r="BJ192" s="17" t="s">
        <v>84</v>
      </c>
      <c r="BK192" s="141">
        <f>ROUND(I192*H192,2)</f>
        <v>0</v>
      </c>
      <c r="BL192" s="17" t="s">
        <v>128</v>
      </c>
      <c r="BM192" s="140" t="s">
        <v>350</v>
      </c>
    </row>
    <row r="193" spans="2:51" s="13" customFormat="1" ht="12">
      <c r="B193" s="166"/>
      <c r="D193" s="162" t="s">
        <v>233</v>
      </c>
      <c r="E193" s="172" t="s">
        <v>1</v>
      </c>
      <c r="F193" s="167" t="s">
        <v>351</v>
      </c>
      <c r="H193" s="168">
        <v>48</v>
      </c>
      <c r="L193" s="166"/>
      <c r="M193" s="173"/>
      <c r="N193" s="174"/>
      <c r="O193" s="174"/>
      <c r="P193" s="174"/>
      <c r="Q193" s="174"/>
      <c r="R193" s="174"/>
      <c r="S193" s="174"/>
      <c r="T193" s="175"/>
      <c r="AT193" s="172" t="s">
        <v>233</v>
      </c>
      <c r="AU193" s="172" t="s">
        <v>86</v>
      </c>
      <c r="AV193" s="13" t="s">
        <v>86</v>
      </c>
      <c r="AW193" s="13" t="s">
        <v>33</v>
      </c>
      <c r="AX193" s="13" t="s">
        <v>76</v>
      </c>
      <c r="AY193" s="172" t="s">
        <v>127</v>
      </c>
    </row>
    <row r="194" spans="2:51" s="13" customFormat="1" ht="12">
      <c r="B194" s="166"/>
      <c r="D194" s="162" t="s">
        <v>233</v>
      </c>
      <c r="E194" s="172" t="s">
        <v>1</v>
      </c>
      <c r="F194" s="167" t="s">
        <v>352</v>
      </c>
      <c r="H194" s="168">
        <v>8</v>
      </c>
      <c r="L194" s="166"/>
      <c r="M194" s="173"/>
      <c r="N194" s="174"/>
      <c r="O194" s="174"/>
      <c r="P194" s="174"/>
      <c r="Q194" s="174"/>
      <c r="R194" s="174"/>
      <c r="S194" s="174"/>
      <c r="T194" s="175"/>
      <c r="AT194" s="172" t="s">
        <v>233</v>
      </c>
      <c r="AU194" s="172" t="s">
        <v>86</v>
      </c>
      <c r="AV194" s="13" t="s">
        <v>86</v>
      </c>
      <c r="AW194" s="13" t="s">
        <v>33</v>
      </c>
      <c r="AX194" s="13" t="s">
        <v>76</v>
      </c>
      <c r="AY194" s="172" t="s">
        <v>127</v>
      </c>
    </row>
    <row r="195" spans="2:51" s="14" customFormat="1" ht="12">
      <c r="B195" s="176"/>
      <c r="D195" s="162" t="s">
        <v>233</v>
      </c>
      <c r="E195" s="177" t="s">
        <v>1</v>
      </c>
      <c r="F195" s="178" t="s">
        <v>268</v>
      </c>
      <c r="H195" s="179">
        <v>56</v>
      </c>
      <c r="L195" s="176"/>
      <c r="M195" s="180"/>
      <c r="N195" s="181"/>
      <c r="O195" s="181"/>
      <c r="P195" s="181"/>
      <c r="Q195" s="181"/>
      <c r="R195" s="181"/>
      <c r="S195" s="181"/>
      <c r="T195" s="182"/>
      <c r="AT195" s="177" t="s">
        <v>233</v>
      </c>
      <c r="AU195" s="177" t="s">
        <v>86</v>
      </c>
      <c r="AV195" s="14" t="s">
        <v>128</v>
      </c>
      <c r="AW195" s="14" t="s">
        <v>33</v>
      </c>
      <c r="AX195" s="14" t="s">
        <v>84</v>
      </c>
      <c r="AY195" s="177" t="s">
        <v>127</v>
      </c>
    </row>
    <row r="196" spans="1:65" s="2" customFormat="1" ht="21.75" customHeight="1">
      <c r="A196" s="29"/>
      <c r="B196" s="128"/>
      <c r="C196" s="129" t="s">
        <v>228</v>
      </c>
      <c r="D196" s="129" t="s">
        <v>121</v>
      </c>
      <c r="E196" s="130" t="s">
        <v>353</v>
      </c>
      <c r="F196" s="131" t="s">
        <v>354</v>
      </c>
      <c r="G196" s="132" t="s">
        <v>124</v>
      </c>
      <c r="H196" s="133">
        <v>12</v>
      </c>
      <c r="I196" s="134"/>
      <c r="J196" s="134">
        <f>ROUND(I196*H196,2)</f>
        <v>0</v>
      </c>
      <c r="K196" s="131" t="s">
        <v>125</v>
      </c>
      <c r="L196" s="135"/>
      <c r="M196" s="136" t="s">
        <v>1</v>
      </c>
      <c r="N196" s="137" t="s">
        <v>41</v>
      </c>
      <c r="O196" s="138">
        <v>0</v>
      </c>
      <c r="P196" s="138">
        <f>O196*H196</f>
        <v>0</v>
      </c>
      <c r="Q196" s="138">
        <v>0.00018</v>
      </c>
      <c r="R196" s="138">
        <f>Q196*H196</f>
        <v>0.00216</v>
      </c>
      <c r="S196" s="138">
        <v>0</v>
      </c>
      <c r="T196" s="139">
        <f>S196*H196</f>
        <v>0</v>
      </c>
      <c r="U196" s="29"/>
      <c r="V196" s="29"/>
      <c r="W196" s="29"/>
      <c r="X196" s="29"/>
      <c r="Y196" s="29"/>
      <c r="Z196" s="29"/>
      <c r="AA196" s="29"/>
      <c r="AB196" s="29"/>
      <c r="AC196" s="29"/>
      <c r="AD196" s="29"/>
      <c r="AE196" s="29"/>
      <c r="AR196" s="140" t="s">
        <v>126</v>
      </c>
      <c r="AT196" s="140" t="s">
        <v>121</v>
      </c>
      <c r="AU196" s="140" t="s">
        <v>86</v>
      </c>
      <c r="AY196" s="17" t="s">
        <v>127</v>
      </c>
      <c r="BE196" s="141">
        <f>IF(N196="základní",J196,0)</f>
        <v>0</v>
      </c>
      <c r="BF196" s="141">
        <f>IF(N196="snížená",J196,0)</f>
        <v>0</v>
      </c>
      <c r="BG196" s="141">
        <f>IF(N196="zákl. přenesená",J196,0)</f>
        <v>0</v>
      </c>
      <c r="BH196" s="141">
        <f>IF(N196="sníž. přenesená",J196,0)</f>
        <v>0</v>
      </c>
      <c r="BI196" s="141">
        <f>IF(N196="nulová",J196,0)</f>
        <v>0</v>
      </c>
      <c r="BJ196" s="17" t="s">
        <v>84</v>
      </c>
      <c r="BK196" s="141">
        <f>ROUND(I196*H196,2)</f>
        <v>0</v>
      </c>
      <c r="BL196" s="17" t="s">
        <v>128</v>
      </c>
      <c r="BM196" s="140" t="s">
        <v>355</v>
      </c>
    </row>
    <row r="197" spans="1:65" s="2" customFormat="1" ht="24">
      <c r="A197" s="29"/>
      <c r="B197" s="128"/>
      <c r="C197" s="129" t="s">
        <v>356</v>
      </c>
      <c r="D197" s="129" t="s">
        <v>121</v>
      </c>
      <c r="E197" s="130" t="s">
        <v>357</v>
      </c>
      <c r="F197" s="131" t="s">
        <v>358</v>
      </c>
      <c r="G197" s="132" t="s">
        <v>124</v>
      </c>
      <c r="H197" s="133">
        <v>12</v>
      </c>
      <c r="I197" s="134"/>
      <c r="J197" s="134">
        <f>ROUND(I197*H197,2)</f>
        <v>0</v>
      </c>
      <c r="K197" s="131" t="s">
        <v>125</v>
      </c>
      <c r="L197" s="135"/>
      <c r="M197" s="136" t="s">
        <v>1</v>
      </c>
      <c r="N197" s="137" t="s">
        <v>41</v>
      </c>
      <c r="O197" s="138">
        <v>0</v>
      </c>
      <c r="P197" s="138">
        <f>O197*H197</f>
        <v>0</v>
      </c>
      <c r="Q197" s="138">
        <v>9E-05</v>
      </c>
      <c r="R197" s="138">
        <f>Q197*H197</f>
        <v>0.00108</v>
      </c>
      <c r="S197" s="138">
        <v>0</v>
      </c>
      <c r="T197" s="139">
        <f>S197*H197</f>
        <v>0</v>
      </c>
      <c r="U197" s="29"/>
      <c r="V197" s="29"/>
      <c r="W197" s="29"/>
      <c r="X197" s="29"/>
      <c r="Y197" s="29"/>
      <c r="Z197" s="29"/>
      <c r="AA197" s="29"/>
      <c r="AB197" s="29"/>
      <c r="AC197" s="29"/>
      <c r="AD197" s="29"/>
      <c r="AE197" s="29"/>
      <c r="AR197" s="140" t="s">
        <v>126</v>
      </c>
      <c r="AT197" s="140" t="s">
        <v>121</v>
      </c>
      <c r="AU197" s="140" t="s">
        <v>86</v>
      </c>
      <c r="AY197" s="17" t="s">
        <v>127</v>
      </c>
      <c r="BE197" s="141">
        <f>IF(N197="základní",J197,0)</f>
        <v>0</v>
      </c>
      <c r="BF197" s="141">
        <f>IF(N197="snížená",J197,0)</f>
        <v>0</v>
      </c>
      <c r="BG197" s="141">
        <f>IF(N197="zákl. přenesená",J197,0)</f>
        <v>0</v>
      </c>
      <c r="BH197" s="141">
        <f>IF(N197="sníž. přenesená",J197,0)</f>
        <v>0</v>
      </c>
      <c r="BI197" s="141">
        <f>IF(N197="nulová",J197,0)</f>
        <v>0</v>
      </c>
      <c r="BJ197" s="17" t="s">
        <v>84</v>
      </c>
      <c r="BK197" s="141">
        <f>ROUND(I197*H197,2)</f>
        <v>0</v>
      </c>
      <c r="BL197" s="17" t="s">
        <v>128</v>
      </c>
      <c r="BM197" s="140" t="s">
        <v>359</v>
      </c>
    </row>
    <row r="198" spans="1:65" s="2" customFormat="1" ht="24">
      <c r="A198" s="29"/>
      <c r="B198" s="128"/>
      <c r="C198" s="154" t="s">
        <v>360</v>
      </c>
      <c r="D198" s="154" t="s">
        <v>148</v>
      </c>
      <c r="E198" s="155" t="s">
        <v>361</v>
      </c>
      <c r="F198" s="156" t="s">
        <v>362</v>
      </c>
      <c r="G198" s="157" t="s">
        <v>238</v>
      </c>
      <c r="H198" s="158">
        <v>0.695</v>
      </c>
      <c r="I198" s="159"/>
      <c r="J198" s="159">
        <f>ROUND(I198*H198,2)</f>
        <v>0</v>
      </c>
      <c r="K198" s="156" t="s">
        <v>125</v>
      </c>
      <c r="L198" s="30"/>
      <c r="M198" s="160" t="s">
        <v>1</v>
      </c>
      <c r="N198" s="161" t="s">
        <v>41</v>
      </c>
      <c r="O198" s="138">
        <v>0</v>
      </c>
      <c r="P198" s="138">
        <f>O198*H198</f>
        <v>0</v>
      </c>
      <c r="Q198" s="138">
        <v>0</v>
      </c>
      <c r="R198" s="138">
        <f>Q198*H198</f>
        <v>0</v>
      </c>
      <c r="S198" s="138">
        <v>0</v>
      </c>
      <c r="T198" s="139">
        <f>S198*H198</f>
        <v>0</v>
      </c>
      <c r="U198" s="29"/>
      <c r="V198" s="29"/>
      <c r="W198" s="29"/>
      <c r="X198" s="29"/>
      <c r="Y198" s="29"/>
      <c r="Z198" s="29"/>
      <c r="AA198" s="29"/>
      <c r="AB198" s="29"/>
      <c r="AC198" s="29"/>
      <c r="AD198" s="29"/>
      <c r="AE198" s="29"/>
      <c r="AR198" s="140" t="s">
        <v>128</v>
      </c>
      <c r="AT198" s="140" t="s">
        <v>148</v>
      </c>
      <c r="AU198" s="140" t="s">
        <v>86</v>
      </c>
      <c r="AY198" s="17" t="s">
        <v>127</v>
      </c>
      <c r="BE198" s="141">
        <f>IF(N198="základní",J198,0)</f>
        <v>0</v>
      </c>
      <c r="BF198" s="141">
        <f>IF(N198="snížená",J198,0)</f>
        <v>0</v>
      </c>
      <c r="BG198" s="141">
        <f>IF(N198="zákl. přenesená",J198,0)</f>
        <v>0</v>
      </c>
      <c r="BH198" s="141">
        <f>IF(N198="sníž. přenesená",J198,0)</f>
        <v>0</v>
      </c>
      <c r="BI198" s="141">
        <f>IF(N198="nulová",J198,0)</f>
        <v>0</v>
      </c>
      <c r="BJ198" s="17" t="s">
        <v>84</v>
      </c>
      <c r="BK198" s="141">
        <f>ROUND(I198*H198,2)</f>
        <v>0</v>
      </c>
      <c r="BL198" s="17" t="s">
        <v>128</v>
      </c>
      <c r="BM198" s="140" t="s">
        <v>363</v>
      </c>
    </row>
    <row r="199" spans="2:51" s="15" customFormat="1" ht="12">
      <c r="B199" s="183"/>
      <c r="D199" s="162" t="s">
        <v>233</v>
      </c>
      <c r="E199" s="184" t="s">
        <v>1</v>
      </c>
      <c r="F199" s="185" t="s">
        <v>364</v>
      </c>
      <c r="H199" s="184" t="s">
        <v>1</v>
      </c>
      <c r="L199" s="183"/>
      <c r="M199" s="186"/>
      <c r="N199" s="187"/>
      <c r="O199" s="187"/>
      <c r="P199" s="187"/>
      <c r="Q199" s="187"/>
      <c r="R199" s="187"/>
      <c r="S199" s="187"/>
      <c r="T199" s="188"/>
      <c r="AT199" s="184" t="s">
        <v>233</v>
      </c>
      <c r="AU199" s="184" t="s">
        <v>86</v>
      </c>
      <c r="AV199" s="15" t="s">
        <v>84</v>
      </c>
      <c r="AW199" s="15" t="s">
        <v>33</v>
      </c>
      <c r="AX199" s="15" t="s">
        <v>76</v>
      </c>
      <c r="AY199" s="184" t="s">
        <v>127</v>
      </c>
    </row>
    <row r="200" spans="2:51" s="13" customFormat="1" ht="12">
      <c r="B200" s="166"/>
      <c r="D200" s="162" t="s">
        <v>233</v>
      </c>
      <c r="E200" s="172" t="s">
        <v>1</v>
      </c>
      <c r="F200" s="167" t="s">
        <v>365</v>
      </c>
      <c r="H200" s="168">
        <v>0.024</v>
      </c>
      <c r="L200" s="166"/>
      <c r="M200" s="173"/>
      <c r="N200" s="174"/>
      <c r="O200" s="174"/>
      <c r="P200" s="174"/>
      <c r="Q200" s="174"/>
      <c r="R200" s="174"/>
      <c r="S200" s="174"/>
      <c r="T200" s="175"/>
      <c r="AT200" s="172" t="s">
        <v>233</v>
      </c>
      <c r="AU200" s="172" t="s">
        <v>86</v>
      </c>
      <c r="AV200" s="13" t="s">
        <v>86</v>
      </c>
      <c r="AW200" s="13" t="s">
        <v>33</v>
      </c>
      <c r="AX200" s="13" t="s">
        <v>76</v>
      </c>
      <c r="AY200" s="172" t="s">
        <v>127</v>
      </c>
    </row>
    <row r="201" spans="2:51" s="13" customFormat="1" ht="12">
      <c r="B201" s="166"/>
      <c r="D201" s="162" t="s">
        <v>233</v>
      </c>
      <c r="E201" s="172" t="s">
        <v>1</v>
      </c>
      <c r="F201" s="167" t="s">
        <v>366</v>
      </c>
      <c r="H201" s="168">
        <v>0.636</v>
      </c>
      <c r="L201" s="166"/>
      <c r="M201" s="173"/>
      <c r="N201" s="174"/>
      <c r="O201" s="174"/>
      <c r="P201" s="174"/>
      <c r="Q201" s="174"/>
      <c r="R201" s="174"/>
      <c r="S201" s="174"/>
      <c r="T201" s="175"/>
      <c r="AT201" s="172" t="s">
        <v>233</v>
      </c>
      <c r="AU201" s="172" t="s">
        <v>86</v>
      </c>
      <c r="AV201" s="13" t="s">
        <v>86</v>
      </c>
      <c r="AW201" s="13" t="s">
        <v>33</v>
      </c>
      <c r="AX201" s="13" t="s">
        <v>76</v>
      </c>
      <c r="AY201" s="172" t="s">
        <v>127</v>
      </c>
    </row>
    <row r="202" spans="2:51" s="15" customFormat="1" ht="12">
      <c r="B202" s="183"/>
      <c r="D202" s="162" t="s">
        <v>233</v>
      </c>
      <c r="E202" s="184" t="s">
        <v>1</v>
      </c>
      <c r="F202" s="185" t="s">
        <v>367</v>
      </c>
      <c r="H202" s="184" t="s">
        <v>1</v>
      </c>
      <c r="L202" s="183"/>
      <c r="M202" s="186"/>
      <c r="N202" s="187"/>
      <c r="O202" s="187"/>
      <c r="P202" s="187"/>
      <c r="Q202" s="187"/>
      <c r="R202" s="187"/>
      <c r="S202" s="187"/>
      <c r="T202" s="188"/>
      <c r="AT202" s="184" t="s">
        <v>233</v>
      </c>
      <c r="AU202" s="184" t="s">
        <v>86</v>
      </c>
      <c r="AV202" s="15" t="s">
        <v>84</v>
      </c>
      <c r="AW202" s="15" t="s">
        <v>33</v>
      </c>
      <c r="AX202" s="15" t="s">
        <v>76</v>
      </c>
      <c r="AY202" s="184" t="s">
        <v>127</v>
      </c>
    </row>
    <row r="203" spans="2:51" s="13" customFormat="1" ht="12">
      <c r="B203" s="166"/>
      <c r="D203" s="162" t="s">
        <v>233</v>
      </c>
      <c r="E203" s="172" t="s">
        <v>1</v>
      </c>
      <c r="F203" s="167" t="s">
        <v>368</v>
      </c>
      <c r="H203" s="168">
        <v>0.035</v>
      </c>
      <c r="L203" s="166"/>
      <c r="M203" s="173"/>
      <c r="N203" s="174"/>
      <c r="O203" s="174"/>
      <c r="P203" s="174"/>
      <c r="Q203" s="174"/>
      <c r="R203" s="174"/>
      <c r="S203" s="174"/>
      <c r="T203" s="175"/>
      <c r="AT203" s="172" t="s">
        <v>233</v>
      </c>
      <c r="AU203" s="172" t="s">
        <v>86</v>
      </c>
      <c r="AV203" s="13" t="s">
        <v>86</v>
      </c>
      <c r="AW203" s="13" t="s">
        <v>33</v>
      </c>
      <c r="AX203" s="13" t="s">
        <v>76</v>
      </c>
      <c r="AY203" s="172" t="s">
        <v>127</v>
      </c>
    </row>
    <row r="204" spans="2:51" s="14" customFormat="1" ht="12">
      <c r="B204" s="176"/>
      <c r="D204" s="162" t="s">
        <v>233</v>
      </c>
      <c r="E204" s="177" t="s">
        <v>1</v>
      </c>
      <c r="F204" s="178" t="s">
        <v>268</v>
      </c>
      <c r="H204" s="179">
        <v>0.695</v>
      </c>
      <c r="L204" s="176"/>
      <c r="M204" s="180"/>
      <c r="N204" s="181"/>
      <c r="O204" s="181"/>
      <c r="P204" s="181"/>
      <c r="Q204" s="181"/>
      <c r="R204" s="181"/>
      <c r="S204" s="181"/>
      <c r="T204" s="182"/>
      <c r="AT204" s="177" t="s">
        <v>233</v>
      </c>
      <c r="AU204" s="177" t="s">
        <v>86</v>
      </c>
      <c r="AV204" s="14" t="s">
        <v>128</v>
      </c>
      <c r="AW204" s="14" t="s">
        <v>33</v>
      </c>
      <c r="AX204" s="14" t="s">
        <v>84</v>
      </c>
      <c r="AY204" s="177" t="s">
        <v>127</v>
      </c>
    </row>
    <row r="205" spans="1:65" s="2" customFormat="1" ht="28.5" customHeight="1">
      <c r="A205" s="29"/>
      <c r="B205" s="128"/>
      <c r="C205" s="193" t="s">
        <v>369</v>
      </c>
      <c r="D205" s="193" t="s">
        <v>121</v>
      </c>
      <c r="E205" s="194" t="s">
        <v>370</v>
      </c>
      <c r="F205" s="201" t="s">
        <v>1050</v>
      </c>
      <c r="G205" s="202" t="s">
        <v>124</v>
      </c>
      <c r="H205" s="203">
        <v>19</v>
      </c>
      <c r="I205" s="204">
        <v>0</v>
      </c>
      <c r="J205" s="204">
        <f>ROUND(I205*H205,2)</f>
        <v>0</v>
      </c>
      <c r="K205" s="201" t="s">
        <v>125</v>
      </c>
      <c r="L205" s="135"/>
      <c r="M205" s="136" t="s">
        <v>1</v>
      </c>
      <c r="N205" s="137" t="s">
        <v>41</v>
      </c>
      <c r="O205" s="138">
        <v>0</v>
      </c>
      <c r="P205" s="138">
        <f>O205*H205</f>
        <v>0</v>
      </c>
      <c r="Q205" s="138">
        <v>3.70425</v>
      </c>
      <c r="R205" s="138">
        <f>Q205*H205</f>
        <v>70.38075</v>
      </c>
      <c r="S205" s="138">
        <v>0</v>
      </c>
      <c r="T205" s="139">
        <f>S205*H205</f>
        <v>0</v>
      </c>
      <c r="U205" s="29"/>
      <c r="V205" s="29"/>
      <c r="W205" s="29"/>
      <c r="X205" s="29"/>
      <c r="Y205" s="29"/>
      <c r="Z205" s="29"/>
      <c r="AA205" s="29"/>
      <c r="AB205" s="29"/>
      <c r="AC205" s="29"/>
      <c r="AD205" s="29"/>
      <c r="AE205" s="29"/>
      <c r="AR205" s="140" t="s">
        <v>126</v>
      </c>
      <c r="AT205" s="140" t="s">
        <v>121</v>
      </c>
      <c r="AU205" s="140" t="s">
        <v>86</v>
      </c>
      <c r="AY205" s="17" t="s">
        <v>127</v>
      </c>
      <c r="BE205" s="141">
        <f>IF(N205="základní",J205,0)</f>
        <v>0</v>
      </c>
      <c r="BF205" s="141">
        <f>IF(N205="snížená",J205,0)</f>
        <v>0</v>
      </c>
      <c r="BG205" s="141">
        <f>IF(N205="zákl. přenesená",J205,0)</f>
        <v>0</v>
      </c>
      <c r="BH205" s="141">
        <f>IF(N205="sníž. přenesená",J205,0)</f>
        <v>0</v>
      </c>
      <c r="BI205" s="141">
        <f>IF(N205="nulová",J205,0)</f>
        <v>0</v>
      </c>
      <c r="BJ205" s="17" t="s">
        <v>84</v>
      </c>
      <c r="BK205" s="141">
        <f>ROUND(I205*H205,2)</f>
        <v>0</v>
      </c>
      <c r="BL205" s="17" t="s">
        <v>128</v>
      </c>
      <c r="BM205" s="140" t="s">
        <v>371</v>
      </c>
    </row>
    <row r="206" spans="1:65" s="2" customFormat="1" ht="36">
      <c r="A206" s="29"/>
      <c r="B206" s="128"/>
      <c r="C206" s="193" t="s">
        <v>372</v>
      </c>
      <c r="D206" s="193" t="s">
        <v>121</v>
      </c>
      <c r="E206" s="194" t="s">
        <v>373</v>
      </c>
      <c r="F206" s="201" t="s">
        <v>1051</v>
      </c>
      <c r="G206" s="202" t="s">
        <v>124</v>
      </c>
      <c r="H206" s="203">
        <v>1140</v>
      </c>
      <c r="I206" s="204">
        <v>0</v>
      </c>
      <c r="J206" s="204">
        <f>ROUND(I206*H206,2)</f>
        <v>0</v>
      </c>
      <c r="K206" s="201" t="s">
        <v>125</v>
      </c>
      <c r="L206" s="135"/>
      <c r="M206" s="136" t="s">
        <v>1</v>
      </c>
      <c r="N206" s="137" t="s">
        <v>41</v>
      </c>
      <c r="O206" s="138">
        <v>0</v>
      </c>
      <c r="P206" s="138">
        <f>O206*H206</f>
        <v>0</v>
      </c>
      <c r="Q206" s="138">
        <v>0.327</v>
      </c>
      <c r="R206" s="138">
        <f>Q206*H206</f>
        <v>372.78000000000003</v>
      </c>
      <c r="S206" s="138">
        <v>0</v>
      </c>
      <c r="T206" s="139">
        <f>S206*H206</f>
        <v>0</v>
      </c>
      <c r="U206" s="29"/>
      <c r="V206" s="29"/>
      <c r="W206" s="29"/>
      <c r="X206" s="29"/>
      <c r="Y206" s="29"/>
      <c r="Z206" s="29"/>
      <c r="AA206" s="29"/>
      <c r="AB206" s="29"/>
      <c r="AC206" s="29"/>
      <c r="AD206" s="29"/>
      <c r="AE206" s="29"/>
      <c r="AR206" s="140" t="s">
        <v>126</v>
      </c>
      <c r="AT206" s="140" t="s">
        <v>121</v>
      </c>
      <c r="AU206" s="140" t="s">
        <v>86</v>
      </c>
      <c r="AY206" s="17" t="s">
        <v>127</v>
      </c>
      <c r="BE206" s="141">
        <f>IF(N206="základní",J206,0)</f>
        <v>0</v>
      </c>
      <c r="BF206" s="141">
        <f>IF(N206="snížená",J206,0)</f>
        <v>0</v>
      </c>
      <c r="BG206" s="141">
        <f>IF(N206="zákl. přenesená",J206,0)</f>
        <v>0</v>
      </c>
      <c r="BH206" s="141">
        <f>IF(N206="sníž. přenesená",J206,0)</f>
        <v>0</v>
      </c>
      <c r="BI206" s="141">
        <f>IF(N206="nulová",J206,0)</f>
        <v>0</v>
      </c>
      <c r="BJ206" s="17" t="s">
        <v>84</v>
      </c>
      <c r="BK206" s="141">
        <f>ROUND(I206*H206,2)</f>
        <v>0</v>
      </c>
      <c r="BL206" s="17" t="s">
        <v>128</v>
      </c>
      <c r="BM206" s="140" t="s">
        <v>374</v>
      </c>
    </row>
    <row r="207" spans="2:51" s="15" customFormat="1" ht="12">
      <c r="B207" s="183"/>
      <c r="D207" s="162" t="s">
        <v>233</v>
      </c>
      <c r="E207" s="184" t="s">
        <v>1</v>
      </c>
      <c r="F207" s="185" t="s">
        <v>364</v>
      </c>
      <c r="H207" s="184" t="s">
        <v>1</v>
      </c>
      <c r="L207" s="183"/>
      <c r="M207" s="186"/>
      <c r="N207" s="187"/>
      <c r="O207" s="187"/>
      <c r="P207" s="187"/>
      <c r="Q207" s="187"/>
      <c r="R207" s="187"/>
      <c r="S207" s="187"/>
      <c r="T207" s="188"/>
      <c r="AT207" s="184" t="s">
        <v>233</v>
      </c>
      <c r="AU207" s="184" t="s">
        <v>86</v>
      </c>
      <c r="AV207" s="15" t="s">
        <v>84</v>
      </c>
      <c r="AW207" s="15" t="s">
        <v>33</v>
      </c>
      <c r="AX207" s="15" t="s">
        <v>76</v>
      </c>
      <c r="AY207" s="184" t="s">
        <v>127</v>
      </c>
    </row>
    <row r="208" spans="2:51" s="13" customFormat="1" ht="12">
      <c r="B208" s="166"/>
      <c r="D208" s="162" t="s">
        <v>233</v>
      </c>
      <c r="E208" s="172" t="s">
        <v>1</v>
      </c>
      <c r="F208" s="167" t="s">
        <v>375</v>
      </c>
      <c r="H208" s="168">
        <v>39.683</v>
      </c>
      <c r="L208" s="166"/>
      <c r="M208" s="173"/>
      <c r="N208" s="174"/>
      <c r="O208" s="174"/>
      <c r="P208" s="174"/>
      <c r="Q208" s="174"/>
      <c r="R208" s="174"/>
      <c r="S208" s="174"/>
      <c r="T208" s="175"/>
      <c r="AT208" s="172" t="s">
        <v>233</v>
      </c>
      <c r="AU208" s="172" t="s">
        <v>86</v>
      </c>
      <c r="AV208" s="13" t="s">
        <v>86</v>
      </c>
      <c r="AW208" s="13" t="s">
        <v>33</v>
      </c>
      <c r="AX208" s="13" t="s">
        <v>76</v>
      </c>
      <c r="AY208" s="172" t="s">
        <v>127</v>
      </c>
    </row>
    <row r="209" spans="2:51" s="13" customFormat="1" ht="12">
      <c r="B209" s="166"/>
      <c r="D209" s="162" t="s">
        <v>233</v>
      </c>
      <c r="E209" s="172" t="s">
        <v>1</v>
      </c>
      <c r="F209" s="167" t="s">
        <v>376</v>
      </c>
      <c r="H209" s="168">
        <v>1042.537</v>
      </c>
      <c r="L209" s="166"/>
      <c r="M209" s="173"/>
      <c r="N209" s="174"/>
      <c r="O209" s="174"/>
      <c r="P209" s="174"/>
      <c r="Q209" s="174"/>
      <c r="R209" s="174"/>
      <c r="S209" s="174"/>
      <c r="T209" s="175"/>
      <c r="AT209" s="172" t="s">
        <v>233</v>
      </c>
      <c r="AU209" s="172" t="s">
        <v>86</v>
      </c>
      <c r="AV209" s="13" t="s">
        <v>86</v>
      </c>
      <c r="AW209" s="13" t="s">
        <v>33</v>
      </c>
      <c r="AX209" s="13" t="s">
        <v>76</v>
      </c>
      <c r="AY209" s="172" t="s">
        <v>127</v>
      </c>
    </row>
    <row r="210" spans="2:51" s="15" customFormat="1" ht="12">
      <c r="B210" s="183"/>
      <c r="D210" s="162" t="s">
        <v>233</v>
      </c>
      <c r="E210" s="184" t="s">
        <v>1</v>
      </c>
      <c r="F210" s="185" t="s">
        <v>377</v>
      </c>
      <c r="H210" s="184" t="s">
        <v>1</v>
      </c>
      <c r="L210" s="183"/>
      <c r="M210" s="186"/>
      <c r="N210" s="187"/>
      <c r="O210" s="187"/>
      <c r="P210" s="187"/>
      <c r="Q210" s="187"/>
      <c r="R210" s="187"/>
      <c r="S210" s="187"/>
      <c r="T210" s="188"/>
      <c r="AT210" s="184" t="s">
        <v>233</v>
      </c>
      <c r="AU210" s="184" t="s">
        <v>86</v>
      </c>
      <c r="AV210" s="15" t="s">
        <v>84</v>
      </c>
      <c r="AW210" s="15" t="s">
        <v>33</v>
      </c>
      <c r="AX210" s="15" t="s">
        <v>76</v>
      </c>
      <c r="AY210" s="184" t="s">
        <v>127</v>
      </c>
    </row>
    <row r="211" spans="2:51" s="13" customFormat="1" ht="12">
      <c r="B211" s="166"/>
      <c r="D211" s="162" t="s">
        <v>233</v>
      </c>
      <c r="E211" s="172" t="s">
        <v>1</v>
      </c>
      <c r="F211" s="167" t="s">
        <v>378</v>
      </c>
      <c r="H211" s="168">
        <v>57.625</v>
      </c>
      <c r="L211" s="166"/>
      <c r="M211" s="173"/>
      <c r="N211" s="174"/>
      <c r="O211" s="174"/>
      <c r="P211" s="174"/>
      <c r="Q211" s="174"/>
      <c r="R211" s="174"/>
      <c r="S211" s="174"/>
      <c r="T211" s="175"/>
      <c r="AT211" s="172" t="s">
        <v>233</v>
      </c>
      <c r="AU211" s="172" t="s">
        <v>86</v>
      </c>
      <c r="AV211" s="13" t="s">
        <v>86</v>
      </c>
      <c r="AW211" s="13" t="s">
        <v>33</v>
      </c>
      <c r="AX211" s="13" t="s">
        <v>76</v>
      </c>
      <c r="AY211" s="172" t="s">
        <v>127</v>
      </c>
    </row>
    <row r="212" spans="2:51" s="14" customFormat="1" ht="12">
      <c r="B212" s="176"/>
      <c r="D212" s="162" t="s">
        <v>233</v>
      </c>
      <c r="E212" s="177" t="s">
        <v>1</v>
      </c>
      <c r="F212" s="178" t="s">
        <v>268</v>
      </c>
      <c r="H212" s="179">
        <v>1139.845</v>
      </c>
      <c r="L212" s="176"/>
      <c r="M212" s="180"/>
      <c r="N212" s="181"/>
      <c r="O212" s="181"/>
      <c r="P212" s="181"/>
      <c r="Q212" s="181"/>
      <c r="R212" s="181"/>
      <c r="S212" s="181"/>
      <c r="T212" s="182"/>
      <c r="AT212" s="177" t="s">
        <v>233</v>
      </c>
      <c r="AU212" s="177" t="s">
        <v>86</v>
      </c>
      <c r="AV212" s="14" t="s">
        <v>128</v>
      </c>
      <c r="AW212" s="14" t="s">
        <v>33</v>
      </c>
      <c r="AX212" s="14" t="s">
        <v>76</v>
      </c>
      <c r="AY212" s="177" t="s">
        <v>127</v>
      </c>
    </row>
    <row r="213" spans="2:51" s="13" customFormat="1" ht="12">
      <c r="B213" s="166"/>
      <c r="D213" s="162" t="s">
        <v>233</v>
      </c>
      <c r="E213" s="172" t="s">
        <v>1</v>
      </c>
      <c r="F213" s="167" t="s">
        <v>379</v>
      </c>
      <c r="H213" s="168">
        <v>1141</v>
      </c>
      <c r="L213" s="166"/>
      <c r="M213" s="173"/>
      <c r="N213" s="174"/>
      <c r="O213" s="174"/>
      <c r="P213" s="174"/>
      <c r="Q213" s="174"/>
      <c r="R213" s="174"/>
      <c r="S213" s="174"/>
      <c r="T213" s="175"/>
      <c r="AT213" s="172" t="s">
        <v>233</v>
      </c>
      <c r="AU213" s="172" t="s">
        <v>86</v>
      </c>
      <c r="AV213" s="13" t="s">
        <v>86</v>
      </c>
      <c r="AW213" s="13" t="s">
        <v>33</v>
      </c>
      <c r="AX213" s="13" t="s">
        <v>84</v>
      </c>
      <c r="AY213" s="172" t="s">
        <v>127</v>
      </c>
    </row>
    <row r="214" spans="1:65" s="2" customFormat="1" ht="24">
      <c r="A214" s="29"/>
      <c r="B214" s="128"/>
      <c r="C214" s="154" t="s">
        <v>380</v>
      </c>
      <c r="D214" s="154" t="s">
        <v>148</v>
      </c>
      <c r="E214" s="155" t="s">
        <v>381</v>
      </c>
      <c r="F214" s="156" t="s">
        <v>382</v>
      </c>
      <c r="G214" s="157" t="s">
        <v>238</v>
      </c>
      <c r="H214" s="158">
        <v>0.059</v>
      </c>
      <c r="I214" s="159"/>
      <c r="J214" s="159">
        <f>ROUND(I214*H214,2)</f>
        <v>0</v>
      </c>
      <c r="K214" s="156" t="s">
        <v>125</v>
      </c>
      <c r="L214" s="30"/>
      <c r="M214" s="160" t="s">
        <v>1</v>
      </c>
      <c r="N214" s="161" t="s">
        <v>41</v>
      </c>
      <c r="O214" s="138">
        <v>0</v>
      </c>
      <c r="P214" s="138">
        <f>O214*H214</f>
        <v>0</v>
      </c>
      <c r="Q214" s="138">
        <v>0</v>
      </c>
      <c r="R214" s="138">
        <f>Q214*H214</f>
        <v>0</v>
      </c>
      <c r="S214" s="138">
        <v>0</v>
      </c>
      <c r="T214" s="139">
        <f>S214*H214</f>
        <v>0</v>
      </c>
      <c r="U214" s="29"/>
      <c r="V214" s="29"/>
      <c r="W214" s="29"/>
      <c r="X214" s="29"/>
      <c r="Y214" s="29"/>
      <c r="Z214" s="29"/>
      <c r="AA214" s="29"/>
      <c r="AB214" s="29"/>
      <c r="AC214" s="29"/>
      <c r="AD214" s="29"/>
      <c r="AE214" s="29"/>
      <c r="AR214" s="140" t="s">
        <v>128</v>
      </c>
      <c r="AT214" s="140" t="s">
        <v>148</v>
      </c>
      <c r="AU214" s="140" t="s">
        <v>86</v>
      </c>
      <c r="AY214" s="17" t="s">
        <v>127</v>
      </c>
      <c r="BE214" s="141">
        <f>IF(N214="základní",J214,0)</f>
        <v>0</v>
      </c>
      <c r="BF214" s="141">
        <f>IF(N214="snížená",J214,0)</f>
        <v>0</v>
      </c>
      <c r="BG214" s="141">
        <f>IF(N214="zákl. přenesená",J214,0)</f>
        <v>0</v>
      </c>
      <c r="BH214" s="141">
        <f>IF(N214="sníž. přenesená",J214,0)</f>
        <v>0</v>
      </c>
      <c r="BI214" s="141">
        <f>IF(N214="nulová",J214,0)</f>
        <v>0</v>
      </c>
      <c r="BJ214" s="17" t="s">
        <v>84</v>
      </c>
      <c r="BK214" s="141">
        <f>ROUND(I214*H214,2)</f>
        <v>0</v>
      </c>
      <c r="BL214" s="17" t="s">
        <v>128</v>
      </c>
      <c r="BM214" s="140" t="s">
        <v>383</v>
      </c>
    </row>
    <row r="215" spans="2:51" s="13" customFormat="1" ht="12">
      <c r="B215" s="166"/>
      <c r="D215" s="162" t="s">
        <v>233</v>
      </c>
      <c r="E215" s="172" t="s">
        <v>1</v>
      </c>
      <c r="F215" s="167" t="s">
        <v>384</v>
      </c>
      <c r="H215" s="168">
        <v>0.059</v>
      </c>
      <c r="L215" s="166"/>
      <c r="M215" s="173"/>
      <c r="N215" s="174"/>
      <c r="O215" s="174"/>
      <c r="P215" s="174"/>
      <c r="Q215" s="174"/>
      <c r="R215" s="174"/>
      <c r="S215" s="174"/>
      <c r="T215" s="175"/>
      <c r="AT215" s="172" t="s">
        <v>233</v>
      </c>
      <c r="AU215" s="172" t="s">
        <v>86</v>
      </c>
      <c r="AV215" s="13" t="s">
        <v>86</v>
      </c>
      <c r="AW215" s="13" t="s">
        <v>33</v>
      </c>
      <c r="AX215" s="13" t="s">
        <v>84</v>
      </c>
      <c r="AY215" s="172" t="s">
        <v>127</v>
      </c>
    </row>
    <row r="216" spans="1:65" s="2" customFormat="1" ht="24">
      <c r="A216" s="29"/>
      <c r="B216" s="128"/>
      <c r="C216" s="154" t="s">
        <v>385</v>
      </c>
      <c r="D216" s="154" t="s">
        <v>148</v>
      </c>
      <c r="E216" s="155" t="s">
        <v>386</v>
      </c>
      <c r="F216" s="156" t="s">
        <v>387</v>
      </c>
      <c r="G216" s="157" t="s">
        <v>238</v>
      </c>
      <c r="H216" s="158">
        <v>0.649</v>
      </c>
      <c r="I216" s="159"/>
      <c r="J216" s="159">
        <f>ROUND(I216*H216,2)</f>
        <v>0</v>
      </c>
      <c r="K216" s="156" t="s">
        <v>125</v>
      </c>
      <c r="L216" s="30"/>
      <c r="M216" s="160" t="s">
        <v>1</v>
      </c>
      <c r="N216" s="161" t="s">
        <v>41</v>
      </c>
      <c r="O216" s="138">
        <v>0</v>
      </c>
      <c r="P216" s="138">
        <f>O216*H216</f>
        <v>0</v>
      </c>
      <c r="Q216" s="138">
        <v>0</v>
      </c>
      <c r="R216" s="138">
        <f>Q216*H216</f>
        <v>0</v>
      </c>
      <c r="S216" s="138">
        <v>0</v>
      </c>
      <c r="T216" s="139">
        <f>S216*H216</f>
        <v>0</v>
      </c>
      <c r="U216" s="29"/>
      <c r="V216" s="29"/>
      <c r="W216" s="29"/>
      <c r="X216" s="29"/>
      <c r="Y216" s="29"/>
      <c r="Z216" s="29"/>
      <c r="AA216" s="29"/>
      <c r="AB216" s="29"/>
      <c r="AC216" s="29"/>
      <c r="AD216" s="29"/>
      <c r="AE216" s="29"/>
      <c r="AR216" s="140" t="s">
        <v>128</v>
      </c>
      <c r="AT216" s="140" t="s">
        <v>148</v>
      </c>
      <c r="AU216" s="140" t="s">
        <v>86</v>
      </c>
      <c r="AY216" s="17" t="s">
        <v>127</v>
      </c>
      <c r="BE216" s="141">
        <f>IF(N216="základní",J216,0)</f>
        <v>0</v>
      </c>
      <c r="BF216" s="141">
        <f>IF(N216="snížená",J216,0)</f>
        <v>0</v>
      </c>
      <c r="BG216" s="141">
        <f>IF(N216="zákl. přenesená",J216,0)</f>
        <v>0</v>
      </c>
      <c r="BH216" s="141">
        <f>IF(N216="sníž. přenesená",J216,0)</f>
        <v>0</v>
      </c>
      <c r="BI216" s="141">
        <f>IF(N216="nulová",J216,0)</f>
        <v>0</v>
      </c>
      <c r="BJ216" s="17" t="s">
        <v>84</v>
      </c>
      <c r="BK216" s="141">
        <f>ROUND(I216*H216,2)</f>
        <v>0</v>
      </c>
      <c r="BL216" s="17" t="s">
        <v>128</v>
      </c>
      <c r="BM216" s="140" t="s">
        <v>388</v>
      </c>
    </row>
    <row r="217" spans="2:51" s="13" customFormat="1" ht="12">
      <c r="B217" s="166"/>
      <c r="D217" s="162" t="s">
        <v>233</v>
      </c>
      <c r="E217" s="172" t="s">
        <v>1</v>
      </c>
      <c r="F217" s="167" t="s">
        <v>389</v>
      </c>
      <c r="H217" s="168">
        <v>0.649</v>
      </c>
      <c r="L217" s="166"/>
      <c r="M217" s="173"/>
      <c r="N217" s="174"/>
      <c r="O217" s="174"/>
      <c r="P217" s="174"/>
      <c r="Q217" s="174"/>
      <c r="R217" s="174"/>
      <c r="S217" s="174"/>
      <c r="T217" s="175"/>
      <c r="AT217" s="172" t="s">
        <v>233</v>
      </c>
      <c r="AU217" s="172" t="s">
        <v>86</v>
      </c>
      <c r="AV217" s="13" t="s">
        <v>86</v>
      </c>
      <c r="AW217" s="13" t="s">
        <v>33</v>
      </c>
      <c r="AX217" s="13" t="s">
        <v>84</v>
      </c>
      <c r="AY217" s="172" t="s">
        <v>127</v>
      </c>
    </row>
    <row r="218" spans="1:65" s="2" customFormat="1" ht="16.5" customHeight="1">
      <c r="A218" s="29"/>
      <c r="B218" s="128"/>
      <c r="C218" s="154" t="s">
        <v>390</v>
      </c>
      <c r="D218" s="154" t="s">
        <v>148</v>
      </c>
      <c r="E218" s="155" t="s">
        <v>391</v>
      </c>
      <c r="F218" s="156" t="s">
        <v>392</v>
      </c>
      <c r="G218" s="157" t="s">
        <v>124</v>
      </c>
      <c r="H218" s="158">
        <v>72</v>
      </c>
      <c r="I218" s="159"/>
      <c r="J218" s="159">
        <f>ROUND(I218*H218,2)</f>
        <v>0</v>
      </c>
      <c r="K218" s="156" t="s">
        <v>125</v>
      </c>
      <c r="L218" s="30"/>
      <c r="M218" s="160" t="s">
        <v>1</v>
      </c>
      <c r="N218" s="161" t="s">
        <v>41</v>
      </c>
      <c r="O218" s="138">
        <v>0</v>
      </c>
      <c r="P218" s="138">
        <f>O218*H218</f>
        <v>0</v>
      </c>
      <c r="Q218" s="138">
        <v>0</v>
      </c>
      <c r="R218" s="138">
        <f>Q218*H218</f>
        <v>0</v>
      </c>
      <c r="S218" s="138">
        <v>0</v>
      </c>
      <c r="T218" s="139">
        <f>S218*H218</f>
        <v>0</v>
      </c>
      <c r="U218" s="29"/>
      <c r="V218" s="29"/>
      <c r="W218" s="29"/>
      <c r="X218" s="29"/>
      <c r="Y218" s="29"/>
      <c r="Z218" s="29"/>
      <c r="AA218" s="29"/>
      <c r="AB218" s="29"/>
      <c r="AC218" s="29"/>
      <c r="AD218" s="29"/>
      <c r="AE218" s="29"/>
      <c r="AR218" s="140" t="s">
        <v>128</v>
      </c>
      <c r="AT218" s="140" t="s">
        <v>148</v>
      </c>
      <c r="AU218" s="140" t="s">
        <v>86</v>
      </c>
      <c r="AY218" s="17" t="s">
        <v>127</v>
      </c>
      <c r="BE218" s="141">
        <f>IF(N218="základní",J218,0)</f>
        <v>0</v>
      </c>
      <c r="BF218" s="141">
        <f>IF(N218="snížená",J218,0)</f>
        <v>0</v>
      </c>
      <c r="BG218" s="141">
        <f>IF(N218="zákl. přenesená",J218,0)</f>
        <v>0</v>
      </c>
      <c r="BH218" s="141">
        <f>IF(N218="sníž. přenesená",J218,0)</f>
        <v>0</v>
      </c>
      <c r="BI218" s="141">
        <f>IF(N218="nulová",J218,0)</f>
        <v>0</v>
      </c>
      <c r="BJ218" s="17" t="s">
        <v>84</v>
      </c>
      <c r="BK218" s="141">
        <f>ROUND(I218*H218,2)</f>
        <v>0</v>
      </c>
      <c r="BL218" s="17" t="s">
        <v>128</v>
      </c>
      <c r="BM218" s="140" t="s">
        <v>393</v>
      </c>
    </row>
    <row r="219" spans="1:47" s="2" customFormat="1" ht="19.5">
      <c r="A219" s="29"/>
      <c r="B219" s="30"/>
      <c r="C219" s="29"/>
      <c r="D219" s="162" t="s">
        <v>226</v>
      </c>
      <c r="E219" s="29"/>
      <c r="F219" s="163" t="s">
        <v>394</v>
      </c>
      <c r="G219" s="29"/>
      <c r="H219" s="29"/>
      <c r="I219" s="29"/>
      <c r="J219" s="29"/>
      <c r="K219" s="29"/>
      <c r="L219" s="30"/>
      <c r="M219" s="164"/>
      <c r="N219" s="165"/>
      <c r="O219" s="55"/>
      <c r="P219" s="55"/>
      <c r="Q219" s="55"/>
      <c r="R219" s="55"/>
      <c r="S219" s="55"/>
      <c r="T219" s="56"/>
      <c r="U219" s="29"/>
      <c r="V219" s="29"/>
      <c r="W219" s="29"/>
      <c r="X219" s="29"/>
      <c r="Y219" s="29"/>
      <c r="Z219" s="29"/>
      <c r="AA219" s="29"/>
      <c r="AB219" s="29"/>
      <c r="AC219" s="29"/>
      <c r="AD219" s="29"/>
      <c r="AE219" s="29"/>
      <c r="AT219" s="17" t="s">
        <v>226</v>
      </c>
      <c r="AU219" s="17" t="s">
        <v>86</v>
      </c>
    </row>
    <row r="220" spans="1:65" s="2" customFormat="1" ht="24">
      <c r="A220" s="29"/>
      <c r="B220" s="128"/>
      <c r="C220" s="154" t="s">
        <v>395</v>
      </c>
      <c r="D220" s="154" t="s">
        <v>148</v>
      </c>
      <c r="E220" s="155" t="s">
        <v>396</v>
      </c>
      <c r="F220" s="156" t="s">
        <v>397</v>
      </c>
      <c r="G220" s="157" t="s">
        <v>398</v>
      </c>
      <c r="H220" s="158">
        <v>2</v>
      </c>
      <c r="I220" s="159"/>
      <c r="J220" s="159">
        <f>ROUND(I220*H220,2)</f>
        <v>0</v>
      </c>
      <c r="K220" s="156" t="s">
        <v>125</v>
      </c>
      <c r="L220" s="30"/>
      <c r="M220" s="160" t="s">
        <v>1</v>
      </c>
      <c r="N220" s="161" t="s">
        <v>41</v>
      </c>
      <c r="O220" s="138">
        <v>0</v>
      </c>
      <c r="P220" s="138">
        <f>O220*H220</f>
        <v>0</v>
      </c>
      <c r="Q220" s="138">
        <v>0</v>
      </c>
      <c r="R220" s="138">
        <f>Q220*H220</f>
        <v>0</v>
      </c>
      <c r="S220" s="138">
        <v>0</v>
      </c>
      <c r="T220" s="139">
        <f>S220*H220</f>
        <v>0</v>
      </c>
      <c r="U220" s="29"/>
      <c r="V220" s="29"/>
      <c r="W220" s="29"/>
      <c r="X220" s="29"/>
      <c r="Y220" s="29"/>
      <c r="Z220" s="29"/>
      <c r="AA220" s="29"/>
      <c r="AB220" s="29"/>
      <c r="AC220" s="29"/>
      <c r="AD220" s="29"/>
      <c r="AE220" s="29"/>
      <c r="AR220" s="140" t="s">
        <v>128</v>
      </c>
      <c r="AT220" s="140" t="s">
        <v>148</v>
      </c>
      <c r="AU220" s="140" t="s">
        <v>86</v>
      </c>
      <c r="AY220" s="17" t="s">
        <v>127</v>
      </c>
      <c r="BE220" s="141">
        <f>IF(N220="základní",J220,0)</f>
        <v>0</v>
      </c>
      <c r="BF220" s="141">
        <f>IF(N220="snížená",J220,0)</f>
        <v>0</v>
      </c>
      <c r="BG220" s="141">
        <f>IF(N220="zákl. přenesená",J220,0)</f>
        <v>0</v>
      </c>
      <c r="BH220" s="141">
        <f>IF(N220="sníž. přenesená",J220,0)</f>
        <v>0</v>
      </c>
      <c r="BI220" s="141">
        <f>IF(N220="nulová",J220,0)</f>
        <v>0</v>
      </c>
      <c r="BJ220" s="17" t="s">
        <v>84</v>
      </c>
      <c r="BK220" s="141">
        <f>ROUND(I220*H220,2)</f>
        <v>0</v>
      </c>
      <c r="BL220" s="17" t="s">
        <v>128</v>
      </c>
      <c r="BM220" s="140" t="s">
        <v>399</v>
      </c>
    </row>
    <row r="221" spans="1:65" s="2" customFormat="1" ht="21.75" customHeight="1">
      <c r="A221" s="29"/>
      <c r="B221" s="128"/>
      <c r="C221" s="129" t="s">
        <v>400</v>
      </c>
      <c r="D221" s="129" t="s">
        <v>121</v>
      </c>
      <c r="E221" s="130" t="s">
        <v>401</v>
      </c>
      <c r="F221" s="131" t="s">
        <v>402</v>
      </c>
      <c r="G221" s="132" t="s">
        <v>124</v>
      </c>
      <c r="H221" s="133">
        <v>4</v>
      </c>
      <c r="I221" s="134"/>
      <c r="J221" s="134">
        <f>ROUND(I221*H221,2)</f>
        <v>0</v>
      </c>
      <c r="K221" s="131" t="s">
        <v>125</v>
      </c>
      <c r="L221" s="135"/>
      <c r="M221" s="136" t="s">
        <v>1</v>
      </c>
      <c r="N221" s="137" t="s">
        <v>41</v>
      </c>
      <c r="O221" s="138">
        <v>0</v>
      </c>
      <c r="P221" s="138">
        <f>O221*H221</f>
        <v>0</v>
      </c>
      <c r="Q221" s="138">
        <v>0.01796</v>
      </c>
      <c r="R221" s="138">
        <f>Q221*H221</f>
        <v>0.07184</v>
      </c>
      <c r="S221" s="138">
        <v>0</v>
      </c>
      <c r="T221" s="139">
        <f>S221*H221</f>
        <v>0</v>
      </c>
      <c r="U221" s="29"/>
      <c r="V221" s="29"/>
      <c r="W221" s="29"/>
      <c r="X221" s="29"/>
      <c r="Y221" s="29"/>
      <c r="Z221" s="29"/>
      <c r="AA221" s="29"/>
      <c r="AB221" s="29"/>
      <c r="AC221" s="29"/>
      <c r="AD221" s="29"/>
      <c r="AE221" s="29"/>
      <c r="AR221" s="140" t="s">
        <v>126</v>
      </c>
      <c r="AT221" s="140" t="s">
        <v>121</v>
      </c>
      <c r="AU221" s="140" t="s">
        <v>86</v>
      </c>
      <c r="AY221" s="17" t="s">
        <v>127</v>
      </c>
      <c r="BE221" s="141">
        <f>IF(N221="základní",J221,0)</f>
        <v>0</v>
      </c>
      <c r="BF221" s="141">
        <f>IF(N221="snížená",J221,0)</f>
        <v>0</v>
      </c>
      <c r="BG221" s="141">
        <f>IF(N221="zákl. přenesená",J221,0)</f>
        <v>0</v>
      </c>
      <c r="BH221" s="141">
        <f>IF(N221="sníž. přenesená",J221,0)</f>
        <v>0</v>
      </c>
      <c r="BI221" s="141">
        <f>IF(N221="nulová",J221,0)</f>
        <v>0</v>
      </c>
      <c r="BJ221" s="17" t="s">
        <v>84</v>
      </c>
      <c r="BK221" s="141">
        <f>ROUND(I221*H221,2)</f>
        <v>0</v>
      </c>
      <c r="BL221" s="17" t="s">
        <v>128</v>
      </c>
      <c r="BM221" s="140" t="s">
        <v>403</v>
      </c>
    </row>
    <row r="222" spans="1:65" s="2" customFormat="1" ht="16.5" customHeight="1">
      <c r="A222" s="29"/>
      <c r="B222" s="128"/>
      <c r="C222" s="129" t="s">
        <v>404</v>
      </c>
      <c r="D222" s="129" t="s">
        <v>121</v>
      </c>
      <c r="E222" s="130" t="s">
        <v>405</v>
      </c>
      <c r="F222" s="131" t="s">
        <v>406</v>
      </c>
      <c r="G222" s="132" t="s">
        <v>124</v>
      </c>
      <c r="H222" s="133">
        <v>8</v>
      </c>
      <c r="I222" s="134"/>
      <c r="J222" s="134">
        <f>ROUND(I222*H222,2)</f>
        <v>0</v>
      </c>
      <c r="K222" s="131" t="s">
        <v>125</v>
      </c>
      <c r="L222" s="135"/>
      <c r="M222" s="136" t="s">
        <v>1</v>
      </c>
      <c r="N222" s="137" t="s">
        <v>41</v>
      </c>
      <c r="O222" s="138">
        <v>0</v>
      </c>
      <c r="P222" s="138">
        <f>O222*H222</f>
        <v>0</v>
      </c>
      <c r="Q222" s="138">
        <v>0.00012</v>
      </c>
      <c r="R222" s="138">
        <f>Q222*H222</f>
        <v>0.00096</v>
      </c>
      <c r="S222" s="138">
        <v>0</v>
      </c>
      <c r="T222" s="139">
        <f>S222*H222</f>
        <v>0</v>
      </c>
      <c r="U222" s="29"/>
      <c r="V222" s="29"/>
      <c r="W222" s="29"/>
      <c r="X222" s="29"/>
      <c r="Y222" s="29"/>
      <c r="Z222" s="29"/>
      <c r="AA222" s="29"/>
      <c r="AB222" s="29"/>
      <c r="AC222" s="29"/>
      <c r="AD222" s="29"/>
      <c r="AE222" s="29"/>
      <c r="AR222" s="140" t="s">
        <v>126</v>
      </c>
      <c r="AT222" s="140" t="s">
        <v>121</v>
      </c>
      <c r="AU222" s="140" t="s">
        <v>86</v>
      </c>
      <c r="AY222" s="17" t="s">
        <v>127</v>
      </c>
      <c r="BE222" s="141">
        <f>IF(N222="základní",J222,0)</f>
        <v>0</v>
      </c>
      <c r="BF222" s="141">
        <f>IF(N222="snížená",J222,0)</f>
        <v>0</v>
      </c>
      <c r="BG222" s="141">
        <f>IF(N222="zákl. přenesená",J222,0)</f>
        <v>0</v>
      </c>
      <c r="BH222" s="141">
        <f>IF(N222="sníž. přenesená",J222,0)</f>
        <v>0</v>
      </c>
      <c r="BI222" s="141">
        <f>IF(N222="nulová",J222,0)</f>
        <v>0</v>
      </c>
      <c r="BJ222" s="17" t="s">
        <v>84</v>
      </c>
      <c r="BK222" s="141">
        <f>ROUND(I222*H222,2)</f>
        <v>0</v>
      </c>
      <c r="BL222" s="17" t="s">
        <v>128</v>
      </c>
      <c r="BM222" s="140" t="s">
        <v>407</v>
      </c>
    </row>
    <row r="223" spans="1:65" s="2" customFormat="1" ht="16.5" customHeight="1">
      <c r="A223" s="29"/>
      <c r="B223" s="128"/>
      <c r="C223" s="129" t="s">
        <v>408</v>
      </c>
      <c r="D223" s="129" t="s">
        <v>121</v>
      </c>
      <c r="E223" s="130" t="s">
        <v>409</v>
      </c>
      <c r="F223" s="131" t="s">
        <v>410</v>
      </c>
      <c r="G223" s="132" t="s">
        <v>124</v>
      </c>
      <c r="H223" s="133">
        <v>8</v>
      </c>
      <c r="I223" s="134"/>
      <c r="J223" s="134">
        <f>ROUND(I223*H223,2)</f>
        <v>0</v>
      </c>
      <c r="K223" s="131" t="s">
        <v>125</v>
      </c>
      <c r="L223" s="135"/>
      <c r="M223" s="136" t="s">
        <v>1</v>
      </c>
      <c r="N223" s="137" t="s">
        <v>41</v>
      </c>
      <c r="O223" s="138">
        <v>0</v>
      </c>
      <c r="P223" s="138">
        <f>O223*H223</f>
        <v>0</v>
      </c>
      <c r="Q223" s="138">
        <v>0.0006</v>
      </c>
      <c r="R223" s="138">
        <f>Q223*H223</f>
        <v>0.0048</v>
      </c>
      <c r="S223" s="138">
        <v>0</v>
      </c>
      <c r="T223" s="139">
        <f>S223*H223</f>
        <v>0</v>
      </c>
      <c r="U223" s="29"/>
      <c r="V223" s="29"/>
      <c r="W223" s="29"/>
      <c r="X223" s="29"/>
      <c r="Y223" s="29"/>
      <c r="Z223" s="29"/>
      <c r="AA223" s="29"/>
      <c r="AB223" s="29"/>
      <c r="AC223" s="29"/>
      <c r="AD223" s="29"/>
      <c r="AE223" s="29"/>
      <c r="AR223" s="140" t="s">
        <v>126</v>
      </c>
      <c r="AT223" s="140" t="s">
        <v>121</v>
      </c>
      <c r="AU223" s="140" t="s">
        <v>86</v>
      </c>
      <c r="AY223" s="17" t="s">
        <v>127</v>
      </c>
      <c r="BE223" s="141">
        <f>IF(N223="základní",J223,0)</f>
        <v>0</v>
      </c>
      <c r="BF223" s="141">
        <f>IF(N223="snížená",J223,0)</f>
        <v>0</v>
      </c>
      <c r="BG223" s="141">
        <f>IF(N223="zákl. přenesená",J223,0)</f>
        <v>0</v>
      </c>
      <c r="BH223" s="141">
        <f>IF(N223="sníž. přenesená",J223,0)</f>
        <v>0</v>
      </c>
      <c r="BI223" s="141">
        <f>IF(N223="nulová",J223,0)</f>
        <v>0</v>
      </c>
      <c r="BJ223" s="17" t="s">
        <v>84</v>
      </c>
      <c r="BK223" s="141">
        <f>ROUND(I223*H223,2)</f>
        <v>0</v>
      </c>
      <c r="BL223" s="17" t="s">
        <v>128</v>
      </c>
      <c r="BM223" s="140" t="s">
        <v>411</v>
      </c>
    </row>
    <row r="224" spans="1:65" s="2" customFormat="1" ht="16.5" customHeight="1">
      <c r="A224" s="29"/>
      <c r="B224" s="128"/>
      <c r="C224" s="154" t="s">
        <v>412</v>
      </c>
      <c r="D224" s="154" t="s">
        <v>148</v>
      </c>
      <c r="E224" s="155" t="s">
        <v>413</v>
      </c>
      <c r="F224" s="156" t="s">
        <v>414</v>
      </c>
      <c r="G224" s="157" t="s">
        <v>124</v>
      </c>
      <c r="H224" s="158">
        <v>49</v>
      </c>
      <c r="I224" s="159"/>
      <c r="J224" s="159">
        <f>ROUND(I224*H224,2)</f>
        <v>0</v>
      </c>
      <c r="K224" s="156" t="s">
        <v>125</v>
      </c>
      <c r="L224" s="30"/>
      <c r="M224" s="160" t="s">
        <v>1</v>
      </c>
      <c r="N224" s="161" t="s">
        <v>41</v>
      </c>
      <c r="O224" s="138">
        <v>0</v>
      </c>
      <c r="P224" s="138">
        <f>O224*H224</f>
        <v>0</v>
      </c>
      <c r="Q224" s="138">
        <v>0</v>
      </c>
      <c r="R224" s="138">
        <f>Q224*H224</f>
        <v>0</v>
      </c>
      <c r="S224" s="138">
        <v>0</v>
      </c>
      <c r="T224" s="139">
        <f>S224*H224</f>
        <v>0</v>
      </c>
      <c r="U224" s="29"/>
      <c r="V224" s="29"/>
      <c r="W224" s="29"/>
      <c r="X224" s="29"/>
      <c r="Y224" s="29"/>
      <c r="Z224" s="29"/>
      <c r="AA224" s="29"/>
      <c r="AB224" s="29"/>
      <c r="AC224" s="29"/>
      <c r="AD224" s="29"/>
      <c r="AE224" s="29"/>
      <c r="AR224" s="140" t="s">
        <v>128</v>
      </c>
      <c r="AT224" s="140" t="s">
        <v>148</v>
      </c>
      <c r="AU224" s="140" t="s">
        <v>86</v>
      </c>
      <c r="AY224" s="17" t="s">
        <v>127</v>
      </c>
      <c r="BE224" s="141">
        <f>IF(N224="základní",J224,0)</f>
        <v>0</v>
      </c>
      <c r="BF224" s="141">
        <f>IF(N224="snížená",J224,0)</f>
        <v>0</v>
      </c>
      <c r="BG224" s="141">
        <f>IF(N224="zákl. přenesená",J224,0)</f>
        <v>0</v>
      </c>
      <c r="BH224" s="141">
        <f>IF(N224="sníž. přenesená",J224,0)</f>
        <v>0</v>
      </c>
      <c r="BI224" s="141">
        <f>IF(N224="nulová",J224,0)</f>
        <v>0</v>
      </c>
      <c r="BJ224" s="17" t="s">
        <v>84</v>
      </c>
      <c r="BK224" s="141">
        <f>ROUND(I224*H224,2)</f>
        <v>0</v>
      </c>
      <c r="BL224" s="17" t="s">
        <v>128</v>
      </c>
      <c r="BM224" s="140" t="s">
        <v>415</v>
      </c>
    </row>
    <row r="225" spans="2:51" s="13" customFormat="1" ht="12">
      <c r="B225" s="166"/>
      <c r="D225" s="162" t="s">
        <v>233</v>
      </c>
      <c r="E225" s="172" t="s">
        <v>1</v>
      </c>
      <c r="F225" s="167" t="s">
        <v>416</v>
      </c>
      <c r="H225" s="168">
        <v>48.64</v>
      </c>
      <c r="L225" s="166"/>
      <c r="M225" s="173"/>
      <c r="N225" s="174"/>
      <c r="O225" s="174"/>
      <c r="P225" s="174"/>
      <c r="Q225" s="174"/>
      <c r="R225" s="174"/>
      <c r="S225" s="174"/>
      <c r="T225" s="175"/>
      <c r="AT225" s="172" t="s">
        <v>233</v>
      </c>
      <c r="AU225" s="172" t="s">
        <v>86</v>
      </c>
      <c r="AV225" s="13" t="s">
        <v>86</v>
      </c>
      <c r="AW225" s="13" t="s">
        <v>33</v>
      </c>
      <c r="AX225" s="13" t="s">
        <v>76</v>
      </c>
      <c r="AY225" s="172" t="s">
        <v>127</v>
      </c>
    </row>
    <row r="226" spans="2:51" s="13" customFormat="1" ht="12">
      <c r="B226" s="166"/>
      <c r="D226" s="162" t="s">
        <v>233</v>
      </c>
      <c r="E226" s="172" t="s">
        <v>1</v>
      </c>
      <c r="F226" s="167" t="s">
        <v>417</v>
      </c>
      <c r="H226" s="168">
        <v>49</v>
      </c>
      <c r="L226" s="166"/>
      <c r="M226" s="173"/>
      <c r="N226" s="174"/>
      <c r="O226" s="174"/>
      <c r="P226" s="174"/>
      <c r="Q226" s="174"/>
      <c r="R226" s="174"/>
      <c r="S226" s="174"/>
      <c r="T226" s="175"/>
      <c r="AT226" s="172" t="s">
        <v>233</v>
      </c>
      <c r="AU226" s="172" t="s">
        <v>86</v>
      </c>
      <c r="AV226" s="13" t="s">
        <v>86</v>
      </c>
      <c r="AW226" s="13" t="s">
        <v>33</v>
      </c>
      <c r="AX226" s="13" t="s">
        <v>84</v>
      </c>
      <c r="AY226" s="172" t="s">
        <v>127</v>
      </c>
    </row>
    <row r="227" spans="1:65" s="2" customFormat="1" ht="16.5" customHeight="1">
      <c r="A227" s="29"/>
      <c r="B227" s="128"/>
      <c r="C227" s="154" t="s">
        <v>418</v>
      </c>
      <c r="D227" s="154" t="s">
        <v>148</v>
      </c>
      <c r="E227" s="155" t="s">
        <v>419</v>
      </c>
      <c r="F227" s="156" t="s">
        <v>420</v>
      </c>
      <c r="G227" s="157" t="s">
        <v>421</v>
      </c>
      <c r="H227" s="158">
        <v>152</v>
      </c>
      <c r="I227" s="159"/>
      <c r="J227" s="159">
        <f>ROUND(I227*H227,2)</f>
        <v>0</v>
      </c>
      <c r="K227" s="156" t="s">
        <v>125</v>
      </c>
      <c r="L227" s="30"/>
      <c r="M227" s="160" t="s">
        <v>1</v>
      </c>
      <c r="N227" s="161" t="s">
        <v>41</v>
      </c>
      <c r="O227" s="138">
        <v>0</v>
      </c>
      <c r="P227" s="138">
        <f>O227*H227</f>
        <v>0</v>
      </c>
      <c r="Q227" s="138">
        <v>0</v>
      </c>
      <c r="R227" s="138">
        <f>Q227*H227</f>
        <v>0</v>
      </c>
      <c r="S227" s="138">
        <v>0</v>
      </c>
      <c r="T227" s="139">
        <f>S227*H227</f>
        <v>0</v>
      </c>
      <c r="U227" s="29"/>
      <c r="V227" s="29"/>
      <c r="W227" s="29"/>
      <c r="X227" s="29"/>
      <c r="Y227" s="29"/>
      <c r="Z227" s="29"/>
      <c r="AA227" s="29"/>
      <c r="AB227" s="29"/>
      <c r="AC227" s="29"/>
      <c r="AD227" s="29"/>
      <c r="AE227" s="29"/>
      <c r="AR227" s="140" t="s">
        <v>128</v>
      </c>
      <c r="AT227" s="140" t="s">
        <v>148</v>
      </c>
      <c r="AU227" s="140" t="s">
        <v>86</v>
      </c>
      <c r="AY227" s="17" t="s">
        <v>127</v>
      </c>
      <c r="BE227" s="141">
        <f>IF(N227="základní",J227,0)</f>
        <v>0</v>
      </c>
      <c r="BF227" s="141">
        <f>IF(N227="snížená",J227,0)</f>
        <v>0</v>
      </c>
      <c r="BG227" s="141">
        <f>IF(N227="zákl. přenesená",J227,0)</f>
        <v>0</v>
      </c>
      <c r="BH227" s="141">
        <f>IF(N227="sníž. přenesená",J227,0)</f>
        <v>0</v>
      </c>
      <c r="BI227" s="141">
        <f>IF(N227="nulová",J227,0)</f>
        <v>0</v>
      </c>
      <c r="BJ227" s="17" t="s">
        <v>84</v>
      </c>
      <c r="BK227" s="141">
        <f>ROUND(I227*H227,2)</f>
        <v>0</v>
      </c>
      <c r="BL227" s="17" t="s">
        <v>128</v>
      </c>
      <c r="BM227" s="140" t="s">
        <v>422</v>
      </c>
    </row>
    <row r="228" spans="2:51" s="13" customFormat="1" ht="12">
      <c r="B228" s="166"/>
      <c r="D228" s="162" t="s">
        <v>233</v>
      </c>
      <c r="E228" s="172" t="s">
        <v>1</v>
      </c>
      <c r="F228" s="167" t="s">
        <v>423</v>
      </c>
      <c r="H228" s="168">
        <v>152</v>
      </c>
      <c r="L228" s="166"/>
      <c r="M228" s="173"/>
      <c r="N228" s="174"/>
      <c r="O228" s="174"/>
      <c r="P228" s="174"/>
      <c r="Q228" s="174"/>
      <c r="R228" s="174"/>
      <c r="S228" s="174"/>
      <c r="T228" s="175"/>
      <c r="AT228" s="172" t="s">
        <v>233</v>
      </c>
      <c r="AU228" s="172" t="s">
        <v>86</v>
      </c>
      <c r="AV228" s="13" t="s">
        <v>86</v>
      </c>
      <c r="AW228" s="13" t="s">
        <v>33</v>
      </c>
      <c r="AX228" s="13" t="s">
        <v>84</v>
      </c>
      <c r="AY228" s="172" t="s">
        <v>127</v>
      </c>
    </row>
    <row r="229" spans="1:65" s="2" customFormat="1" ht="24">
      <c r="A229" s="29"/>
      <c r="B229" s="128"/>
      <c r="C229" s="129" t="s">
        <v>424</v>
      </c>
      <c r="D229" s="129" t="s">
        <v>121</v>
      </c>
      <c r="E229" s="130" t="s">
        <v>425</v>
      </c>
      <c r="F229" s="131" t="s">
        <v>426</v>
      </c>
      <c r="G229" s="132" t="s">
        <v>124</v>
      </c>
      <c r="H229" s="133">
        <v>304</v>
      </c>
      <c r="I229" s="134"/>
      <c r="J229" s="134">
        <f>ROUND(I229*H229,2)</f>
        <v>0</v>
      </c>
      <c r="K229" s="131" t="s">
        <v>125</v>
      </c>
      <c r="L229" s="135"/>
      <c r="M229" s="136" t="s">
        <v>1</v>
      </c>
      <c r="N229" s="137" t="s">
        <v>41</v>
      </c>
      <c r="O229" s="138">
        <v>0</v>
      </c>
      <c r="P229" s="138">
        <f>O229*H229</f>
        <v>0</v>
      </c>
      <c r="Q229" s="138">
        <v>0.00111</v>
      </c>
      <c r="R229" s="138">
        <f>Q229*H229</f>
        <v>0.33744</v>
      </c>
      <c r="S229" s="138">
        <v>0</v>
      </c>
      <c r="T229" s="139">
        <f>S229*H229</f>
        <v>0</v>
      </c>
      <c r="U229" s="29"/>
      <c r="V229" s="29"/>
      <c r="W229" s="29"/>
      <c r="X229" s="29"/>
      <c r="Y229" s="29"/>
      <c r="Z229" s="29"/>
      <c r="AA229" s="29"/>
      <c r="AB229" s="29"/>
      <c r="AC229" s="29"/>
      <c r="AD229" s="29"/>
      <c r="AE229" s="29"/>
      <c r="AR229" s="140" t="s">
        <v>126</v>
      </c>
      <c r="AT229" s="140" t="s">
        <v>121</v>
      </c>
      <c r="AU229" s="140" t="s">
        <v>86</v>
      </c>
      <c r="AY229" s="17" t="s">
        <v>127</v>
      </c>
      <c r="BE229" s="141">
        <f>IF(N229="základní",J229,0)</f>
        <v>0</v>
      </c>
      <c r="BF229" s="141">
        <f>IF(N229="snížená",J229,0)</f>
        <v>0</v>
      </c>
      <c r="BG229" s="141">
        <f>IF(N229="zákl. přenesená",J229,0)</f>
        <v>0</v>
      </c>
      <c r="BH229" s="141">
        <f>IF(N229="sníž. přenesená",J229,0)</f>
        <v>0</v>
      </c>
      <c r="BI229" s="141">
        <f>IF(N229="nulová",J229,0)</f>
        <v>0</v>
      </c>
      <c r="BJ229" s="17" t="s">
        <v>84</v>
      </c>
      <c r="BK229" s="141">
        <f>ROUND(I229*H229,2)</f>
        <v>0</v>
      </c>
      <c r="BL229" s="17" t="s">
        <v>128</v>
      </c>
      <c r="BM229" s="140" t="s">
        <v>427</v>
      </c>
    </row>
    <row r="230" spans="2:51" s="13" customFormat="1" ht="12">
      <c r="B230" s="166"/>
      <c r="D230" s="162" t="s">
        <v>233</v>
      </c>
      <c r="E230" s="172" t="s">
        <v>1</v>
      </c>
      <c r="F230" s="167" t="s">
        <v>428</v>
      </c>
      <c r="H230" s="168">
        <v>304</v>
      </c>
      <c r="L230" s="166"/>
      <c r="M230" s="173"/>
      <c r="N230" s="174"/>
      <c r="O230" s="174"/>
      <c r="P230" s="174"/>
      <c r="Q230" s="174"/>
      <c r="R230" s="174"/>
      <c r="S230" s="174"/>
      <c r="T230" s="175"/>
      <c r="AT230" s="172" t="s">
        <v>233</v>
      </c>
      <c r="AU230" s="172" t="s">
        <v>86</v>
      </c>
      <c r="AV230" s="13" t="s">
        <v>86</v>
      </c>
      <c r="AW230" s="13" t="s">
        <v>33</v>
      </c>
      <c r="AX230" s="13" t="s">
        <v>84</v>
      </c>
      <c r="AY230" s="172" t="s">
        <v>127</v>
      </c>
    </row>
    <row r="231" spans="1:65" s="2" customFormat="1" ht="24">
      <c r="A231" s="29"/>
      <c r="B231" s="128"/>
      <c r="C231" s="154" t="s">
        <v>429</v>
      </c>
      <c r="D231" s="154" t="s">
        <v>148</v>
      </c>
      <c r="E231" s="155" t="s">
        <v>430</v>
      </c>
      <c r="F231" s="156" t="s">
        <v>431</v>
      </c>
      <c r="G231" s="157" t="s">
        <v>238</v>
      </c>
      <c r="H231" s="158">
        <v>1.961</v>
      </c>
      <c r="I231" s="159"/>
      <c r="J231" s="159">
        <f>ROUND(I231*H231,2)</f>
        <v>0</v>
      </c>
      <c r="K231" s="156" t="s">
        <v>125</v>
      </c>
      <c r="L231" s="30"/>
      <c r="M231" s="160" t="s">
        <v>1</v>
      </c>
      <c r="N231" s="161" t="s">
        <v>41</v>
      </c>
      <c r="O231" s="138">
        <v>0</v>
      </c>
      <c r="P231" s="138">
        <f>O231*H231</f>
        <v>0</v>
      </c>
      <c r="Q231" s="138">
        <v>0</v>
      </c>
      <c r="R231" s="138">
        <f>Q231*H231</f>
        <v>0</v>
      </c>
      <c r="S231" s="138">
        <v>0</v>
      </c>
      <c r="T231" s="139">
        <f>S231*H231</f>
        <v>0</v>
      </c>
      <c r="U231" s="29"/>
      <c r="V231" s="29"/>
      <c r="W231" s="29"/>
      <c r="X231" s="29"/>
      <c r="Y231" s="29"/>
      <c r="Z231" s="29"/>
      <c r="AA231" s="29"/>
      <c r="AB231" s="29"/>
      <c r="AC231" s="29"/>
      <c r="AD231" s="29"/>
      <c r="AE231" s="29"/>
      <c r="AR231" s="140" t="s">
        <v>128</v>
      </c>
      <c r="AT231" s="140" t="s">
        <v>148</v>
      </c>
      <c r="AU231" s="140" t="s">
        <v>86</v>
      </c>
      <c r="AY231" s="17" t="s">
        <v>127</v>
      </c>
      <c r="BE231" s="141">
        <f>IF(N231="základní",J231,0)</f>
        <v>0</v>
      </c>
      <c r="BF231" s="141">
        <f>IF(N231="snížená",J231,0)</f>
        <v>0</v>
      </c>
      <c r="BG231" s="141">
        <f>IF(N231="zákl. přenesená",J231,0)</f>
        <v>0</v>
      </c>
      <c r="BH231" s="141">
        <f>IF(N231="sníž. přenesená",J231,0)</f>
        <v>0</v>
      </c>
      <c r="BI231" s="141">
        <f>IF(N231="nulová",J231,0)</f>
        <v>0</v>
      </c>
      <c r="BJ231" s="17" t="s">
        <v>84</v>
      </c>
      <c r="BK231" s="141">
        <f>ROUND(I231*H231,2)</f>
        <v>0</v>
      </c>
      <c r="BL231" s="17" t="s">
        <v>128</v>
      </c>
      <c r="BM231" s="140" t="s">
        <v>432</v>
      </c>
    </row>
    <row r="232" spans="1:47" s="2" customFormat="1" ht="19.5">
      <c r="A232" s="29"/>
      <c r="B232" s="30"/>
      <c r="C232" s="29"/>
      <c r="D232" s="162" t="s">
        <v>226</v>
      </c>
      <c r="E232" s="29"/>
      <c r="F232" s="163" t="s">
        <v>240</v>
      </c>
      <c r="G232" s="29"/>
      <c r="H232" s="29"/>
      <c r="I232" s="29"/>
      <c r="J232" s="29"/>
      <c r="K232" s="29"/>
      <c r="L232" s="30"/>
      <c r="M232" s="164"/>
      <c r="N232" s="165"/>
      <c r="O232" s="55"/>
      <c r="P232" s="55"/>
      <c r="Q232" s="55"/>
      <c r="R232" s="55"/>
      <c r="S232" s="55"/>
      <c r="T232" s="56"/>
      <c r="U232" s="29"/>
      <c r="V232" s="29"/>
      <c r="W232" s="29"/>
      <c r="X232" s="29"/>
      <c r="Y232" s="29"/>
      <c r="Z232" s="29"/>
      <c r="AA232" s="29"/>
      <c r="AB232" s="29"/>
      <c r="AC232" s="29"/>
      <c r="AD232" s="29"/>
      <c r="AE232" s="29"/>
      <c r="AT232" s="17" t="s">
        <v>226</v>
      </c>
      <c r="AU232" s="17" t="s">
        <v>86</v>
      </c>
    </row>
    <row r="233" spans="2:51" s="15" customFormat="1" ht="12">
      <c r="B233" s="183"/>
      <c r="D233" s="162" t="s">
        <v>233</v>
      </c>
      <c r="E233" s="184" t="s">
        <v>1</v>
      </c>
      <c r="F233" s="185" t="s">
        <v>364</v>
      </c>
      <c r="H233" s="184" t="s">
        <v>1</v>
      </c>
      <c r="L233" s="183"/>
      <c r="M233" s="186"/>
      <c r="N233" s="187"/>
      <c r="O233" s="187"/>
      <c r="P233" s="187"/>
      <c r="Q233" s="187"/>
      <c r="R233" s="187"/>
      <c r="S233" s="187"/>
      <c r="T233" s="188"/>
      <c r="AT233" s="184" t="s">
        <v>233</v>
      </c>
      <c r="AU233" s="184" t="s">
        <v>86</v>
      </c>
      <c r="AV233" s="15" t="s">
        <v>84</v>
      </c>
      <c r="AW233" s="15" t="s">
        <v>33</v>
      </c>
      <c r="AX233" s="15" t="s">
        <v>76</v>
      </c>
      <c r="AY233" s="184" t="s">
        <v>127</v>
      </c>
    </row>
    <row r="234" spans="2:51" s="13" customFormat="1" ht="12">
      <c r="B234" s="166"/>
      <c r="D234" s="162" t="s">
        <v>233</v>
      </c>
      <c r="E234" s="172" t="s">
        <v>1</v>
      </c>
      <c r="F234" s="167" t="s">
        <v>433</v>
      </c>
      <c r="H234" s="168">
        <v>0.185</v>
      </c>
      <c r="L234" s="166"/>
      <c r="M234" s="173"/>
      <c r="N234" s="174"/>
      <c r="O234" s="174"/>
      <c r="P234" s="174"/>
      <c r="Q234" s="174"/>
      <c r="R234" s="174"/>
      <c r="S234" s="174"/>
      <c r="T234" s="175"/>
      <c r="AT234" s="172" t="s">
        <v>233</v>
      </c>
      <c r="AU234" s="172" t="s">
        <v>86</v>
      </c>
      <c r="AV234" s="13" t="s">
        <v>86</v>
      </c>
      <c r="AW234" s="13" t="s">
        <v>33</v>
      </c>
      <c r="AX234" s="13" t="s">
        <v>76</v>
      </c>
      <c r="AY234" s="172" t="s">
        <v>127</v>
      </c>
    </row>
    <row r="235" spans="2:51" s="13" customFormat="1" ht="12">
      <c r="B235" s="166"/>
      <c r="D235" s="162" t="s">
        <v>233</v>
      </c>
      <c r="E235" s="172" t="s">
        <v>1</v>
      </c>
      <c r="F235" s="167" t="s">
        <v>434</v>
      </c>
      <c r="H235" s="168">
        <v>0.048</v>
      </c>
      <c r="L235" s="166"/>
      <c r="M235" s="173"/>
      <c r="N235" s="174"/>
      <c r="O235" s="174"/>
      <c r="P235" s="174"/>
      <c r="Q235" s="174"/>
      <c r="R235" s="174"/>
      <c r="S235" s="174"/>
      <c r="T235" s="175"/>
      <c r="AT235" s="172" t="s">
        <v>233</v>
      </c>
      <c r="AU235" s="172" t="s">
        <v>86</v>
      </c>
      <c r="AV235" s="13" t="s">
        <v>86</v>
      </c>
      <c r="AW235" s="13" t="s">
        <v>33</v>
      </c>
      <c r="AX235" s="13" t="s">
        <v>76</v>
      </c>
      <c r="AY235" s="172" t="s">
        <v>127</v>
      </c>
    </row>
    <row r="236" spans="2:51" s="13" customFormat="1" ht="12">
      <c r="B236" s="166"/>
      <c r="D236" s="162" t="s">
        <v>233</v>
      </c>
      <c r="E236" s="172" t="s">
        <v>1</v>
      </c>
      <c r="F236" s="167" t="s">
        <v>435</v>
      </c>
      <c r="H236" s="168">
        <v>1.271</v>
      </c>
      <c r="L236" s="166"/>
      <c r="M236" s="173"/>
      <c r="N236" s="174"/>
      <c r="O236" s="174"/>
      <c r="P236" s="174"/>
      <c r="Q236" s="174"/>
      <c r="R236" s="174"/>
      <c r="S236" s="174"/>
      <c r="T236" s="175"/>
      <c r="AT236" s="172" t="s">
        <v>233</v>
      </c>
      <c r="AU236" s="172" t="s">
        <v>86</v>
      </c>
      <c r="AV236" s="13" t="s">
        <v>86</v>
      </c>
      <c r="AW236" s="13" t="s">
        <v>33</v>
      </c>
      <c r="AX236" s="13" t="s">
        <v>76</v>
      </c>
      <c r="AY236" s="172" t="s">
        <v>127</v>
      </c>
    </row>
    <row r="237" spans="2:51" s="13" customFormat="1" ht="12">
      <c r="B237" s="166"/>
      <c r="D237" s="162" t="s">
        <v>233</v>
      </c>
      <c r="E237" s="172" t="s">
        <v>1</v>
      </c>
      <c r="F237" s="167" t="s">
        <v>436</v>
      </c>
      <c r="H237" s="168">
        <v>0.02</v>
      </c>
      <c r="L237" s="166"/>
      <c r="M237" s="173"/>
      <c r="N237" s="174"/>
      <c r="O237" s="174"/>
      <c r="P237" s="174"/>
      <c r="Q237" s="174"/>
      <c r="R237" s="174"/>
      <c r="S237" s="174"/>
      <c r="T237" s="175"/>
      <c r="AT237" s="172" t="s">
        <v>233</v>
      </c>
      <c r="AU237" s="172" t="s">
        <v>86</v>
      </c>
      <c r="AV237" s="13" t="s">
        <v>86</v>
      </c>
      <c r="AW237" s="13" t="s">
        <v>33</v>
      </c>
      <c r="AX237" s="13" t="s">
        <v>76</v>
      </c>
      <c r="AY237" s="172" t="s">
        <v>127</v>
      </c>
    </row>
    <row r="238" spans="2:51" s="15" customFormat="1" ht="12">
      <c r="B238" s="183"/>
      <c r="D238" s="162" t="s">
        <v>233</v>
      </c>
      <c r="E238" s="184" t="s">
        <v>1</v>
      </c>
      <c r="F238" s="185" t="s">
        <v>367</v>
      </c>
      <c r="H238" s="184" t="s">
        <v>1</v>
      </c>
      <c r="L238" s="183"/>
      <c r="M238" s="186"/>
      <c r="N238" s="187"/>
      <c r="O238" s="187"/>
      <c r="P238" s="187"/>
      <c r="Q238" s="187"/>
      <c r="R238" s="187"/>
      <c r="S238" s="187"/>
      <c r="T238" s="188"/>
      <c r="AT238" s="184" t="s">
        <v>233</v>
      </c>
      <c r="AU238" s="184" t="s">
        <v>86</v>
      </c>
      <c r="AV238" s="15" t="s">
        <v>84</v>
      </c>
      <c r="AW238" s="15" t="s">
        <v>33</v>
      </c>
      <c r="AX238" s="15" t="s">
        <v>76</v>
      </c>
      <c r="AY238" s="184" t="s">
        <v>127</v>
      </c>
    </row>
    <row r="239" spans="2:51" s="13" customFormat="1" ht="12">
      <c r="B239" s="166"/>
      <c r="D239" s="162" t="s">
        <v>233</v>
      </c>
      <c r="E239" s="172" t="s">
        <v>1</v>
      </c>
      <c r="F239" s="167" t="s">
        <v>437</v>
      </c>
      <c r="H239" s="168">
        <v>0.077</v>
      </c>
      <c r="L239" s="166"/>
      <c r="M239" s="173"/>
      <c r="N239" s="174"/>
      <c r="O239" s="174"/>
      <c r="P239" s="174"/>
      <c r="Q239" s="174"/>
      <c r="R239" s="174"/>
      <c r="S239" s="174"/>
      <c r="T239" s="175"/>
      <c r="AT239" s="172" t="s">
        <v>233</v>
      </c>
      <c r="AU239" s="172" t="s">
        <v>86</v>
      </c>
      <c r="AV239" s="13" t="s">
        <v>86</v>
      </c>
      <c r="AW239" s="13" t="s">
        <v>33</v>
      </c>
      <c r="AX239" s="13" t="s">
        <v>76</v>
      </c>
      <c r="AY239" s="172" t="s">
        <v>127</v>
      </c>
    </row>
    <row r="240" spans="2:51" s="13" customFormat="1" ht="12">
      <c r="B240" s="166"/>
      <c r="D240" s="162" t="s">
        <v>233</v>
      </c>
      <c r="E240" s="172" t="s">
        <v>1</v>
      </c>
      <c r="F240" s="167" t="s">
        <v>438</v>
      </c>
      <c r="H240" s="168">
        <v>0.293</v>
      </c>
      <c r="L240" s="166"/>
      <c r="M240" s="173"/>
      <c r="N240" s="174"/>
      <c r="O240" s="174"/>
      <c r="P240" s="174"/>
      <c r="Q240" s="174"/>
      <c r="R240" s="174"/>
      <c r="S240" s="174"/>
      <c r="T240" s="175"/>
      <c r="AT240" s="172" t="s">
        <v>233</v>
      </c>
      <c r="AU240" s="172" t="s">
        <v>86</v>
      </c>
      <c r="AV240" s="13" t="s">
        <v>86</v>
      </c>
      <c r="AW240" s="13" t="s">
        <v>33</v>
      </c>
      <c r="AX240" s="13" t="s">
        <v>76</v>
      </c>
      <c r="AY240" s="172" t="s">
        <v>127</v>
      </c>
    </row>
    <row r="241" spans="2:51" s="15" customFormat="1" ht="12">
      <c r="B241" s="183"/>
      <c r="D241" s="162" t="s">
        <v>233</v>
      </c>
      <c r="E241" s="184" t="s">
        <v>1</v>
      </c>
      <c r="F241" s="185" t="s">
        <v>439</v>
      </c>
      <c r="H241" s="184" t="s">
        <v>1</v>
      </c>
      <c r="L241" s="183"/>
      <c r="M241" s="186"/>
      <c r="N241" s="187"/>
      <c r="O241" s="187"/>
      <c r="P241" s="187"/>
      <c r="Q241" s="187"/>
      <c r="R241" s="187"/>
      <c r="S241" s="187"/>
      <c r="T241" s="188"/>
      <c r="AT241" s="184" t="s">
        <v>233</v>
      </c>
      <c r="AU241" s="184" t="s">
        <v>86</v>
      </c>
      <c r="AV241" s="15" t="s">
        <v>84</v>
      </c>
      <c r="AW241" s="15" t="s">
        <v>33</v>
      </c>
      <c r="AX241" s="15" t="s">
        <v>76</v>
      </c>
      <c r="AY241" s="184" t="s">
        <v>127</v>
      </c>
    </row>
    <row r="242" spans="2:51" s="13" customFormat="1" ht="12">
      <c r="B242" s="166"/>
      <c r="D242" s="162" t="s">
        <v>233</v>
      </c>
      <c r="E242" s="172" t="s">
        <v>1</v>
      </c>
      <c r="F242" s="167" t="s">
        <v>440</v>
      </c>
      <c r="H242" s="168">
        <v>0.019</v>
      </c>
      <c r="L242" s="166"/>
      <c r="M242" s="173"/>
      <c r="N242" s="174"/>
      <c r="O242" s="174"/>
      <c r="P242" s="174"/>
      <c r="Q242" s="174"/>
      <c r="R242" s="174"/>
      <c r="S242" s="174"/>
      <c r="T242" s="175"/>
      <c r="AT242" s="172" t="s">
        <v>233</v>
      </c>
      <c r="AU242" s="172" t="s">
        <v>86</v>
      </c>
      <c r="AV242" s="13" t="s">
        <v>86</v>
      </c>
      <c r="AW242" s="13" t="s">
        <v>33</v>
      </c>
      <c r="AX242" s="13" t="s">
        <v>76</v>
      </c>
      <c r="AY242" s="172" t="s">
        <v>127</v>
      </c>
    </row>
    <row r="243" spans="2:51" s="15" customFormat="1" ht="12">
      <c r="B243" s="183"/>
      <c r="D243" s="162" t="s">
        <v>233</v>
      </c>
      <c r="E243" s="184" t="s">
        <v>1</v>
      </c>
      <c r="F243" s="185" t="s">
        <v>308</v>
      </c>
      <c r="H243" s="184" t="s">
        <v>1</v>
      </c>
      <c r="L243" s="183"/>
      <c r="M243" s="186"/>
      <c r="N243" s="187"/>
      <c r="O243" s="187"/>
      <c r="P243" s="187"/>
      <c r="Q243" s="187"/>
      <c r="R243" s="187"/>
      <c r="S243" s="187"/>
      <c r="T243" s="188"/>
      <c r="AT243" s="184" t="s">
        <v>233</v>
      </c>
      <c r="AU243" s="184" t="s">
        <v>86</v>
      </c>
      <c r="AV243" s="15" t="s">
        <v>84</v>
      </c>
      <c r="AW243" s="15" t="s">
        <v>33</v>
      </c>
      <c r="AX243" s="15" t="s">
        <v>76</v>
      </c>
      <c r="AY243" s="184" t="s">
        <v>127</v>
      </c>
    </row>
    <row r="244" spans="2:51" s="13" customFormat="1" ht="12">
      <c r="B244" s="166"/>
      <c r="D244" s="162" t="s">
        <v>233</v>
      </c>
      <c r="E244" s="172" t="s">
        <v>1</v>
      </c>
      <c r="F244" s="167" t="s">
        <v>441</v>
      </c>
      <c r="H244" s="168">
        <v>0.032</v>
      </c>
      <c r="L244" s="166"/>
      <c r="M244" s="173"/>
      <c r="N244" s="174"/>
      <c r="O244" s="174"/>
      <c r="P244" s="174"/>
      <c r="Q244" s="174"/>
      <c r="R244" s="174"/>
      <c r="S244" s="174"/>
      <c r="T244" s="175"/>
      <c r="AT244" s="172" t="s">
        <v>233</v>
      </c>
      <c r="AU244" s="172" t="s">
        <v>86</v>
      </c>
      <c r="AV244" s="13" t="s">
        <v>86</v>
      </c>
      <c r="AW244" s="13" t="s">
        <v>33</v>
      </c>
      <c r="AX244" s="13" t="s">
        <v>76</v>
      </c>
      <c r="AY244" s="172" t="s">
        <v>127</v>
      </c>
    </row>
    <row r="245" spans="2:51" s="13" customFormat="1" ht="12">
      <c r="B245" s="166"/>
      <c r="D245" s="162" t="s">
        <v>233</v>
      </c>
      <c r="E245" s="172" t="s">
        <v>1</v>
      </c>
      <c r="F245" s="167" t="s">
        <v>442</v>
      </c>
      <c r="H245" s="168">
        <v>0.016</v>
      </c>
      <c r="L245" s="166"/>
      <c r="M245" s="173"/>
      <c r="N245" s="174"/>
      <c r="O245" s="174"/>
      <c r="P245" s="174"/>
      <c r="Q245" s="174"/>
      <c r="R245" s="174"/>
      <c r="S245" s="174"/>
      <c r="T245" s="175"/>
      <c r="AT245" s="172" t="s">
        <v>233</v>
      </c>
      <c r="AU245" s="172" t="s">
        <v>86</v>
      </c>
      <c r="AV245" s="13" t="s">
        <v>86</v>
      </c>
      <c r="AW245" s="13" t="s">
        <v>33</v>
      </c>
      <c r="AX245" s="13" t="s">
        <v>76</v>
      </c>
      <c r="AY245" s="172" t="s">
        <v>127</v>
      </c>
    </row>
    <row r="246" spans="2:51" s="14" customFormat="1" ht="12">
      <c r="B246" s="176"/>
      <c r="D246" s="162" t="s">
        <v>233</v>
      </c>
      <c r="E246" s="177" t="s">
        <v>1</v>
      </c>
      <c r="F246" s="178" t="s">
        <v>268</v>
      </c>
      <c r="H246" s="179">
        <v>1.961</v>
      </c>
      <c r="L246" s="176"/>
      <c r="M246" s="180"/>
      <c r="N246" s="181"/>
      <c r="O246" s="181"/>
      <c r="P246" s="181"/>
      <c r="Q246" s="181"/>
      <c r="R246" s="181"/>
      <c r="S246" s="181"/>
      <c r="T246" s="182"/>
      <c r="AT246" s="177" t="s">
        <v>233</v>
      </c>
      <c r="AU246" s="177" t="s">
        <v>86</v>
      </c>
      <c r="AV246" s="14" t="s">
        <v>128</v>
      </c>
      <c r="AW246" s="14" t="s">
        <v>33</v>
      </c>
      <c r="AX246" s="14" t="s">
        <v>84</v>
      </c>
      <c r="AY246" s="177" t="s">
        <v>127</v>
      </c>
    </row>
    <row r="247" spans="1:65" s="2" customFormat="1" ht="24">
      <c r="A247" s="29"/>
      <c r="B247" s="128"/>
      <c r="C247" s="154" t="s">
        <v>443</v>
      </c>
      <c r="D247" s="154" t="s">
        <v>148</v>
      </c>
      <c r="E247" s="155" t="s">
        <v>444</v>
      </c>
      <c r="F247" s="156" t="s">
        <v>445</v>
      </c>
      <c r="G247" s="157" t="s">
        <v>247</v>
      </c>
      <c r="H247" s="158">
        <v>49.846</v>
      </c>
      <c r="I247" s="159"/>
      <c r="J247" s="159">
        <f>ROUND(I247*H247,2)</f>
        <v>0</v>
      </c>
      <c r="K247" s="156" t="s">
        <v>125</v>
      </c>
      <c r="L247" s="30"/>
      <c r="M247" s="160" t="s">
        <v>1</v>
      </c>
      <c r="N247" s="161" t="s">
        <v>41</v>
      </c>
      <c r="O247" s="138">
        <v>0</v>
      </c>
      <c r="P247" s="138">
        <f>O247*H247</f>
        <v>0</v>
      </c>
      <c r="Q247" s="138">
        <v>0</v>
      </c>
      <c r="R247" s="138">
        <f>Q247*H247</f>
        <v>0</v>
      </c>
      <c r="S247" s="138">
        <v>0</v>
      </c>
      <c r="T247" s="139">
        <f>S247*H247</f>
        <v>0</v>
      </c>
      <c r="U247" s="29"/>
      <c r="V247" s="29"/>
      <c r="W247" s="29"/>
      <c r="X247" s="29"/>
      <c r="Y247" s="29"/>
      <c r="Z247" s="29"/>
      <c r="AA247" s="29"/>
      <c r="AB247" s="29"/>
      <c r="AC247" s="29"/>
      <c r="AD247" s="29"/>
      <c r="AE247" s="29"/>
      <c r="AR247" s="140" t="s">
        <v>128</v>
      </c>
      <c r="AT247" s="140" t="s">
        <v>148</v>
      </c>
      <c r="AU247" s="140" t="s">
        <v>86</v>
      </c>
      <c r="AY247" s="17" t="s">
        <v>127</v>
      </c>
      <c r="BE247" s="141">
        <f>IF(N247="základní",J247,0)</f>
        <v>0</v>
      </c>
      <c r="BF247" s="141">
        <f>IF(N247="snížená",J247,0)</f>
        <v>0</v>
      </c>
      <c r="BG247" s="141">
        <f>IF(N247="zákl. přenesená",J247,0)</f>
        <v>0</v>
      </c>
      <c r="BH247" s="141">
        <f>IF(N247="sníž. přenesená",J247,0)</f>
        <v>0</v>
      </c>
      <c r="BI247" s="141">
        <f>IF(N247="nulová",J247,0)</f>
        <v>0</v>
      </c>
      <c r="BJ247" s="17" t="s">
        <v>84</v>
      </c>
      <c r="BK247" s="141">
        <f>ROUND(I247*H247,2)</f>
        <v>0</v>
      </c>
      <c r="BL247" s="17" t="s">
        <v>128</v>
      </c>
      <c r="BM247" s="140" t="s">
        <v>446</v>
      </c>
    </row>
    <row r="248" spans="1:47" s="2" customFormat="1" ht="19.5">
      <c r="A248" s="29"/>
      <c r="B248" s="30"/>
      <c r="C248" s="29"/>
      <c r="D248" s="162" t="s">
        <v>226</v>
      </c>
      <c r="E248" s="29"/>
      <c r="F248" s="163" t="s">
        <v>320</v>
      </c>
      <c r="G248" s="29"/>
      <c r="H248" s="29"/>
      <c r="I248" s="29"/>
      <c r="J248" s="29"/>
      <c r="K248" s="29"/>
      <c r="L248" s="30"/>
      <c r="M248" s="164"/>
      <c r="N248" s="165"/>
      <c r="O248" s="55"/>
      <c r="P248" s="55"/>
      <c r="Q248" s="55"/>
      <c r="R248" s="55"/>
      <c r="S248" s="55"/>
      <c r="T248" s="56"/>
      <c r="U248" s="29"/>
      <c r="V248" s="29"/>
      <c r="W248" s="29"/>
      <c r="X248" s="29"/>
      <c r="Y248" s="29"/>
      <c r="Z248" s="29"/>
      <c r="AA248" s="29"/>
      <c r="AB248" s="29"/>
      <c r="AC248" s="29"/>
      <c r="AD248" s="29"/>
      <c r="AE248" s="29"/>
      <c r="AT248" s="17" t="s">
        <v>226</v>
      </c>
      <c r="AU248" s="17" t="s">
        <v>86</v>
      </c>
    </row>
    <row r="249" spans="1:65" s="2" customFormat="1" ht="24">
      <c r="A249" s="29"/>
      <c r="B249" s="128"/>
      <c r="C249" s="154" t="s">
        <v>447</v>
      </c>
      <c r="D249" s="154" t="s">
        <v>148</v>
      </c>
      <c r="E249" s="155" t="s">
        <v>448</v>
      </c>
      <c r="F249" s="156" t="s">
        <v>449</v>
      </c>
      <c r="G249" s="157" t="s">
        <v>247</v>
      </c>
      <c r="H249" s="158">
        <v>199.384</v>
      </c>
      <c r="I249" s="159"/>
      <c r="J249" s="159">
        <f>ROUND(I249*H249,2)</f>
        <v>0</v>
      </c>
      <c r="K249" s="156" t="s">
        <v>125</v>
      </c>
      <c r="L249" s="30"/>
      <c r="M249" s="160" t="s">
        <v>1</v>
      </c>
      <c r="N249" s="161" t="s">
        <v>41</v>
      </c>
      <c r="O249" s="138">
        <v>0</v>
      </c>
      <c r="P249" s="138">
        <f>O249*H249</f>
        <v>0</v>
      </c>
      <c r="Q249" s="138">
        <v>0</v>
      </c>
      <c r="R249" s="138">
        <f>Q249*H249</f>
        <v>0</v>
      </c>
      <c r="S249" s="138">
        <v>0</v>
      </c>
      <c r="T249" s="139">
        <f>S249*H249</f>
        <v>0</v>
      </c>
      <c r="U249" s="29"/>
      <c r="V249" s="29"/>
      <c r="W249" s="29"/>
      <c r="X249" s="29"/>
      <c r="Y249" s="29"/>
      <c r="Z249" s="29"/>
      <c r="AA249" s="29"/>
      <c r="AB249" s="29"/>
      <c r="AC249" s="29"/>
      <c r="AD249" s="29"/>
      <c r="AE249" s="29"/>
      <c r="AR249" s="140" t="s">
        <v>128</v>
      </c>
      <c r="AT249" s="140" t="s">
        <v>148</v>
      </c>
      <c r="AU249" s="140" t="s">
        <v>86</v>
      </c>
      <c r="AY249" s="17" t="s">
        <v>127</v>
      </c>
      <c r="BE249" s="141">
        <f>IF(N249="základní",J249,0)</f>
        <v>0</v>
      </c>
      <c r="BF249" s="141">
        <f>IF(N249="snížená",J249,0)</f>
        <v>0</v>
      </c>
      <c r="BG249" s="141">
        <f>IF(N249="zákl. přenesená",J249,0)</f>
        <v>0</v>
      </c>
      <c r="BH249" s="141">
        <f>IF(N249="sníž. přenesená",J249,0)</f>
        <v>0</v>
      </c>
      <c r="BI249" s="141">
        <f>IF(N249="nulová",J249,0)</f>
        <v>0</v>
      </c>
      <c r="BJ249" s="17" t="s">
        <v>84</v>
      </c>
      <c r="BK249" s="141">
        <f>ROUND(I249*H249,2)</f>
        <v>0</v>
      </c>
      <c r="BL249" s="17" t="s">
        <v>128</v>
      </c>
      <c r="BM249" s="140" t="s">
        <v>450</v>
      </c>
    </row>
    <row r="250" spans="1:47" s="2" customFormat="1" ht="19.5">
      <c r="A250" s="29"/>
      <c r="B250" s="30"/>
      <c r="C250" s="29"/>
      <c r="D250" s="162" t="s">
        <v>226</v>
      </c>
      <c r="E250" s="29"/>
      <c r="F250" s="163" t="s">
        <v>320</v>
      </c>
      <c r="G250" s="29"/>
      <c r="H250" s="29"/>
      <c r="I250" s="29"/>
      <c r="J250" s="29"/>
      <c r="K250" s="29"/>
      <c r="L250" s="30"/>
      <c r="M250" s="164"/>
      <c r="N250" s="165"/>
      <c r="O250" s="55"/>
      <c r="P250" s="55"/>
      <c r="Q250" s="55"/>
      <c r="R250" s="55"/>
      <c r="S250" s="55"/>
      <c r="T250" s="56"/>
      <c r="U250" s="29"/>
      <c r="V250" s="29"/>
      <c r="W250" s="29"/>
      <c r="X250" s="29"/>
      <c r="Y250" s="29"/>
      <c r="Z250" s="29"/>
      <c r="AA250" s="29"/>
      <c r="AB250" s="29"/>
      <c r="AC250" s="29"/>
      <c r="AD250" s="29"/>
      <c r="AE250" s="29"/>
      <c r="AT250" s="17" t="s">
        <v>226</v>
      </c>
      <c r="AU250" s="17" t="s">
        <v>86</v>
      </c>
    </row>
    <row r="251" spans="2:51" s="13" customFormat="1" ht="12">
      <c r="B251" s="166"/>
      <c r="D251" s="162" t="s">
        <v>233</v>
      </c>
      <c r="E251" s="172" t="s">
        <v>1</v>
      </c>
      <c r="F251" s="167" t="s">
        <v>451</v>
      </c>
      <c r="H251" s="168">
        <v>199.384</v>
      </c>
      <c r="L251" s="166"/>
      <c r="M251" s="173"/>
      <c r="N251" s="174"/>
      <c r="O251" s="174"/>
      <c r="P251" s="174"/>
      <c r="Q251" s="174"/>
      <c r="R251" s="174"/>
      <c r="S251" s="174"/>
      <c r="T251" s="175"/>
      <c r="AT251" s="172" t="s">
        <v>233</v>
      </c>
      <c r="AU251" s="172" t="s">
        <v>86</v>
      </c>
      <c r="AV251" s="13" t="s">
        <v>86</v>
      </c>
      <c r="AW251" s="13" t="s">
        <v>33</v>
      </c>
      <c r="AX251" s="13" t="s">
        <v>84</v>
      </c>
      <c r="AY251" s="172" t="s">
        <v>127</v>
      </c>
    </row>
    <row r="252" spans="1:65" s="2" customFormat="1" ht="24">
      <c r="A252" s="29"/>
      <c r="B252" s="128"/>
      <c r="C252" s="154" t="s">
        <v>452</v>
      </c>
      <c r="D252" s="154" t="s">
        <v>148</v>
      </c>
      <c r="E252" s="155" t="s">
        <v>453</v>
      </c>
      <c r="F252" s="156" t="s">
        <v>454</v>
      </c>
      <c r="G252" s="157" t="s">
        <v>455</v>
      </c>
      <c r="H252" s="158">
        <v>50</v>
      </c>
      <c r="I252" s="159"/>
      <c r="J252" s="159">
        <f>ROUND(I252*H252,2)</f>
        <v>0</v>
      </c>
      <c r="K252" s="156" t="s">
        <v>125</v>
      </c>
      <c r="L252" s="30"/>
      <c r="M252" s="160" t="s">
        <v>1</v>
      </c>
      <c r="N252" s="161" t="s">
        <v>41</v>
      </c>
      <c r="O252" s="138">
        <v>0</v>
      </c>
      <c r="P252" s="138">
        <f>O252*H252</f>
        <v>0</v>
      </c>
      <c r="Q252" s="138">
        <v>0</v>
      </c>
      <c r="R252" s="138">
        <f>Q252*H252</f>
        <v>0</v>
      </c>
      <c r="S252" s="138">
        <v>0</v>
      </c>
      <c r="T252" s="139">
        <f>S252*H252</f>
        <v>0</v>
      </c>
      <c r="U252" s="29"/>
      <c r="V252" s="29"/>
      <c r="W252" s="29"/>
      <c r="X252" s="29"/>
      <c r="Y252" s="29"/>
      <c r="Z252" s="29"/>
      <c r="AA252" s="29"/>
      <c r="AB252" s="29"/>
      <c r="AC252" s="29"/>
      <c r="AD252" s="29"/>
      <c r="AE252" s="29"/>
      <c r="AR252" s="140" t="s">
        <v>128</v>
      </c>
      <c r="AT252" s="140" t="s">
        <v>148</v>
      </c>
      <c r="AU252" s="140" t="s">
        <v>86</v>
      </c>
      <c r="AY252" s="17" t="s">
        <v>127</v>
      </c>
      <c r="BE252" s="141">
        <f>IF(N252="základní",J252,0)</f>
        <v>0</v>
      </c>
      <c r="BF252" s="141">
        <f>IF(N252="snížená",J252,0)</f>
        <v>0</v>
      </c>
      <c r="BG252" s="141">
        <f>IF(N252="zákl. přenesená",J252,0)</f>
        <v>0</v>
      </c>
      <c r="BH252" s="141">
        <f>IF(N252="sníž. přenesená",J252,0)</f>
        <v>0</v>
      </c>
      <c r="BI252" s="141">
        <f>IF(N252="nulová",J252,0)</f>
        <v>0</v>
      </c>
      <c r="BJ252" s="17" t="s">
        <v>84</v>
      </c>
      <c r="BK252" s="141">
        <f>ROUND(I252*H252,2)</f>
        <v>0</v>
      </c>
      <c r="BL252" s="17" t="s">
        <v>128</v>
      </c>
      <c r="BM252" s="140" t="s">
        <v>456</v>
      </c>
    </row>
    <row r="253" spans="2:51" s="13" customFormat="1" ht="12">
      <c r="B253" s="166"/>
      <c r="D253" s="162" t="s">
        <v>233</v>
      </c>
      <c r="E253" s="172" t="s">
        <v>1</v>
      </c>
      <c r="F253" s="167" t="s">
        <v>457</v>
      </c>
      <c r="H253" s="168">
        <v>26</v>
      </c>
      <c r="L253" s="166"/>
      <c r="M253" s="173"/>
      <c r="N253" s="174"/>
      <c r="O253" s="174"/>
      <c r="P253" s="174"/>
      <c r="Q253" s="174"/>
      <c r="R253" s="174"/>
      <c r="S253" s="174"/>
      <c r="T253" s="175"/>
      <c r="AT253" s="172" t="s">
        <v>233</v>
      </c>
      <c r="AU253" s="172" t="s">
        <v>86</v>
      </c>
      <c r="AV253" s="13" t="s">
        <v>86</v>
      </c>
      <c r="AW253" s="13" t="s">
        <v>33</v>
      </c>
      <c r="AX253" s="13" t="s">
        <v>76</v>
      </c>
      <c r="AY253" s="172" t="s">
        <v>127</v>
      </c>
    </row>
    <row r="254" spans="2:51" s="13" customFormat="1" ht="12">
      <c r="B254" s="166"/>
      <c r="D254" s="162" t="s">
        <v>233</v>
      </c>
      <c r="E254" s="172" t="s">
        <v>1</v>
      </c>
      <c r="F254" s="167" t="s">
        <v>458</v>
      </c>
      <c r="H254" s="168">
        <v>20</v>
      </c>
      <c r="L254" s="166"/>
      <c r="M254" s="173"/>
      <c r="N254" s="174"/>
      <c r="O254" s="174"/>
      <c r="P254" s="174"/>
      <c r="Q254" s="174"/>
      <c r="R254" s="174"/>
      <c r="S254" s="174"/>
      <c r="T254" s="175"/>
      <c r="AT254" s="172" t="s">
        <v>233</v>
      </c>
      <c r="AU254" s="172" t="s">
        <v>86</v>
      </c>
      <c r="AV254" s="13" t="s">
        <v>86</v>
      </c>
      <c r="AW254" s="13" t="s">
        <v>33</v>
      </c>
      <c r="AX254" s="13" t="s">
        <v>76</v>
      </c>
      <c r="AY254" s="172" t="s">
        <v>127</v>
      </c>
    </row>
    <row r="255" spans="2:51" s="13" customFormat="1" ht="12">
      <c r="B255" s="166"/>
      <c r="D255" s="162" t="s">
        <v>233</v>
      </c>
      <c r="E255" s="172" t="s">
        <v>1</v>
      </c>
      <c r="F255" s="167" t="s">
        <v>459</v>
      </c>
      <c r="H255" s="168">
        <v>4</v>
      </c>
      <c r="L255" s="166"/>
      <c r="M255" s="173"/>
      <c r="N255" s="174"/>
      <c r="O255" s="174"/>
      <c r="P255" s="174"/>
      <c r="Q255" s="174"/>
      <c r="R255" s="174"/>
      <c r="S255" s="174"/>
      <c r="T255" s="175"/>
      <c r="AT255" s="172" t="s">
        <v>233</v>
      </c>
      <c r="AU255" s="172" t="s">
        <v>86</v>
      </c>
      <c r="AV255" s="13" t="s">
        <v>86</v>
      </c>
      <c r="AW255" s="13" t="s">
        <v>33</v>
      </c>
      <c r="AX255" s="13" t="s">
        <v>76</v>
      </c>
      <c r="AY255" s="172" t="s">
        <v>127</v>
      </c>
    </row>
    <row r="256" spans="2:51" s="14" customFormat="1" ht="12">
      <c r="B256" s="176"/>
      <c r="D256" s="162" t="s">
        <v>233</v>
      </c>
      <c r="E256" s="177" t="s">
        <v>1</v>
      </c>
      <c r="F256" s="178" t="s">
        <v>268</v>
      </c>
      <c r="H256" s="179">
        <v>50</v>
      </c>
      <c r="L256" s="176"/>
      <c r="M256" s="180"/>
      <c r="N256" s="181"/>
      <c r="O256" s="181"/>
      <c r="P256" s="181"/>
      <c r="Q256" s="181"/>
      <c r="R256" s="181"/>
      <c r="S256" s="181"/>
      <c r="T256" s="182"/>
      <c r="AT256" s="177" t="s">
        <v>233</v>
      </c>
      <c r="AU256" s="177" t="s">
        <v>86</v>
      </c>
      <c r="AV256" s="14" t="s">
        <v>128</v>
      </c>
      <c r="AW256" s="14" t="s">
        <v>33</v>
      </c>
      <c r="AX256" s="14" t="s">
        <v>84</v>
      </c>
      <c r="AY256" s="177" t="s">
        <v>127</v>
      </c>
    </row>
    <row r="257" spans="1:65" s="2" customFormat="1" ht="24">
      <c r="A257" s="29"/>
      <c r="B257" s="128"/>
      <c r="C257" s="154" t="s">
        <v>460</v>
      </c>
      <c r="D257" s="154" t="s">
        <v>148</v>
      </c>
      <c r="E257" s="155" t="s">
        <v>461</v>
      </c>
      <c r="F257" s="156" t="s">
        <v>462</v>
      </c>
      <c r="G257" s="157" t="s">
        <v>455</v>
      </c>
      <c r="H257" s="158">
        <v>8</v>
      </c>
      <c r="I257" s="159"/>
      <c r="J257" s="159">
        <f>ROUND(I257*H257,2)</f>
        <v>0</v>
      </c>
      <c r="K257" s="156" t="s">
        <v>125</v>
      </c>
      <c r="L257" s="30"/>
      <c r="M257" s="160" t="s">
        <v>1</v>
      </c>
      <c r="N257" s="161" t="s">
        <v>41</v>
      </c>
      <c r="O257" s="138">
        <v>0</v>
      </c>
      <c r="P257" s="138">
        <f>O257*H257</f>
        <v>0</v>
      </c>
      <c r="Q257" s="138">
        <v>0</v>
      </c>
      <c r="R257" s="138">
        <f>Q257*H257</f>
        <v>0</v>
      </c>
      <c r="S257" s="138">
        <v>0</v>
      </c>
      <c r="T257" s="139">
        <f>S257*H257</f>
        <v>0</v>
      </c>
      <c r="U257" s="29"/>
      <c r="V257" s="29"/>
      <c r="W257" s="29"/>
      <c r="X257" s="29"/>
      <c r="Y257" s="29"/>
      <c r="Z257" s="29"/>
      <c r="AA257" s="29"/>
      <c r="AB257" s="29"/>
      <c r="AC257" s="29"/>
      <c r="AD257" s="29"/>
      <c r="AE257" s="29"/>
      <c r="AR257" s="140" t="s">
        <v>128</v>
      </c>
      <c r="AT257" s="140" t="s">
        <v>148</v>
      </c>
      <c r="AU257" s="140" t="s">
        <v>86</v>
      </c>
      <c r="AY257" s="17" t="s">
        <v>127</v>
      </c>
      <c r="BE257" s="141">
        <f>IF(N257="základní",J257,0)</f>
        <v>0</v>
      </c>
      <c r="BF257" s="141">
        <f>IF(N257="snížená",J257,0)</f>
        <v>0</v>
      </c>
      <c r="BG257" s="141">
        <f>IF(N257="zákl. přenesená",J257,0)</f>
        <v>0</v>
      </c>
      <c r="BH257" s="141">
        <f>IF(N257="sníž. přenesená",J257,0)</f>
        <v>0</v>
      </c>
      <c r="BI257" s="141">
        <f>IF(N257="nulová",J257,0)</f>
        <v>0</v>
      </c>
      <c r="BJ257" s="17" t="s">
        <v>84</v>
      </c>
      <c r="BK257" s="141">
        <f>ROUND(I257*H257,2)</f>
        <v>0</v>
      </c>
      <c r="BL257" s="17" t="s">
        <v>128</v>
      </c>
      <c r="BM257" s="140" t="s">
        <v>463</v>
      </c>
    </row>
    <row r="258" spans="1:65" s="2" customFormat="1" ht="36">
      <c r="A258" s="29"/>
      <c r="B258" s="128"/>
      <c r="C258" s="154" t="s">
        <v>464</v>
      </c>
      <c r="D258" s="154" t="s">
        <v>148</v>
      </c>
      <c r="E258" s="155" t="s">
        <v>465</v>
      </c>
      <c r="F258" s="156" t="s">
        <v>466</v>
      </c>
      <c r="G258" s="157" t="s">
        <v>247</v>
      </c>
      <c r="H258" s="158">
        <v>1736.212</v>
      </c>
      <c r="I258" s="159"/>
      <c r="J258" s="159">
        <f>ROUND(I258*H258,2)</f>
        <v>0</v>
      </c>
      <c r="K258" s="156" t="s">
        <v>125</v>
      </c>
      <c r="L258" s="30"/>
      <c r="M258" s="160" t="s">
        <v>1</v>
      </c>
      <c r="N258" s="161" t="s">
        <v>41</v>
      </c>
      <c r="O258" s="138">
        <v>0</v>
      </c>
      <c r="P258" s="138">
        <f>O258*H258</f>
        <v>0</v>
      </c>
      <c r="Q258" s="138">
        <v>0</v>
      </c>
      <c r="R258" s="138">
        <f>Q258*H258</f>
        <v>0</v>
      </c>
      <c r="S258" s="138">
        <v>0</v>
      </c>
      <c r="T258" s="139">
        <f>S258*H258</f>
        <v>0</v>
      </c>
      <c r="U258" s="29"/>
      <c r="V258" s="29"/>
      <c r="W258" s="29"/>
      <c r="X258" s="29"/>
      <c r="Y258" s="29"/>
      <c r="Z258" s="29"/>
      <c r="AA258" s="29"/>
      <c r="AB258" s="29"/>
      <c r="AC258" s="29"/>
      <c r="AD258" s="29"/>
      <c r="AE258" s="29"/>
      <c r="AR258" s="140" t="s">
        <v>128</v>
      </c>
      <c r="AT258" s="140" t="s">
        <v>148</v>
      </c>
      <c r="AU258" s="140" t="s">
        <v>86</v>
      </c>
      <c r="AY258" s="17" t="s">
        <v>127</v>
      </c>
      <c r="BE258" s="141">
        <f>IF(N258="základní",J258,0)</f>
        <v>0</v>
      </c>
      <c r="BF258" s="141">
        <f>IF(N258="snížená",J258,0)</f>
        <v>0</v>
      </c>
      <c r="BG258" s="141">
        <f>IF(N258="zákl. přenesená",J258,0)</f>
        <v>0</v>
      </c>
      <c r="BH258" s="141">
        <f>IF(N258="sníž. přenesená",J258,0)</f>
        <v>0</v>
      </c>
      <c r="BI258" s="141">
        <f>IF(N258="nulová",J258,0)</f>
        <v>0</v>
      </c>
      <c r="BJ258" s="17" t="s">
        <v>84</v>
      </c>
      <c r="BK258" s="141">
        <f>ROUND(I258*H258,2)</f>
        <v>0</v>
      </c>
      <c r="BL258" s="17" t="s">
        <v>128</v>
      </c>
      <c r="BM258" s="140" t="s">
        <v>467</v>
      </c>
    </row>
    <row r="259" spans="1:47" s="2" customFormat="1" ht="19.5">
      <c r="A259" s="29"/>
      <c r="B259" s="30"/>
      <c r="C259" s="29"/>
      <c r="D259" s="162" t="s">
        <v>226</v>
      </c>
      <c r="E259" s="29"/>
      <c r="F259" s="163" t="s">
        <v>468</v>
      </c>
      <c r="G259" s="29"/>
      <c r="H259" s="29"/>
      <c r="I259" s="29"/>
      <c r="J259" s="29"/>
      <c r="K259" s="29"/>
      <c r="L259" s="30"/>
      <c r="M259" s="164"/>
      <c r="N259" s="165"/>
      <c r="O259" s="55"/>
      <c r="P259" s="55"/>
      <c r="Q259" s="55"/>
      <c r="R259" s="55"/>
      <c r="S259" s="55"/>
      <c r="T259" s="56"/>
      <c r="U259" s="29"/>
      <c r="V259" s="29"/>
      <c r="W259" s="29"/>
      <c r="X259" s="29"/>
      <c r="Y259" s="29"/>
      <c r="Z259" s="29"/>
      <c r="AA259" s="29"/>
      <c r="AB259" s="29"/>
      <c r="AC259" s="29"/>
      <c r="AD259" s="29"/>
      <c r="AE259" s="29"/>
      <c r="AT259" s="17" t="s">
        <v>226</v>
      </c>
      <c r="AU259" s="17" t="s">
        <v>86</v>
      </c>
    </row>
    <row r="260" spans="2:51" s="13" customFormat="1" ht="12">
      <c r="B260" s="166"/>
      <c r="D260" s="162" t="s">
        <v>233</v>
      </c>
      <c r="E260" s="172" t="s">
        <v>1</v>
      </c>
      <c r="F260" s="167" t="s">
        <v>469</v>
      </c>
      <c r="H260" s="168">
        <v>1508.806</v>
      </c>
      <c r="L260" s="166"/>
      <c r="M260" s="173"/>
      <c r="N260" s="174"/>
      <c r="O260" s="174"/>
      <c r="P260" s="174"/>
      <c r="Q260" s="174"/>
      <c r="R260" s="174"/>
      <c r="S260" s="174"/>
      <c r="T260" s="175"/>
      <c r="AT260" s="172" t="s">
        <v>233</v>
      </c>
      <c r="AU260" s="172" t="s">
        <v>86</v>
      </c>
      <c r="AV260" s="13" t="s">
        <v>86</v>
      </c>
      <c r="AW260" s="13" t="s">
        <v>33</v>
      </c>
      <c r="AX260" s="13" t="s">
        <v>76</v>
      </c>
      <c r="AY260" s="172" t="s">
        <v>127</v>
      </c>
    </row>
    <row r="261" spans="2:51" s="13" customFormat="1" ht="12">
      <c r="B261" s="166"/>
      <c r="D261" s="162" t="s">
        <v>233</v>
      </c>
      <c r="E261" s="172" t="s">
        <v>1</v>
      </c>
      <c r="F261" s="167" t="s">
        <v>470</v>
      </c>
      <c r="H261" s="168">
        <v>227.406</v>
      </c>
      <c r="L261" s="166"/>
      <c r="M261" s="173"/>
      <c r="N261" s="174"/>
      <c r="O261" s="174"/>
      <c r="P261" s="174"/>
      <c r="Q261" s="174"/>
      <c r="R261" s="174"/>
      <c r="S261" s="174"/>
      <c r="T261" s="175"/>
      <c r="AT261" s="172" t="s">
        <v>233</v>
      </c>
      <c r="AU261" s="172" t="s">
        <v>86</v>
      </c>
      <c r="AV261" s="13" t="s">
        <v>86</v>
      </c>
      <c r="AW261" s="13" t="s">
        <v>33</v>
      </c>
      <c r="AX261" s="13" t="s">
        <v>76</v>
      </c>
      <c r="AY261" s="172" t="s">
        <v>127</v>
      </c>
    </row>
    <row r="262" spans="2:51" s="14" customFormat="1" ht="12">
      <c r="B262" s="176"/>
      <c r="D262" s="162" t="s">
        <v>233</v>
      </c>
      <c r="E262" s="177" t="s">
        <v>1</v>
      </c>
      <c r="F262" s="178" t="s">
        <v>268</v>
      </c>
      <c r="H262" s="179">
        <v>1736.212</v>
      </c>
      <c r="L262" s="176"/>
      <c r="M262" s="180"/>
      <c r="N262" s="181"/>
      <c r="O262" s="181"/>
      <c r="P262" s="181"/>
      <c r="Q262" s="181"/>
      <c r="R262" s="181"/>
      <c r="S262" s="181"/>
      <c r="T262" s="182"/>
      <c r="AT262" s="177" t="s">
        <v>233</v>
      </c>
      <c r="AU262" s="177" t="s">
        <v>86</v>
      </c>
      <c r="AV262" s="14" t="s">
        <v>128</v>
      </c>
      <c r="AW262" s="14" t="s">
        <v>33</v>
      </c>
      <c r="AX262" s="14" t="s">
        <v>84</v>
      </c>
      <c r="AY262" s="177" t="s">
        <v>127</v>
      </c>
    </row>
    <row r="263" spans="1:65" s="2" customFormat="1" ht="36">
      <c r="A263" s="29"/>
      <c r="B263" s="128"/>
      <c r="C263" s="154" t="s">
        <v>471</v>
      </c>
      <c r="D263" s="154" t="s">
        <v>148</v>
      </c>
      <c r="E263" s="155" t="s">
        <v>472</v>
      </c>
      <c r="F263" s="156" t="s">
        <v>473</v>
      </c>
      <c r="G263" s="157" t="s">
        <v>247</v>
      </c>
      <c r="H263" s="158">
        <v>1736.212</v>
      </c>
      <c r="I263" s="159"/>
      <c r="J263" s="159">
        <f>ROUND(I263*H263,2)</f>
        <v>0</v>
      </c>
      <c r="K263" s="156" t="s">
        <v>125</v>
      </c>
      <c r="L263" s="30"/>
      <c r="M263" s="160" t="s">
        <v>1</v>
      </c>
      <c r="N263" s="161" t="s">
        <v>41</v>
      </c>
      <c r="O263" s="138">
        <v>0</v>
      </c>
      <c r="P263" s="138">
        <f>O263*H263</f>
        <v>0</v>
      </c>
      <c r="Q263" s="138">
        <v>0</v>
      </c>
      <c r="R263" s="138">
        <f>Q263*H263</f>
        <v>0</v>
      </c>
      <c r="S263" s="138">
        <v>0</v>
      </c>
      <c r="T263" s="139">
        <f>S263*H263</f>
        <v>0</v>
      </c>
      <c r="U263" s="29"/>
      <c r="V263" s="29"/>
      <c r="W263" s="29"/>
      <c r="X263" s="29"/>
      <c r="Y263" s="29"/>
      <c r="Z263" s="29"/>
      <c r="AA263" s="29"/>
      <c r="AB263" s="29"/>
      <c r="AC263" s="29"/>
      <c r="AD263" s="29"/>
      <c r="AE263" s="29"/>
      <c r="AR263" s="140" t="s">
        <v>128</v>
      </c>
      <c r="AT263" s="140" t="s">
        <v>148</v>
      </c>
      <c r="AU263" s="140" t="s">
        <v>86</v>
      </c>
      <c r="AY263" s="17" t="s">
        <v>127</v>
      </c>
      <c r="BE263" s="141">
        <f>IF(N263="základní",J263,0)</f>
        <v>0</v>
      </c>
      <c r="BF263" s="141">
        <f>IF(N263="snížená",J263,0)</f>
        <v>0</v>
      </c>
      <c r="BG263" s="141">
        <f>IF(N263="zákl. přenesená",J263,0)</f>
        <v>0</v>
      </c>
      <c r="BH263" s="141">
        <f>IF(N263="sníž. přenesená",J263,0)</f>
        <v>0</v>
      </c>
      <c r="BI263" s="141">
        <f>IF(N263="nulová",J263,0)</f>
        <v>0</v>
      </c>
      <c r="BJ263" s="17" t="s">
        <v>84</v>
      </c>
      <c r="BK263" s="141">
        <f>ROUND(I263*H263,2)</f>
        <v>0</v>
      </c>
      <c r="BL263" s="17" t="s">
        <v>128</v>
      </c>
      <c r="BM263" s="140" t="s">
        <v>474</v>
      </c>
    </row>
    <row r="264" spans="1:47" s="2" customFormat="1" ht="19.5">
      <c r="A264" s="29"/>
      <c r="B264" s="30"/>
      <c r="C264" s="29"/>
      <c r="D264" s="162" t="s">
        <v>226</v>
      </c>
      <c r="E264" s="29"/>
      <c r="F264" s="163" t="s">
        <v>468</v>
      </c>
      <c r="G264" s="29"/>
      <c r="H264" s="29"/>
      <c r="I264" s="29"/>
      <c r="J264" s="29"/>
      <c r="K264" s="29"/>
      <c r="L264" s="30"/>
      <c r="M264" s="164"/>
      <c r="N264" s="165"/>
      <c r="O264" s="55"/>
      <c r="P264" s="55"/>
      <c r="Q264" s="55"/>
      <c r="R264" s="55"/>
      <c r="S264" s="55"/>
      <c r="T264" s="56"/>
      <c r="U264" s="29"/>
      <c r="V264" s="29"/>
      <c r="W264" s="29"/>
      <c r="X264" s="29"/>
      <c r="Y264" s="29"/>
      <c r="Z264" s="29"/>
      <c r="AA264" s="29"/>
      <c r="AB264" s="29"/>
      <c r="AC264" s="29"/>
      <c r="AD264" s="29"/>
      <c r="AE264" s="29"/>
      <c r="AT264" s="17" t="s">
        <v>226</v>
      </c>
      <c r="AU264" s="17" t="s">
        <v>86</v>
      </c>
    </row>
    <row r="265" spans="1:65" s="2" customFormat="1" ht="16.5" customHeight="1">
      <c r="A265" s="29"/>
      <c r="B265" s="128"/>
      <c r="C265" s="154" t="s">
        <v>475</v>
      </c>
      <c r="D265" s="154" t="s">
        <v>148</v>
      </c>
      <c r="E265" s="155" t="s">
        <v>476</v>
      </c>
      <c r="F265" s="156" t="s">
        <v>477</v>
      </c>
      <c r="G265" s="157" t="s">
        <v>124</v>
      </c>
      <c r="H265" s="158">
        <v>15</v>
      </c>
      <c r="I265" s="159"/>
      <c r="J265" s="159">
        <f>ROUND(I265*H265,2)</f>
        <v>0</v>
      </c>
      <c r="K265" s="156" t="s">
        <v>125</v>
      </c>
      <c r="L265" s="30"/>
      <c r="M265" s="160" t="s">
        <v>1</v>
      </c>
      <c r="N265" s="161" t="s">
        <v>41</v>
      </c>
      <c r="O265" s="138">
        <v>0</v>
      </c>
      <c r="P265" s="138">
        <f>O265*H265</f>
        <v>0</v>
      </c>
      <c r="Q265" s="138">
        <v>0</v>
      </c>
      <c r="R265" s="138">
        <f>Q265*H265</f>
        <v>0</v>
      </c>
      <c r="S265" s="138">
        <v>0</v>
      </c>
      <c r="T265" s="139">
        <f>S265*H265</f>
        <v>0</v>
      </c>
      <c r="U265" s="29"/>
      <c r="V265" s="29"/>
      <c r="W265" s="29"/>
      <c r="X265" s="29"/>
      <c r="Y265" s="29"/>
      <c r="Z265" s="29"/>
      <c r="AA265" s="29"/>
      <c r="AB265" s="29"/>
      <c r="AC265" s="29"/>
      <c r="AD265" s="29"/>
      <c r="AE265" s="29"/>
      <c r="AR265" s="140" t="s">
        <v>128</v>
      </c>
      <c r="AT265" s="140" t="s">
        <v>148</v>
      </c>
      <c r="AU265" s="140" t="s">
        <v>86</v>
      </c>
      <c r="AY265" s="17" t="s">
        <v>127</v>
      </c>
      <c r="BE265" s="141">
        <f>IF(N265="základní",J265,0)</f>
        <v>0</v>
      </c>
      <c r="BF265" s="141">
        <f>IF(N265="snížená",J265,0)</f>
        <v>0</v>
      </c>
      <c r="BG265" s="141">
        <f>IF(N265="zákl. přenesená",J265,0)</f>
        <v>0</v>
      </c>
      <c r="BH265" s="141">
        <f>IF(N265="sníž. přenesená",J265,0)</f>
        <v>0</v>
      </c>
      <c r="BI265" s="141">
        <f>IF(N265="nulová",J265,0)</f>
        <v>0</v>
      </c>
      <c r="BJ265" s="17" t="s">
        <v>84</v>
      </c>
      <c r="BK265" s="141">
        <f>ROUND(I265*H265,2)</f>
        <v>0</v>
      </c>
      <c r="BL265" s="17" t="s">
        <v>128</v>
      </c>
      <c r="BM265" s="140" t="s">
        <v>478</v>
      </c>
    </row>
    <row r="266" spans="1:65" s="2" customFormat="1" ht="16.5" customHeight="1">
      <c r="A266" s="29"/>
      <c r="B266" s="128"/>
      <c r="C266" s="129" t="s">
        <v>479</v>
      </c>
      <c r="D266" s="129" t="s">
        <v>121</v>
      </c>
      <c r="E266" s="130" t="s">
        <v>480</v>
      </c>
      <c r="F266" s="131" t="s">
        <v>481</v>
      </c>
      <c r="G266" s="132" t="s">
        <v>124</v>
      </c>
      <c r="H266" s="133">
        <v>15</v>
      </c>
      <c r="I266" s="134"/>
      <c r="J266" s="134">
        <f>ROUND(I266*H266,2)</f>
        <v>0</v>
      </c>
      <c r="K266" s="131" t="s">
        <v>125</v>
      </c>
      <c r="L266" s="135"/>
      <c r="M266" s="136" t="s">
        <v>1</v>
      </c>
      <c r="N266" s="137" t="s">
        <v>41</v>
      </c>
      <c r="O266" s="138">
        <v>0</v>
      </c>
      <c r="P266" s="138">
        <f>O266*H266</f>
        <v>0</v>
      </c>
      <c r="Q266" s="138">
        <v>0.01004</v>
      </c>
      <c r="R266" s="138">
        <f>Q266*H266</f>
        <v>0.1506</v>
      </c>
      <c r="S266" s="138">
        <v>0</v>
      </c>
      <c r="T266" s="139">
        <f>S266*H266</f>
        <v>0</v>
      </c>
      <c r="U266" s="29"/>
      <c r="V266" s="29"/>
      <c r="W266" s="29"/>
      <c r="X266" s="29"/>
      <c r="Y266" s="29"/>
      <c r="Z266" s="29"/>
      <c r="AA266" s="29"/>
      <c r="AB266" s="29"/>
      <c r="AC266" s="29"/>
      <c r="AD266" s="29"/>
      <c r="AE266" s="29"/>
      <c r="AR266" s="140" t="s">
        <v>126</v>
      </c>
      <c r="AT266" s="140" t="s">
        <v>121</v>
      </c>
      <c r="AU266" s="140" t="s">
        <v>86</v>
      </c>
      <c r="AY266" s="17" t="s">
        <v>127</v>
      </c>
      <c r="BE266" s="141">
        <f>IF(N266="základní",J266,0)</f>
        <v>0</v>
      </c>
      <c r="BF266" s="141">
        <f>IF(N266="snížená",J266,0)</f>
        <v>0</v>
      </c>
      <c r="BG266" s="141">
        <f>IF(N266="zákl. přenesená",J266,0)</f>
        <v>0</v>
      </c>
      <c r="BH266" s="141">
        <f>IF(N266="sníž. přenesená",J266,0)</f>
        <v>0</v>
      </c>
      <c r="BI266" s="141">
        <f>IF(N266="nulová",J266,0)</f>
        <v>0</v>
      </c>
      <c r="BJ266" s="17" t="s">
        <v>84</v>
      </c>
      <c r="BK266" s="141">
        <f>ROUND(I266*H266,2)</f>
        <v>0</v>
      </c>
      <c r="BL266" s="17" t="s">
        <v>128</v>
      </c>
      <c r="BM266" s="140" t="s">
        <v>482</v>
      </c>
    </row>
    <row r="267" spans="1:65" s="2" customFormat="1" ht="16.5" customHeight="1">
      <c r="A267" s="29"/>
      <c r="B267" s="128"/>
      <c r="C267" s="154" t="s">
        <v>483</v>
      </c>
      <c r="D267" s="154" t="s">
        <v>148</v>
      </c>
      <c r="E267" s="155" t="s">
        <v>484</v>
      </c>
      <c r="F267" s="156" t="s">
        <v>485</v>
      </c>
      <c r="G267" s="157" t="s">
        <v>124</v>
      </c>
      <c r="H267" s="158">
        <v>10</v>
      </c>
      <c r="I267" s="159"/>
      <c r="J267" s="159">
        <f>ROUND(I267*H267,2)</f>
        <v>0</v>
      </c>
      <c r="K267" s="156" t="s">
        <v>125</v>
      </c>
      <c r="L267" s="30"/>
      <c r="M267" s="160" t="s">
        <v>1</v>
      </c>
      <c r="N267" s="161" t="s">
        <v>41</v>
      </c>
      <c r="O267" s="138">
        <v>0</v>
      </c>
      <c r="P267" s="138">
        <f>O267*H267</f>
        <v>0</v>
      </c>
      <c r="Q267" s="138">
        <v>0</v>
      </c>
      <c r="R267" s="138">
        <f>Q267*H267</f>
        <v>0</v>
      </c>
      <c r="S267" s="138">
        <v>0</v>
      </c>
      <c r="T267" s="139">
        <f>S267*H267</f>
        <v>0</v>
      </c>
      <c r="U267" s="29"/>
      <c r="V267" s="29"/>
      <c r="W267" s="29"/>
      <c r="X267" s="29"/>
      <c r="Y267" s="29"/>
      <c r="Z267" s="29"/>
      <c r="AA267" s="29"/>
      <c r="AB267" s="29"/>
      <c r="AC267" s="29"/>
      <c r="AD267" s="29"/>
      <c r="AE267" s="29"/>
      <c r="AR267" s="140" t="s">
        <v>128</v>
      </c>
      <c r="AT267" s="140" t="s">
        <v>148</v>
      </c>
      <c r="AU267" s="140" t="s">
        <v>86</v>
      </c>
      <c r="AY267" s="17" t="s">
        <v>127</v>
      </c>
      <c r="BE267" s="141">
        <f>IF(N267="základní",J267,0)</f>
        <v>0</v>
      </c>
      <c r="BF267" s="141">
        <f>IF(N267="snížená",J267,0)</f>
        <v>0</v>
      </c>
      <c r="BG267" s="141">
        <f>IF(N267="zákl. přenesená",J267,0)</f>
        <v>0</v>
      </c>
      <c r="BH267" s="141">
        <f>IF(N267="sníž. přenesená",J267,0)</f>
        <v>0</v>
      </c>
      <c r="BI267" s="141">
        <f>IF(N267="nulová",J267,0)</f>
        <v>0</v>
      </c>
      <c r="BJ267" s="17" t="s">
        <v>84</v>
      </c>
      <c r="BK267" s="141">
        <f>ROUND(I267*H267,2)</f>
        <v>0</v>
      </c>
      <c r="BL267" s="17" t="s">
        <v>128</v>
      </c>
      <c r="BM267" s="140" t="s">
        <v>486</v>
      </c>
    </row>
    <row r="268" spans="1:65" s="2" customFormat="1" ht="21.75" customHeight="1">
      <c r="A268" s="29"/>
      <c r="B268" s="128"/>
      <c r="C268" s="129" t="s">
        <v>487</v>
      </c>
      <c r="D268" s="129" t="s">
        <v>121</v>
      </c>
      <c r="E268" s="130" t="s">
        <v>488</v>
      </c>
      <c r="F268" s="131" t="s">
        <v>489</v>
      </c>
      <c r="G268" s="132" t="s">
        <v>124</v>
      </c>
      <c r="H268" s="133">
        <v>10</v>
      </c>
      <c r="I268" s="134"/>
      <c r="J268" s="134">
        <f>ROUND(I268*H268,2)</f>
        <v>0</v>
      </c>
      <c r="K268" s="131" t="s">
        <v>125</v>
      </c>
      <c r="L268" s="135"/>
      <c r="M268" s="136" t="s">
        <v>1</v>
      </c>
      <c r="N268" s="137" t="s">
        <v>41</v>
      </c>
      <c r="O268" s="138">
        <v>0</v>
      </c>
      <c r="P268" s="138">
        <f>O268*H268</f>
        <v>0</v>
      </c>
      <c r="Q268" s="138">
        <v>0.01099</v>
      </c>
      <c r="R268" s="138">
        <f>Q268*H268</f>
        <v>0.1099</v>
      </c>
      <c r="S268" s="138">
        <v>0</v>
      </c>
      <c r="T268" s="139">
        <f>S268*H268</f>
        <v>0</v>
      </c>
      <c r="U268" s="29"/>
      <c r="V268" s="29"/>
      <c r="W268" s="29"/>
      <c r="X268" s="29"/>
      <c r="Y268" s="29"/>
      <c r="Z268" s="29"/>
      <c r="AA268" s="29"/>
      <c r="AB268" s="29"/>
      <c r="AC268" s="29"/>
      <c r="AD268" s="29"/>
      <c r="AE268" s="29"/>
      <c r="AR268" s="140" t="s">
        <v>126</v>
      </c>
      <c r="AT268" s="140" t="s">
        <v>121</v>
      </c>
      <c r="AU268" s="140" t="s">
        <v>86</v>
      </c>
      <c r="AY268" s="17" t="s">
        <v>127</v>
      </c>
      <c r="BE268" s="141">
        <f>IF(N268="základní",J268,0)</f>
        <v>0</v>
      </c>
      <c r="BF268" s="141">
        <f>IF(N268="snížená",J268,0)</f>
        <v>0</v>
      </c>
      <c r="BG268" s="141">
        <f>IF(N268="zákl. přenesená",J268,0)</f>
        <v>0</v>
      </c>
      <c r="BH268" s="141">
        <f>IF(N268="sníž. přenesená",J268,0)</f>
        <v>0</v>
      </c>
      <c r="BI268" s="141">
        <f>IF(N268="nulová",J268,0)</f>
        <v>0</v>
      </c>
      <c r="BJ268" s="17" t="s">
        <v>84</v>
      </c>
      <c r="BK268" s="141">
        <f>ROUND(I268*H268,2)</f>
        <v>0</v>
      </c>
      <c r="BL268" s="17" t="s">
        <v>128</v>
      </c>
      <c r="BM268" s="140" t="s">
        <v>490</v>
      </c>
    </row>
    <row r="269" spans="1:65" s="2" customFormat="1" ht="24">
      <c r="A269" s="29"/>
      <c r="B269" s="128"/>
      <c r="C269" s="154" t="s">
        <v>491</v>
      </c>
      <c r="D269" s="154" t="s">
        <v>148</v>
      </c>
      <c r="E269" s="155" t="s">
        <v>492</v>
      </c>
      <c r="F269" s="156" t="s">
        <v>493</v>
      </c>
      <c r="G269" s="157" t="s">
        <v>124</v>
      </c>
      <c r="H269" s="158">
        <v>2</v>
      </c>
      <c r="I269" s="159"/>
      <c r="J269" s="159">
        <f>ROUND(I269*H269,2)</f>
        <v>0</v>
      </c>
      <c r="K269" s="156" t="s">
        <v>125</v>
      </c>
      <c r="L269" s="30"/>
      <c r="M269" s="160" t="s">
        <v>1</v>
      </c>
      <c r="N269" s="161" t="s">
        <v>41</v>
      </c>
      <c r="O269" s="138">
        <v>0</v>
      </c>
      <c r="P269" s="138">
        <f>O269*H269</f>
        <v>0</v>
      </c>
      <c r="Q269" s="138">
        <v>0</v>
      </c>
      <c r="R269" s="138">
        <f>Q269*H269</f>
        <v>0</v>
      </c>
      <c r="S269" s="138">
        <v>0</v>
      </c>
      <c r="T269" s="139">
        <f>S269*H269</f>
        <v>0</v>
      </c>
      <c r="U269" s="29"/>
      <c r="V269" s="29"/>
      <c r="W269" s="29"/>
      <c r="X269" s="29"/>
      <c r="Y269" s="29"/>
      <c r="Z269" s="29"/>
      <c r="AA269" s="29"/>
      <c r="AB269" s="29"/>
      <c r="AC269" s="29"/>
      <c r="AD269" s="29"/>
      <c r="AE269" s="29"/>
      <c r="AR269" s="140" t="s">
        <v>128</v>
      </c>
      <c r="AT269" s="140" t="s">
        <v>148</v>
      </c>
      <c r="AU269" s="140" t="s">
        <v>86</v>
      </c>
      <c r="AY269" s="17" t="s">
        <v>127</v>
      </c>
      <c r="BE269" s="141">
        <f>IF(N269="základní",J269,0)</f>
        <v>0</v>
      </c>
      <c r="BF269" s="141">
        <f>IF(N269="snížená",J269,0)</f>
        <v>0</v>
      </c>
      <c r="BG269" s="141">
        <f>IF(N269="zákl. přenesená",J269,0)</f>
        <v>0</v>
      </c>
      <c r="BH269" s="141">
        <f>IF(N269="sníž. přenesená",J269,0)</f>
        <v>0</v>
      </c>
      <c r="BI269" s="141">
        <f>IF(N269="nulová",J269,0)</f>
        <v>0</v>
      </c>
      <c r="BJ269" s="17" t="s">
        <v>84</v>
      </c>
      <c r="BK269" s="141">
        <f>ROUND(I269*H269,2)</f>
        <v>0</v>
      </c>
      <c r="BL269" s="17" t="s">
        <v>128</v>
      </c>
      <c r="BM269" s="140" t="s">
        <v>494</v>
      </c>
    </row>
    <row r="270" spans="1:47" s="2" customFormat="1" ht="19.5">
      <c r="A270" s="29"/>
      <c r="B270" s="30"/>
      <c r="C270" s="29"/>
      <c r="D270" s="162" t="s">
        <v>226</v>
      </c>
      <c r="E270" s="29"/>
      <c r="F270" s="163" t="s">
        <v>495</v>
      </c>
      <c r="G270" s="29"/>
      <c r="H270" s="29"/>
      <c r="I270" s="29"/>
      <c r="J270" s="29"/>
      <c r="K270" s="29"/>
      <c r="L270" s="30"/>
      <c r="M270" s="164"/>
      <c r="N270" s="165"/>
      <c r="O270" s="55"/>
      <c r="P270" s="55"/>
      <c r="Q270" s="55"/>
      <c r="R270" s="55"/>
      <c r="S270" s="55"/>
      <c r="T270" s="56"/>
      <c r="U270" s="29"/>
      <c r="V270" s="29"/>
      <c r="W270" s="29"/>
      <c r="X270" s="29"/>
      <c r="Y270" s="29"/>
      <c r="Z270" s="29"/>
      <c r="AA270" s="29"/>
      <c r="AB270" s="29"/>
      <c r="AC270" s="29"/>
      <c r="AD270" s="29"/>
      <c r="AE270" s="29"/>
      <c r="AT270" s="17" t="s">
        <v>226</v>
      </c>
      <c r="AU270" s="17" t="s">
        <v>86</v>
      </c>
    </row>
    <row r="271" spans="1:65" s="2" customFormat="1" ht="24">
      <c r="A271" s="29"/>
      <c r="B271" s="128"/>
      <c r="C271" s="154" t="s">
        <v>496</v>
      </c>
      <c r="D271" s="154" t="s">
        <v>148</v>
      </c>
      <c r="E271" s="155" t="s">
        <v>497</v>
      </c>
      <c r="F271" s="156" t="s">
        <v>498</v>
      </c>
      <c r="G271" s="157" t="s">
        <v>124</v>
      </c>
      <c r="H271" s="158">
        <v>2</v>
      </c>
      <c r="I271" s="159"/>
      <c r="J271" s="159">
        <f>ROUND(I271*H271,2)</f>
        <v>0</v>
      </c>
      <c r="K271" s="156" t="s">
        <v>125</v>
      </c>
      <c r="L271" s="30"/>
      <c r="M271" s="160" t="s">
        <v>1</v>
      </c>
      <c r="N271" s="161" t="s">
        <v>41</v>
      </c>
      <c r="O271" s="138">
        <v>0</v>
      </c>
      <c r="P271" s="138">
        <f>O271*H271</f>
        <v>0</v>
      </c>
      <c r="Q271" s="138">
        <v>0</v>
      </c>
      <c r="R271" s="138">
        <f>Q271*H271</f>
        <v>0</v>
      </c>
      <c r="S271" s="138">
        <v>0</v>
      </c>
      <c r="T271" s="139">
        <f>S271*H271</f>
        <v>0</v>
      </c>
      <c r="U271" s="29"/>
      <c r="V271" s="29"/>
      <c r="W271" s="29"/>
      <c r="X271" s="29"/>
      <c r="Y271" s="29"/>
      <c r="Z271" s="29"/>
      <c r="AA271" s="29"/>
      <c r="AB271" s="29"/>
      <c r="AC271" s="29"/>
      <c r="AD271" s="29"/>
      <c r="AE271" s="29"/>
      <c r="AR271" s="140" t="s">
        <v>128</v>
      </c>
      <c r="AT271" s="140" t="s">
        <v>148</v>
      </c>
      <c r="AU271" s="140" t="s">
        <v>86</v>
      </c>
      <c r="AY271" s="17" t="s">
        <v>127</v>
      </c>
      <c r="BE271" s="141">
        <f>IF(N271="základní",J271,0)</f>
        <v>0</v>
      </c>
      <c r="BF271" s="141">
        <f>IF(N271="snížená",J271,0)</f>
        <v>0</v>
      </c>
      <c r="BG271" s="141">
        <f>IF(N271="zákl. přenesená",J271,0)</f>
        <v>0</v>
      </c>
      <c r="BH271" s="141">
        <f>IF(N271="sníž. přenesená",J271,0)</f>
        <v>0</v>
      </c>
      <c r="BI271" s="141">
        <f>IF(N271="nulová",J271,0)</f>
        <v>0</v>
      </c>
      <c r="BJ271" s="17" t="s">
        <v>84</v>
      </c>
      <c r="BK271" s="141">
        <f>ROUND(I271*H271,2)</f>
        <v>0</v>
      </c>
      <c r="BL271" s="17" t="s">
        <v>128</v>
      </c>
      <c r="BM271" s="140" t="s">
        <v>499</v>
      </c>
    </row>
    <row r="272" spans="1:65" s="2" customFormat="1" ht="24">
      <c r="A272" s="29"/>
      <c r="B272" s="128"/>
      <c r="C272" s="154" t="s">
        <v>500</v>
      </c>
      <c r="D272" s="154" t="s">
        <v>148</v>
      </c>
      <c r="E272" s="155" t="s">
        <v>501</v>
      </c>
      <c r="F272" s="156" t="s">
        <v>502</v>
      </c>
      <c r="G272" s="157" t="s">
        <v>124</v>
      </c>
      <c r="H272" s="158">
        <v>2</v>
      </c>
      <c r="I272" s="159"/>
      <c r="J272" s="159">
        <f>ROUND(I272*H272,2)</f>
        <v>0</v>
      </c>
      <c r="K272" s="156" t="s">
        <v>125</v>
      </c>
      <c r="L272" s="30"/>
      <c r="M272" s="160" t="s">
        <v>1</v>
      </c>
      <c r="N272" s="161" t="s">
        <v>41</v>
      </c>
      <c r="O272" s="138">
        <v>0</v>
      </c>
      <c r="P272" s="138">
        <f>O272*H272</f>
        <v>0</v>
      </c>
      <c r="Q272" s="138">
        <v>0</v>
      </c>
      <c r="R272" s="138">
        <f>Q272*H272</f>
        <v>0</v>
      </c>
      <c r="S272" s="138">
        <v>0</v>
      </c>
      <c r="T272" s="139">
        <f>S272*H272</f>
        <v>0</v>
      </c>
      <c r="U272" s="29"/>
      <c r="V272" s="29"/>
      <c r="W272" s="29"/>
      <c r="X272" s="29"/>
      <c r="Y272" s="29"/>
      <c r="Z272" s="29"/>
      <c r="AA272" s="29"/>
      <c r="AB272" s="29"/>
      <c r="AC272" s="29"/>
      <c r="AD272" s="29"/>
      <c r="AE272" s="29"/>
      <c r="AR272" s="140" t="s">
        <v>128</v>
      </c>
      <c r="AT272" s="140" t="s">
        <v>148</v>
      </c>
      <c r="AU272" s="140" t="s">
        <v>86</v>
      </c>
      <c r="AY272" s="17" t="s">
        <v>127</v>
      </c>
      <c r="BE272" s="141">
        <f>IF(N272="základní",J272,0)</f>
        <v>0</v>
      </c>
      <c r="BF272" s="141">
        <f>IF(N272="snížená",J272,0)</f>
        <v>0</v>
      </c>
      <c r="BG272" s="141">
        <f>IF(N272="zákl. přenesená",J272,0)</f>
        <v>0</v>
      </c>
      <c r="BH272" s="141">
        <f>IF(N272="sníž. přenesená",J272,0)</f>
        <v>0</v>
      </c>
      <c r="BI272" s="141">
        <f>IF(N272="nulová",J272,0)</f>
        <v>0</v>
      </c>
      <c r="BJ272" s="17" t="s">
        <v>84</v>
      </c>
      <c r="BK272" s="141">
        <f>ROUND(I272*H272,2)</f>
        <v>0</v>
      </c>
      <c r="BL272" s="17" t="s">
        <v>128</v>
      </c>
      <c r="BM272" s="140" t="s">
        <v>503</v>
      </c>
    </row>
    <row r="273" spans="1:65" s="2" customFormat="1" ht="24">
      <c r="A273" s="29"/>
      <c r="B273" s="128"/>
      <c r="C273" s="154" t="s">
        <v>504</v>
      </c>
      <c r="D273" s="154" t="s">
        <v>148</v>
      </c>
      <c r="E273" s="155" t="s">
        <v>505</v>
      </c>
      <c r="F273" s="156" t="s">
        <v>506</v>
      </c>
      <c r="G273" s="157" t="s">
        <v>247</v>
      </c>
      <c r="H273" s="158">
        <v>31.8</v>
      </c>
      <c r="I273" s="159"/>
      <c r="J273" s="159">
        <f>ROUND(I273*H273,2)</f>
        <v>0</v>
      </c>
      <c r="K273" s="156" t="s">
        <v>125</v>
      </c>
      <c r="L273" s="30"/>
      <c r="M273" s="160" t="s">
        <v>1</v>
      </c>
      <c r="N273" s="161" t="s">
        <v>41</v>
      </c>
      <c r="O273" s="138">
        <v>0</v>
      </c>
      <c r="P273" s="138">
        <f>O273*H273</f>
        <v>0</v>
      </c>
      <c r="Q273" s="138">
        <v>0</v>
      </c>
      <c r="R273" s="138">
        <f>Q273*H273</f>
        <v>0</v>
      </c>
      <c r="S273" s="138">
        <v>0</v>
      </c>
      <c r="T273" s="139">
        <f>S273*H273</f>
        <v>0</v>
      </c>
      <c r="U273" s="29"/>
      <c r="V273" s="29"/>
      <c r="W273" s="29"/>
      <c r="X273" s="29"/>
      <c r="Y273" s="29"/>
      <c r="Z273" s="29"/>
      <c r="AA273" s="29"/>
      <c r="AB273" s="29"/>
      <c r="AC273" s="29"/>
      <c r="AD273" s="29"/>
      <c r="AE273" s="29"/>
      <c r="AR273" s="140" t="s">
        <v>128</v>
      </c>
      <c r="AT273" s="140" t="s">
        <v>148</v>
      </c>
      <c r="AU273" s="140" t="s">
        <v>86</v>
      </c>
      <c r="AY273" s="17" t="s">
        <v>127</v>
      </c>
      <c r="BE273" s="141">
        <f>IF(N273="základní",J273,0)</f>
        <v>0</v>
      </c>
      <c r="BF273" s="141">
        <f>IF(N273="snížená",J273,0)</f>
        <v>0</v>
      </c>
      <c r="BG273" s="141">
        <f>IF(N273="zákl. přenesená",J273,0)</f>
        <v>0</v>
      </c>
      <c r="BH273" s="141">
        <f>IF(N273="sníž. přenesená",J273,0)</f>
        <v>0</v>
      </c>
      <c r="BI273" s="141">
        <f>IF(N273="nulová",J273,0)</f>
        <v>0</v>
      </c>
      <c r="BJ273" s="17" t="s">
        <v>84</v>
      </c>
      <c r="BK273" s="141">
        <f>ROUND(I273*H273,2)</f>
        <v>0</v>
      </c>
      <c r="BL273" s="17" t="s">
        <v>128</v>
      </c>
      <c r="BM273" s="140" t="s">
        <v>507</v>
      </c>
    </row>
    <row r="274" spans="2:51" s="13" customFormat="1" ht="12">
      <c r="B274" s="166"/>
      <c r="D274" s="162" t="s">
        <v>233</v>
      </c>
      <c r="E274" s="172" t="s">
        <v>1</v>
      </c>
      <c r="F274" s="167" t="s">
        <v>508</v>
      </c>
      <c r="H274" s="168">
        <v>31.8</v>
      </c>
      <c r="L274" s="166"/>
      <c r="M274" s="173"/>
      <c r="N274" s="174"/>
      <c r="O274" s="174"/>
      <c r="P274" s="174"/>
      <c r="Q274" s="174"/>
      <c r="R274" s="174"/>
      <c r="S274" s="174"/>
      <c r="T274" s="175"/>
      <c r="AT274" s="172" t="s">
        <v>233</v>
      </c>
      <c r="AU274" s="172" t="s">
        <v>86</v>
      </c>
      <c r="AV274" s="13" t="s">
        <v>86</v>
      </c>
      <c r="AW274" s="13" t="s">
        <v>33</v>
      </c>
      <c r="AX274" s="13" t="s">
        <v>84</v>
      </c>
      <c r="AY274" s="172" t="s">
        <v>127</v>
      </c>
    </row>
    <row r="275" spans="1:65" s="2" customFormat="1" ht="33" customHeight="1">
      <c r="A275" s="29"/>
      <c r="B275" s="128"/>
      <c r="C275" s="195" t="s">
        <v>509</v>
      </c>
      <c r="D275" s="195" t="s">
        <v>121</v>
      </c>
      <c r="E275" s="196" t="s">
        <v>510</v>
      </c>
      <c r="F275" s="197" t="s">
        <v>511</v>
      </c>
      <c r="G275" s="198" t="s">
        <v>124</v>
      </c>
      <c r="H275" s="199">
        <v>1</v>
      </c>
      <c r="I275" s="200"/>
      <c r="J275" s="200">
        <f>ROUND(I275*H275,2)</f>
        <v>0</v>
      </c>
      <c r="K275" s="197" t="s">
        <v>125</v>
      </c>
      <c r="L275" s="135"/>
      <c r="M275" s="136" t="s">
        <v>1</v>
      </c>
      <c r="N275" s="137" t="s">
        <v>41</v>
      </c>
      <c r="O275" s="138">
        <v>0</v>
      </c>
      <c r="P275" s="138">
        <f>O275*H275</f>
        <v>0</v>
      </c>
      <c r="Q275" s="138">
        <v>37.996</v>
      </c>
      <c r="R275" s="138">
        <f>Q275*H275</f>
        <v>37.996</v>
      </c>
      <c r="S275" s="138">
        <v>0</v>
      </c>
      <c r="T275" s="139">
        <f>S275*H275</f>
        <v>0</v>
      </c>
      <c r="U275" s="29"/>
      <c r="V275" s="29"/>
      <c r="W275" s="29"/>
      <c r="X275" s="29"/>
      <c r="Y275" s="29"/>
      <c r="Z275" s="29"/>
      <c r="AA275" s="29"/>
      <c r="AB275" s="29"/>
      <c r="AC275" s="29"/>
      <c r="AD275" s="29"/>
      <c r="AE275" s="29"/>
      <c r="AR275" s="140" t="s">
        <v>126</v>
      </c>
      <c r="AT275" s="140" t="s">
        <v>121</v>
      </c>
      <c r="AU275" s="140" t="s">
        <v>86</v>
      </c>
      <c r="AY275" s="17" t="s">
        <v>127</v>
      </c>
      <c r="BE275" s="141">
        <f>IF(N275="základní",J275,0)</f>
        <v>0</v>
      </c>
      <c r="BF275" s="141">
        <f>IF(N275="snížená",J275,0)</f>
        <v>0</v>
      </c>
      <c r="BG275" s="141">
        <f>IF(N275="zákl. přenesená",J275,0)</f>
        <v>0</v>
      </c>
      <c r="BH275" s="141">
        <f>IF(N275="sníž. přenesená",J275,0)</f>
        <v>0</v>
      </c>
      <c r="BI275" s="141">
        <f>IF(N275="nulová",J275,0)</f>
        <v>0</v>
      </c>
      <c r="BJ275" s="17" t="s">
        <v>84</v>
      </c>
      <c r="BK275" s="141">
        <f>ROUND(I275*H275,2)</f>
        <v>0</v>
      </c>
      <c r="BL275" s="17" t="s">
        <v>128</v>
      </c>
      <c r="BM275" s="140" t="s">
        <v>512</v>
      </c>
    </row>
    <row r="276" spans="2:51" s="13" customFormat="1" ht="12">
      <c r="B276" s="166"/>
      <c r="D276" s="162" t="s">
        <v>233</v>
      </c>
      <c r="E276" s="172" t="s">
        <v>1</v>
      </c>
      <c r="F276" s="167" t="s">
        <v>513</v>
      </c>
      <c r="H276" s="168">
        <v>1</v>
      </c>
      <c r="L276" s="166"/>
      <c r="M276" s="173"/>
      <c r="N276" s="174"/>
      <c r="O276" s="174"/>
      <c r="P276" s="174"/>
      <c r="Q276" s="174"/>
      <c r="R276" s="174"/>
      <c r="S276" s="174"/>
      <c r="T276" s="175"/>
      <c r="AT276" s="172" t="s">
        <v>233</v>
      </c>
      <c r="AU276" s="172" t="s">
        <v>86</v>
      </c>
      <c r="AV276" s="13" t="s">
        <v>86</v>
      </c>
      <c r="AW276" s="13" t="s">
        <v>33</v>
      </c>
      <c r="AX276" s="13" t="s">
        <v>84</v>
      </c>
      <c r="AY276" s="172" t="s">
        <v>127</v>
      </c>
    </row>
    <row r="277" spans="1:65" s="2" customFormat="1" ht="33" customHeight="1">
      <c r="A277" s="29"/>
      <c r="B277" s="128"/>
      <c r="C277" s="195" t="s">
        <v>514</v>
      </c>
      <c r="D277" s="195" t="s">
        <v>121</v>
      </c>
      <c r="E277" s="196" t="s">
        <v>515</v>
      </c>
      <c r="F277" s="197" t="s">
        <v>516</v>
      </c>
      <c r="G277" s="198" t="s">
        <v>124</v>
      </c>
      <c r="H277" s="199">
        <v>1</v>
      </c>
      <c r="I277" s="200"/>
      <c r="J277" s="200">
        <f>ROUND(I277*H277,2)</f>
        <v>0</v>
      </c>
      <c r="K277" s="197" t="s">
        <v>125</v>
      </c>
      <c r="L277" s="135"/>
      <c r="M277" s="136" t="s">
        <v>1</v>
      </c>
      <c r="N277" s="137" t="s">
        <v>41</v>
      </c>
      <c r="O277" s="138">
        <v>0</v>
      </c>
      <c r="P277" s="138">
        <f>O277*H277</f>
        <v>0</v>
      </c>
      <c r="Q277" s="138">
        <v>37.996</v>
      </c>
      <c r="R277" s="138">
        <f>Q277*H277</f>
        <v>37.996</v>
      </c>
      <c r="S277" s="138">
        <v>0</v>
      </c>
      <c r="T277" s="139">
        <f>S277*H277</f>
        <v>0</v>
      </c>
      <c r="U277" s="29"/>
      <c r="V277" s="29"/>
      <c r="W277" s="29"/>
      <c r="X277" s="29"/>
      <c r="Y277" s="29"/>
      <c r="Z277" s="29"/>
      <c r="AA277" s="29"/>
      <c r="AB277" s="29"/>
      <c r="AC277" s="29"/>
      <c r="AD277" s="29"/>
      <c r="AE277" s="29"/>
      <c r="AR277" s="140" t="s">
        <v>126</v>
      </c>
      <c r="AT277" s="140" t="s">
        <v>121</v>
      </c>
      <c r="AU277" s="140" t="s">
        <v>86</v>
      </c>
      <c r="AY277" s="17" t="s">
        <v>127</v>
      </c>
      <c r="BE277" s="141">
        <f>IF(N277="základní",J277,0)</f>
        <v>0</v>
      </c>
      <c r="BF277" s="141">
        <f>IF(N277="snížená",J277,0)</f>
        <v>0</v>
      </c>
      <c r="BG277" s="141">
        <f>IF(N277="zákl. přenesená",J277,0)</f>
        <v>0</v>
      </c>
      <c r="BH277" s="141">
        <f>IF(N277="sníž. přenesená",J277,0)</f>
        <v>0</v>
      </c>
      <c r="BI277" s="141">
        <f>IF(N277="nulová",J277,0)</f>
        <v>0</v>
      </c>
      <c r="BJ277" s="17" t="s">
        <v>84</v>
      </c>
      <c r="BK277" s="141">
        <f>ROUND(I277*H277,2)</f>
        <v>0</v>
      </c>
      <c r="BL277" s="17" t="s">
        <v>128</v>
      </c>
      <c r="BM277" s="140" t="s">
        <v>517</v>
      </c>
    </row>
    <row r="278" spans="2:51" s="13" customFormat="1" ht="12">
      <c r="B278" s="166"/>
      <c r="D278" s="162" t="s">
        <v>233</v>
      </c>
      <c r="E278" s="172" t="s">
        <v>1</v>
      </c>
      <c r="F278" s="167" t="s">
        <v>518</v>
      </c>
      <c r="H278" s="168">
        <v>1</v>
      </c>
      <c r="L278" s="166"/>
      <c r="M278" s="173"/>
      <c r="N278" s="174"/>
      <c r="O278" s="174"/>
      <c r="P278" s="174"/>
      <c r="Q278" s="174"/>
      <c r="R278" s="174"/>
      <c r="S278" s="174"/>
      <c r="T278" s="175"/>
      <c r="AT278" s="172" t="s">
        <v>233</v>
      </c>
      <c r="AU278" s="172" t="s">
        <v>86</v>
      </c>
      <c r="AV278" s="13" t="s">
        <v>86</v>
      </c>
      <c r="AW278" s="13" t="s">
        <v>33</v>
      </c>
      <c r="AX278" s="13" t="s">
        <v>84</v>
      </c>
      <c r="AY278" s="172" t="s">
        <v>127</v>
      </c>
    </row>
    <row r="279" spans="1:65" s="2" customFormat="1" ht="16.5" customHeight="1">
      <c r="A279" s="29"/>
      <c r="B279" s="128"/>
      <c r="C279" s="195" t="s">
        <v>519</v>
      </c>
      <c r="D279" s="195" t="s">
        <v>121</v>
      </c>
      <c r="E279" s="196" t="s">
        <v>520</v>
      </c>
      <c r="F279" s="197" t="s">
        <v>521</v>
      </c>
      <c r="G279" s="198" t="s">
        <v>124</v>
      </c>
      <c r="H279" s="199">
        <v>1</v>
      </c>
      <c r="I279" s="200"/>
      <c r="J279" s="200">
        <f>ROUND(I279*H279,2)</f>
        <v>0</v>
      </c>
      <c r="K279" s="197" t="s">
        <v>1</v>
      </c>
      <c r="L279" s="135"/>
      <c r="M279" s="136" t="s">
        <v>1</v>
      </c>
      <c r="N279" s="137" t="s">
        <v>41</v>
      </c>
      <c r="O279" s="138">
        <v>0</v>
      </c>
      <c r="P279" s="138">
        <f>O279*H279</f>
        <v>0</v>
      </c>
      <c r="Q279" s="138">
        <v>0</v>
      </c>
      <c r="R279" s="138">
        <f>Q279*H279</f>
        <v>0</v>
      </c>
      <c r="S279" s="138">
        <v>0</v>
      </c>
      <c r="T279" s="139">
        <f>S279*H279</f>
        <v>0</v>
      </c>
      <c r="U279" s="29"/>
      <c r="V279" s="29"/>
      <c r="W279" s="29"/>
      <c r="X279" s="29"/>
      <c r="Y279" s="29"/>
      <c r="Z279" s="29"/>
      <c r="AA279" s="29"/>
      <c r="AB279" s="29"/>
      <c r="AC279" s="29"/>
      <c r="AD279" s="29"/>
      <c r="AE279" s="29"/>
      <c r="AR279" s="140" t="s">
        <v>126</v>
      </c>
      <c r="AT279" s="140" t="s">
        <v>121</v>
      </c>
      <c r="AU279" s="140" t="s">
        <v>86</v>
      </c>
      <c r="AY279" s="17" t="s">
        <v>127</v>
      </c>
      <c r="BE279" s="141">
        <f>IF(N279="základní",J279,0)</f>
        <v>0</v>
      </c>
      <c r="BF279" s="141">
        <f>IF(N279="snížená",J279,0)</f>
        <v>0</v>
      </c>
      <c r="BG279" s="141">
        <f>IF(N279="zákl. přenesená",J279,0)</f>
        <v>0</v>
      </c>
      <c r="BH279" s="141">
        <f>IF(N279="sníž. přenesená",J279,0)</f>
        <v>0</v>
      </c>
      <c r="BI279" s="141">
        <f>IF(N279="nulová",J279,0)</f>
        <v>0</v>
      </c>
      <c r="BJ279" s="17" t="s">
        <v>84</v>
      </c>
      <c r="BK279" s="141">
        <f>ROUND(I279*H279,2)</f>
        <v>0</v>
      </c>
      <c r="BL279" s="17" t="s">
        <v>128</v>
      </c>
      <c r="BM279" s="140" t="s">
        <v>522</v>
      </c>
    </row>
    <row r="280" spans="1:65" s="2" customFormat="1" ht="21.75" customHeight="1">
      <c r="A280" s="29"/>
      <c r="B280" s="128"/>
      <c r="C280" s="154" t="s">
        <v>523</v>
      </c>
      <c r="D280" s="154" t="s">
        <v>148</v>
      </c>
      <c r="E280" s="155" t="s">
        <v>524</v>
      </c>
      <c r="F280" s="156" t="s">
        <v>525</v>
      </c>
      <c r="G280" s="157" t="s">
        <v>124</v>
      </c>
      <c r="H280" s="158">
        <v>4</v>
      </c>
      <c r="I280" s="159"/>
      <c r="J280" s="159">
        <f>ROUND(I280*H280,2)</f>
        <v>0</v>
      </c>
      <c r="K280" s="156" t="s">
        <v>125</v>
      </c>
      <c r="L280" s="30"/>
      <c r="M280" s="160" t="s">
        <v>1</v>
      </c>
      <c r="N280" s="161" t="s">
        <v>41</v>
      </c>
      <c r="O280" s="138">
        <v>0</v>
      </c>
      <c r="P280" s="138">
        <f>O280*H280</f>
        <v>0</v>
      </c>
      <c r="Q280" s="138">
        <v>0</v>
      </c>
      <c r="R280" s="138">
        <f>Q280*H280</f>
        <v>0</v>
      </c>
      <c r="S280" s="138">
        <v>0</v>
      </c>
      <c r="T280" s="139">
        <f>S280*H280</f>
        <v>0</v>
      </c>
      <c r="U280" s="29"/>
      <c r="V280" s="29"/>
      <c r="W280" s="29"/>
      <c r="X280" s="29"/>
      <c r="Y280" s="29"/>
      <c r="Z280" s="29"/>
      <c r="AA280" s="29"/>
      <c r="AB280" s="29"/>
      <c r="AC280" s="29"/>
      <c r="AD280" s="29"/>
      <c r="AE280" s="29"/>
      <c r="AR280" s="140" t="s">
        <v>128</v>
      </c>
      <c r="AT280" s="140" t="s">
        <v>148</v>
      </c>
      <c r="AU280" s="140" t="s">
        <v>86</v>
      </c>
      <c r="AY280" s="17" t="s">
        <v>127</v>
      </c>
      <c r="BE280" s="141">
        <f>IF(N280="základní",J280,0)</f>
        <v>0</v>
      </c>
      <c r="BF280" s="141">
        <f>IF(N280="snížená",J280,0)</f>
        <v>0</v>
      </c>
      <c r="BG280" s="141">
        <f>IF(N280="zákl. přenesená",J280,0)</f>
        <v>0</v>
      </c>
      <c r="BH280" s="141">
        <f>IF(N280="sníž. přenesená",J280,0)</f>
        <v>0</v>
      </c>
      <c r="BI280" s="141">
        <f>IF(N280="nulová",J280,0)</f>
        <v>0</v>
      </c>
      <c r="BJ280" s="17" t="s">
        <v>84</v>
      </c>
      <c r="BK280" s="141">
        <f>ROUND(I280*H280,2)</f>
        <v>0</v>
      </c>
      <c r="BL280" s="17" t="s">
        <v>128</v>
      </c>
      <c r="BM280" s="140" t="s">
        <v>526</v>
      </c>
    </row>
    <row r="281" spans="1:47" s="2" customFormat="1" ht="19.5">
      <c r="A281" s="29"/>
      <c r="B281" s="30"/>
      <c r="C281" s="29"/>
      <c r="D281" s="162" t="s">
        <v>226</v>
      </c>
      <c r="E281" s="29"/>
      <c r="F281" s="163" t="s">
        <v>527</v>
      </c>
      <c r="G281" s="29"/>
      <c r="H281" s="29"/>
      <c r="I281" s="29"/>
      <c r="J281" s="29"/>
      <c r="K281" s="29"/>
      <c r="L281" s="30"/>
      <c r="M281" s="164"/>
      <c r="N281" s="165"/>
      <c r="O281" s="55"/>
      <c r="P281" s="55"/>
      <c r="Q281" s="55"/>
      <c r="R281" s="55"/>
      <c r="S281" s="55"/>
      <c r="T281" s="56"/>
      <c r="U281" s="29"/>
      <c r="V281" s="29"/>
      <c r="W281" s="29"/>
      <c r="X281" s="29"/>
      <c r="Y281" s="29"/>
      <c r="Z281" s="29"/>
      <c r="AA281" s="29"/>
      <c r="AB281" s="29"/>
      <c r="AC281" s="29"/>
      <c r="AD281" s="29"/>
      <c r="AE281" s="29"/>
      <c r="AT281" s="17" t="s">
        <v>226</v>
      </c>
      <c r="AU281" s="17" t="s">
        <v>86</v>
      </c>
    </row>
    <row r="282" spans="1:65" s="2" customFormat="1" ht="21.75" customHeight="1">
      <c r="A282" s="29"/>
      <c r="B282" s="128"/>
      <c r="C282" s="154" t="s">
        <v>528</v>
      </c>
      <c r="D282" s="154" t="s">
        <v>148</v>
      </c>
      <c r="E282" s="155" t="s">
        <v>529</v>
      </c>
      <c r="F282" s="156" t="s">
        <v>530</v>
      </c>
      <c r="G282" s="157" t="s">
        <v>124</v>
      </c>
      <c r="H282" s="158">
        <v>4</v>
      </c>
      <c r="I282" s="159"/>
      <c r="J282" s="159">
        <f>ROUND(I282*H282,2)</f>
        <v>0</v>
      </c>
      <c r="K282" s="156" t="s">
        <v>125</v>
      </c>
      <c r="L282" s="30"/>
      <c r="M282" s="160" t="s">
        <v>1</v>
      </c>
      <c r="N282" s="161" t="s">
        <v>41</v>
      </c>
      <c r="O282" s="138">
        <v>0</v>
      </c>
      <c r="P282" s="138">
        <f>O282*H282</f>
        <v>0</v>
      </c>
      <c r="Q282" s="138">
        <v>0</v>
      </c>
      <c r="R282" s="138">
        <f>Q282*H282</f>
        <v>0</v>
      </c>
      <c r="S282" s="138">
        <v>0</v>
      </c>
      <c r="T282" s="139">
        <f>S282*H282</f>
        <v>0</v>
      </c>
      <c r="U282" s="29"/>
      <c r="V282" s="29"/>
      <c r="W282" s="29"/>
      <c r="X282" s="29"/>
      <c r="Y282" s="29"/>
      <c r="Z282" s="29"/>
      <c r="AA282" s="29"/>
      <c r="AB282" s="29"/>
      <c r="AC282" s="29"/>
      <c r="AD282" s="29"/>
      <c r="AE282" s="29"/>
      <c r="AR282" s="140" t="s">
        <v>128</v>
      </c>
      <c r="AT282" s="140" t="s">
        <v>148</v>
      </c>
      <c r="AU282" s="140" t="s">
        <v>86</v>
      </c>
      <c r="AY282" s="17" t="s">
        <v>127</v>
      </c>
      <c r="BE282" s="141">
        <f>IF(N282="základní",J282,0)</f>
        <v>0</v>
      </c>
      <c r="BF282" s="141">
        <f>IF(N282="snížená",J282,0)</f>
        <v>0</v>
      </c>
      <c r="BG282" s="141">
        <f>IF(N282="zákl. přenesená",J282,0)</f>
        <v>0</v>
      </c>
      <c r="BH282" s="141">
        <f>IF(N282="sníž. přenesená",J282,0)</f>
        <v>0</v>
      </c>
      <c r="BI282" s="141">
        <f>IF(N282="nulová",J282,0)</f>
        <v>0</v>
      </c>
      <c r="BJ282" s="17" t="s">
        <v>84</v>
      </c>
      <c r="BK282" s="141">
        <f>ROUND(I282*H282,2)</f>
        <v>0</v>
      </c>
      <c r="BL282" s="17" t="s">
        <v>128</v>
      </c>
      <c r="BM282" s="140" t="s">
        <v>531</v>
      </c>
    </row>
    <row r="283" spans="1:47" s="2" customFormat="1" ht="19.5">
      <c r="A283" s="29"/>
      <c r="B283" s="30"/>
      <c r="C283" s="29"/>
      <c r="D283" s="162" t="s">
        <v>226</v>
      </c>
      <c r="E283" s="29"/>
      <c r="F283" s="163" t="s">
        <v>527</v>
      </c>
      <c r="G283" s="29"/>
      <c r="H283" s="29"/>
      <c r="I283" s="29"/>
      <c r="J283" s="29"/>
      <c r="K283" s="29"/>
      <c r="L283" s="30"/>
      <c r="M283" s="164"/>
      <c r="N283" s="165"/>
      <c r="O283" s="55"/>
      <c r="P283" s="55"/>
      <c r="Q283" s="55"/>
      <c r="R283" s="55"/>
      <c r="S283" s="55"/>
      <c r="T283" s="56"/>
      <c r="U283" s="29"/>
      <c r="V283" s="29"/>
      <c r="W283" s="29"/>
      <c r="X283" s="29"/>
      <c r="Y283" s="29"/>
      <c r="Z283" s="29"/>
      <c r="AA283" s="29"/>
      <c r="AB283" s="29"/>
      <c r="AC283" s="29"/>
      <c r="AD283" s="29"/>
      <c r="AE283" s="29"/>
      <c r="AT283" s="17" t="s">
        <v>226</v>
      </c>
      <c r="AU283" s="17" t="s">
        <v>86</v>
      </c>
    </row>
    <row r="284" spans="1:65" s="2" customFormat="1" ht="16.5" customHeight="1">
      <c r="A284" s="29"/>
      <c r="B284" s="128"/>
      <c r="C284" s="129" t="s">
        <v>532</v>
      </c>
      <c r="D284" s="129" t="s">
        <v>121</v>
      </c>
      <c r="E284" s="130" t="s">
        <v>533</v>
      </c>
      <c r="F284" s="131" t="s">
        <v>534</v>
      </c>
      <c r="G284" s="132" t="s">
        <v>124</v>
      </c>
      <c r="H284" s="133">
        <v>2</v>
      </c>
      <c r="I284" s="134"/>
      <c r="J284" s="134">
        <f>ROUND(I284*H284,2)</f>
        <v>0</v>
      </c>
      <c r="K284" s="131" t="s">
        <v>125</v>
      </c>
      <c r="L284" s="135"/>
      <c r="M284" s="136" t="s">
        <v>1</v>
      </c>
      <c r="N284" s="137" t="s">
        <v>41</v>
      </c>
      <c r="O284" s="138">
        <v>0</v>
      </c>
      <c r="P284" s="138">
        <f>O284*H284</f>
        <v>0</v>
      </c>
      <c r="Q284" s="138">
        <v>0.06</v>
      </c>
      <c r="R284" s="138">
        <f>Q284*H284</f>
        <v>0.12</v>
      </c>
      <c r="S284" s="138">
        <v>0</v>
      </c>
      <c r="T284" s="139">
        <f>S284*H284</f>
        <v>0</v>
      </c>
      <c r="U284" s="29"/>
      <c r="V284" s="29"/>
      <c r="W284" s="29"/>
      <c r="X284" s="29"/>
      <c r="Y284" s="29"/>
      <c r="Z284" s="29"/>
      <c r="AA284" s="29"/>
      <c r="AB284" s="29"/>
      <c r="AC284" s="29"/>
      <c r="AD284" s="29"/>
      <c r="AE284" s="29"/>
      <c r="AR284" s="140" t="s">
        <v>126</v>
      </c>
      <c r="AT284" s="140" t="s">
        <v>121</v>
      </c>
      <c r="AU284" s="140" t="s">
        <v>86</v>
      </c>
      <c r="AY284" s="17" t="s">
        <v>127</v>
      </c>
      <c r="BE284" s="141">
        <f>IF(N284="základní",J284,0)</f>
        <v>0</v>
      </c>
      <c r="BF284" s="141">
        <f>IF(N284="snížená",J284,0)</f>
        <v>0</v>
      </c>
      <c r="BG284" s="141">
        <f>IF(N284="zákl. přenesená",J284,0)</f>
        <v>0</v>
      </c>
      <c r="BH284" s="141">
        <f>IF(N284="sníž. přenesená",J284,0)</f>
        <v>0</v>
      </c>
      <c r="BI284" s="141">
        <f>IF(N284="nulová",J284,0)</f>
        <v>0</v>
      </c>
      <c r="BJ284" s="17" t="s">
        <v>84</v>
      </c>
      <c r="BK284" s="141">
        <f>ROUND(I284*H284,2)</f>
        <v>0</v>
      </c>
      <c r="BL284" s="17" t="s">
        <v>128</v>
      </c>
      <c r="BM284" s="140" t="s">
        <v>535</v>
      </c>
    </row>
    <row r="285" spans="1:65" s="2" customFormat="1" ht="21.75" customHeight="1">
      <c r="A285" s="29"/>
      <c r="B285" s="128"/>
      <c r="C285" s="154" t="s">
        <v>536</v>
      </c>
      <c r="D285" s="154" t="s">
        <v>148</v>
      </c>
      <c r="E285" s="155" t="s">
        <v>537</v>
      </c>
      <c r="F285" s="156" t="s">
        <v>538</v>
      </c>
      <c r="G285" s="157" t="s">
        <v>124</v>
      </c>
      <c r="H285" s="158">
        <v>2</v>
      </c>
      <c r="I285" s="159"/>
      <c r="J285" s="159">
        <f>ROUND(I285*H285,2)</f>
        <v>0</v>
      </c>
      <c r="K285" s="156" t="s">
        <v>1</v>
      </c>
      <c r="L285" s="30"/>
      <c r="M285" s="160" t="s">
        <v>1</v>
      </c>
      <c r="N285" s="161" t="s">
        <v>41</v>
      </c>
      <c r="O285" s="138">
        <v>0</v>
      </c>
      <c r="P285" s="138">
        <f>O285*H285</f>
        <v>0</v>
      </c>
      <c r="Q285" s="138">
        <v>0</v>
      </c>
      <c r="R285" s="138">
        <f>Q285*H285</f>
        <v>0</v>
      </c>
      <c r="S285" s="138">
        <v>0</v>
      </c>
      <c r="T285" s="139">
        <f>S285*H285</f>
        <v>0</v>
      </c>
      <c r="U285" s="29"/>
      <c r="V285" s="29"/>
      <c r="W285" s="29"/>
      <c r="X285" s="29"/>
      <c r="Y285" s="29"/>
      <c r="Z285" s="29"/>
      <c r="AA285" s="29"/>
      <c r="AB285" s="29"/>
      <c r="AC285" s="29"/>
      <c r="AD285" s="29"/>
      <c r="AE285" s="29"/>
      <c r="AR285" s="140" t="s">
        <v>128</v>
      </c>
      <c r="AT285" s="140" t="s">
        <v>148</v>
      </c>
      <c r="AU285" s="140" t="s">
        <v>86</v>
      </c>
      <c r="AY285" s="17" t="s">
        <v>127</v>
      </c>
      <c r="BE285" s="141">
        <f>IF(N285="základní",J285,0)</f>
        <v>0</v>
      </c>
      <c r="BF285" s="141">
        <f>IF(N285="snížená",J285,0)</f>
        <v>0</v>
      </c>
      <c r="BG285" s="141">
        <f>IF(N285="zákl. přenesená",J285,0)</f>
        <v>0</v>
      </c>
      <c r="BH285" s="141">
        <f>IF(N285="sníž. přenesená",J285,0)</f>
        <v>0</v>
      </c>
      <c r="BI285" s="141">
        <f>IF(N285="nulová",J285,0)</f>
        <v>0</v>
      </c>
      <c r="BJ285" s="17" t="s">
        <v>84</v>
      </c>
      <c r="BK285" s="141">
        <f>ROUND(I285*H285,2)</f>
        <v>0</v>
      </c>
      <c r="BL285" s="17" t="s">
        <v>128</v>
      </c>
      <c r="BM285" s="140" t="s">
        <v>539</v>
      </c>
    </row>
    <row r="286" spans="1:47" s="2" customFormat="1" ht="19.5">
      <c r="A286" s="29"/>
      <c r="B286" s="30"/>
      <c r="C286" s="29"/>
      <c r="D286" s="162" t="s">
        <v>226</v>
      </c>
      <c r="E286" s="29"/>
      <c r="F286" s="163" t="s">
        <v>540</v>
      </c>
      <c r="G286" s="29"/>
      <c r="H286" s="29"/>
      <c r="I286" s="29"/>
      <c r="J286" s="29"/>
      <c r="K286" s="29"/>
      <c r="L286" s="30"/>
      <c r="M286" s="164"/>
      <c r="N286" s="165"/>
      <c r="O286" s="55"/>
      <c r="P286" s="55"/>
      <c r="Q286" s="55"/>
      <c r="R286" s="55"/>
      <c r="S286" s="55"/>
      <c r="T286" s="56"/>
      <c r="U286" s="29"/>
      <c r="V286" s="29"/>
      <c r="W286" s="29"/>
      <c r="X286" s="29"/>
      <c r="Y286" s="29"/>
      <c r="Z286" s="29"/>
      <c r="AA286" s="29"/>
      <c r="AB286" s="29"/>
      <c r="AC286" s="29"/>
      <c r="AD286" s="29"/>
      <c r="AE286" s="29"/>
      <c r="AT286" s="17" t="s">
        <v>226</v>
      </c>
      <c r="AU286" s="17" t="s">
        <v>86</v>
      </c>
    </row>
    <row r="287" spans="1:65" s="2" customFormat="1" ht="16.5" customHeight="1">
      <c r="A287" s="29"/>
      <c r="B287" s="128"/>
      <c r="C287" s="129" t="s">
        <v>541</v>
      </c>
      <c r="D287" s="129" t="s">
        <v>121</v>
      </c>
      <c r="E287" s="130" t="s">
        <v>542</v>
      </c>
      <c r="F287" s="131" t="s">
        <v>543</v>
      </c>
      <c r="G287" s="132" t="s">
        <v>124</v>
      </c>
      <c r="H287" s="133">
        <v>2</v>
      </c>
      <c r="I287" s="134"/>
      <c r="J287" s="134">
        <f>ROUND(I287*H287,2)</f>
        <v>0</v>
      </c>
      <c r="K287" s="131" t="s">
        <v>125</v>
      </c>
      <c r="L287" s="135"/>
      <c r="M287" s="136" t="s">
        <v>1</v>
      </c>
      <c r="N287" s="137" t="s">
        <v>41</v>
      </c>
      <c r="O287" s="138">
        <v>0</v>
      </c>
      <c r="P287" s="138">
        <f>O287*H287</f>
        <v>0</v>
      </c>
      <c r="Q287" s="138">
        <v>0</v>
      </c>
      <c r="R287" s="138">
        <f>Q287*H287</f>
        <v>0</v>
      </c>
      <c r="S287" s="138">
        <v>0</v>
      </c>
      <c r="T287" s="139">
        <f>S287*H287</f>
        <v>0</v>
      </c>
      <c r="U287" s="29"/>
      <c r="V287" s="29"/>
      <c r="W287" s="29"/>
      <c r="X287" s="29"/>
      <c r="Y287" s="29"/>
      <c r="Z287" s="29"/>
      <c r="AA287" s="29"/>
      <c r="AB287" s="29"/>
      <c r="AC287" s="29"/>
      <c r="AD287" s="29"/>
      <c r="AE287" s="29"/>
      <c r="AR287" s="140" t="s">
        <v>126</v>
      </c>
      <c r="AT287" s="140" t="s">
        <v>121</v>
      </c>
      <c r="AU287" s="140" t="s">
        <v>86</v>
      </c>
      <c r="AY287" s="17" t="s">
        <v>127</v>
      </c>
      <c r="BE287" s="141">
        <f>IF(N287="základní",J287,0)</f>
        <v>0</v>
      </c>
      <c r="BF287" s="141">
        <f>IF(N287="snížená",J287,0)</f>
        <v>0</v>
      </c>
      <c r="BG287" s="141">
        <f>IF(N287="zákl. přenesená",J287,0)</f>
        <v>0</v>
      </c>
      <c r="BH287" s="141">
        <f>IF(N287="sníž. přenesená",J287,0)</f>
        <v>0</v>
      </c>
      <c r="BI287" s="141">
        <f>IF(N287="nulová",J287,0)</f>
        <v>0</v>
      </c>
      <c r="BJ287" s="17" t="s">
        <v>84</v>
      </c>
      <c r="BK287" s="141">
        <f>ROUND(I287*H287,2)</f>
        <v>0</v>
      </c>
      <c r="BL287" s="17" t="s">
        <v>128</v>
      </c>
      <c r="BM287" s="140" t="s">
        <v>544</v>
      </c>
    </row>
    <row r="288" spans="1:65" s="2" customFormat="1" ht="16.5" customHeight="1">
      <c r="A288" s="29"/>
      <c r="B288" s="128"/>
      <c r="C288" s="129" t="s">
        <v>545</v>
      </c>
      <c r="D288" s="129" t="s">
        <v>121</v>
      </c>
      <c r="E288" s="130" t="s">
        <v>546</v>
      </c>
      <c r="F288" s="131" t="s">
        <v>547</v>
      </c>
      <c r="G288" s="132" t="s">
        <v>124</v>
      </c>
      <c r="H288" s="133">
        <v>2</v>
      </c>
      <c r="I288" s="134"/>
      <c r="J288" s="134">
        <f>ROUND(I288*H288,2)</f>
        <v>0</v>
      </c>
      <c r="K288" s="131" t="s">
        <v>125</v>
      </c>
      <c r="L288" s="135"/>
      <c r="M288" s="136" t="s">
        <v>1</v>
      </c>
      <c r="N288" s="137" t="s">
        <v>41</v>
      </c>
      <c r="O288" s="138">
        <v>0</v>
      </c>
      <c r="P288" s="138">
        <f>O288*H288</f>
        <v>0</v>
      </c>
      <c r="Q288" s="138">
        <v>0.00265</v>
      </c>
      <c r="R288" s="138">
        <f>Q288*H288</f>
        <v>0.0053</v>
      </c>
      <c r="S288" s="138">
        <v>0</v>
      </c>
      <c r="T288" s="139">
        <f>S288*H288</f>
        <v>0</v>
      </c>
      <c r="U288" s="29"/>
      <c r="V288" s="29"/>
      <c r="W288" s="29"/>
      <c r="X288" s="29"/>
      <c r="Y288" s="29"/>
      <c r="Z288" s="29"/>
      <c r="AA288" s="29"/>
      <c r="AB288" s="29"/>
      <c r="AC288" s="29"/>
      <c r="AD288" s="29"/>
      <c r="AE288" s="29"/>
      <c r="AR288" s="140" t="s">
        <v>126</v>
      </c>
      <c r="AT288" s="140" t="s">
        <v>121</v>
      </c>
      <c r="AU288" s="140" t="s">
        <v>86</v>
      </c>
      <c r="AY288" s="17" t="s">
        <v>127</v>
      </c>
      <c r="BE288" s="141">
        <f>IF(N288="základní",J288,0)</f>
        <v>0</v>
      </c>
      <c r="BF288" s="141">
        <f>IF(N288="snížená",J288,0)</f>
        <v>0</v>
      </c>
      <c r="BG288" s="141">
        <f>IF(N288="zákl. přenesená",J288,0)</f>
        <v>0</v>
      </c>
      <c r="BH288" s="141">
        <f>IF(N288="sníž. přenesená",J288,0)</f>
        <v>0</v>
      </c>
      <c r="BI288" s="141">
        <f>IF(N288="nulová",J288,0)</f>
        <v>0</v>
      </c>
      <c r="BJ288" s="17" t="s">
        <v>84</v>
      </c>
      <c r="BK288" s="141">
        <f>ROUND(I288*H288,2)</f>
        <v>0</v>
      </c>
      <c r="BL288" s="17" t="s">
        <v>128</v>
      </c>
      <c r="BM288" s="140" t="s">
        <v>548</v>
      </c>
    </row>
    <row r="289" spans="1:65" s="2" customFormat="1" ht="21.75" customHeight="1">
      <c r="A289" s="29"/>
      <c r="B289" s="128"/>
      <c r="C289" s="129" t="s">
        <v>549</v>
      </c>
      <c r="D289" s="129" t="s">
        <v>121</v>
      </c>
      <c r="E289" s="130" t="s">
        <v>550</v>
      </c>
      <c r="F289" s="131" t="s">
        <v>551</v>
      </c>
      <c r="G289" s="132" t="s">
        <v>124</v>
      </c>
      <c r="H289" s="133">
        <v>4</v>
      </c>
      <c r="I289" s="134"/>
      <c r="J289" s="134">
        <f>ROUND(I289*H289,2)</f>
        <v>0</v>
      </c>
      <c r="K289" s="131" t="s">
        <v>125</v>
      </c>
      <c r="L289" s="135"/>
      <c r="M289" s="136" t="s">
        <v>1</v>
      </c>
      <c r="N289" s="137" t="s">
        <v>41</v>
      </c>
      <c r="O289" s="138">
        <v>0</v>
      </c>
      <c r="P289" s="138">
        <f>O289*H289</f>
        <v>0</v>
      </c>
      <c r="Q289" s="138">
        <v>0.00015</v>
      </c>
      <c r="R289" s="138">
        <f>Q289*H289</f>
        <v>0.0006</v>
      </c>
      <c r="S289" s="138">
        <v>0</v>
      </c>
      <c r="T289" s="139">
        <f>S289*H289</f>
        <v>0</v>
      </c>
      <c r="U289" s="29"/>
      <c r="V289" s="29"/>
      <c r="W289" s="29"/>
      <c r="X289" s="29"/>
      <c r="Y289" s="29"/>
      <c r="Z289" s="29"/>
      <c r="AA289" s="29"/>
      <c r="AB289" s="29"/>
      <c r="AC289" s="29"/>
      <c r="AD289" s="29"/>
      <c r="AE289" s="29"/>
      <c r="AR289" s="140" t="s">
        <v>126</v>
      </c>
      <c r="AT289" s="140" t="s">
        <v>121</v>
      </c>
      <c r="AU289" s="140" t="s">
        <v>86</v>
      </c>
      <c r="AY289" s="17" t="s">
        <v>127</v>
      </c>
      <c r="BE289" s="141">
        <f>IF(N289="základní",J289,0)</f>
        <v>0</v>
      </c>
      <c r="BF289" s="141">
        <f>IF(N289="snížená",J289,0)</f>
        <v>0</v>
      </c>
      <c r="BG289" s="141">
        <f>IF(N289="zákl. přenesená",J289,0)</f>
        <v>0</v>
      </c>
      <c r="BH289" s="141">
        <f>IF(N289="sníž. přenesená",J289,0)</f>
        <v>0</v>
      </c>
      <c r="BI289" s="141">
        <f>IF(N289="nulová",J289,0)</f>
        <v>0</v>
      </c>
      <c r="BJ289" s="17" t="s">
        <v>84</v>
      </c>
      <c r="BK289" s="141">
        <f>ROUND(I289*H289,2)</f>
        <v>0</v>
      </c>
      <c r="BL289" s="17" t="s">
        <v>128</v>
      </c>
      <c r="BM289" s="140" t="s">
        <v>552</v>
      </c>
    </row>
    <row r="290" spans="1:65" s="2" customFormat="1" ht="16.5" customHeight="1">
      <c r="A290" s="29"/>
      <c r="B290" s="128"/>
      <c r="C290" s="129" t="s">
        <v>553</v>
      </c>
      <c r="D290" s="129" t="s">
        <v>121</v>
      </c>
      <c r="E290" s="130" t="s">
        <v>554</v>
      </c>
      <c r="F290" s="131" t="s">
        <v>555</v>
      </c>
      <c r="G290" s="132" t="s">
        <v>124</v>
      </c>
      <c r="H290" s="133">
        <v>2</v>
      </c>
      <c r="I290" s="134"/>
      <c r="J290" s="134">
        <f>ROUND(I290*H290,2)</f>
        <v>0</v>
      </c>
      <c r="K290" s="131" t="s">
        <v>125</v>
      </c>
      <c r="L290" s="135"/>
      <c r="M290" s="136" t="s">
        <v>1</v>
      </c>
      <c r="N290" s="137" t="s">
        <v>41</v>
      </c>
      <c r="O290" s="138">
        <v>0</v>
      </c>
      <c r="P290" s="138">
        <f>O290*H290</f>
        <v>0</v>
      </c>
      <c r="Q290" s="138">
        <v>0</v>
      </c>
      <c r="R290" s="138">
        <f>Q290*H290</f>
        <v>0</v>
      </c>
      <c r="S290" s="138">
        <v>0</v>
      </c>
      <c r="T290" s="139">
        <f>S290*H290</f>
        <v>0</v>
      </c>
      <c r="U290" s="29"/>
      <c r="V290" s="29"/>
      <c r="W290" s="29"/>
      <c r="X290" s="29"/>
      <c r="Y290" s="29"/>
      <c r="Z290" s="29"/>
      <c r="AA290" s="29"/>
      <c r="AB290" s="29"/>
      <c r="AC290" s="29"/>
      <c r="AD290" s="29"/>
      <c r="AE290" s="29"/>
      <c r="AR290" s="140" t="s">
        <v>126</v>
      </c>
      <c r="AT290" s="140" t="s">
        <v>121</v>
      </c>
      <c r="AU290" s="140" t="s">
        <v>86</v>
      </c>
      <c r="AY290" s="17" t="s">
        <v>127</v>
      </c>
      <c r="BE290" s="141">
        <f>IF(N290="základní",J290,0)</f>
        <v>0</v>
      </c>
      <c r="BF290" s="141">
        <f>IF(N290="snížená",J290,0)</f>
        <v>0</v>
      </c>
      <c r="BG290" s="141">
        <f>IF(N290="zákl. přenesená",J290,0)</f>
        <v>0</v>
      </c>
      <c r="BH290" s="141">
        <f>IF(N290="sníž. přenesená",J290,0)</f>
        <v>0</v>
      </c>
      <c r="BI290" s="141">
        <f>IF(N290="nulová",J290,0)</f>
        <v>0</v>
      </c>
      <c r="BJ290" s="17" t="s">
        <v>84</v>
      </c>
      <c r="BK290" s="141">
        <f>ROUND(I290*H290,2)</f>
        <v>0</v>
      </c>
      <c r="BL290" s="17" t="s">
        <v>128</v>
      </c>
      <c r="BM290" s="140" t="s">
        <v>556</v>
      </c>
    </row>
    <row r="291" spans="1:65" s="2" customFormat="1" ht="24">
      <c r="A291" s="29"/>
      <c r="B291" s="128"/>
      <c r="C291" s="154" t="s">
        <v>557</v>
      </c>
      <c r="D291" s="154" t="s">
        <v>148</v>
      </c>
      <c r="E291" s="155" t="s">
        <v>558</v>
      </c>
      <c r="F291" s="156" t="s">
        <v>559</v>
      </c>
      <c r="G291" s="157" t="s">
        <v>124</v>
      </c>
      <c r="H291" s="158">
        <v>20</v>
      </c>
      <c r="I291" s="159"/>
      <c r="J291" s="159">
        <f>ROUND(I291*H291,2)</f>
        <v>0</v>
      </c>
      <c r="K291" s="156" t="s">
        <v>125</v>
      </c>
      <c r="L291" s="30"/>
      <c r="M291" s="160" t="s">
        <v>1</v>
      </c>
      <c r="N291" s="161" t="s">
        <v>41</v>
      </c>
      <c r="O291" s="138">
        <v>0</v>
      </c>
      <c r="P291" s="138">
        <f>O291*H291</f>
        <v>0</v>
      </c>
      <c r="Q291" s="138">
        <v>0</v>
      </c>
      <c r="R291" s="138">
        <f>Q291*H291</f>
        <v>0</v>
      </c>
      <c r="S291" s="138">
        <v>0</v>
      </c>
      <c r="T291" s="139">
        <f>S291*H291</f>
        <v>0</v>
      </c>
      <c r="U291" s="29"/>
      <c r="V291" s="29"/>
      <c r="W291" s="29"/>
      <c r="X291" s="29"/>
      <c r="Y291" s="29"/>
      <c r="Z291" s="29"/>
      <c r="AA291" s="29"/>
      <c r="AB291" s="29"/>
      <c r="AC291" s="29"/>
      <c r="AD291" s="29"/>
      <c r="AE291" s="29"/>
      <c r="AR291" s="140" t="s">
        <v>128</v>
      </c>
      <c r="AT291" s="140" t="s">
        <v>148</v>
      </c>
      <c r="AU291" s="140" t="s">
        <v>86</v>
      </c>
      <c r="AY291" s="17" t="s">
        <v>127</v>
      </c>
      <c r="BE291" s="141">
        <f>IF(N291="základní",J291,0)</f>
        <v>0</v>
      </c>
      <c r="BF291" s="141">
        <f>IF(N291="snížená",J291,0)</f>
        <v>0</v>
      </c>
      <c r="BG291" s="141">
        <f>IF(N291="zákl. přenesená",J291,0)</f>
        <v>0</v>
      </c>
      <c r="BH291" s="141">
        <f>IF(N291="sníž. přenesená",J291,0)</f>
        <v>0</v>
      </c>
      <c r="BI291" s="141">
        <f>IF(N291="nulová",J291,0)</f>
        <v>0</v>
      </c>
      <c r="BJ291" s="17" t="s">
        <v>84</v>
      </c>
      <c r="BK291" s="141">
        <f>ROUND(I291*H291,2)</f>
        <v>0</v>
      </c>
      <c r="BL291" s="17" t="s">
        <v>128</v>
      </c>
      <c r="BM291" s="140" t="s">
        <v>560</v>
      </c>
    </row>
    <row r="292" spans="1:47" s="2" customFormat="1" ht="19.5">
      <c r="A292" s="29"/>
      <c r="B292" s="30"/>
      <c r="C292" s="29"/>
      <c r="D292" s="162" t="s">
        <v>226</v>
      </c>
      <c r="E292" s="29"/>
      <c r="F292" s="163" t="s">
        <v>561</v>
      </c>
      <c r="G292" s="29"/>
      <c r="H292" s="29"/>
      <c r="I292" s="29"/>
      <c r="J292" s="29"/>
      <c r="K292" s="29"/>
      <c r="L292" s="30"/>
      <c r="M292" s="164"/>
      <c r="N292" s="165"/>
      <c r="O292" s="55"/>
      <c r="P292" s="55"/>
      <c r="Q292" s="55"/>
      <c r="R292" s="55"/>
      <c r="S292" s="55"/>
      <c r="T292" s="56"/>
      <c r="U292" s="29"/>
      <c r="V292" s="29"/>
      <c r="W292" s="29"/>
      <c r="X292" s="29"/>
      <c r="Y292" s="29"/>
      <c r="Z292" s="29"/>
      <c r="AA292" s="29"/>
      <c r="AB292" s="29"/>
      <c r="AC292" s="29"/>
      <c r="AD292" s="29"/>
      <c r="AE292" s="29"/>
      <c r="AT292" s="17" t="s">
        <v>226</v>
      </c>
      <c r="AU292" s="17" t="s">
        <v>86</v>
      </c>
    </row>
    <row r="293" spans="1:65" s="2" customFormat="1" ht="16.5" customHeight="1">
      <c r="A293" s="29"/>
      <c r="B293" s="128"/>
      <c r="C293" s="129" t="s">
        <v>562</v>
      </c>
      <c r="D293" s="129" t="s">
        <v>121</v>
      </c>
      <c r="E293" s="130" t="s">
        <v>563</v>
      </c>
      <c r="F293" s="131" t="s">
        <v>564</v>
      </c>
      <c r="G293" s="132" t="s">
        <v>124</v>
      </c>
      <c r="H293" s="133">
        <v>20</v>
      </c>
      <c r="I293" s="134"/>
      <c r="J293" s="134">
        <f aca="true" t="shared" si="0" ref="J293:J300">ROUND(I293*H293,2)</f>
        <v>0</v>
      </c>
      <c r="K293" s="131" t="s">
        <v>125</v>
      </c>
      <c r="L293" s="135"/>
      <c r="M293" s="136" t="s">
        <v>1</v>
      </c>
      <c r="N293" s="137" t="s">
        <v>41</v>
      </c>
      <c r="O293" s="138">
        <v>0</v>
      </c>
      <c r="P293" s="138">
        <f aca="true" t="shared" si="1" ref="P293:P300">O293*H293</f>
        <v>0</v>
      </c>
      <c r="Q293" s="138">
        <v>0</v>
      </c>
      <c r="R293" s="138">
        <f aca="true" t="shared" si="2" ref="R293:R300">Q293*H293</f>
        <v>0</v>
      </c>
      <c r="S293" s="138">
        <v>0</v>
      </c>
      <c r="T293" s="139">
        <f aca="true" t="shared" si="3" ref="T293:T300">S293*H293</f>
        <v>0</v>
      </c>
      <c r="U293" s="29"/>
      <c r="V293" s="29"/>
      <c r="W293" s="29"/>
      <c r="X293" s="29"/>
      <c r="Y293" s="29"/>
      <c r="Z293" s="29"/>
      <c r="AA293" s="29"/>
      <c r="AB293" s="29"/>
      <c r="AC293" s="29"/>
      <c r="AD293" s="29"/>
      <c r="AE293" s="29"/>
      <c r="AR293" s="140" t="s">
        <v>126</v>
      </c>
      <c r="AT293" s="140" t="s">
        <v>121</v>
      </c>
      <c r="AU293" s="140" t="s">
        <v>86</v>
      </c>
      <c r="AY293" s="17" t="s">
        <v>127</v>
      </c>
      <c r="BE293" s="141">
        <f aca="true" t="shared" si="4" ref="BE293:BE300">IF(N293="základní",J293,0)</f>
        <v>0</v>
      </c>
      <c r="BF293" s="141">
        <f aca="true" t="shared" si="5" ref="BF293:BF300">IF(N293="snížená",J293,0)</f>
        <v>0</v>
      </c>
      <c r="BG293" s="141">
        <f aca="true" t="shared" si="6" ref="BG293:BG300">IF(N293="zákl. přenesená",J293,0)</f>
        <v>0</v>
      </c>
      <c r="BH293" s="141">
        <f aca="true" t="shared" si="7" ref="BH293:BH300">IF(N293="sníž. přenesená",J293,0)</f>
        <v>0</v>
      </c>
      <c r="BI293" s="141">
        <f aca="true" t="shared" si="8" ref="BI293:BI300">IF(N293="nulová",J293,0)</f>
        <v>0</v>
      </c>
      <c r="BJ293" s="17" t="s">
        <v>84</v>
      </c>
      <c r="BK293" s="141">
        <f aca="true" t="shared" si="9" ref="BK293:BK300">ROUND(I293*H293,2)</f>
        <v>0</v>
      </c>
      <c r="BL293" s="17" t="s">
        <v>128</v>
      </c>
      <c r="BM293" s="140" t="s">
        <v>565</v>
      </c>
    </row>
    <row r="294" spans="1:65" s="2" customFormat="1" ht="16.5" customHeight="1">
      <c r="A294" s="29"/>
      <c r="B294" s="128"/>
      <c r="C294" s="129" t="s">
        <v>566</v>
      </c>
      <c r="D294" s="129" t="s">
        <v>121</v>
      </c>
      <c r="E294" s="130" t="s">
        <v>567</v>
      </c>
      <c r="F294" s="131" t="s">
        <v>568</v>
      </c>
      <c r="G294" s="132" t="s">
        <v>124</v>
      </c>
      <c r="H294" s="133">
        <v>20</v>
      </c>
      <c r="I294" s="134"/>
      <c r="J294" s="134">
        <f t="shared" si="0"/>
        <v>0</v>
      </c>
      <c r="K294" s="131" t="s">
        <v>125</v>
      </c>
      <c r="L294" s="135"/>
      <c r="M294" s="136" t="s">
        <v>1</v>
      </c>
      <c r="N294" s="137" t="s">
        <v>41</v>
      </c>
      <c r="O294" s="138">
        <v>0</v>
      </c>
      <c r="P294" s="138">
        <f t="shared" si="1"/>
        <v>0</v>
      </c>
      <c r="Q294" s="138">
        <v>0.3</v>
      </c>
      <c r="R294" s="138">
        <f t="shared" si="2"/>
        <v>6</v>
      </c>
      <c r="S294" s="138">
        <v>0</v>
      </c>
      <c r="T294" s="139">
        <f t="shared" si="3"/>
        <v>0</v>
      </c>
      <c r="U294" s="29"/>
      <c r="V294" s="29"/>
      <c r="W294" s="29"/>
      <c r="X294" s="29"/>
      <c r="Y294" s="29"/>
      <c r="Z294" s="29"/>
      <c r="AA294" s="29"/>
      <c r="AB294" s="29"/>
      <c r="AC294" s="29"/>
      <c r="AD294" s="29"/>
      <c r="AE294" s="29"/>
      <c r="AR294" s="140" t="s">
        <v>126</v>
      </c>
      <c r="AT294" s="140" t="s">
        <v>121</v>
      </c>
      <c r="AU294" s="140" t="s">
        <v>86</v>
      </c>
      <c r="AY294" s="17" t="s">
        <v>127</v>
      </c>
      <c r="BE294" s="141">
        <f t="shared" si="4"/>
        <v>0</v>
      </c>
      <c r="BF294" s="141">
        <f t="shared" si="5"/>
        <v>0</v>
      </c>
      <c r="BG294" s="141">
        <f t="shared" si="6"/>
        <v>0</v>
      </c>
      <c r="BH294" s="141">
        <f t="shared" si="7"/>
        <v>0</v>
      </c>
      <c r="BI294" s="141">
        <f t="shared" si="8"/>
        <v>0</v>
      </c>
      <c r="BJ294" s="17" t="s">
        <v>84</v>
      </c>
      <c r="BK294" s="141">
        <f t="shared" si="9"/>
        <v>0</v>
      </c>
      <c r="BL294" s="17" t="s">
        <v>128</v>
      </c>
      <c r="BM294" s="140" t="s">
        <v>569</v>
      </c>
    </row>
    <row r="295" spans="1:65" s="2" customFormat="1" ht="16.5" customHeight="1">
      <c r="A295" s="29"/>
      <c r="B295" s="128"/>
      <c r="C295" s="129" t="s">
        <v>570</v>
      </c>
      <c r="D295" s="129" t="s">
        <v>121</v>
      </c>
      <c r="E295" s="130" t="s">
        <v>571</v>
      </c>
      <c r="F295" s="131" t="s">
        <v>572</v>
      </c>
      <c r="G295" s="132" t="s">
        <v>124</v>
      </c>
      <c r="H295" s="133">
        <v>20</v>
      </c>
      <c r="I295" s="134"/>
      <c r="J295" s="134">
        <f t="shared" si="0"/>
        <v>0</v>
      </c>
      <c r="K295" s="131" t="s">
        <v>125</v>
      </c>
      <c r="L295" s="135"/>
      <c r="M295" s="136" t="s">
        <v>1</v>
      </c>
      <c r="N295" s="137" t="s">
        <v>41</v>
      </c>
      <c r="O295" s="138">
        <v>0</v>
      </c>
      <c r="P295" s="138">
        <f t="shared" si="1"/>
        <v>0</v>
      </c>
      <c r="Q295" s="138">
        <v>0.397</v>
      </c>
      <c r="R295" s="138">
        <f t="shared" si="2"/>
        <v>7.94</v>
      </c>
      <c r="S295" s="138">
        <v>0</v>
      </c>
      <c r="T295" s="139">
        <f t="shared" si="3"/>
        <v>0</v>
      </c>
      <c r="U295" s="29"/>
      <c r="V295" s="29"/>
      <c r="W295" s="29"/>
      <c r="X295" s="29"/>
      <c r="Y295" s="29"/>
      <c r="Z295" s="29"/>
      <c r="AA295" s="29"/>
      <c r="AB295" s="29"/>
      <c r="AC295" s="29"/>
      <c r="AD295" s="29"/>
      <c r="AE295" s="29"/>
      <c r="AR295" s="140" t="s">
        <v>126</v>
      </c>
      <c r="AT295" s="140" t="s">
        <v>121</v>
      </c>
      <c r="AU295" s="140" t="s">
        <v>86</v>
      </c>
      <c r="AY295" s="17" t="s">
        <v>127</v>
      </c>
      <c r="BE295" s="141">
        <f t="shared" si="4"/>
        <v>0</v>
      </c>
      <c r="BF295" s="141">
        <f t="shared" si="5"/>
        <v>0</v>
      </c>
      <c r="BG295" s="141">
        <f t="shared" si="6"/>
        <v>0</v>
      </c>
      <c r="BH295" s="141">
        <f t="shared" si="7"/>
        <v>0</v>
      </c>
      <c r="BI295" s="141">
        <f t="shared" si="8"/>
        <v>0</v>
      </c>
      <c r="BJ295" s="17" t="s">
        <v>84</v>
      </c>
      <c r="BK295" s="141">
        <f t="shared" si="9"/>
        <v>0</v>
      </c>
      <c r="BL295" s="17" t="s">
        <v>128</v>
      </c>
      <c r="BM295" s="140" t="s">
        <v>573</v>
      </c>
    </row>
    <row r="296" spans="1:65" s="2" customFormat="1" ht="16.5" customHeight="1">
      <c r="A296" s="29"/>
      <c r="B296" s="128"/>
      <c r="C296" s="129" t="s">
        <v>574</v>
      </c>
      <c r="D296" s="129" t="s">
        <v>121</v>
      </c>
      <c r="E296" s="130" t="s">
        <v>575</v>
      </c>
      <c r="F296" s="131" t="s">
        <v>576</v>
      </c>
      <c r="G296" s="132" t="s">
        <v>124</v>
      </c>
      <c r="H296" s="133">
        <v>20</v>
      </c>
      <c r="I296" s="134"/>
      <c r="J296" s="134">
        <f t="shared" si="0"/>
        <v>0</v>
      </c>
      <c r="K296" s="131" t="s">
        <v>125</v>
      </c>
      <c r="L296" s="135"/>
      <c r="M296" s="136" t="s">
        <v>1</v>
      </c>
      <c r="N296" s="137" t="s">
        <v>41</v>
      </c>
      <c r="O296" s="138">
        <v>0</v>
      </c>
      <c r="P296" s="138">
        <f t="shared" si="1"/>
        <v>0</v>
      </c>
      <c r="Q296" s="138">
        <v>0</v>
      </c>
      <c r="R296" s="138">
        <f t="shared" si="2"/>
        <v>0</v>
      </c>
      <c r="S296" s="138">
        <v>0</v>
      </c>
      <c r="T296" s="139">
        <f t="shared" si="3"/>
        <v>0</v>
      </c>
      <c r="U296" s="29"/>
      <c r="V296" s="29"/>
      <c r="W296" s="29"/>
      <c r="X296" s="29"/>
      <c r="Y296" s="29"/>
      <c r="Z296" s="29"/>
      <c r="AA296" s="29"/>
      <c r="AB296" s="29"/>
      <c r="AC296" s="29"/>
      <c r="AD296" s="29"/>
      <c r="AE296" s="29"/>
      <c r="AR296" s="140" t="s">
        <v>126</v>
      </c>
      <c r="AT296" s="140" t="s">
        <v>121</v>
      </c>
      <c r="AU296" s="140" t="s">
        <v>86</v>
      </c>
      <c r="AY296" s="17" t="s">
        <v>127</v>
      </c>
      <c r="BE296" s="141">
        <f t="shared" si="4"/>
        <v>0</v>
      </c>
      <c r="BF296" s="141">
        <f t="shared" si="5"/>
        <v>0</v>
      </c>
      <c r="BG296" s="141">
        <f t="shared" si="6"/>
        <v>0</v>
      </c>
      <c r="BH296" s="141">
        <f t="shared" si="7"/>
        <v>0</v>
      </c>
      <c r="BI296" s="141">
        <f t="shared" si="8"/>
        <v>0</v>
      </c>
      <c r="BJ296" s="17" t="s">
        <v>84</v>
      </c>
      <c r="BK296" s="141">
        <f t="shared" si="9"/>
        <v>0</v>
      </c>
      <c r="BL296" s="17" t="s">
        <v>128</v>
      </c>
      <c r="BM296" s="140" t="s">
        <v>577</v>
      </c>
    </row>
    <row r="297" spans="1:65" s="2" customFormat="1" ht="21.75" customHeight="1">
      <c r="A297" s="29"/>
      <c r="B297" s="128"/>
      <c r="C297" s="154" t="s">
        <v>578</v>
      </c>
      <c r="D297" s="154" t="s">
        <v>148</v>
      </c>
      <c r="E297" s="155" t="s">
        <v>579</v>
      </c>
      <c r="F297" s="156" t="s">
        <v>580</v>
      </c>
      <c r="G297" s="157" t="s">
        <v>247</v>
      </c>
      <c r="H297" s="158">
        <v>1.5</v>
      </c>
      <c r="I297" s="159"/>
      <c r="J297" s="159">
        <f t="shared" si="0"/>
        <v>0</v>
      </c>
      <c r="K297" s="156" t="s">
        <v>125</v>
      </c>
      <c r="L297" s="30"/>
      <c r="M297" s="160" t="s">
        <v>1</v>
      </c>
      <c r="N297" s="161" t="s">
        <v>41</v>
      </c>
      <c r="O297" s="138">
        <v>0</v>
      </c>
      <c r="P297" s="138">
        <f t="shared" si="1"/>
        <v>0</v>
      </c>
      <c r="Q297" s="138">
        <v>0</v>
      </c>
      <c r="R297" s="138">
        <f t="shared" si="2"/>
        <v>0</v>
      </c>
      <c r="S297" s="138">
        <v>0</v>
      </c>
      <c r="T297" s="139">
        <f t="shared" si="3"/>
        <v>0</v>
      </c>
      <c r="U297" s="29"/>
      <c r="V297" s="29"/>
      <c r="W297" s="29"/>
      <c r="X297" s="29"/>
      <c r="Y297" s="29"/>
      <c r="Z297" s="29"/>
      <c r="AA297" s="29"/>
      <c r="AB297" s="29"/>
      <c r="AC297" s="29"/>
      <c r="AD297" s="29"/>
      <c r="AE297" s="29"/>
      <c r="AR297" s="140" t="s">
        <v>128</v>
      </c>
      <c r="AT297" s="140" t="s">
        <v>148</v>
      </c>
      <c r="AU297" s="140" t="s">
        <v>86</v>
      </c>
      <c r="AY297" s="17" t="s">
        <v>127</v>
      </c>
      <c r="BE297" s="141">
        <f t="shared" si="4"/>
        <v>0</v>
      </c>
      <c r="BF297" s="141">
        <f t="shared" si="5"/>
        <v>0</v>
      </c>
      <c r="BG297" s="141">
        <f t="shared" si="6"/>
        <v>0</v>
      </c>
      <c r="BH297" s="141">
        <f t="shared" si="7"/>
        <v>0</v>
      </c>
      <c r="BI297" s="141">
        <f t="shared" si="8"/>
        <v>0</v>
      </c>
      <c r="BJ297" s="17" t="s">
        <v>84</v>
      </c>
      <c r="BK297" s="141">
        <f t="shared" si="9"/>
        <v>0</v>
      </c>
      <c r="BL297" s="17" t="s">
        <v>128</v>
      </c>
      <c r="BM297" s="140" t="s">
        <v>581</v>
      </c>
    </row>
    <row r="298" spans="1:65" s="2" customFormat="1" ht="24">
      <c r="A298" s="29"/>
      <c r="B298" s="128"/>
      <c r="C298" s="129" t="s">
        <v>582</v>
      </c>
      <c r="D298" s="129" t="s">
        <v>121</v>
      </c>
      <c r="E298" s="130" t="s">
        <v>583</v>
      </c>
      <c r="F298" s="131" t="s">
        <v>584</v>
      </c>
      <c r="G298" s="132" t="s">
        <v>124</v>
      </c>
      <c r="H298" s="133">
        <v>1</v>
      </c>
      <c r="I298" s="134"/>
      <c r="J298" s="134">
        <f t="shared" si="0"/>
        <v>0</v>
      </c>
      <c r="K298" s="131" t="s">
        <v>125</v>
      </c>
      <c r="L298" s="135"/>
      <c r="M298" s="136" t="s">
        <v>1</v>
      </c>
      <c r="N298" s="137" t="s">
        <v>41</v>
      </c>
      <c r="O298" s="138">
        <v>0</v>
      </c>
      <c r="P298" s="138">
        <f t="shared" si="1"/>
        <v>0</v>
      </c>
      <c r="Q298" s="138">
        <v>0.774</v>
      </c>
      <c r="R298" s="138">
        <f t="shared" si="2"/>
        <v>0.774</v>
      </c>
      <c r="S298" s="138">
        <v>0</v>
      </c>
      <c r="T298" s="139">
        <f t="shared" si="3"/>
        <v>0</v>
      </c>
      <c r="U298" s="29"/>
      <c r="V298" s="29"/>
      <c r="W298" s="29"/>
      <c r="X298" s="29"/>
      <c r="Y298" s="29"/>
      <c r="Z298" s="29"/>
      <c r="AA298" s="29"/>
      <c r="AB298" s="29"/>
      <c r="AC298" s="29"/>
      <c r="AD298" s="29"/>
      <c r="AE298" s="29"/>
      <c r="AR298" s="140" t="s">
        <v>126</v>
      </c>
      <c r="AT298" s="140" t="s">
        <v>121</v>
      </c>
      <c r="AU298" s="140" t="s">
        <v>86</v>
      </c>
      <c r="AY298" s="17" t="s">
        <v>127</v>
      </c>
      <c r="BE298" s="141">
        <f t="shared" si="4"/>
        <v>0</v>
      </c>
      <c r="BF298" s="141">
        <f t="shared" si="5"/>
        <v>0</v>
      </c>
      <c r="BG298" s="141">
        <f t="shared" si="6"/>
        <v>0</v>
      </c>
      <c r="BH298" s="141">
        <f t="shared" si="7"/>
        <v>0</v>
      </c>
      <c r="BI298" s="141">
        <f t="shared" si="8"/>
        <v>0</v>
      </c>
      <c r="BJ298" s="17" t="s">
        <v>84</v>
      </c>
      <c r="BK298" s="141">
        <f t="shared" si="9"/>
        <v>0</v>
      </c>
      <c r="BL298" s="17" t="s">
        <v>128</v>
      </c>
      <c r="BM298" s="140" t="s">
        <v>585</v>
      </c>
    </row>
    <row r="299" spans="1:65" s="2" customFormat="1" ht="24">
      <c r="A299" s="29"/>
      <c r="B299" s="128"/>
      <c r="C299" s="154" t="s">
        <v>586</v>
      </c>
      <c r="D299" s="154" t="s">
        <v>148</v>
      </c>
      <c r="E299" s="155" t="s">
        <v>587</v>
      </c>
      <c r="F299" s="156" t="s">
        <v>588</v>
      </c>
      <c r="G299" s="157" t="s">
        <v>247</v>
      </c>
      <c r="H299" s="158">
        <v>2</v>
      </c>
      <c r="I299" s="159"/>
      <c r="J299" s="159">
        <f t="shared" si="0"/>
        <v>0</v>
      </c>
      <c r="K299" s="156" t="s">
        <v>125</v>
      </c>
      <c r="L299" s="30"/>
      <c r="M299" s="160" t="s">
        <v>1</v>
      </c>
      <c r="N299" s="161" t="s">
        <v>41</v>
      </c>
      <c r="O299" s="138">
        <v>0</v>
      </c>
      <c r="P299" s="138">
        <f t="shared" si="1"/>
        <v>0</v>
      </c>
      <c r="Q299" s="138">
        <v>0</v>
      </c>
      <c r="R299" s="138">
        <f t="shared" si="2"/>
        <v>0</v>
      </c>
      <c r="S299" s="138">
        <v>0</v>
      </c>
      <c r="T299" s="139">
        <f t="shared" si="3"/>
        <v>0</v>
      </c>
      <c r="U299" s="29"/>
      <c r="V299" s="29"/>
      <c r="W299" s="29"/>
      <c r="X299" s="29"/>
      <c r="Y299" s="29"/>
      <c r="Z299" s="29"/>
      <c r="AA299" s="29"/>
      <c r="AB299" s="29"/>
      <c r="AC299" s="29"/>
      <c r="AD299" s="29"/>
      <c r="AE299" s="29"/>
      <c r="AR299" s="140" t="s">
        <v>128</v>
      </c>
      <c r="AT299" s="140" t="s">
        <v>148</v>
      </c>
      <c r="AU299" s="140" t="s">
        <v>86</v>
      </c>
      <c r="AY299" s="17" t="s">
        <v>127</v>
      </c>
      <c r="BE299" s="141">
        <f t="shared" si="4"/>
        <v>0</v>
      </c>
      <c r="BF299" s="141">
        <f t="shared" si="5"/>
        <v>0</v>
      </c>
      <c r="BG299" s="141">
        <f t="shared" si="6"/>
        <v>0</v>
      </c>
      <c r="BH299" s="141">
        <f t="shared" si="7"/>
        <v>0</v>
      </c>
      <c r="BI299" s="141">
        <f t="shared" si="8"/>
        <v>0</v>
      </c>
      <c r="BJ299" s="17" t="s">
        <v>84</v>
      </c>
      <c r="BK299" s="141">
        <f t="shared" si="9"/>
        <v>0</v>
      </c>
      <c r="BL299" s="17" t="s">
        <v>128</v>
      </c>
      <c r="BM299" s="140" t="s">
        <v>589</v>
      </c>
    </row>
    <row r="300" spans="1:65" s="2" customFormat="1" ht="21.75" customHeight="1">
      <c r="A300" s="29"/>
      <c r="B300" s="128"/>
      <c r="C300" s="154" t="s">
        <v>590</v>
      </c>
      <c r="D300" s="154" t="s">
        <v>148</v>
      </c>
      <c r="E300" s="155" t="s">
        <v>591</v>
      </c>
      <c r="F300" s="156" t="s">
        <v>592</v>
      </c>
      <c r="G300" s="157" t="s">
        <v>247</v>
      </c>
      <c r="H300" s="158">
        <v>662.502</v>
      </c>
      <c r="I300" s="159"/>
      <c r="J300" s="159">
        <f t="shared" si="0"/>
        <v>0</v>
      </c>
      <c r="K300" s="156" t="s">
        <v>125</v>
      </c>
      <c r="L300" s="30"/>
      <c r="M300" s="160" t="s">
        <v>1</v>
      </c>
      <c r="N300" s="161" t="s">
        <v>41</v>
      </c>
      <c r="O300" s="138">
        <v>0</v>
      </c>
      <c r="P300" s="138">
        <f t="shared" si="1"/>
        <v>0</v>
      </c>
      <c r="Q300" s="138">
        <v>0</v>
      </c>
      <c r="R300" s="138">
        <f t="shared" si="2"/>
        <v>0</v>
      </c>
      <c r="S300" s="138">
        <v>0</v>
      </c>
      <c r="T300" s="139">
        <f t="shared" si="3"/>
        <v>0</v>
      </c>
      <c r="U300" s="29"/>
      <c r="V300" s="29"/>
      <c r="W300" s="29"/>
      <c r="X300" s="29"/>
      <c r="Y300" s="29"/>
      <c r="Z300" s="29"/>
      <c r="AA300" s="29"/>
      <c r="AB300" s="29"/>
      <c r="AC300" s="29"/>
      <c r="AD300" s="29"/>
      <c r="AE300" s="29"/>
      <c r="AR300" s="140" t="s">
        <v>128</v>
      </c>
      <c r="AT300" s="140" t="s">
        <v>148</v>
      </c>
      <c r="AU300" s="140" t="s">
        <v>86</v>
      </c>
      <c r="AY300" s="17" t="s">
        <v>127</v>
      </c>
      <c r="BE300" s="141">
        <f t="shared" si="4"/>
        <v>0</v>
      </c>
      <c r="BF300" s="141">
        <f t="shared" si="5"/>
        <v>0</v>
      </c>
      <c r="BG300" s="141">
        <f t="shared" si="6"/>
        <v>0</v>
      </c>
      <c r="BH300" s="141">
        <f t="shared" si="7"/>
        <v>0</v>
      </c>
      <c r="BI300" s="141">
        <f t="shared" si="8"/>
        <v>0</v>
      </c>
      <c r="BJ300" s="17" t="s">
        <v>84</v>
      </c>
      <c r="BK300" s="141">
        <f t="shared" si="9"/>
        <v>0</v>
      </c>
      <c r="BL300" s="17" t="s">
        <v>128</v>
      </c>
      <c r="BM300" s="140" t="s">
        <v>593</v>
      </c>
    </row>
    <row r="301" spans="2:51" s="13" customFormat="1" ht="12">
      <c r="B301" s="166"/>
      <c r="D301" s="162" t="s">
        <v>233</v>
      </c>
      <c r="E301" s="172" t="s">
        <v>1</v>
      </c>
      <c r="F301" s="167" t="s">
        <v>594</v>
      </c>
      <c r="H301" s="168">
        <v>662.502</v>
      </c>
      <c r="L301" s="166"/>
      <c r="M301" s="173"/>
      <c r="N301" s="174"/>
      <c r="O301" s="174"/>
      <c r="P301" s="174"/>
      <c r="Q301" s="174"/>
      <c r="R301" s="174"/>
      <c r="S301" s="174"/>
      <c r="T301" s="175"/>
      <c r="AT301" s="172" t="s">
        <v>233</v>
      </c>
      <c r="AU301" s="172" t="s">
        <v>86</v>
      </c>
      <c r="AV301" s="13" t="s">
        <v>86</v>
      </c>
      <c r="AW301" s="13" t="s">
        <v>33</v>
      </c>
      <c r="AX301" s="13" t="s">
        <v>84</v>
      </c>
      <c r="AY301" s="172" t="s">
        <v>127</v>
      </c>
    </row>
    <row r="302" spans="1:65" s="2" customFormat="1" ht="24">
      <c r="A302" s="29"/>
      <c r="B302" s="128"/>
      <c r="C302" s="129" t="s">
        <v>595</v>
      </c>
      <c r="D302" s="129" t="s">
        <v>121</v>
      </c>
      <c r="E302" s="130" t="s">
        <v>596</v>
      </c>
      <c r="F302" s="131" t="s">
        <v>597</v>
      </c>
      <c r="G302" s="132" t="s">
        <v>247</v>
      </c>
      <c r="H302" s="133">
        <v>662.502</v>
      </c>
      <c r="I302" s="134"/>
      <c r="J302" s="134">
        <f>ROUND(I302*H302,2)</f>
        <v>0</v>
      </c>
      <c r="K302" s="131" t="s">
        <v>125</v>
      </c>
      <c r="L302" s="135"/>
      <c r="M302" s="136" t="s">
        <v>1</v>
      </c>
      <c r="N302" s="137" t="s">
        <v>41</v>
      </c>
      <c r="O302" s="138">
        <v>0</v>
      </c>
      <c r="P302" s="138">
        <f>O302*H302</f>
        <v>0</v>
      </c>
      <c r="Q302" s="138">
        <v>0</v>
      </c>
      <c r="R302" s="138">
        <f>Q302*H302</f>
        <v>0</v>
      </c>
      <c r="S302" s="138">
        <v>0</v>
      </c>
      <c r="T302" s="139">
        <f>S302*H302</f>
        <v>0</v>
      </c>
      <c r="U302" s="29"/>
      <c r="V302" s="29"/>
      <c r="W302" s="29"/>
      <c r="X302" s="29"/>
      <c r="Y302" s="29"/>
      <c r="Z302" s="29"/>
      <c r="AA302" s="29"/>
      <c r="AB302" s="29"/>
      <c r="AC302" s="29"/>
      <c r="AD302" s="29"/>
      <c r="AE302" s="29"/>
      <c r="AR302" s="140" t="s">
        <v>126</v>
      </c>
      <c r="AT302" s="140" t="s">
        <v>121</v>
      </c>
      <c r="AU302" s="140" t="s">
        <v>86</v>
      </c>
      <c r="AY302" s="17" t="s">
        <v>127</v>
      </c>
      <c r="BE302" s="141">
        <f>IF(N302="základní",J302,0)</f>
        <v>0</v>
      </c>
      <c r="BF302" s="141">
        <f>IF(N302="snížená",J302,0)</f>
        <v>0</v>
      </c>
      <c r="BG302" s="141">
        <f>IF(N302="zákl. přenesená",J302,0)</f>
        <v>0</v>
      </c>
      <c r="BH302" s="141">
        <f>IF(N302="sníž. přenesená",J302,0)</f>
        <v>0</v>
      </c>
      <c r="BI302" s="141">
        <f>IF(N302="nulová",J302,0)</f>
        <v>0</v>
      </c>
      <c r="BJ302" s="17" t="s">
        <v>84</v>
      </c>
      <c r="BK302" s="141">
        <f>ROUND(I302*H302,2)</f>
        <v>0</v>
      </c>
      <c r="BL302" s="17" t="s">
        <v>128</v>
      </c>
      <c r="BM302" s="140" t="s">
        <v>598</v>
      </c>
    </row>
    <row r="303" spans="1:65" s="2" customFormat="1" ht="21.75" customHeight="1">
      <c r="A303" s="29"/>
      <c r="B303" s="128"/>
      <c r="C303" s="154" t="s">
        <v>599</v>
      </c>
      <c r="D303" s="154" t="s">
        <v>148</v>
      </c>
      <c r="E303" s="155" t="s">
        <v>600</v>
      </c>
      <c r="F303" s="156" t="s">
        <v>601</v>
      </c>
      <c r="G303" s="157" t="s">
        <v>247</v>
      </c>
      <c r="H303" s="158">
        <v>32</v>
      </c>
      <c r="I303" s="159"/>
      <c r="J303" s="159">
        <f>ROUND(I303*H303,2)</f>
        <v>0</v>
      </c>
      <c r="K303" s="156" t="s">
        <v>125</v>
      </c>
      <c r="L303" s="30"/>
      <c r="M303" s="160" t="s">
        <v>1</v>
      </c>
      <c r="N303" s="161" t="s">
        <v>41</v>
      </c>
      <c r="O303" s="138">
        <v>0</v>
      </c>
      <c r="P303" s="138">
        <f>O303*H303</f>
        <v>0</v>
      </c>
      <c r="Q303" s="138">
        <v>0</v>
      </c>
      <c r="R303" s="138">
        <f>Q303*H303</f>
        <v>0</v>
      </c>
      <c r="S303" s="138">
        <v>0</v>
      </c>
      <c r="T303" s="139">
        <f>S303*H303</f>
        <v>0</v>
      </c>
      <c r="U303" s="29"/>
      <c r="V303" s="29"/>
      <c r="W303" s="29"/>
      <c r="X303" s="29"/>
      <c r="Y303" s="29"/>
      <c r="Z303" s="29"/>
      <c r="AA303" s="29"/>
      <c r="AB303" s="29"/>
      <c r="AC303" s="29"/>
      <c r="AD303" s="29"/>
      <c r="AE303" s="29"/>
      <c r="AR303" s="140" t="s">
        <v>128</v>
      </c>
      <c r="AT303" s="140" t="s">
        <v>148</v>
      </c>
      <c r="AU303" s="140" t="s">
        <v>86</v>
      </c>
      <c r="AY303" s="17" t="s">
        <v>127</v>
      </c>
      <c r="BE303" s="141">
        <f>IF(N303="základní",J303,0)</f>
        <v>0</v>
      </c>
      <c r="BF303" s="141">
        <f>IF(N303="snížená",J303,0)</f>
        <v>0</v>
      </c>
      <c r="BG303" s="141">
        <f>IF(N303="zákl. přenesená",J303,0)</f>
        <v>0</v>
      </c>
      <c r="BH303" s="141">
        <f>IF(N303="sníž. přenesená",J303,0)</f>
        <v>0</v>
      </c>
      <c r="BI303" s="141">
        <f>IF(N303="nulová",J303,0)</f>
        <v>0</v>
      </c>
      <c r="BJ303" s="17" t="s">
        <v>84</v>
      </c>
      <c r="BK303" s="141">
        <f>ROUND(I303*H303,2)</f>
        <v>0</v>
      </c>
      <c r="BL303" s="17" t="s">
        <v>128</v>
      </c>
      <c r="BM303" s="140" t="s">
        <v>602</v>
      </c>
    </row>
    <row r="304" spans="2:51" s="13" customFormat="1" ht="12">
      <c r="B304" s="166"/>
      <c r="D304" s="162" t="s">
        <v>233</v>
      </c>
      <c r="E304" s="172" t="s">
        <v>1</v>
      </c>
      <c r="F304" s="167" t="s">
        <v>603</v>
      </c>
      <c r="H304" s="168">
        <v>32</v>
      </c>
      <c r="L304" s="166"/>
      <c r="M304" s="173"/>
      <c r="N304" s="174"/>
      <c r="O304" s="174"/>
      <c r="P304" s="174"/>
      <c r="Q304" s="174"/>
      <c r="R304" s="174"/>
      <c r="S304" s="174"/>
      <c r="T304" s="175"/>
      <c r="AT304" s="172" t="s">
        <v>233</v>
      </c>
      <c r="AU304" s="172" t="s">
        <v>86</v>
      </c>
      <c r="AV304" s="13" t="s">
        <v>86</v>
      </c>
      <c r="AW304" s="13" t="s">
        <v>33</v>
      </c>
      <c r="AX304" s="13" t="s">
        <v>84</v>
      </c>
      <c r="AY304" s="172" t="s">
        <v>127</v>
      </c>
    </row>
    <row r="305" spans="1:65" s="2" customFormat="1" ht="24">
      <c r="A305" s="29"/>
      <c r="B305" s="128"/>
      <c r="C305" s="129" t="s">
        <v>604</v>
      </c>
      <c r="D305" s="129" t="s">
        <v>121</v>
      </c>
      <c r="E305" s="130" t="s">
        <v>605</v>
      </c>
      <c r="F305" s="131" t="s">
        <v>606</v>
      </c>
      <c r="G305" s="132" t="s">
        <v>124</v>
      </c>
      <c r="H305" s="133">
        <v>16</v>
      </c>
      <c r="I305" s="134"/>
      <c r="J305" s="134">
        <f>ROUND(I305*H305,2)</f>
        <v>0</v>
      </c>
      <c r="K305" s="131" t="s">
        <v>125</v>
      </c>
      <c r="L305" s="135"/>
      <c r="M305" s="136" t="s">
        <v>1</v>
      </c>
      <c r="N305" s="137" t="s">
        <v>41</v>
      </c>
      <c r="O305" s="138">
        <v>0</v>
      </c>
      <c r="P305" s="138">
        <f>O305*H305</f>
        <v>0</v>
      </c>
      <c r="Q305" s="138">
        <v>0.0032</v>
      </c>
      <c r="R305" s="138">
        <f>Q305*H305</f>
        <v>0.0512</v>
      </c>
      <c r="S305" s="138">
        <v>0</v>
      </c>
      <c r="T305" s="139">
        <f>S305*H305</f>
        <v>0</v>
      </c>
      <c r="U305" s="29"/>
      <c r="V305" s="29"/>
      <c r="W305" s="29"/>
      <c r="X305" s="29"/>
      <c r="Y305" s="29"/>
      <c r="Z305" s="29"/>
      <c r="AA305" s="29"/>
      <c r="AB305" s="29"/>
      <c r="AC305" s="29"/>
      <c r="AD305" s="29"/>
      <c r="AE305" s="29"/>
      <c r="AR305" s="140" t="s">
        <v>126</v>
      </c>
      <c r="AT305" s="140" t="s">
        <v>121</v>
      </c>
      <c r="AU305" s="140" t="s">
        <v>86</v>
      </c>
      <c r="AY305" s="17" t="s">
        <v>127</v>
      </c>
      <c r="BE305" s="141">
        <f>IF(N305="základní",J305,0)</f>
        <v>0</v>
      </c>
      <c r="BF305" s="141">
        <f>IF(N305="snížená",J305,0)</f>
        <v>0</v>
      </c>
      <c r="BG305" s="141">
        <f>IF(N305="zákl. přenesená",J305,0)</f>
        <v>0</v>
      </c>
      <c r="BH305" s="141">
        <f>IF(N305="sníž. přenesená",J305,0)</f>
        <v>0</v>
      </c>
      <c r="BI305" s="141">
        <f>IF(N305="nulová",J305,0)</f>
        <v>0</v>
      </c>
      <c r="BJ305" s="17" t="s">
        <v>84</v>
      </c>
      <c r="BK305" s="141">
        <f>ROUND(I305*H305,2)</f>
        <v>0</v>
      </c>
      <c r="BL305" s="17" t="s">
        <v>128</v>
      </c>
      <c r="BM305" s="140" t="s">
        <v>607</v>
      </c>
    </row>
    <row r="306" spans="1:65" s="2" customFormat="1" ht="24">
      <c r="A306" s="29"/>
      <c r="B306" s="128"/>
      <c r="C306" s="129" t="s">
        <v>608</v>
      </c>
      <c r="D306" s="129" t="s">
        <v>121</v>
      </c>
      <c r="E306" s="130" t="s">
        <v>609</v>
      </c>
      <c r="F306" s="131" t="s">
        <v>610</v>
      </c>
      <c r="G306" s="132" t="s">
        <v>124</v>
      </c>
      <c r="H306" s="133">
        <v>16</v>
      </c>
      <c r="I306" s="134"/>
      <c r="J306" s="134">
        <f>ROUND(I306*H306,2)</f>
        <v>0</v>
      </c>
      <c r="K306" s="131" t="s">
        <v>125</v>
      </c>
      <c r="L306" s="135"/>
      <c r="M306" s="136" t="s">
        <v>1</v>
      </c>
      <c r="N306" s="137" t="s">
        <v>41</v>
      </c>
      <c r="O306" s="138">
        <v>0</v>
      </c>
      <c r="P306" s="138">
        <f>O306*H306</f>
        <v>0</v>
      </c>
      <c r="Q306" s="138">
        <v>0</v>
      </c>
      <c r="R306" s="138">
        <f>Q306*H306</f>
        <v>0</v>
      </c>
      <c r="S306" s="138">
        <v>0</v>
      </c>
      <c r="T306" s="139">
        <f>S306*H306</f>
        <v>0</v>
      </c>
      <c r="U306" s="29"/>
      <c r="V306" s="29"/>
      <c r="W306" s="29"/>
      <c r="X306" s="29"/>
      <c r="Y306" s="29"/>
      <c r="Z306" s="29"/>
      <c r="AA306" s="29"/>
      <c r="AB306" s="29"/>
      <c r="AC306" s="29"/>
      <c r="AD306" s="29"/>
      <c r="AE306" s="29"/>
      <c r="AR306" s="140" t="s">
        <v>126</v>
      </c>
      <c r="AT306" s="140" t="s">
        <v>121</v>
      </c>
      <c r="AU306" s="140" t="s">
        <v>86</v>
      </c>
      <c r="AY306" s="17" t="s">
        <v>127</v>
      </c>
      <c r="BE306" s="141">
        <f>IF(N306="základní",J306,0)</f>
        <v>0</v>
      </c>
      <c r="BF306" s="141">
        <f>IF(N306="snížená",J306,0)</f>
        <v>0</v>
      </c>
      <c r="BG306" s="141">
        <f>IF(N306="zákl. přenesená",J306,0)</f>
        <v>0</v>
      </c>
      <c r="BH306" s="141">
        <f>IF(N306="sníž. přenesená",J306,0)</f>
        <v>0</v>
      </c>
      <c r="BI306" s="141">
        <f>IF(N306="nulová",J306,0)</f>
        <v>0</v>
      </c>
      <c r="BJ306" s="17" t="s">
        <v>84</v>
      </c>
      <c r="BK306" s="141">
        <f>ROUND(I306*H306,2)</f>
        <v>0</v>
      </c>
      <c r="BL306" s="17" t="s">
        <v>128</v>
      </c>
      <c r="BM306" s="140" t="s">
        <v>611</v>
      </c>
    </row>
    <row r="307" spans="1:65" s="2" customFormat="1" ht="24">
      <c r="A307" s="29"/>
      <c r="B307" s="128"/>
      <c r="C307" s="129" t="s">
        <v>612</v>
      </c>
      <c r="D307" s="129" t="s">
        <v>121</v>
      </c>
      <c r="E307" s="130" t="s">
        <v>613</v>
      </c>
      <c r="F307" s="131" t="s">
        <v>614</v>
      </c>
      <c r="G307" s="132" t="s">
        <v>124</v>
      </c>
      <c r="H307" s="133">
        <v>16</v>
      </c>
      <c r="I307" s="134"/>
      <c r="J307" s="134">
        <f>ROUND(I307*H307,2)</f>
        <v>0</v>
      </c>
      <c r="K307" s="131" t="s">
        <v>125</v>
      </c>
      <c r="L307" s="135"/>
      <c r="M307" s="136" t="s">
        <v>1</v>
      </c>
      <c r="N307" s="137" t="s">
        <v>41</v>
      </c>
      <c r="O307" s="138">
        <v>0</v>
      </c>
      <c r="P307" s="138">
        <f>O307*H307</f>
        <v>0</v>
      </c>
      <c r="Q307" s="138">
        <v>0</v>
      </c>
      <c r="R307" s="138">
        <f>Q307*H307</f>
        <v>0</v>
      </c>
      <c r="S307" s="138">
        <v>0</v>
      </c>
      <c r="T307" s="139">
        <f>S307*H307</f>
        <v>0</v>
      </c>
      <c r="U307" s="29"/>
      <c r="V307" s="29"/>
      <c r="W307" s="29"/>
      <c r="X307" s="29"/>
      <c r="Y307" s="29"/>
      <c r="Z307" s="29"/>
      <c r="AA307" s="29"/>
      <c r="AB307" s="29"/>
      <c r="AC307" s="29"/>
      <c r="AD307" s="29"/>
      <c r="AE307" s="29"/>
      <c r="AR307" s="140" t="s">
        <v>126</v>
      </c>
      <c r="AT307" s="140" t="s">
        <v>121</v>
      </c>
      <c r="AU307" s="140" t="s">
        <v>86</v>
      </c>
      <c r="AY307" s="17" t="s">
        <v>127</v>
      </c>
      <c r="BE307" s="141">
        <f>IF(N307="základní",J307,0)</f>
        <v>0</v>
      </c>
      <c r="BF307" s="141">
        <f>IF(N307="snížená",J307,0)</f>
        <v>0</v>
      </c>
      <c r="BG307" s="141">
        <f>IF(N307="zákl. přenesená",J307,0)</f>
        <v>0</v>
      </c>
      <c r="BH307" s="141">
        <f>IF(N307="sníž. přenesená",J307,0)</f>
        <v>0</v>
      </c>
      <c r="BI307" s="141">
        <f>IF(N307="nulová",J307,0)</f>
        <v>0</v>
      </c>
      <c r="BJ307" s="17" t="s">
        <v>84</v>
      </c>
      <c r="BK307" s="141">
        <f>ROUND(I307*H307,2)</f>
        <v>0</v>
      </c>
      <c r="BL307" s="17" t="s">
        <v>128</v>
      </c>
      <c r="BM307" s="140" t="s">
        <v>615</v>
      </c>
    </row>
    <row r="308" spans="1:65" s="2" customFormat="1" ht="24">
      <c r="A308" s="29"/>
      <c r="B308" s="128"/>
      <c r="C308" s="154" t="s">
        <v>616</v>
      </c>
      <c r="D308" s="154" t="s">
        <v>148</v>
      </c>
      <c r="E308" s="155" t="s">
        <v>617</v>
      </c>
      <c r="F308" s="156" t="s">
        <v>618</v>
      </c>
      <c r="G308" s="157" t="s">
        <v>247</v>
      </c>
      <c r="H308" s="158">
        <v>47</v>
      </c>
      <c r="I308" s="159"/>
      <c r="J308" s="159">
        <f>ROUND(I308*H308,2)</f>
        <v>0</v>
      </c>
      <c r="K308" s="156" t="s">
        <v>125</v>
      </c>
      <c r="L308" s="30"/>
      <c r="M308" s="160" t="s">
        <v>1</v>
      </c>
      <c r="N308" s="161" t="s">
        <v>41</v>
      </c>
      <c r="O308" s="138">
        <v>0</v>
      </c>
      <c r="P308" s="138">
        <f>O308*H308</f>
        <v>0</v>
      </c>
      <c r="Q308" s="138">
        <v>0</v>
      </c>
      <c r="R308" s="138">
        <f>Q308*H308</f>
        <v>0</v>
      </c>
      <c r="S308" s="138">
        <v>0</v>
      </c>
      <c r="T308" s="139">
        <f>S308*H308</f>
        <v>0</v>
      </c>
      <c r="U308" s="29"/>
      <c r="V308" s="29"/>
      <c r="W308" s="29"/>
      <c r="X308" s="29"/>
      <c r="Y308" s="29"/>
      <c r="Z308" s="29"/>
      <c r="AA308" s="29"/>
      <c r="AB308" s="29"/>
      <c r="AC308" s="29"/>
      <c r="AD308" s="29"/>
      <c r="AE308" s="29"/>
      <c r="AR308" s="140" t="s">
        <v>128</v>
      </c>
      <c r="AT308" s="140" t="s">
        <v>148</v>
      </c>
      <c r="AU308" s="140" t="s">
        <v>86</v>
      </c>
      <c r="AY308" s="17" t="s">
        <v>127</v>
      </c>
      <c r="BE308" s="141">
        <f>IF(N308="základní",J308,0)</f>
        <v>0</v>
      </c>
      <c r="BF308" s="141">
        <f>IF(N308="snížená",J308,0)</f>
        <v>0</v>
      </c>
      <c r="BG308" s="141">
        <f>IF(N308="zákl. přenesená",J308,0)</f>
        <v>0</v>
      </c>
      <c r="BH308" s="141">
        <f>IF(N308="sníž. přenesená",J308,0)</f>
        <v>0</v>
      </c>
      <c r="BI308" s="141">
        <f>IF(N308="nulová",J308,0)</f>
        <v>0</v>
      </c>
      <c r="BJ308" s="17" t="s">
        <v>84</v>
      </c>
      <c r="BK308" s="141">
        <f>ROUND(I308*H308,2)</f>
        <v>0</v>
      </c>
      <c r="BL308" s="17" t="s">
        <v>128</v>
      </c>
      <c r="BM308" s="140" t="s">
        <v>619</v>
      </c>
    </row>
    <row r="309" spans="2:51" s="13" customFormat="1" ht="12">
      <c r="B309" s="166"/>
      <c r="D309" s="162" t="s">
        <v>233</v>
      </c>
      <c r="E309" s="172" t="s">
        <v>1</v>
      </c>
      <c r="F309" s="167" t="s">
        <v>620</v>
      </c>
      <c r="H309" s="168">
        <v>47</v>
      </c>
      <c r="L309" s="166"/>
      <c r="M309" s="173"/>
      <c r="N309" s="174"/>
      <c r="O309" s="174"/>
      <c r="P309" s="174"/>
      <c r="Q309" s="174"/>
      <c r="R309" s="174"/>
      <c r="S309" s="174"/>
      <c r="T309" s="175"/>
      <c r="AT309" s="172" t="s">
        <v>233</v>
      </c>
      <c r="AU309" s="172" t="s">
        <v>86</v>
      </c>
      <c r="AV309" s="13" t="s">
        <v>86</v>
      </c>
      <c r="AW309" s="13" t="s">
        <v>33</v>
      </c>
      <c r="AX309" s="13" t="s">
        <v>84</v>
      </c>
      <c r="AY309" s="172" t="s">
        <v>127</v>
      </c>
    </row>
    <row r="310" spans="1:65" s="2" customFormat="1" ht="16.5" customHeight="1">
      <c r="A310" s="29"/>
      <c r="B310" s="128"/>
      <c r="C310" s="129" t="s">
        <v>621</v>
      </c>
      <c r="D310" s="129" t="s">
        <v>121</v>
      </c>
      <c r="E310" s="130" t="s">
        <v>622</v>
      </c>
      <c r="F310" s="131" t="s">
        <v>623</v>
      </c>
      <c r="G310" s="132" t="s">
        <v>247</v>
      </c>
      <c r="H310" s="133">
        <v>47</v>
      </c>
      <c r="I310" s="134"/>
      <c r="J310" s="134">
        <f>ROUND(I310*H310,2)</f>
        <v>0</v>
      </c>
      <c r="K310" s="131" t="s">
        <v>125</v>
      </c>
      <c r="L310" s="135"/>
      <c r="M310" s="136" t="s">
        <v>1</v>
      </c>
      <c r="N310" s="137" t="s">
        <v>41</v>
      </c>
      <c r="O310" s="138">
        <v>0</v>
      </c>
      <c r="P310" s="138">
        <f>O310*H310</f>
        <v>0</v>
      </c>
      <c r="Q310" s="138">
        <v>0.00418</v>
      </c>
      <c r="R310" s="138">
        <f>Q310*H310</f>
        <v>0.19646</v>
      </c>
      <c r="S310" s="138">
        <v>0</v>
      </c>
      <c r="T310" s="139">
        <f>S310*H310</f>
        <v>0</v>
      </c>
      <c r="U310" s="29"/>
      <c r="V310" s="29"/>
      <c r="W310" s="29"/>
      <c r="X310" s="29"/>
      <c r="Y310" s="29"/>
      <c r="Z310" s="29"/>
      <c r="AA310" s="29"/>
      <c r="AB310" s="29"/>
      <c r="AC310" s="29"/>
      <c r="AD310" s="29"/>
      <c r="AE310" s="29"/>
      <c r="AR310" s="140" t="s">
        <v>126</v>
      </c>
      <c r="AT310" s="140" t="s">
        <v>121</v>
      </c>
      <c r="AU310" s="140" t="s">
        <v>86</v>
      </c>
      <c r="AY310" s="17" t="s">
        <v>127</v>
      </c>
      <c r="BE310" s="141">
        <f>IF(N310="základní",J310,0)</f>
        <v>0</v>
      </c>
      <c r="BF310" s="141">
        <f>IF(N310="snížená",J310,0)</f>
        <v>0</v>
      </c>
      <c r="BG310" s="141">
        <f>IF(N310="zákl. přenesená",J310,0)</f>
        <v>0</v>
      </c>
      <c r="BH310" s="141">
        <f>IF(N310="sníž. přenesená",J310,0)</f>
        <v>0</v>
      </c>
      <c r="BI310" s="141">
        <f>IF(N310="nulová",J310,0)</f>
        <v>0</v>
      </c>
      <c r="BJ310" s="17" t="s">
        <v>84</v>
      </c>
      <c r="BK310" s="141">
        <f>ROUND(I310*H310,2)</f>
        <v>0</v>
      </c>
      <c r="BL310" s="17" t="s">
        <v>128</v>
      </c>
      <c r="BM310" s="140" t="s">
        <v>624</v>
      </c>
    </row>
    <row r="311" spans="1:65" s="2" customFormat="1" ht="21.75" customHeight="1">
      <c r="A311" s="29"/>
      <c r="B311" s="128"/>
      <c r="C311" s="154" t="s">
        <v>625</v>
      </c>
      <c r="D311" s="154" t="s">
        <v>148</v>
      </c>
      <c r="E311" s="155" t="s">
        <v>626</v>
      </c>
      <c r="F311" s="156" t="s">
        <v>627</v>
      </c>
      <c r="G311" s="157" t="s">
        <v>247</v>
      </c>
      <c r="H311" s="158">
        <v>7.5</v>
      </c>
      <c r="I311" s="159"/>
      <c r="J311" s="159">
        <f>ROUND(I311*H311,2)</f>
        <v>0</v>
      </c>
      <c r="K311" s="156" t="s">
        <v>125</v>
      </c>
      <c r="L311" s="30"/>
      <c r="M311" s="160" t="s">
        <v>1</v>
      </c>
      <c r="N311" s="161" t="s">
        <v>41</v>
      </c>
      <c r="O311" s="138">
        <v>0</v>
      </c>
      <c r="P311" s="138">
        <f>O311*H311</f>
        <v>0</v>
      </c>
      <c r="Q311" s="138">
        <v>0</v>
      </c>
      <c r="R311" s="138">
        <f>Q311*H311</f>
        <v>0</v>
      </c>
      <c r="S311" s="138">
        <v>0</v>
      </c>
      <c r="T311" s="139">
        <f>S311*H311</f>
        <v>0</v>
      </c>
      <c r="U311" s="29"/>
      <c r="V311" s="29"/>
      <c r="W311" s="29"/>
      <c r="X311" s="29"/>
      <c r="Y311" s="29"/>
      <c r="Z311" s="29"/>
      <c r="AA311" s="29"/>
      <c r="AB311" s="29"/>
      <c r="AC311" s="29"/>
      <c r="AD311" s="29"/>
      <c r="AE311" s="29"/>
      <c r="AR311" s="140" t="s">
        <v>128</v>
      </c>
      <c r="AT311" s="140" t="s">
        <v>148</v>
      </c>
      <c r="AU311" s="140" t="s">
        <v>86</v>
      </c>
      <c r="AY311" s="17" t="s">
        <v>127</v>
      </c>
      <c r="BE311" s="141">
        <f>IF(N311="základní",J311,0)</f>
        <v>0</v>
      </c>
      <c r="BF311" s="141">
        <f>IF(N311="snížená",J311,0)</f>
        <v>0</v>
      </c>
      <c r="BG311" s="141">
        <f>IF(N311="zákl. přenesená",J311,0)</f>
        <v>0</v>
      </c>
      <c r="BH311" s="141">
        <f>IF(N311="sníž. přenesená",J311,0)</f>
        <v>0</v>
      </c>
      <c r="BI311" s="141">
        <f>IF(N311="nulová",J311,0)</f>
        <v>0</v>
      </c>
      <c r="BJ311" s="17" t="s">
        <v>84</v>
      </c>
      <c r="BK311" s="141">
        <f>ROUND(I311*H311,2)</f>
        <v>0</v>
      </c>
      <c r="BL311" s="17" t="s">
        <v>128</v>
      </c>
      <c r="BM311" s="140" t="s">
        <v>628</v>
      </c>
    </row>
    <row r="312" spans="2:51" s="13" customFormat="1" ht="12">
      <c r="B312" s="166"/>
      <c r="D312" s="162" t="s">
        <v>233</v>
      </c>
      <c r="E312" s="172" t="s">
        <v>1</v>
      </c>
      <c r="F312" s="167" t="s">
        <v>629</v>
      </c>
      <c r="H312" s="168">
        <v>7.5</v>
      </c>
      <c r="L312" s="166"/>
      <c r="M312" s="173"/>
      <c r="N312" s="174"/>
      <c r="O312" s="174"/>
      <c r="P312" s="174"/>
      <c r="Q312" s="174"/>
      <c r="R312" s="174"/>
      <c r="S312" s="174"/>
      <c r="T312" s="175"/>
      <c r="AT312" s="172" t="s">
        <v>233</v>
      </c>
      <c r="AU312" s="172" t="s">
        <v>86</v>
      </c>
      <c r="AV312" s="13" t="s">
        <v>86</v>
      </c>
      <c r="AW312" s="13" t="s">
        <v>33</v>
      </c>
      <c r="AX312" s="13" t="s">
        <v>84</v>
      </c>
      <c r="AY312" s="172" t="s">
        <v>127</v>
      </c>
    </row>
    <row r="313" spans="1:65" s="2" customFormat="1" ht="24">
      <c r="A313" s="29"/>
      <c r="B313" s="128"/>
      <c r="C313" s="129" t="s">
        <v>630</v>
      </c>
      <c r="D313" s="129" t="s">
        <v>121</v>
      </c>
      <c r="E313" s="130" t="s">
        <v>631</v>
      </c>
      <c r="F313" s="131" t="s">
        <v>632</v>
      </c>
      <c r="G313" s="132" t="s">
        <v>124</v>
      </c>
      <c r="H313" s="133">
        <v>3</v>
      </c>
      <c r="I313" s="134"/>
      <c r="J313" s="134">
        <f>ROUND(I313*H313,2)</f>
        <v>0</v>
      </c>
      <c r="K313" s="131" t="s">
        <v>1</v>
      </c>
      <c r="L313" s="135"/>
      <c r="M313" s="136" t="s">
        <v>1</v>
      </c>
      <c r="N313" s="137" t="s">
        <v>41</v>
      </c>
      <c r="O313" s="138">
        <v>0</v>
      </c>
      <c r="P313" s="138">
        <f>O313*H313</f>
        <v>0</v>
      </c>
      <c r="Q313" s="138">
        <v>0</v>
      </c>
      <c r="R313" s="138">
        <f>Q313*H313</f>
        <v>0</v>
      </c>
      <c r="S313" s="138">
        <v>0</v>
      </c>
      <c r="T313" s="139">
        <f>S313*H313</f>
        <v>0</v>
      </c>
      <c r="U313" s="29"/>
      <c r="V313" s="29"/>
      <c r="W313" s="29"/>
      <c r="X313" s="29"/>
      <c r="Y313" s="29"/>
      <c r="Z313" s="29"/>
      <c r="AA313" s="29"/>
      <c r="AB313" s="29"/>
      <c r="AC313" s="29"/>
      <c r="AD313" s="29"/>
      <c r="AE313" s="29"/>
      <c r="AR313" s="140" t="s">
        <v>126</v>
      </c>
      <c r="AT313" s="140" t="s">
        <v>121</v>
      </c>
      <c r="AU313" s="140" t="s">
        <v>86</v>
      </c>
      <c r="AY313" s="17" t="s">
        <v>127</v>
      </c>
      <c r="BE313" s="141">
        <f>IF(N313="základní",J313,0)</f>
        <v>0</v>
      </c>
      <c r="BF313" s="141">
        <f>IF(N313="snížená",J313,0)</f>
        <v>0</v>
      </c>
      <c r="BG313" s="141">
        <f>IF(N313="zákl. přenesená",J313,0)</f>
        <v>0</v>
      </c>
      <c r="BH313" s="141">
        <f>IF(N313="sníž. přenesená",J313,0)</f>
        <v>0</v>
      </c>
      <c r="BI313" s="141">
        <f>IF(N313="nulová",J313,0)</f>
        <v>0</v>
      </c>
      <c r="BJ313" s="17" t="s">
        <v>84</v>
      </c>
      <c r="BK313" s="141">
        <f>ROUND(I313*H313,2)</f>
        <v>0</v>
      </c>
      <c r="BL313" s="17" t="s">
        <v>128</v>
      </c>
      <c r="BM313" s="140" t="s">
        <v>633</v>
      </c>
    </row>
    <row r="314" spans="1:65" s="2" customFormat="1" ht="24">
      <c r="A314" s="29"/>
      <c r="B314" s="128"/>
      <c r="C314" s="154" t="s">
        <v>634</v>
      </c>
      <c r="D314" s="154" t="s">
        <v>148</v>
      </c>
      <c r="E314" s="155" t="s">
        <v>635</v>
      </c>
      <c r="F314" s="156" t="s">
        <v>636</v>
      </c>
      <c r="G314" s="157" t="s">
        <v>247</v>
      </c>
      <c r="H314" s="158">
        <v>196.508</v>
      </c>
      <c r="I314" s="159"/>
      <c r="J314" s="159">
        <f>ROUND(I314*H314,2)</f>
        <v>0</v>
      </c>
      <c r="K314" s="156" t="s">
        <v>125</v>
      </c>
      <c r="L314" s="30"/>
      <c r="M314" s="160" t="s">
        <v>1</v>
      </c>
      <c r="N314" s="161" t="s">
        <v>41</v>
      </c>
      <c r="O314" s="138">
        <v>0</v>
      </c>
      <c r="P314" s="138">
        <f>O314*H314</f>
        <v>0</v>
      </c>
      <c r="Q314" s="138">
        <v>0</v>
      </c>
      <c r="R314" s="138">
        <f>Q314*H314</f>
        <v>0</v>
      </c>
      <c r="S314" s="138">
        <v>0</v>
      </c>
      <c r="T314" s="139">
        <f>S314*H314</f>
        <v>0</v>
      </c>
      <c r="U314" s="29"/>
      <c r="V314" s="29"/>
      <c r="W314" s="29"/>
      <c r="X314" s="29"/>
      <c r="Y314" s="29"/>
      <c r="Z314" s="29"/>
      <c r="AA314" s="29"/>
      <c r="AB314" s="29"/>
      <c r="AC314" s="29"/>
      <c r="AD314" s="29"/>
      <c r="AE314" s="29"/>
      <c r="AR314" s="140" t="s">
        <v>128</v>
      </c>
      <c r="AT314" s="140" t="s">
        <v>148</v>
      </c>
      <c r="AU314" s="140" t="s">
        <v>86</v>
      </c>
      <c r="AY314" s="17" t="s">
        <v>127</v>
      </c>
      <c r="BE314" s="141">
        <f>IF(N314="základní",J314,0)</f>
        <v>0</v>
      </c>
      <c r="BF314" s="141">
        <f>IF(N314="snížená",J314,0)</f>
        <v>0</v>
      </c>
      <c r="BG314" s="141">
        <f>IF(N314="zákl. přenesená",J314,0)</f>
        <v>0</v>
      </c>
      <c r="BH314" s="141">
        <f>IF(N314="sníž. přenesená",J314,0)</f>
        <v>0</v>
      </c>
      <c r="BI314" s="141">
        <f>IF(N314="nulová",J314,0)</f>
        <v>0</v>
      </c>
      <c r="BJ314" s="17" t="s">
        <v>84</v>
      </c>
      <c r="BK314" s="141">
        <f>ROUND(I314*H314,2)</f>
        <v>0</v>
      </c>
      <c r="BL314" s="17" t="s">
        <v>128</v>
      </c>
      <c r="BM314" s="140" t="s">
        <v>637</v>
      </c>
    </row>
    <row r="315" spans="1:65" s="2" customFormat="1" ht="21.75" customHeight="1">
      <c r="A315" s="29"/>
      <c r="B315" s="128"/>
      <c r="C315" s="154" t="s">
        <v>638</v>
      </c>
      <c r="D315" s="154" t="s">
        <v>148</v>
      </c>
      <c r="E315" s="155" t="s">
        <v>639</v>
      </c>
      <c r="F315" s="156" t="s">
        <v>640</v>
      </c>
      <c r="G315" s="157" t="s">
        <v>151</v>
      </c>
      <c r="H315" s="158">
        <v>26.957</v>
      </c>
      <c r="I315" s="159"/>
      <c r="J315" s="159">
        <f>ROUND(I315*H315,2)</f>
        <v>0</v>
      </c>
      <c r="K315" s="156" t="s">
        <v>1</v>
      </c>
      <c r="L315" s="30"/>
      <c r="M315" s="160" t="s">
        <v>1</v>
      </c>
      <c r="N315" s="161" t="s">
        <v>41</v>
      </c>
      <c r="O315" s="138">
        <v>0</v>
      </c>
      <c r="P315" s="138">
        <f>O315*H315</f>
        <v>0</v>
      </c>
      <c r="Q315" s="138">
        <v>0</v>
      </c>
      <c r="R315" s="138">
        <f>Q315*H315</f>
        <v>0</v>
      </c>
      <c r="S315" s="138">
        <v>0</v>
      </c>
      <c r="T315" s="139">
        <f>S315*H315</f>
        <v>0</v>
      </c>
      <c r="U315" s="29"/>
      <c r="V315" s="29"/>
      <c r="W315" s="29"/>
      <c r="X315" s="29"/>
      <c r="Y315" s="29"/>
      <c r="Z315" s="29"/>
      <c r="AA315" s="29"/>
      <c r="AB315" s="29"/>
      <c r="AC315" s="29"/>
      <c r="AD315" s="29"/>
      <c r="AE315" s="29"/>
      <c r="AR315" s="140" t="s">
        <v>128</v>
      </c>
      <c r="AT315" s="140" t="s">
        <v>148</v>
      </c>
      <c r="AU315" s="140" t="s">
        <v>86</v>
      </c>
      <c r="AY315" s="17" t="s">
        <v>127</v>
      </c>
      <c r="BE315" s="141">
        <f>IF(N315="základní",J315,0)</f>
        <v>0</v>
      </c>
      <c r="BF315" s="141">
        <f>IF(N315="snížená",J315,0)</f>
        <v>0</v>
      </c>
      <c r="BG315" s="141">
        <f>IF(N315="zákl. přenesená",J315,0)</f>
        <v>0</v>
      </c>
      <c r="BH315" s="141">
        <f>IF(N315="sníž. přenesená",J315,0)</f>
        <v>0</v>
      </c>
      <c r="BI315" s="141">
        <f>IF(N315="nulová",J315,0)</f>
        <v>0</v>
      </c>
      <c r="BJ315" s="17" t="s">
        <v>84</v>
      </c>
      <c r="BK315" s="141">
        <f>ROUND(I315*H315,2)</f>
        <v>0</v>
      </c>
      <c r="BL315" s="17" t="s">
        <v>128</v>
      </c>
      <c r="BM315" s="140" t="s">
        <v>641</v>
      </c>
    </row>
    <row r="316" spans="2:51" s="13" customFormat="1" ht="12">
      <c r="B316" s="166"/>
      <c r="D316" s="162" t="s">
        <v>233</v>
      </c>
      <c r="E316" s="172" t="s">
        <v>1</v>
      </c>
      <c r="F316" s="167" t="s">
        <v>642</v>
      </c>
      <c r="H316" s="168">
        <v>11.981</v>
      </c>
      <c r="L316" s="166"/>
      <c r="M316" s="173"/>
      <c r="N316" s="174"/>
      <c r="O316" s="174"/>
      <c r="P316" s="174"/>
      <c r="Q316" s="174"/>
      <c r="R316" s="174"/>
      <c r="S316" s="174"/>
      <c r="T316" s="175"/>
      <c r="AT316" s="172" t="s">
        <v>233</v>
      </c>
      <c r="AU316" s="172" t="s">
        <v>86</v>
      </c>
      <c r="AV316" s="13" t="s">
        <v>86</v>
      </c>
      <c r="AW316" s="13" t="s">
        <v>33</v>
      </c>
      <c r="AX316" s="13" t="s">
        <v>76</v>
      </c>
      <c r="AY316" s="172" t="s">
        <v>127</v>
      </c>
    </row>
    <row r="317" spans="2:51" s="13" customFormat="1" ht="12">
      <c r="B317" s="166"/>
      <c r="D317" s="162" t="s">
        <v>233</v>
      </c>
      <c r="E317" s="172" t="s">
        <v>1</v>
      </c>
      <c r="F317" s="167" t="s">
        <v>643</v>
      </c>
      <c r="H317" s="168">
        <v>8.986</v>
      </c>
      <c r="L317" s="166"/>
      <c r="M317" s="173"/>
      <c r="N317" s="174"/>
      <c r="O317" s="174"/>
      <c r="P317" s="174"/>
      <c r="Q317" s="174"/>
      <c r="R317" s="174"/>
      <c r="S317" s="174"/>
      <c r="T317" s="175"/>
      <c r="AT317" s="172" t="s">
        <v>233</v>
      </c>
      <c r="AU317" s="172" t="s">
        <v>86</v>
      </c>
      <c r="AV317" s="13" t="s">
        <v>86</v>
      </c>
      <c r="AW317" s="13" t="s">
        <v>33</v>
      </c>
      <c r="AX317" s="13" t="s">
        <v>76</v>
      </c>
      <c r="AY317" s="172" t="s">
        <v>127</v>
      </c>
    </row>
    <row r="318" spans="2:51" s="13" customFormat="1" ht="12">
      <c r="B318" s="166"/>
      <c r="D318" s="162" t="s">
        <v>233</v>
      </c>
      <c r="E318" s="172" t="s">
        <v>1</v>
      </c>
      <c r="F318" s="167" t="s">
        <v>644</v>
      </c>
      <c r="H318" s="168">
        <v>5.99</v>
      </c>
      <c r="L318" s="166"/>
      <c r="M318" s="173"/>
      <c r="N318" s="174"/>
      <c r="O318" s="174"/>
      <c r="P318" s="174"/>
      <c r="Q318" s="174"/>
      <c r="R318" s="174"/>
      <c r="S318" s="174"/>
      <c r="T318" s="175"/>
      <c r="AT318" s="172" t="s">
        <v>233</v>
      </c>
      <c r="AU318" s="172" t="s">
        <v>86</v>
      </c>
      <c r="AV318" s="13" t="s">
        <v>86</v>
      </c>
      <c r="AW318" s="13" t="s">
        <v>33</v>
      </c>
      <c r="AX318" s="13" t="s">
        <v>76</v>
      </c>
      <c r="AY318" s="172" t="s">
        <v>127</v>
      </c>
    </row>
    <row r="319" spans="2:51" s="14" customFormat="1" ht="12">
      <c r="B319" s="176"/>
      <c r="D319" s="162" t="s">
        <v>233</v>
      </c>
      <c r="E319" s="177" t="s">
        <v>1</v>
      </c>
      <c r="F319" s="178" t="s">
        <v>268</v>
      </c>
      <c r="H319" s="179">
        <v>26.957</v>
      </c>
      <c r="L319" s="176"/>
      <c r="M319" s="180"/>
      <c r="N319" s="181"/>
      <c r="O319" s="181"/>
      <c r="P319" s="181"/>
      <c r="Q319" s="181"/>
      <c r="R319" s="181"/>
      <c r="S319" s="181"/>
      <c r="T319" s="182"/>
      <c r="AT319" s="177" t="s">
        <v>233</v>
      </c>
      <c r="AU319" s="177" t="s">
        <v>86</v>
      </c>
      <c r="AV319" s="14" t="s">
        <v>128</v>
      </c>
      <c r="AW319" s="14" t="s">
        <v>33</v>
      </c>
      <c r="AX319" s="14" t="s">
        <v>84</v>
      </c>
      <c r="AY319" s="177" t="s">
        <v>127</v>
      </c>
    </row>
    <row r="320" spans="1:65" s="2" customFormat="1" ht="24">
      <c r="A320" s="29"/>
      <c r="B320" s="128"/>
      <c r="C320" s="129" t="s">
        <v>645</v>
      </c>
      <c r="D320" s="129" t="s">
        <v>121</v>
      </c>
      <c r="E320" s="130" t="s">
        <v>646</v>
      </c>
      <c r="F320" s="131" t="s">
        <v>647</v>
      </c>
      <c r="G320" s="132" t="s">
        <v>124</v>
      </c>
      <c r="H320" s="133">
        <v>18</v>
      </c>
      <c r="I320" s="134"/>
      <c r="J320" s="134">
        <f>ROUND(I320*H320,2)</f>
        <v>0</v>
      </c>
      <c r="K320" s="131" t="s">
        <v>1</v>
      </c>
      <c r="L320" s="135"/>
      <c r="M320" s="136" t="s">
        <v>1</v>
      </c>
      <c r="N320" s="137" t="s">
        <v>41</v>
      </c>
      <c r="O320" s="138">
        <v>0</v>
      </c>
      <c r="P320" s="138">
        <f>O320*H320</f>
        <v>0</v>
      </c>
      <c r="Q320" s="138">
        <v>0</v>
      </c>
      <c r="R320" s="138">
        <f>Q320*H320</f>
        <v>0</v>
      </c>
      <c r="S320" s="138">
        <v>0</v>
      </c>
      <c r="T320" s="139">
        <f>S320*H320</f>
        <v>0</v>
      </c>
      <c r="U320" s="29"/>
      <c r="V320" s="29"/>
      <c r="W320" s="29"/>
      <c r="X320" s="29"/>
      <c r="Y320" s="29"/>
      <c r="Z320" s="29"/>
      <c r="AA320" s="29"/>
      <c r="AB320" s="29"/>
      <c r="AC320" s="29"/>
      <c r="AD320" s="29"/>
      <c r="AE320" s="29"/>
      <c r="AR320" s="140" t="s">
        <v>126</v>
      </c>
      <c r="AT320" s="140" t="s">
        <v>121</v>
      </c>
      <c r="AU320" s="140" t="s">
        <v>86</v>
      </c>
      <c r="AY320" s="17" t="s">
        <v>127</v>
      </c>
      <c r="BE320" s="141">
        <f>IF(N320="základní",J320,0)</f>
        <v>0</v>
      </c>
      <c r="BF320" s="141">
        <f>IF(N320="snížená",J320,0)</f>
        <v>0</v>
      </c>
      <c r="BG320" s="141">
        <f>IF(N320="zákl. přenesená",J320,0)</f>
        <v>0</v>
      </c>
      <c r="BH320" s="141">
        <f>IF(N320="sníž. přenesená",J320,0)</f>
        <v>0</v>
      </c>
      <c r="BI320" s="141">
        <f>IF(N320="nulová",J320,0)</f>
        <v>0</v>
      </c>
      <c r="BJ320" s="17" t="s">
        <v>84</v>
      </c>
      <c r="BK320" s="141">
        <f>ROUND(I320*H320,2)</f>
        <v>0</v>
      </c>
      <c r="BL320" s="17" t="s">
        <v>128</v>
      </c>
      <c r="BM320" s="140" t="s">
        <v>648</v>
      </c>
    </row>
    <row r="321" spans="2:51" s="13" customFormat="1" ht="12">
      <c r="B321" s="166"/>
      <c r="D321" s="162" t="s">
        <v>233</v>
      </c>
      <c r="E321" s="172" t="s">
        <v>1</v>
      </c>
      <c r="F321" s="167" t="s">
        <v>649</v>
      </c>
      <c r="H321" s="168">
        <v>8</v>
      </c>
      <c r="L321" s="166"/>
      <c r="M321" s="173"/>
      <c r="N321" s="174"/>
      <c r="O321" s="174"/>
      <c r="P321" s="174"/>
      <c r="Q321" s="174"/>
      <c r="R321" s="174"/>
      <c r="S321" s="174"/>
      <c r="T321" s="175"/>
      <c r="AT321" s="172" t="s">
        <v>233</v>
      </c>
      <c r="AU321" s="172" t="s">
        <v>86</v>
      </c>
      <c r="AV321" s="13" t="s">
        <v>86</v>
      </c>
      <c r="AW321" s="13" t="s">
        <v>33</v>
      </c>
      <c r="AX321" s="13" t="s">
        <v>76</v>
      </c>
      <c r="AY321" s="172" t="s">
        <v>127</v>
      </c>
    </row>
    <row r="322" spans="2:51" s="13" customFormat="1" ht="12">
      <c r="B322" s="166"/>
      <c r="D322" s="162" t="s">
        <v>233</v>
      </c>
      <c r="E322" s="172" t="s">
        <v>1</v>
      </c>
      <c r="F322" s="167" t="s">
        <v>650</v>
      </c>
      <c r="H322" s="168">
        <v>6</v>
      </c>
      <c r="L322" s="166"/>
      <c r="M322" s="173"/>
      <c r="N322" s="174"/>
      <c r="O322" s="174"/>
      <c r="P322" s="174"/>
      <c r="Q322" s="174"/>
      <c r="R322" s="174"/>
      <c r="S322" s="174"/>
      <c r="T322" s="175"/>
      <c r="AT322" s="172" t="s">
        <v>233</v>
      </c>
      <c r="AU322" s="172" t="s">
        <v>86</v>
      </c>
      <c r="AV322" s="13" t="s">
        <v>86</v>
      </c>
      <c r="AW322" s="13" t="s">
        <v>33</v>
      </c>
      <c r="AX322" s="13" t="s">
        <v>76</v>
      </c>
      <c r="AY322" s="172" t="s">
        <v>127</v>
      </c>
    </row>
    <row r="323" spans="2:51" s="13" customFormat="1" ht="12">
      <c r="B323" s="166"/>
      <c r="D323" s="162" t="s">
        <v>233</v>
      </c>
      <c r="E323" s="172" t="s">
        <v>1</v>
      </c>
      <c r="F323" s="167" t="s">
        <v>651</v>
      </c>
      <c r="H323" s="168">
        <v>4</v>
      </c>
      <c r="L323" s="166"/>
      <c r="M323" s="173"/>
      <c r="N323" s="174"/>
      <c r="O323" s="174"/>
      <c r="P323" s="174"/>
      <c r="Q323" s="174"/>
      <c r="R323" s="174"/>
      <c r="S323" s="174"/>
      <c r="T323" s="175"/>
      <c r="AT323" s="172" t="s">
        <v>233</v>
      </c>
      <c r="AU323" s="172" t="s">
        <v>86</v>
      </c>
      <c r="AV323" s="13" t="s">
        <v>86</v>
      </c>
      <c r="AW323" s="13" t="s">
        <v>33</v>
      </c>
      <c r="AX323" s="13" t="s">
        <v>76</v>
      </c>
      <c r="AY323" s="172" t="s">
        <v>127</v>
      </c>
    </row>
    <row r="324" spans="2:51" s="14" customFormat="1" ht="12">
      <c r="B324" s="176"/>
      <c r="D324" s="162" t="s">
        <v>233</v>
      </c>
      <c r="E324" s="177" t="s">
        <v>1</v>
      </c>
      <c r="F324" s="178" t="s">
        <v>268</v>
      </c>
      <c r="H324" s="179">
        <v>18</v>
      </c>
      <c r="L324" s="176"/>
      <c r="M324" s="180"/>
      <c r="N324" s="181"/>
      <c r="O324" s="181"/>
      <c r="P324" s="181"/>
      <c r="Q324" s="181"/>
      <c r="R324" s="181"/>
      <c r="S324" s="181"/>
      <c r="T324" s="182"/>
      <c r="AT324" s="177" t="s">
        <v>233</v>
      </c>
      <c r="AU324" s="177" t="s">
        <v>86</v>
      </c>
      <c r="AV324" s="14" t="s">
        <v>128</v>
      </c>
      <c r="AW324" s="14" t="s">
        <v>33</v>
      </c>
      <c r="AX324" s="14" t="s">
        <v>84</v>
      </c>
      <c r="AY324" s="177" t="s">
        <v>127</v>
      </c>
    </row>
    <row r="325" spans="1:65" s="2" customFormat="1" ht="16.5" customHeight="1">
      <c r="A325" s="29"/>
      <c r="B325" s="128"/>
      <c r="C325" s="154" t="s">
        <v>652</v>
      </c>
      <c r="D325" s="154" t="s">
        <v>148</v>
      </c>
      <c r="E325" s="155" t="s">
        <v>653</v>
      </c>
      <c r="F325" s="156" t="s">
        <v>654</v>
      </c>
      <c r="G325" s="157" t="s">
        <v>151</v>
      </c>
      <c r="H325" s="158">
        <v>6.345</v>
      </c>
      <c r="I325" s="159"/>
      <c r="J325" s="159">
        <f>ROUND(I325*H325,2)</f>
        <v>0</v>
      </c>
      <c r="K325" s="156" t="s">
        <v>1</v>
      </c>
      <c r="L325" s="30"/>
      <c r="M325" s="160" t="s">
        <v>1</v>
      </c>
      <c r="N325" s="161" t="s">
        <v>41</v>
      </c>
      <c r="O325" s="138">
        <v>0</v>
      </c>
      <c r="P325" s="138">
        <f>O325*H325</f>
        <v>0</v>
      </c>
      <c r="Q325" s="138">
        <v>0</v>
      </c>
      <c r="R325" s="138">
        <f>Q325*H325</f>
        <v>0</v>
      </c>
      <c r="S325" s="138">
        <v>0</v>
      </c>
      <c r="T325" s="139">
        <f>S325*H325</f>
        <v>0</v>
      </c>
      <c r="U325" s="29"/>
      <c r="V325" s="29"/>
      <c r="W325" s="29"/>
      <c r="X325" s="29"/>
      <c r="Y325" s="29"/>
      <c r="Z325" s="29"/>
      <c r="AA325" s="29"/>
      <c r="AB325" s="29"/>
      <c r="AC325" s="29"/>
      <c r="AD325" s="29"/>
      <c r="AE325" s="29"/>
      <c r="AR325" s="140" t="s">
        <v>128</v>
      </c>
      <c r="AT325" s="140" t="s">
        <v>148</v>
      </c>
      <c r="AU325" s="140" t="s">
        <v>86</v>
      </c>
      <c r="AY325" s="17" t="s">
        <v>127</v>
      </c>
      <c r="BE325" s="141">
        <f>IF(N325="základní",J325,0)</f>
        <v>0</v>
      </c>
      <c r="BF325" s="141">
        <f>IF(N325="snížená",J325,0)</f>
        <v>0</v>
      </c>
      <c r="BG325" s="141">
        <f>IF(N325="zákl. přenesená",J325,0)</f>
        <v>0</v>
      </c>
      <c r="BH325" s="141">
        <f>IF(N325="sníž. přenesená",J325,0)</f>
        <v>0</v>
      </c>
      <c r="BI325" s="141">
        <f>IF(N325="nulová",J325,0)</f>
        <v>0</v>
      </c>
      <c r="BJ325" s="17" t="s">
        <v>84</v>
      </c>
      <c r="BK325" s="141">
        <f>ROUND(I325*H325,2)</f>
        <v>0</v>
      </c>
      <c r="BL325" s="17" t="s">
        <v>128</v>
      </c>
      <c r="BM325" s="140" t="s">
        <v>655</v>
      </c>
    </row>
    <row r="326" spans="2:51" s="13" customFormat="1" ht="12">
      <c r="B326" s="166"/>
      <c r="D326" s="162" t="s">
        <v>233</v>
      </c>
      <c r="E326" s="172" t="s">
        <v>1</v>
      </c>
      <c r="F326" s="167" t="s">
        <v>656</v>
      </c>
      <c r="H326" s="168">
        <v>0.945</v>
      </c>
      <c r="L326" s="166"/>
      <c r="M326" s="173"/>
      <c r="N326" s="174"/>
      <c r="O326" s="174"/>
      <c r="P326" s="174"/>
      <c r="Q326" s="174"/>
      <c r="R326" s="174"/>
      <c r="S326" s="174"/>
      <c r="T326" s="175"/>
      <c r="AT326" s="172" t="s">
        <v>233</v>
      </c>
      <c r="AU326" s="172" t="s">
        <v>86</v>
      </c>
      <c r="AV326" s="13" t="s">
        <v>86</v>
      </c>
      <c r="AW326" s="13" t="s">
        <v>33</v>
      </c>
      <c r="AX326" s="13" t="s">
        <v>76</v>
      </c>
      <c r="AY326" s="172" t="s">
        <v>127</v>
      </c>
    </row>
    <row r="327" spans="2:51" s="13" customFormat="1" ht="12">
      <c r="B327" s="166"/>
      <c r="D327" s="162" t="s">
        <v>233</v>
      </c>
      <c r="E327" s="172" t="s">
        <v>1</v>
      </c>
      <c r="F327" s="167" t="s">
        <v>657</v>
      </c>
      <c r="H327" s="168">
        <v>5.4</v>
      </c>
      <c r="L327" s="166"/>
      <c r="M327" s="173"/>
      <c r="N327" s="174"/>
      <c r="O327" s="174"/>
      <c r="P327" s="174"/>
      <c r="Q327" s="174"/>
      <c r="R327" s="174"/>
      <c r="S327" s="174"/>
      <c r="T327" s="175"/>
      <c r="AT327" s="172" t="s">
        <v>233</v>
      </c>
      <c r="AU327" s="172" t="s">
        <v>86</v>
      </c>
      <c r="AV327" s="13" t="s">
        <v>86</v>
      </c>
      <c r="AW327" s="13" t="s">
        <v>33</v>
      </c>
      <c r="AX327" s="13" t="s">
        <v>76</v>
      </c>
      <c r="AY327" s="172" t="s">
        <v>127</v>
      </c>
    </row>
    <row r="328" spans="2:51" s="14" customFormat="1" ht="12">
      <c r="B328" s="176"/>
      <c r="D328" s="162" t="s">
        <v>233</v>
      </c>
      <c r="E328" s="177" t="s">
        <v>1</v>
      </c>
      <c r="F328" s="178" t="s">
        <v>268</v>
      </c>
      <c r="H328" s="179">
        <v>6.345</v>
      </c>
      <c r="L328" s="176"/>
      <c r="M328" s="180"/>
      <c r="N328" s="181"/>
      <c r="O328" s="181"/>
      <c r="P328" s="181"/>
      <c r="Q328" s="181"/>
      <c r="R328" s="181"/>
      <c r="S328" s="181"/>
      <c r="T328" s="182"/>
      <c r="AT328" s="177" t="s">
        <v>233</v>
      </c>
      <c r="AU328" s="177" t="s">
        <v>86</v>
      </c>
      <c r="AV328" s="14" t="s">
        <v>128</v>
      </c>
      <c r="AW328" s="14" t="s">
        <v>33</v>
      </c>
      <c r="AX328" s="14" t="s">
        <v>84</v>
      </c>
      <c r="AY328" s="177" t="s">
        <v>127</v>
      </c>
    </row>
    <row r="329" spans="1:65" s="2" customFormat="1" ht="21.75" customHeight="1">
      <c r="A329" s="29"/>
      <c r="B329" s="128"/>
      <c r="C329" s="129" t="s">
        <v>658</v>
      </c>
      <c r="D329" s="129" t="s">
        <v>121</v>
      </c>
      <c r="E329" s="130" t="s">
        <v>659</v>
      </c>
      <c r="F329" s="131" t="s">
        <v>660</v>
      </c>
      <c r="G329" s="132" t="s">
        <v>151</v>
      </c>
      <c r="H329" s="133">
        <v>6.601</v>
      </c>
      <c r="I329" s="134"/>
      <c r="J329" s="134">
        <f>ROUND(I329*H329,2)</f>
        <v>0</v>
      </c>
      <c r="K329" s="131" t="s">
        <v>125</v>
      </c>
      <c r="L329" s="135"/>
      <c r="M329" s="136" t="s">
        <v>1</v>
      </c>
      <c r="N329" s="137" t="s">
        <v>41</v>
      </c>
      <c r="O329" s="138">
        <v>0</v>
      </c>
      <c r="P329" s="138">
        <f>O329*H329</f>
        <v>0</v>
      </c>
      <c r="Q329" s="138">
        <v>2.234</v>
      </c>
      <c r="R329" s="138">
        <f>Q329*H329</f>
        <v>14.746634</v>
      </c>
      <c r="S329" s="138">
        <v>0</v>
      </c>
      <c r="T329" s="139">
        <f>S329*H329</f>
        <v>0</v>
      </c>
      <c r="U329" s="29"/>
      <c r="V329" s="29"/>
      <c r="W329" s="29"/>
      <c r="X329" s="29"/>
      <c r="Y329" s="29"/>
      <c r="Z329" s="29"/>
      <c r="AA329" s="29"/>
      <c r="AB329" s="29"/>
      <c r="AC329" s="29"/>
      <c r="AD329" s="29"/>
      <c r="AE329" s="29"/>
      <c r="AR329" s="140" t="s">
        <v>126</v>
      </c>
      <c r="AT329" s="140" t="s">
        <v>121</v>
      </c>
      <c r="AU329" s="140" t="s">
        <v>86</v>
      </c>
      <c r="AY329" s="17" t="s">
        <v>127</v>
      </c>
      <c r="BE329" s="141">
        <f>IF(N329="základní",J329,0)</f>
        <v>0</v>
      </c>
      <c r="BF329" s="141">
        <f>IF(N329="snížená",J329,0)</f>
        <v>0</v>
      </c>
      <c r="BG329" s="141">
        <f>IF(N329="zákl. přenesená",J329,0)</f>
        <v>0</v>
      </c>
      <c r="BH329" s="141">
        <f>IF(N329="sníž. přenesená",J329,0)</f>
        <v>0</v>
      </c>
      <c r="BI329" s="141">
        <f>IF(N329="nulová",J329,0)</f>
        <v>0</v>
      </c>
      <c r="BJ329" s="17" t="s">
        <v>84</v>
      </c>
      <c r="BK329" s="141">
        <f>ROUND(I329*H329,2)</f>
        <v>0</v>
      </c>
      <c r="BL329" s="17" t="s">
        <v>128</v>
      </c>
      <c r="BM329" s="140" t="s">
        <v>661</v>
      </c>
    </row>
    <row r="330" spans="2:51" s="13" customFormat="1" ht="12">
      <c r="B330" s="166"/>
      <c r="D330" s="162" t="s">
        <v>233</v>
      </c>
      <c r="E330" s="172" t="s">
        <v>1</v>
      </c>
      <c r="F330" s="167" t="s">
        <v>662</v>
      </c>
      <c r="H330" s="168">
        <v>6.345</v>
      </c>
      <c r="L330" s="166"/>
      <c r="M330" s="173"/>
      <c r="N330" s="174"/>
      <c r="O330" s="174"/>
      <c r="P330" s="174"/>
      <c r="Q330" s="174"/>
      <c r="R330" s="174"/>
      <c r="S330" s="174"/>
      <c r="T330" s="175"/>
      <c r="AT330" s="172" t="s">
        <v>233</v>
      </c>
      <c r="AU330" s="172" t="s">
        <v>86</v>
      </c>
      <c r="AV330" s="13" t="s">
        <v>86</v>
      </c>
      <c r="AW330" s="13" t="s">
        <v>33</v>
      </c>
      <c r="AX330" s="13" t="s">
        <v>76</v>
      </c>
      <c r="AY330" s="172" t="s">
        <v>127</v>
      </c>
    </row>
    <row r="331" spans="2:51" s="13" customFormat="1" ht="12">
      <c r="B331" s="166"/>
      <c r="D331" s="162" t="s">
        <v>233</v>
      </c>
      <c r="E331" s="172" t="s">
        <v>1</v>
      </c>
      <c r="F331" s="167" t="s">
        <v>663</v>
      </c>
      <c r="H331" s="168">
        <v>0.256</v>
      </c>
      <c r="L331" s="166"/>
      <c r="M331" s="173"/>
      <c r="N331" s="174"/>
      <c r="O331" s="174"/>
      <c r="P331" s="174"/>
      <c r="Q331" s="174"/>
      <c r="R331" s="174"/>
      <c r="S331" s="174"/>
      <c r="T331" s="175"/>
      <c r="AT331" s="172" t="s">
        <v>233</v>
      </c>
      <c r="AU331" s="172" t="s">
        <v>86</v>
      </c>
      <c r="AV331" s="13" t="s">
        <v>86</v>
      </c>
      <c r="AW331" s="13" t="s">
        <v>33</v>
      </c>
      <c r="AX331" s="13" t="s">
        <v>76</v>
      </c>
      <c r="AY331" s="172" t="s">
        <v>127</v>
      </c>
    </row>
    <row r="332" spans="2:51" s="14" customFormat="1" ht="12">
      <c r="B332" s="176"/>
      <c r="D332" s="162" t="s">
        <v>233</v>
      </c>
      <c r="E332" s="177" t="s">
        <v>1</v>
      </c>
      <c r="F332" s="178" t="s">
        <v>268</v>
      </c>
      <c r="H332" s="179">
        <v>6.601</v>
      </c>
      <c r="L332" s="176"/>
      <c r="M332" s="180"/>
      <c r="N332" s="181"/>
      <c r="O332" s="181"/>
      <c r="P332" s="181"/>
      <c r="Q332" s="181"/>
      <c r="R332" s="181"/>
      <c r="S332" s="181"/>
      <c r="T332" s="182"/>
      <c r="AT332" s="177" t="s">
        <v>233</v>
      </c>
      <c r="AU332" s="177" t="s">
        <v>86</v>
      </c>
      <c r="AV332" s="14" t="s">
        <v>128</v>
      </c>
      <c r="AW332" s="14" t="s">
        <v>33</v>
      </c>
      <c r="AX332" s="14" t="s">
        <v>84</v>
      </c>
      <c r="AY332" s="177" t="s">
        <v>127</v>
      </c>
    </row>
    <row r="333" spans="1:65" s="2" customFormat="1" ht="24">
      <c r="A333" s="29"/>
      <c r="B333" s="128"/>
      <c r="C333" s="154" t="s">
        <v>664</v>
      </c>
      <c r="D333" s="154" t="s">
        <v>148</v>
      </c>
      <c r="E333" s="155" t="s">
        <v>665</v>
      </c>
      <c r="F333" s="156" t="s">
        <v>666</v>
      </c>
      <c r="G333" s="157" t="s">
        <v>253</v>
      </c>
      <c r="H333" s="158">
        <v>2.7</v>
      </c>
      <c r="I333" s="159"/>
      <c r="J333" s="159">
        <f>ROUND(I333*H333,2)</f>
        <v>0</v>
      </c>
      <c r="K333" s="156" t="s">
        <v>125</v>
      </c>
      <c r="L333" s="30"/>
      <c r="M333" s="160" t="s">
        <v>1</v>
      </c>
      <c r="N333" s="161" t="s">
        <v>41</v>
      </c>
      <c r="O333" s="138">
        <v>0</v>
      </c>
      <c r="P333" s="138">
        <f>O333*H333</f>
        <v>0</v>
      </c>
      <c r="Q333" s="138">
        <v>0</v>
      </c>
      <c r="R333" s="138">
        <f>Q333*H333</f>
        <v>0</v>
      </c>
      <c r="S333" s="138">
        <v>0</v>
      </c>
      <c r="T333" s="139">
        <f>S333*H333</f>
        <v>0</v>
      </c>
      <c r="U333" s="29"/>
      <c r="V333" s="29"/>
      <c r="W333" s="29"/>
      <c r="X333" s="29"/>
      <c r="Y333" s="29"/>
      <c r="Z333" s="29"/>
      <c r="AA333" s="29"/>
      <c r="AB333" s="29"/>
      <c r="AC333" s="29"/>
      <c r="AD333" s="29"/>
      <c r="AE333" s="29"/>
      <c r="AR333" s="140" t="s">
        <v>128</v>
      </c>
      <c r="AT333" s="140" t="s">
        <v>148</v>
      </c>
      <c r="AU333" s="140" t="s">
        <v>86</v>
      </c>
      <c r="AY333" s="17" t="s">
        <v>127</v>
      </c>
      <c r="BE333" s="141">
        <f>IF(N333="základní",J333,0)</f>
        <v>0</v>
      </c>
      <c r="BF333" s="141">
        <f>IF(N333="snížená",J333,0)</f>
        <v>0</v>
      </c>
      <c r="BG333" s="141">
        <f>IF(N333="zákl. přenesená",J333,0)</f>
        <v>0</v>
      </c>
      <c r="BH333" s="141">
        <f>IF(N333="sníž. přenesená",J333,0)</f>
        <v>0</v>
      </c>
      <c r="BI333" s="141">
        <f>IF(N333="nulová",J333,0)</f>
        <v>0</v>
      </c>
      <c r="BJ333" s="17" t="s">
        <v>84</v>
      </c>
      <c r="BK333" s="141">
        <f>ROUND(I333*H333,2)</f>
        <v>0</v>
      </c>
      <c r="BL333" s="17" t="s">
        <v>128</v>
      </c>
      <c r="BM333" s="140" t="s">
        <v>667</v>
      </c>
    </row>
    <row r="334" spans="1:47" s="2" customFormat="1" ht="19.5">
      <c r="A334" s="29"/>
      <c r="B334" s="30"/>
      <c r="C334" s="29"/>
      <c r="D334" s="162" t="s">
        <v>226</v>
      </c>
      <c r="E334" s="29"/>
      <c r="F334" s="163" t="s">
        <v>668</v>
      </c>
      <c r="G334" s="29"/>
      <c r="H334" s="29"/>
      <c r="I334" s="29"/>
      <c r="J334" s="29"/>
      <c r="K334" s="29"/>
      <c r="L334" s="30"/>
      <c r="M334" s="164"/>
      <c r="N334" s="165"/>
      <c r="O334" s="55"/>
      <c r="P334" s="55"/>
      <c r="Q334" s="55"/>
      <c r="R334" s="55"/>
      <c r="S334" s="55"/>
      <c r="T334" s="56"/>
      <c r="U334" s="29"/>
      <c r="V334" s="29"/>
      <c r="W334" s="29"/>
      <c r="X334" s="29"/>
      <c r="Y334" s="29"/>
      <c r="Z334" s="29"/>
      <c r="AA334" s="29"/>
      <c r="AB334" s="29"/>
      <c r="AC334" s="29"/>
      <c r="AD334" s="29"/>
      <c r="AE334" s="29"/>
      <c r="AT334" s="17" t="s">
        <v>226</v>
      </c>
      <c r="AU334" s="17" t="s">
        <v>86</v>
      </c>
    </row>
    <row r="335" spans="2:51" s="13" customFormat="1" ht="12">
      <c r="B335" s="166"/>
      <c r="D335" s="162" t="s">
        <v>233</v>
      </c>
      <c r="E335" s="172" t="s">
        <v>1</v>
      </c>
      <c r="F335" s="167" t="s">
        <v>669</v>
      </c>
      <c r="H335" s="168">
        <v>2.7</v>
      </c>
      <c r="L335" s="166"/>
      <c r="M335" s="173"/>
      <c r="N335" s="174"/>
      <c r="O335" s="174"/>
      <c r="P335" s="174"/>
      <c r="Q335" s="174"/>
      <c r="R335" s="174"/>
      <c r="S335" s="174"/>
      <c r="T335" s="175"/>
      <c r="AT335" s="172" t="s">
        <v>233</v>
      </c>
      <c r="AU335" s="172" t="s">
        <v>86</v>
      </c>
      <c r="AV335" s="13" t="s">
        <v>86</v>
      </c>
      <c r="AW335" s="13" t="s">
        <v>33</v>
      </c>
      <c r="AX335" s="13" t="s">
        <v>84</v>
      </c>
      <c r="AY335" s="172" t="s">
        <v>127</v>
      </c>
    </row>
    <row r="336" spans="1:65" s="2" customFormat="1" ht="24">
      <c r="A336" s="29"/>
      <c r="B336" s="128"/>
      <c r="C336" s="154" t="s">
        <v>670</v>
      </c>
      <c r="D336" s="154" t="s">
        <v>148</v>
      </c>
      <c r="E336" s="155" t="s">
        <v>671</v>
      </c>
      <c r="F336" s="156" t="s">
        <v>672</v>
      </c>
      <c r="G336" s="157" t="s">
        <v>253</v>
      </c>
      <c r="H336" s="158">
        <v>3630</v>
      </c>
      <c r="I336" s="159"/>
      <c r="J336" s="159">
        <f>ROUND(I336*H336,2)</f>
        <v>0</v>
      </c>
      <c r="K336" s="156" t="s">
        <v>125</v>
      </c>
      <c r="L336" s="30"/>
      <c r="M336" s="160" t="s">
        <v>1</v>
      </c>
      <c r="N336" s="161" t="s">
        <v>41</v>
      </c>
      <c r="O336" s="138">
        <v>0</v>
      </c>
      <c r="P336" s="138">
        <f>O336*H336</f>
        <v>0</v>
      </c>
      <c r="Q336" s="138">
        <v>0</v>
      </c>
      <c r="R336" s="138">
        <f>Q336*H336</f>
        <v>0</v>
      </c>
      <c r="S336" s="138">
        <v>0</v>
      </c>
      <c r="T336" s="139">
        <f>S336*H336</f>
        <v>0</v>
      </c>
      <c r="U336" s="29"/>
      <c r="V336" s="29"/>
      <c r="W336" s="29"/>
      <c r="X336" s="29"/>
      <c r="Y336" s="29"/>
      <c r="Z336" s="29"/>
      <c r="AA336" s="29"/>
      <c r="AB336" s="29"/>
      <c r="AC336" s="29"/>
      <c r="AD336" s="29"/>
      <c r="AE336" s="29"/>
      <c r="AR336" s="140" t="s">
        <v>128</v>
      </c>
      <c r="AT336" s="140" t="s">
        <v>148</v>
      </c>
      <c r="AU336" s="140" t="s">
        <v>86</v>
      </c>
      <c r="AY336" s="17" t="s">
        <v>127</v>
      </c>
      <c r="BE336" s="141">
        <f>IF(N336="základní",J336,0)</f>
        <v>0</v>
      </c>
      <c r="BF336" s="141">
        <f>IF(N336="snížená",J336,0)</f>
        <v>0</v>
      </c>
      <c r="BG336" s="141">
        <f>IF(N336="zákl. přenesená",J336,0)</f>
        <v>0</v>
      </c>
      <c r="BH336" s="141">
        <f>IF(N336="sníž. přenesená",J336,0)</f>
        <v>0</v>
      </c>
      <c r="BI336" s="141">
        <f>IF(N336="nulová",J336,0)</f>
        <v>0</v>
      </c>
      <c r="BJ336" s="17" t="s">
        <v>84</v>
      </c>
      <c r="BK336" s="141">
        <f>ROUND(I336*H336,2)</f>
        <v>0</v>
      </c>
      <c r="BL336" s="17" t="s">
        <v>128</v>
      </c>
      <c r="BM336" s="140" t="s">
        <v>673</v>
      </c>
    </row>
    <row r="337" spans="1:47" s="2" customFormat="1" ht="19.5">
      <c r="A337" s="29"/>
      <c r="B337" s="30"/>
      <c r="C337" s="29"/>
      <c r="D337" s="162" t="s">
        <v>226</v>
      </c>
      <c r="E337" s="29"/>
      <c r="F337" s="163" t="s">
        <v>674</v>
      </c>
      <c r="G337" s="29"/>
      <c r="H337" s="29"/>
      <c r="I337" s="29"/>
      <c r="J337" s="29"/>
      <c r="K337" s="29"/>
      <c r="L337" s="30"/>
      <c r="M337" s="164"/>
      <c r="N337" s="165"/>
      <c r="O337" s="55"/>
      <c r="P337" s="55"/>
      <c r="Q337" s="55"/>
      <c r="R337" s="55"/>
      <c r="S337" s="55"/>
      <c r="T337" s="56"/>
      <c r="U337" s="29"/>
      <c r="V337" s="29"/>
      <c r="W337" s="29"/>
      <c r="X337" s="29"/>
      <c r="Y337" s="29"/>
      <c r="Z337" s="29"/>
      <c r="AA337" s="29"/>
      <c r="AB337" s="29"/>
      <c r="AC337" s="29"/>
      <c r="AD337" s="29"/>
      <c r="AE337" s="29"/>
      <c r="AT337" s="17" t="s">
        <v>226</v>
      </c>
      <c r="AU337" s="17" t="s">
        <v>86</v>
      </c>
    </row>
    <row r="338" spans="1:65" s="2" customFormat="1" ht="16.5" customHeight="1">
      <c r="A338" s="29"/>
      <c r="B338" s="128"/>
      <c r="C338" s="129" t="s">
        <v>675</v>
      </c>
      <c r="D338" s="129" t="s">
        <v>121</v>
      </c>
      <c r="E338" s="130" t="s">
        <v>676</v>
      </c>
      <c r="F338" s="131" t="s">
        <v>677</v>
      </c>
      <c r="G338" s="132" t="s">
        <v>271</v>
      </c>
      <c r="H338" s="133">
        <v>2123.55</v>
      </c>
      <c r="I338" s="134"/>
      <c r="J338" s="134">
        <f>ROUND(I338*H338,2)</f>
        <v>0</v>
      </c>
      <c r="K338" s="131" t="s">
        <v>125</v>
      </c>
      <c r="L338" s="135"/>
      <c r="M338" s="136" t="s">
        <v>1</v>
      </c>
      <c r="N338" s="137" t="s">
        <v>41</v>
      </c>
      <c r="O338" s="138">
        <v>0</v>
      </c>
      <c r="P338" s="138">
        <f>O338*H338</f>
        <v>0</v>
      </c>
      <c r="Q338" s="138">
        <v>1</v>
      </c>
      <c r="R338" s="138">
        <f>Q338*H338</f>
        <v>2123.55</v>
      </c>
      <c r="S338" s="138">
        <v>0</v>
      </c>
      <c r="T338" s="139">
        <f>S338*H338</f>
        <v>0</v>
      </c>
      <c r="U338" s="29"/>
      <c r="V338" s="29"/>
      <c r="W338" s="29"/>
      <c r="X338" s="29"/>
      <c r="Y338" s="29"/>
      <c r="Z338" s="29"/>
      <c r="AA338" s="29"/>
      <c r="AB338" s="29"/>
      <c r="AC338" s="29"/>
      <c r="AD338" s="29"/>
      <c r="AE338" s="29"/>
      <c r="AR338" s="140" t="s">
        <v>126</v>
      </c>
      <c r="AT338" s="140" t="s">
        <v>121</v>
      </c>
      <c r="AU338" s="140" t="s">
        <v>86</v>
      </c>
      <c r="AY338" s="17" t="s">
        <v>127</v>
      </c>
      <c r="BE338" s="141">
        <f>IF(N338="základní",J338,0)</f>
        <v>0</v>
      </c>
      <c r="BF338" s="141">
        <f>IF(N338="snížená",J338,0)</f>
        <v>0</v>
      </c>
      <c r="BG338" s="141">
        <f>IF(N338="zákl. přenesená",J338,0)</f>
        <v>0</v>
      </c>
      <c r="BH338" s="141">
        <f>IF(N338="sníž. přenesená",J338,0)</f>
        <v>0</v>
      </c>
      <c r="BI338" s="141">
        <f>IF(N338="nulová",J338,0)</f>
        <v>0</v>
      </c>
      <c r="BJ338" s="17" t="s">
        <v>84</v>
      </c>
      <c r="BK338" s="141">
        <f>ROUND(I338*H338,2)</f>
        <v>0</v>
      </c>
      <c r="BL338" s="17" t="s">
        <v>128</v>
      </c>
      <c r="BM338" s="140" t="s">
        <v>678</v>
      </c>
    </row>
    <row r="339" spans="2:51" s="13" customFormat="1" ht="12">
      <c r="B339" s="166"/>
      <c r="D339" s="162" t="s">
        <v>233</v>
      </c>
      <c r="E339" s="172" t="s">
        <v>1</v>
      </c>
      <c r="F339" s="167" t="s">
        <v>679</v>
      </c>
      <c r="H339" s="168">
        <v>2123.55</v>
      </c>
      <c r="L339" s="166"/>
      <c r="M339" s="173"/>
      <c r="N339" s="174"/>
      <c r="O339" s="174"/>
      <c r="P339" s="174"/>
      <c r="Q339" s="174"/>
      <c r="R339" s="174"/>
      <c r="S339" s="174"/>
      <c r="T339" s="175"/>
      <c r="AT339" s="172" t="s">
        <v>233</v>
      </c>
      <c r="AU339" s="172" t="s">
        <v>86</v>
      </c>
      <c r="AV339" s="13" t="s">
        <v>86</v>
      </c>
      <c r="AW339" s="13" t="s">
        <v>33</v>
      </c>
      <c r="AX339" s="13" t="s">
        <v>84</v>
      </c>
      <c r="AY339" s="172" t="s">
        <v>127</v>
      </c>
    </row>
    <row r="340" spans="1:65" s="2" customFormat="1" ht="16.5" customHeight="1">
      <c r="A340" s="29"/>
      <c r="B340" s="128"/>
      <c r="C340" s="129" t="s">
        <v>680</v>
      </c>
      <c r="D340" s="129" t="s">
        <v>121</v>
      </c>
      <c r="E340" s="130" t="s">
        <v>681</v>
      </c>
      <c r="F340" s="131" t="s">
        <v>682</v>
      </c>
      <c r="G340" s="132" t="s">
        <v>253</v>
      </c>
      <c r="H340" s="133">
        <v>3993</v>
      </c>
      <c r="I340" s="134"/>
      <c r="J340" s="134">
        <f>ROUND(I340*H340,2)</f>
        <v>0</v>
      </c>
      <c r="K340" s="131" t="s">
        <v>125</v>
      </c>
      <c r="L340" s="135"/>
      <c r="M340" s="136" t="s">
        <v>1</v>
      </c>
      <c r="N340" s="137" t="s">
        <v>41</v>
      </c>
      <c r="O340" s="138">
        <v>0</v>
      </c>
      <c r="P340" s="138">
        <f>O340*H340</f>
        <v>0</v>
      </c>
      <c r="Q340" s="138">
        <v>0</v>
      </c>
      <c r="R340" s="138">
        <f>Q340*H340</f>
        <v>0</v>
      </c>
      <c r="S340" s="138">
        <v>0</v>
      </c>
      <c r="T340" s="139">
        <f>S340*H340</f>
        <v>0</v>
      </c>
      <c r="U340" s="29"/>
      <c r="V340" s="29"/>
      <c r="W340" s="29"/>
      <c r="X340" s="29"/>
      <c r="Y340" s="29"/>
      <c r="Z340" s="29"/>
      <c r="AA340" s="29"/>
      <c r="AB340" s="29"/>
      <c r="AC340" s="29"/>
      <c r="AD340" s="29"/>
      <c r="AE340" s="29"/>
      <c r="AR340" s="140" t="s">
        <v>126</v>
      </c>
      <c r="AT340" s="140" t="s">
        <v>121</v>
      </c>
      <c r="AU340" s="140" t="s">
        <v>86</v>
      </c>
      <c r="AY340" s="17" t="s">
        <v>127</v>
      </c>
      <c r="BE340" s="141">
        <f>IF(N340="základní",J340,0)</f>
        <v>0</v>
      </c>
      <c r="BF340" s="141">
        <f>IF(N340="snížená",J340,0)</f>
        <v>0</v>
      </c>
      <c r="BG340" s="141">
        <f>IF(N340="zákl. přenesená",J340,0)</f>
        <v>0</v>
      </c>
      <c r="BH340" s="141">
        <f>IF(N340="sníž. přenesená",J340,0)</f>
        <v>0</v>
      </c>
      <c r="BI340" s="141">
        <f>IF(N340="nulová",J340,0)</f>
        <v>0</v>
      </c>
      <c r="BJ340" s="17" t="s">
        <v>84</v>
      </c>
      <c r="BK340" s="141">
        <f>ROUND(I340*H340,2)</f>
        <v>0</v>
      </c>
      <c r="BL340" s="17" t="s">
        <v>128</v>
      </c>
      <c r="BM340" s="140" t="s">
        <v>683</v>
      </c>
    </row>
    <row r="341" spans="2:51" s="13" customFormat="1" ht="12">
      <c r="B341" s="166"/>
      <c r="D341" s="162" t="s">
        <v>233</v>
      </c>
      <c r="E341" s="172" t="s">
        <v>1</v>
      </c>
      <c r="F341" s="167" t="s">
        <v>684</v>
      </c>
      <c r="H341" s="168">
        <v>3993</v>
      </c>
      <c r="L341" s="166"/>
      <c r="M341" s="173"/>
      <c r="N341" s="174"/>
      <c r="O341" s="174"/>
      <c r="P341" s="174"/>
      <c r="Q341" s="174"/>
      <c r="R341" s="174"/>
      <c r="S341" s="174"/>
      <c r="T341" s="175"/>
      <c r="AT341" s="172" t="s">
        <v>233</v>
      </c>
      <c r="AU341" s="172" t="s">
        <v>86</v>
      </c>
      <c r="AV341" s="13" t="s">
        <v>86</v>
      </c>
      <c r="AW341" s="13" t="s">
        <v>33</v>
      </c>
      <c r="AX341" s="13" t="s">
        <v>84</v>
      </c>
      <c r="AY341" s="172" t="s">
        <v>127</v>
      </c>
    </row>
    <row r="342" spans="1:65" s="2" customFormat="1" ht="16.5" customHeight="1">
      <c r="A342" s="29"/>
      <c r="B342" s="128"/>
      <c r="C342" s="129" t="s">
        <v>685</v>
      </c>
      <c r="D342" s="129" t="s">
        <v>121</v>
      </c>
      <c r="E342" s="130" t="s">
        <v>686</v>
      </c>
      <c r="F342" s="131" t="s">
        <v>687</v>
      </c>
      <c r="G342" s="132" t="s">
        <v>253</v>
      </c>
      <c r="H342" s="133">
        <v>3751.548</v>
      </c>
      <c r="I342" s="134"/>
      <c r="J342" s="134">
        <f>ROUND(I342*H342,2)</f>
        <v>0</v>
      </c>
      <c r="K342" s="131" t="s">
        <v>125</v>
      </c>
      <c r="L342" s="135"/>
      <c r="M342" s="136" t="s">
        <v>1</v>
      </c>
      <c r="N342" s="137" t="s">
        <v>41</v>
      </c>
      <c r="O342" s="138">
        <v>0</v>
      </c>
      <c r="P342" s="138">
        <f>O342*H342</f>
        <v>0</v>
      </c>
      <c r="Q342" s="138">
        <v>0</v>
      </c>
      <c r="R342" s="138">
        <f>Q342*H342</f>
        <v>0</v>
      </c>
      <c r="S342" s="138">
        <v>0</v>
      </c>
      <c r="T342" s="139">
        <f>S342*H342</f>
        <v>0</v>
      </c>
      <c r="U342" s="29"/>
      <c r="V342" s="29"/>
      <c r="W342" s="29"/>
      <c r="X342" s="29"/>
      <c r="Y342" s="29"/>
      <c r="Z342" s="29"/>
      <c r="AA342" s="29"/>
      <c r="AB342" s="29"/>
      <c r="AC342" s="29"/>
      <c r="AD342" s="29"/>
      <c r="AE342" s="29"/>
      <c r="AR342" s="140" t="s">
        <v>126</v>
      </c>
      <c r="AT342" s="140" t="s">
        <v>121</v>
      </c>
      <c r="AU342" s="140" t="s">
        <v>86</v>
      </c>
      <c r="AY342" s="17" t="s">
        <v>127</v>
      </c>
      <c r="BE342" s="141">
        <f>IF(N342="základní",J342,0)</f>
        <v>0</v>
      </c>
      <c r="BF342" s="141">
        <f>IF(N342="snížená",J342,0)</f>
        <v>0</v>
      </c>
      <c r="BG342" s="141">
        <f>IF(N342="zákl. přenesená",J342,0)</f>
        <v>0</v>
      </c>
      <c r="BH342" s="141">
        <f>IF(N342="sníž. přenesená",J342,0)</f>
        <v>0</v>
      </c>
      <c r="BI342" s="141">
        <f>IF(N342="nulová",J342,0)</f>
        <v>0</v>
      </c>
      <c r="BJ342" s="17" t="s">
        <v>84</v>
      </c>
      <c r="BK342" s="141">
        <f>ROUND(I342*H342,2)</f>
        <v>0</v>
      </c>
      <c r="BL342" s="17" t="s">
        <v>128</v>
      </c>
      <c r="BM342" s="140" t="s">
        <v>688</v>
      </c>
    </row>
    <row r="343" spans="2:51" s="15" customFormat="1" ht="12">
      <c r="B343" s="183"/>
      <c r="D343" s="162" t="s">
        <v>233</v>
      </c>
      <c r="E343" s="184" t="s">
        <v>1</v>
      </c>
      <c r="F343" s="185" t="s">
        <v>689</v>
      </c>
      <c r="H343" s="184" t="s">
        <v>1</v>
      </c>
      <c r="L343" s="183"/>
      <c r="M343" s="186"/>
      <c r="N343" s="187"/>
      <c r="O343" s="187"/>
      <c r="P343" s="187"/>
      <c r="Q343" s="187"/>
      <c r="R343" s="187"/>
      <c r="S343" s="187"/>
      <c r="T343" s="188"/>
      <c r="AT343" s="184" t="s">
        <v>233</v>
      </c>
      <c r="AU343" s="184" t="s">
        <v>86</v>
      </c>
      <c r="AV343" s="15" t="s">
        <v>84</v>
      </c>
      <c r="AW343" s="15" t="s">
        <v>33</v>
      </c>
      <c r="AX343" s="15" t="s">
        <v>76</v>
      </c>
      <c r="AY343" s="184" t="s">
        <v>127</v>
      </c>
    </row>
    <row r="344" spans="2:51" s="13" customFormat="1" ht="12">
      <c r="B344" s="166"/>
      <c r="D344" s="162" t="s">
        <v>233</v>
      </c>
      <c r="E344" s="172" t="s">
        <v>1</v>
      </c>
      <c r="F344" s="167" t="s">
        <v>690</v>
      </c>
      <c r="H344" s="168">
        <v>3504.761</v>
      </c>
      <c r="L344" s="166"/>
      <c r="M344" s="173"/>
      <c r="N344" s="174"/>
      <c r="O344" s="174"/>
      <c r="P344" s="174"/>
      <c r="Q344" s="174"/>
      <c r="R344" s="174"/>
      <c r="S344" s="174"/>
      <c r="T344" s="175"/>
      <c r="AT344" s="172" t="s">
        <v>233</v>
      </c>
      <c r="AU344" s="172" t="s">
        <v>86</v>
      </c>
      <c r="AV344" s="13" t="s">
        <v>86</v>
      </c>
      <c r="AW344" s="13" t="s">
        <v>33</v>
      </c>
      <c r="AX344" s="13" t="s">
        <v>76</v>
      </c>
      <c r="AY344" s="172" t="s">
        <v>127</v>
      </c>
    </row>
    <row r="345" spans="2:51" s="13" customFormat="1" ht="22.5">
      <c r="B345" s="166"/>
      <c r="D345" s="162" t="s">
        <v>233</v>
      </c>
      <c r="E345" s="172" t="s">
        <v>1</v>
      </c>
      <c r="F345" s="167" t="s">
        <v>691</v>
      </c>
      <c r="H345" s="168">
        <v>104.544</v>
      </c>
      <c r="L345" s="166"/>
      <c r="M345" s="173"/>
      <c r="N345" s="174"/>
      <c r="O345" s="174"/>
      <c r="P345" s="174"/>
      <c r="Q345" s="174"/>
      <c r="R345" s="174"/>
      <c r="S345" s="174"/>
      <c r="T345" s="175"/>
      <c r="AT345" s="172" t="s">
        <v>233</v>
      </c>
      <c r="AU345" s="172" t="s">
        <v>86</v>
      </c>
      <c r="AV345" s="13" t="s">
        <v>86</v>
      </c>
      <c r="AW345" s="13" t="s">
        <v>33</v>
      </c>
      <c r="AX345" s="13" t="s">
        <v>76</v>
      </c>
      <c r="AY345" s="172" t="s">
        <v>127</v>
      </c>
    </row>
    <row r="346" spans="2:51" s="13" customFormat="1" ht="22.5">
      <c r="B346" s="166"/>
      <c r="D346" s="162" t="s">
        <v>233</v>
      </c>
      <c r="E346" s="172" t="s">
        <v>1</v>
      </c>
      <c r="F346" s="167" t="s">
        <v>692</v>
      </c>
      <c r="H346" s="168">
        <v>82.262</v>
      </c>
      <c r="L346" s="166"/>
      <c r="M346" s="173"/>
      <c r="N346" s="174"/>
      <c r="O346" s="174"/>
      <c r="P346" s="174"/>
      <c r="Q346" s="174"/>
      <c r="R346" s="174"/>
      <c r="S346" s="174"/>
      <c r="T346" s="175"/>
      <c r="AT346" s="172" t="s">
        <v>233</v>
      </c>
      <c r="AU346" s="172" t="s">
        <v>86</v>
      </c>
      <c r="AV346" s="13" t="s">
        <v>86</v>
      </c>
      <c r="AW346" s="13" t="s">
        <v>33</v>
      </c>
      <c r="AX346" s="13" t="s">
        <v>76</v>
      </c>
      <c r="AY346" s="172" t="s">
        <v>127</v>
      </c>
    </row>
    <row r="347" spans="2:51" s="13" customFormat="1" ht="22.5">
      <c r="B347" s="166"/>
      <c r="D347" s="162" t="s">
        <v>233</v>
      </c>
      <c r="E347" s="172" t="s">
        <v>1</v>
      </c>
      <c r="F347" s="167" t="s">
        <v>693</v>
      </c>
      <c r="H347" s="168">
        <v>59.981</v>
      </c>
      <c r="L347" s="166"/>
      <c r="M347" s="173"/>
      <c r="N347" s="174"/>
      <c r="O347" s="174"/>
      <c r="P347" s="174"/>
      <c r="Q347" s="174"/>
      <c r="R347" s="174"/>
      <c r="S347" s="174"/>
      <c r="T347" s="175"/>
      <c r="AT347" s="172" t="s">
        <v>233</v>
      </c>
      <c r="AU347" s="172" t="s">
        <v>86</v>
      </c>
      <c r="AV347" s="13" t="s">
        <v>86</v>
      </c>
      <c r="AW347" s="13" t="s">
        <v>33</v>
      </c>
      <c r="AX347" s="13" t="s">
        <v>76</v>
      </c>
      <c r="AY347" s="172" t="s">
        <v>127</v>
      </c>
    </row>
    <row r="348" spans="2:51" s="14" customFormat="1" ht="12">
      <c r="B348" s="176"/>
      <c r="D348" s="162" t="s">
        <v>233</v>
      </c>
      <c r="E348" s="177" t="s">
        <v>1</v>
      </c>
      <c r="F348" s="178" t="s">
        <v>268</v>
      </c>
      <c r="H348" s="179">
        <v>3751.548</v>
      </c>
      <c r="L348" s="176"/>
      <c r="M348" s="180"/>
      <c r="N348" s="181"/>
      <c r="O348" s="181"/>
      <c r="P348" s="181"/>
      <c r="Q348" s="181"/>
      <c r="R348" s="181"/>
      <c r="S348" s="181"/>
      <c r="T348" s="182"/>
      <c r="AT348" s="177" t="s">
        <v>233</v>
      </c>
      <c r="AU348" s="177" t="s">
        <v>86</v>
      </c>
      <c r="AV348" s="14" t="s">
        <v>128</v>
      </c>
      <c r="AW348" s="14" t="s">
        <v>33</v>
      </c>
      <c r="AX348" s="14" t="s">
        <v>84</v>
      </c>
      <c r="AY348" s="177" t="s">
        <v>127</v>
      </c>
    </row>
    <row r="349" spans="1:65" s="2" customFormat="1" ht="24">
      <c r="A349" s="29"/>
      <c r="B349" s="128"/>
      <c r="C349" s="154" t="s">
        <v>694</v>
      </c>
      <c r="D349" s="154" t="s">
        <v>148</v>
      </c>
      <c r="E349" s="155" t="s">
        <v>695</v>
      </c>
      <c r="F349" s="156" t="s">
        <v>696</v>
      </c>
      <c r="G349" s="157" t="s">
        <v>247</v>
      </c>
      <c r="H349" s="158">
        <v>185.577</v>
      </c>
      <c r="I349" s="159"/>
      <c r="J349" s="159">
        <f>ROUND(I349*H349,2)</f>
        <v>0</v>
      </c>
      <c r="K349" s="156" t="s">
        <v>125</v>
      </c>
      <c r="L349" s="30"/>
      <c r="M349" s="160" t="s">
        <v>1</v>
      </c>
      <c r="N349" s="161" t="s">
        <v>41</v>
      </c>
      <c r="O349" s="138">
        <v>0</v>
      </c>
      <c r="P349" s="138">
        <f>O349*H349</f>
        <v>0</v>
      </c>
      <c r="Q349" s="138">
        <v>0</v>
      </c>
      <c r="R349" s="138">
        <f>Q349*H349</f>
        <v>0</v>
      </c>
      <c r="S349" s="138">
        <v>0</v>
      </c>
      <c r="T349" s="139">
        <f>S349*H349</f>
        <v>0</v>
      </c>
      <c r="U349" s="29"/>
      <c r="V349" s="29"/>
      <c r="W349" s="29"/>
      <c r="X349" s="29"/>
      <c r="Y349" s="29"/>
      <c r="Z349" s="29"/>
      <c r="AA349" s="29"/>
      <c r="AB349" s="29"/>
      <c r="AC349" s="29"/>
      <c r="AD349" s="29"/>
      <c r="AE349" s="29"/>
      <c r="AR349" s="140" t="s">
        <v>128</v>
      </c>
      <c r="AT349" s="140" t="s">
        <v>148</v>
      </c>
      <c r="AU349" s="140" t="s">
        <v>86</v>
      </c>
      <c r="AY349" s="17" t="s">
        <v>127</v>
      </c>
      <c r="BE349" s="141">
        <f>IF(N349="základní",J349,0)</f>
        <v>0</v>
      </c>
      <c r="BF349" s="141">
        <f>IF(N349="snížená",J349,0)</f>
        <v>0</v>
      </c>
      <c r="BG349" s="141">
        <f>IF(N349="zákl. přenesená",J349,0)</f>
        <v>0</v>
      </c>
      <c r="BH349" s="141">
        <f>IF(N349="sníž. přenesená",J349,0)</f>
        <v>0</v>
      </c>
      <c r="BI349" s="141">
        <f>IF(N349="nulová",J349,0)</f>
        <v>0</v>
      </c>
      <c r="BJ349" s="17" t="s">
        <v>84</v>
      </c>
      <c r="BK349" s="141">
        <f>ROUND(I349*H349,2)</f>
        <v>0</v>
      </c>
      <c r="BL349" s="17" t="s">
        <v>128</v>
      </c>
      <c r="BM349" s="140" t="s">
        <v>697</v>
      </c>
    </row>
    <row r="350" spans="2:51" s="13" customFormat="1" ht="12">
      <c r="B350" s="166"/>
      <c r="D350" s="162" t="s">
        <v>233</v>
      </c>
      <c r="E350" s="172" t="s">
        <v>1</v>
      </c>
      <c r="F350" s="167" t="s">
        <v>698</v>
      </c>
      <c r="H350" s="168">
        <v>185.577</v>
      </c>
      <c r="L350" s="166"/>
      <c r="M350" s="173"/>
      <c r="N350" s="174"/>
      <c r="O350" s="174"/>
      <c r="P350" s="174"/>
      <c r="Q350" s="174"/>
      <c r="R350" s="174"/>
      <c r="S350" s="174"/>
      <c r="T350" s="175"/>
      <c r="AT350" s="172" t="s">
        <v>233</v>
      </c>
      <c r="AU350" s="172" t="s">
        <v>86</v>
      </c>
      <c r="AV350" s="13" t="s">
        <v>86</v>
      </c>
      <c r="AW350" s="13" t="s">
        <v>33</v>
      </c>
      <c r="AX350" s="13" t="s">
        <v>84</v>
      </c>
      <c r="AY350" s="172" t="s">
        <v>127</v>
      </c>
    </row>
    <row r="351" spans="1:65" s="2" customFormat="1" ht="21.75" customHeight="1">
      <c r="A351" s="29"/>
      <c r="B351" s="128"/>
      <c r="C351" s="154" t="s">
        <v>699</v>
      </c>
      <c r="D351" s="154" t="s">
        <v>148</v>
      </c>
      <c r="E351" s="155" t="s">
        <v>700</v>
      </c>
      <c r="F351" s="156" t="s">
        <v>701</v>
      </c>
      <c r="G351" s="157" t="s">
        <v>247</v>
      </c>
      <c r="H351" s="158">
        <v>92</v>
      </c>
      <c r="I351" s="159"/>
      <c r="J351" s="159">
        <f>ROUND(I351*H351,2)</f>
        <v>0</v>
      </c>
      <c r="K351" s="156" t="s">
        <v>125</v>
      </c>
      <c r="L351" s="30"/>
      <c r="M351" s="160" t="s">
        <v>1</v>
      </c>
      <c r="N351" s="161" t="s">
        <v>41</v>
      </c>
      <c r="O351" s="138">
        <v>0</v>
      </c>
      <c r="P351" s="138">
        <f>O351*H351</f>
        <v>0</v>
      </c>
      <c r="Q351" s="138">
        <v>0</v>
      </c>
      <c r="R351" s="138">
        <f>Q351*H351</f>
        <v>0</v>
      </c>
      <c r="S351" s="138">
        <v>0</v>
      </c>
      <c r="T351" s="139">
        <f>S351*H351</f>
        <v>0</v>
      </c>
      <c r="U351" s="29"/>
      <c r="V351" s="29"/>
      <c r="W351" s="29"/>
      <c r="X351" s="29"/>
      <c r="Y351" s="29"/>
      <c r="Z351" s="29"/>
      <c r="AA351" s="29"/>
      <c r="AB351" s="29"/>
      <c r="AC351" s="29"/>
      <c r="AD351" s="29"/>
      <c r="AE351" s="29"/>
      <c r="AR351" s="140" t="s">
        <v>128</v>
      </c>
      <c r="AT351" s="140" t="s">
        <v>148</v>
      </c>
      <c r="AU351" s="140" t="s">
        <v>86</v>
      </c>
      <c r="AY351" s="17" t="s">
        <v>127</v>
      </c>
      <c r="BE351" s="141">
        <f>IF(N351="základní",J351,0)</f>
        <v>0</v>
      </c>
      <c r="BF351" s="141">
        <f>IF(N351="snížená",J351,0)</f>
        <v>0</v>
      </c>
      <c r="BG351" s="141">
        <f>IF(N351="zákl. přenesená",J351,0)</f>
        <v>0</v>
      </c>
      <c r="BH351" s="141">
        <f>IF(N351="sníž. přenesená",J351,0)</f>
        <v>0</v>
      </c>
      <c r="BI351" s="141">
        <f>IF(N351="nulová",J351,0)</f>
        <v>0</v>
      </c>
      <c r="BJ351" s="17" t="s">
        <v>84</v>
      </c>
      <c r="BK351" s="141">
        <f>ROUND(I351*H351,2)</f>
        <v>0</v>
      </c>
      <c r="BL351" s="17" t="s">
        <v>128</v>
      </c>
      <c r="BM351" s="140" t="s">
        <v>702</v>
      </c>
    </row>
    <row r="352" spans="1:65" s="2" customFormat="1" ht="24">
      <c r="A352" s="29"/>
      <c r="B352" s="128"/>
      <c r="C352" s="193" t="s">
        <v>703</v>
      </c>
      <c r="D352" s="193" t="s">
        <v>121</v>
      </c>
      <c r="E352" s="194" t="s">
        <v>704</v>
      </c>
      <c r="F352" s="201" t="s">
        <v>1049</v>
      </c>
      <c r="G352" s="202" t="s">
        <v>124</v>
      </c>
      <c r="H352" s="203">
        <v>92</v>
      </c>
      <c r="I352" s="204">
        <v>0</v>
      </c>
      <c r="J352" s="204">
        <f>ROUND(I352*H352,2)</f>
        <v>0</v>
      </c>
      <c r="K352" s="201" t="s">
        <v>125</v>
      </c>
      <c r="L352" s="135"/>
      <c r="M352" s="136" t="s">
        <v>1</v>
      </c>
      <c r="N352" s="137" t="s">
        <v>41</v>
      </c>
      <c r="O352" s="138">
        <v>0</v>
      </c>
      <c r="P352" s="138">
        <f>O352*H352</f>
        <v>0</v>
      </c>
      <c r="Q352" s="138">
        <v>0</v>
      </c>
      <c r="R352" s="138">
        <f>Q352*H352</f>
        <v>0</v>
      </c>
      <c r="S352" s="138">
        <v>0</v>
      </c>
      <c r="T352" s="139">
        <f>S352*H352</f>
        <v>0</v>
      </c>
      <c r="U352" s="29"/>
      <c r="V352" s="29"/>
      <c r="W352" s="29"/>
      <c r="X352" s="29"/>
      <c r="Y352" s="29"/>
      <c r="Z352" s="29"/>
      <c r="AA352" s="29"/>
      <c r="AB352" s="29"/>
      <c r="AC352" s="29"/>
      <c r="AD352" s="29"/>
      <c r="AE352" s="29"/>
      <c r="AR352" s="140" t="s">
        <v>126</v>
      </c>
      <c r="AT352" s="140" t="s">
        <v>121</v>
      </c>
      <c r="AU352" s="140" t="s">
        <v>86</v>
      </c>
      <c r="AY352" s="17" t="s">
        <v>127</v>
      </c>
      <c r="BE352" s="141">
        <f>IF(N352="základní",J352,0)</f>
        <v>0</v>
      </c>
      <c r="BF352" s="141">
        <f>IF(N352="snížená",J352,0)</f>
        <v>0</v>
      </c>
      <c r="BG352" s="141">
        <f>IF(N352="zákl. přenesená",J352,0)</f>
        <v>0</v>
      </c>
      <c r="BH352" s="141">
        <f>IF(N352="sníž. přenesená",J352,0)</f>
        <v>0</v>
      </c>
      <c r="BI352" s="141">
        <f>IF(N352="nulová",J352,0)</f>
        <v>0</v>
      </c>
      <c r="BJ352" s="17" t="s">
        <v>84</v>
      </c>
      <c r="BK352" s="141">
        <f>ROUND(I352*H352,2)</f>
        <v>0</v>
      </c>
      <c r="BL352" s="17" t="s">
        <v>128</v>
      </c>
      <c r="BM352" s="140" t="s">
        <v>705</v>
      </c>
    </row>
    <row r="353" spans="1:65" s="2" customFormat="1" ht="24">
      <c r="A353" s="29"/>
      <c r="B353" s="128"/>
      <c r="C353" s="129" t="s">
        <v>706</v>
      </c>
      <c r="D353" s="129" t="s">
        <v>121</v>
      </c>
      <c r="E353" s="130" t="s">
        <v>707</v>
      </c>
      <c r="F353" s="131" t="s">
        <v>708</v>
      </c>
      <c r="G353" s="132" t="s">
        <v>151</v>
      </c>
      <c r="H353" s="133">
        <v>9.2</v>
      </c>
      <c r="I353" s="134"/>
      <c r="J353" s="134">
        <f>ROUND(I353*H353,2)</f>
        <v>0</v>
      </c>
      <c r="K353" s="131" t="s">
        <v>125</v>
      </c>
      <c r="L353" s="135"/>
      <c r="M353" s="136" t="s">
        <v>1</v>
      </c>
      <c r="N353" s="137" t="s">
        <v>41</v>
      </c>
      <c r="O353" s="138">
        <v>0</v>
      </c>
      <c r="P353" s="138">
        <f>O353*H353</f>
        <v>0</v>
      </c>
      <c r="Q353" s="138">
        <v>2.429</v>
      </c>
      <c r="R353" s="138">
        <f>Q353*H353</f>
        <v>22.346799999999998</v>
      </c>
      <c r="S353" s="138">
        <v>0</v>
      </c>
      <c r="T353" s="139">
        <f>S353*H353</f>
        <v>0</v>
      </c>
      <c r="U353" s="29"/>
      <c r="V353" s="29"/>
      <c r="W353" s="29"/>
      <c r="X353" s="29"/>
      <c r="Y353" s="29"/>
      <c r="Z353" s="29"/>
      <c r="AA353" s="29"/>
      <c r="AB353" s="29"/>
      <c r="AC353" s="29"/>
      <c r="AD353" s="29"/>
      <c r="AE353" s="29"/>
      <c r="AR353" s="140" t="s">
        <v>126</v>
      </c>
      <c r="AT353" s="140" t="s">
        <v>121</v>
      </c>
      <c r="AU353" s="140" t="s">
        <v>86</v>
      </c>
      <c r="AY353" s="17" t="s">
        <v>127</v>
      </c>
      <c r="BE353" s="141">
        <f>IF(N353="základní",J353,0)</f>
        <v>0</v>
      </c>
      <c r="BF353" s="141">
        <f>IF(N353="snížená",J353,0)</f>
        <v>0</v>
      </c>
      <c r="BG353" s="141">
        <f>IF(N353="zákl. přenesená",J353,0)</f>
        <v>0</v>
      </c>
      <c r="BH353" s="141">
        <f>IF(N353="sníž. přenesená",J353,0)</f>
        <v>0</v>
      </c>
      <c r="BI353" s="141">
        <f>IF(N353="nulová",J353,0)</f>
        <v>0</v>
      </c>
      <c r="BJ353" s="17" t="s">
        <v>84</v>
      </c>
      <c r="BK353" s="141">
        <f>ROUND(I353*H353,2)</f>
        <v>0</v>
      </c>
      <c r="BL353" s="17" t="s">
        <v>128</v>
      </c>
      <c r="BM353" s="140" t="s">
        <v>709</v>
      </c>
    </row>
    <row r="354" spans="2:51" s="13" customFormat="1" ht="12">
      <c r="B354" s="166"/>
      <c r="D354" s="162" t="s">
        <v>233</v>
      </c>
      <c r="E354" s="172" t="s">
        <v>1</v>
      </c>
      <c r="F354" s="167" t="s">
        <v>710</v>
      </c>
      <c r="H354" s="168">
        <v>9.2</v>
      </c>
      <c r="L354" s="166"/>
      <c r="M354" s="173"/>
      <c r="N354" s="174"/>
      <c r="O354" s="174"/>
      <c r="P354" s="174"/>
      <c r="Q354" s="174"/>
      <c r="R354" s="174"/>
      <c r="S354" s="174"/>
      <c r="T354" s="175"/>
      <c r="AT354" s="172" t="s">
        <v>233</v>
      </c>
      <c r="AU354" s="172" t="s">
        <v>86</v>
      </c>
      <c r="AV354" s="13" t="s">
        <v>86</v>
      </c>
      <c r="AW354" s="13" t="s">
        <v>33</v>
      </c>
      <c r="AX354" s="13" t="s">
        <v>84</v>
      </c>
      <c r="AY354" s="172" t="s">
        <v>127</v>
      </c>
    </row>
    <row r="355" spans="1:65" s="2" customFormat="1" ht="16.5" customHeight="1">
      <c r="A355" s="29"/>
      <c r="B355" s="128"/>
      <c r="C355" s="129" t="s">
        <v>711</v>
      </c>
      <c r="D355" s="129" t="s">
        <v>121</v>
      </c>
      <c r="E355" s="130" t="s">
        <v>712</v>
      </c>
      <c r="F355" s="131" t="s">
        <v>713</v>
      </c>
      <c r="G355" s="132" t="s">
        <v>271</v>
      </c>
      <c r="H355" s="133">
        <v>1.053</v>
      </c>
      <c r="I355" s="134"/>
      <c r="J355" s="134">
        <f>ROUND(I355*H355,2)</f>
        <v>0</v>
      </c>
      <c r="K355" s="131" t="s">
        <v>125</v>
      </c>
      <c r="L355" s="135"/>
      <c r="M355" s="136" t="s">
        <v>1</v>
      </c>
      <c r="N355" s="137" t="s">
        <v>41</v>
      </c>
      <c r="O355" s="138">
        <v>0</v>
      </c>
      <c r="P355" s="138">
        <f>O355*H355</f>
        <v>0</v>
      </c>
      <c r="Q355" s="138">
        <v>1</v>
      </c>
      <c r="R355" s="138">
        <f>Q355*H355</f>
        <v>1.053</v>
      </c>
      <c r="S355" s="138">
        <v>0</v>
      </c>
      <c r="T355" s="139">
        <f>S355*H355</f>
        <v>0</v>
      </c>
      <c r="U355" s="29"/>
      <c r="V355" s="29"/>
      <c r="W355" s="29"/>
      <c r="X355" s="29"/>
      <c r="Y355" s="29"/>
      <c r="Z355" s="29"/>
      <c r="AA355" s="29"/>
      <c r="AB355" s="29"/>
      <c r="AC355" s="29"/>
      <c r="AD355" s="29"/>
      <c r="AE355" s="29"/>
      <c r="AR355" s="140" t="s">
        <v>126</v>
      </c>
      <c r="AT355" s="140" t="s">
        <v>121</v>
      </c>
      <c r="AU355" s="140" t="s">
        <v>86</v>
      </c>
      <c r="AY355" s="17" t="s">
        <v>127</v>
      </c>
      <c r="BE355" s="141">
        <f>IF(N355="základní",J355,0)</f>
        <v>0</v>
      </c>
      <c r="BF355" s="141">
        <f>IF(N355="snížená",J355,0)</f>
        <v>0</v>
      </c>
      <c r="BG355" s="141">
        <f>IF(N355="zákl. přenesená",J355,0)</f>
        <v>0</v>
      </c>
      <c r="BH355" s="141">
        <f>IF(N355="sníž. přenesená",J355,0)</f>
        <v>0</v>
      </c>
      <c r="BI355" s="141">
        <f>IF(N355="nulová",J355,0)</f>
        <v>0</v>
      </c>
      <c r="BJ355" s="17" t="s">
        <v>84</v>
      </c>
      <c r="BK355" s="141">
        <f>ROUND(I355*H355,2)</f>
        <v>0</v>
      </c>
      <c r="BL355" s="17" t="s">
        <v>128</v>
      </c>
      <c r="BM355" s="140" t="s">
        <v>714</v>
      </c>
    </row>
    <row r="356" spans="2:51" s="13" customFormat="1" ht="12">
      <c r="B356" s="166"/>
      <c r="D356" s="162" t="s">
        <v>233</v>
      </c>
      <c r="E356" s="172" t="s">
        <v>1</v>
      </c>
      <c r="F356" s="167" t="s">
        <v>715</v>
      </c>
      <c r="H356" s="168">
        <v>1.053</v>
      </c>
      <c r="L356" s="166"/>
      <c r="M356" s="173"/>
      <c r="N356" s="174"/>
      <c r="O356" s="174"/>
      <c r="P356" s="174"/>
      <c r="Q356" s="174"/>
      <c r="R356" s="174"/>
      <c r="S356" s="174"/>
      <c r="T356" s="175"/>
      <c r="AT356" s="172" t="s">
        <v>233</v>
      </c>
      <c r="AU356" s="172" t="s">
        <v>86</v>
      </c>
      <c r="AV356" s="13" t="s">
        <v>86</v>
      </c>
      <c r="AW356" s="13" t="s">
        <v>33</v>
      </c>
      <c r="AX356" s="13" t="s">
        <v>84</v>
      </c>
      <c r="AY356" s="172" t="s">
        <v>127</v>
      </c>
    </row>
    <row r="357" spans="1:65" s="2" customFormat="1" ht="16.5" customHeight="1">
      <c r="A357" s="29"/>
      <c r="B357" s="128"/>
      <c r="C357" s="129" t="s">
        <v>716</v>
      </c>
      <c r="D357" s="129" t="s">
        <v>121</v>
      </c>
      <c r="E357" s="130" t="s">
        <v>717</v>
      </c>
      <c r="F357" s="131" t="s">
        <v>718</v>
      </c>
      <c r="G357" s="132" t="s">
        <v>271</v>
      </c>
      <c r="H357" s="133">
        <v>72.305</v>
      </c>
      <c r="I357" s="134"/>
      <c r="J357" s="134">
        <f>ROUND(I357*H357,2)</f>
        <v>0</v>
      </c>
      <c r="K357" s="131" t="s">
        <v>125</v>
      </c>
      <c r="L357" s="135"/>
      <c r="M357" s="136" t="s">
        <v>1</v>
      </c>
      <c r="N357" s="137" t="s">
        <v>41</v>
      </c>
      <c r="O357" s="138">
        <v>0</v>
      </c>
      <c r="P357" s="138">
        <f>O357*H357</f>
        <v>0</v>
      </c>
      <c r="Q357" s="138">
        <v>1</v>
      </c>
      <c r="R357" s="138">
        <f>Q357*H357</f>
        <v>72.305</v>
      </c>
      <c r="S357" s="138">
        <v>0</v>
      </c>
      <c r="T357" s="139">
        <f>S357*H357</f>
        <v>0</v>
      </c>
      <c r="U357" s="29"/>
      <c r="V357" s="29"/>
      <c r="W357" s="29"/>
      <c r="X357" s="29"/>
      <c r="Y357" s="29"/>
      <c r="Z357" s="29"/>
      <c r="AA357" s="29"/>
      <c r="AB357" s="29"/>
      <c r="AC357" s="29"/>
      <c r="AD357" s="29"/>
      <c r="AE357" s="29"/>
      <c r="AR357" s="140" t="s">
        <v>126</v>
      </c>
      <c r="AT357" s="140" t="s">
        <v>121</v>
      </c>
      <c r="AU357" s="140" t="s">
        <v>86</v>
      </c>
      <c r="AY357" s="17" t="s">
        <v>127</v>
      </c>
      <c r="BE357" s="141">
        <f>IF(N357="základní",J357,0)</f>
        <v>0</v>
      </c>
      <c r="BF357" s="141">
        <f>IF(N357="snížená",J357,0)</f>
        <v>0</v>
      </c>
      <c r="BG357" s="141">
        <f>IF(N357="zákl. přenesená",J357,0)</f>
        <v>0</v>
      </c>
      <c r="BH357" s="141">
        <f>IF(N357="sníž. přenesená",J357,0)</f>
        <v>0</v>
      </c>
      <c r="BI357" s="141">
        <f>IF(N357="nulová",J357,0)</f>
        <v>0</v>
      </c>
      <c r="BJ357" s="17" t="s">
        <v>84</v>
      </c>
      <c r="BK357" s="141">
        <f>ROUND(I357*H357,2)</f>
        <v>0</v>
      </c>
      <c r="BL357" s="17" t="s">
        <v>128</v>
      </c>
      <c r="BM357" s="140" t="s">
        <v>719</v>
      </c>
    </row>
    <row r="358" spans="2:51" s="13" customFormat="1" ht="12">
      <c r="B358" s="166"/>
      <c r="D358" s="162" t="s">
        <v>233</v>
      </c>
      <c r="E358" s="172" t="s">
        <v>1</v>
      </c>
      <c r="F358" s="167" t="s">
        <v>720</v>
      </c>
      <c r="H358" s="168">
        <v>37.763</v>
      </c>
      <c r="L358" s="166"/>
      <c r="M358" s="173"/>
      <c r="N358" s="174"/>
      <c r="O358" s="174"/>
      <c r="P358" s="174"/>
      <c r="Q358" s="174"/>
      <c r="R358" s="174"/>
      <c r="S358" s="174"/>
      <c r="T358" s="175"/>
      <c r="AT358" s="172" t="s">
        <v>233</v>
      </c>
      <c r="AU358" s="172" t="s">
        <v>86</v>
      </c>
      <c r="AV358" s="13" t="s">
        <v>86</v>
      </c>
      <c r="AW358" s="13" t="s">
        <v>33</v>
      </c>
      <c r="AX358" s="13" t="s">
        <v>76</v>
      </c>
      <c r="AY358" s="172" t="s">
        <v>127</v>
      </c>
    </row>
    <row r="359" spans="2:51" s="13" customFormat="1" ht="22.5">
      <c r="B359" s="166"/>
      <c r="D359" s="162" t="s">
        <v>233</v>
      </c>
      <c r="E359" s="172" t="s">
        <v>1</v>
      </c>
      <c r="F359" s="167" t="s">
        <v>721</v>
      </c>
      <c r="H359" s="168">
        <v>34.542</v>
      </c>
      <c r="L359" s="166"/>
      <c r="M359" s="173"/>
      <c r="N359" s="174"/>
      <c r="O359" s="174"/>
      <c r="P359" s="174"/>
      <c r="Q359" s="174"/>
      <c r="R359" s="174"/>
      <c r="S359" s="174"/>
      <c r="T359" s="175"/>
      <c r="AT359" s="172" t="s">
        <v>233</v>
      </c>
      <c r="AU359" s="172" t="s">
        <v>86</v>
      </c>
      <c r="AV359" s="13" t="s">
        <v>86</v>
      </c>
      <c r="AW359" s="13" t="s">
        <v>33</v>
      </c>
      <c r="AX359" s="13" t="s">
        <v>76</v>
      </c>
      <c r="AY359" s="172" t="s">
        <v>127</v>
      </c>
    </row>
    <row r="360" spans="2:51" s="14" customFormat="1" ht="12">
      <c r="B360" s="176"/>
      <c r="D360" s="162" t="s">
        <v>233</v>
      </c>
      <c r="E360" s="177" t="s">
        <v>1</v>
      </c>
      <c r="F360" s="178" t="s">
        <v>268</v>
      </c>
      <c r="H360" s="179">
        <v>72.305</v>
      </c>
      <c r="L360" s="176"/>
      <c r="M360" s="180"/>
      <c r="N360" s="181"/>
      <c r="O360" s="181"/>
      <c r="P360" s="181"/>
      <c r="Q360" s="181"/>
      <c r="R360" s="181"/>
      <c r="S360" s="181"/>
      <c r="T360" s="182"/>
      <c r="AT360" s="177" t="s">
        <v>233</v>
      </c>
      <c r="AU360" s="177" t="s">
        <v>86</v>
      </c>
      <c r="AV360" s="14" t="s">
        <v>128</v>
      </c>
      <c r="AW360" s="14" t="s">
        <v>33</v>
      </c>
      <c r="AX360" s="14" t="s">
        <v>84</v>
      </c>
      <c r="AY360" s="177" t="s">
        <v>127</v>
      </c>
    </row>
    <row r="361" spans="1:65" s="2" customFormat="1" ht="16.5" customHeight="1">
      <c r="A361" s="29"/>
      <c r="B361" s="128"/>
      <c r="C361" s="129" t="s">
        <v>722</v>
      </c>
      <c r="D361" s="129" t="s">
        <v>121</v>
      </c>
      <c r="E361" s="130" t="s">
        <v>723</v>
      </c>
      <c r="F361" s="131" t="s">
        <v>724</v>
      </c>
      <c r="G361" s="132" t="s">
        <v>271</v>
      </c>
      <c r="H361" s="133">
        <v>616.007</v>
      </c>
      <c r="I361" s="134"/>
      <c r="J361" s="134">
        <f>ROUND(I361*H361,2)</f>
        <v>0</v>
      </c>
      <c r="K361" s="131" t="s">
        <v>125</v>
      </c>
      <c r="L361" s="135"/>
      <c r="M361" s="136" t="s">
        <v>1</v>
      </c>
      <c r="N361" s="137" t="s">
        <v>41</v>
      </c>
      <c r="O361" s="138">
        <v>0</v>
      </c>
      <c r="P361" s="138">
        <f>O361*H361</f>
        <v>0</v>
      </c>
      <c r="Q361" s="138">
        <v>1</v>
      </c>
      <c r="R361" s="138">
        <f>Q361*H361</f>
        <v>616.007</v>
      </c>
      <c r="S361" s="138">
        <v>0</v>
      </c>
      <c r="T361" s="139">
        <f>S361*H361</f>
        <v>0</v>
      </c>
      <c r="U361" s="29"/>
      <c r="V361" s="29"/>
      <c r="W361" s="29"/>
      <c r="X361" s="29"/>
      <c r="Y361" s="29"/>
      <c r="Z361" s="29"/>
      <c r="AA361" s="29"/>
      <c r="AB361" s="29"/>
      <c r="AC361" s="29"/>
      <c r="AD361" s="29"/>
      <c r="AE361" s="29"/>
      <c r="AR361" s="140" t="s">
        <v>126</v>
      </c>
      <c r="AT361" s="140" t="s">
        <v>121</v>
      </c>
      <c r="AU361" s="140" t="s">
        <v>86</v>
      </c>
      <c r="AY361" s="17" t="s">
        <v>127</v>
      </c>
      <c r="BE361" s="141">
        <f>IF(N361="základní",J361,0)</f>
        <v>0</v>
      </c>
      <c r="BF361" s="141">
        <f>IF(N361="snížená",J361,0)</f>
        <v>0</v>
      </c>
      <c r="BG361" s="141">
        <f>IF(N361="zákl. přenesená",J361,0)</f>
        <v>0</v>
      </c>
      <c r="BH361" s="141">
        <f>IF(N361="sníž. přenesená",J361,0)</f>
        <v>0</v>
      </c>
      <c r="BI361" s="141">
        <f>IF(N361="nulová",J361,0)</f>
        <v>0</v>
      </c>
      <c r="BJ361" s="17" t="s">
        <v>84</v>
      </c>
      <c r="BK361" s="141">
        <f>ROUND(I361*H361,2)</f>
        <v>0</v>
      </c>
      <c r="BL361" s="17" t="s">
        <v>128</v>
      </c>
      <c r="BM361" s="140" t="s">
        <v>725</v>
      </c>
    </row>
    <row r="362" spans="2:51" s="13" customFormat="1" ht="12">
      <c r="B362" s="166"/>
      <c r="D362" s="162" t="s">
        <v>233</v>
      </c>
      <c r="E362" s="172" t="s">
        <v>1</v>
      </c>
      <c r="F362" s="167" t="s">
        <v>726</v>
      </c>
      <c r="H362" s="168">
        <v>347.753</v>
      </c>
      <c r="L362" s="166"/>
      <c r="M362" s="173"/>
      <c r="N362" s="174"/>
      <c r="O362" s="174"/>
      <c r="P362" s="174"/>
      <c r="Q362" s="174"/>
      <c r="R362" s="174"/>
      <c r="S362" s="174"/>
      <c r="T362" s="175"/>
      <c r="AT362" s="172" t="s">
        <v>233</v>
      </c>
      <c r="AU362" s="172" t="s">
        <v>86</v>
      </c>
      <c r="AV362" s="13" t="s">
        <v>86</v>
      </c>
      <c r="AW362" s="13" t="s">
        <v>33</v>
      </c>
      <c r="AX362" s="13" t="s">
        <v>76</v>
      </c>
      <c r="AY362" s="172" t="s">
        <v>127</v>
      </c>
    </row>
    <row r="363" spans="2:51" s="13" customFormat="1" ht="22.5">
      <c r="B363" s="166"/>
      <c r="D363" s="162" t="s">
        <v>233</v>
      </c>
      <c r="E363" s="172" t="s">
        <v>1</v>
      </c>
      <c r="F363" s="167" t="s">
        <v>727</v>
      </c>
      <c r="H363" s="168">
        <v>160.289</v>
      </c>
      <c r="L363" s="166"/>
      <c r="M363" s="173"/>
      <c r="N363" s="174"/>
      <c r="O363" s="174"/>
      <c r="P363" s="174"/>
      <c r="Q363" s="174"/>
      <c r="R363" s="174"/>
      <c r="S363" s="174"/>
      <c r="T363" s="175"/>
      <c r="AT363" s="172" t="s">
        <v>233</v>
      </c>
      <c r="AU363" s="172" t="s">
        <v>86</v>
      </c>
      <c r="AV363" s="13" t="s">
        <v>86</v>
      </c>
      <c r="AW363" s="13" t="s">
        <v>33</v>
      </c>
      <c r="AX363" s="13" t="s">
        <v>76</v>
      </c>
      <c r="AY363" s="172" t="s">
        <v>127</v>
      </c>
    </row>
    <row r="364" spans="2:51" s="13" customFormat="1" ht="22.5">
      <c r="B364" s="166"/>
      <c r="D364" s="162" t="s">
        <v>233</v>
      </c>
      <c r="E364" s="172" t="s">
        <v>1</v>
      </c>
      <c r="F364" s="167" t="s">
        <v>728</v>
      </c>
      <c r="H364" s="168">
        <v>90.331</v>
      </c>
      <c r="L364" s="166"/>
      <c r="M364" s="173"/>
      <c r="N364" s="174"/>
      <c r="O364" s="174"/>
      <c r="P364" s="174"/>
      <c r="Q364" s="174"/>
      <c r="R364" s="174"/>
      <c r="S364" s="174"/>
      <c r="T364" s="175"/>
      <c r="AT364" s="172" t="s">
        <v>233</v>
      </c>
      <c r="AU364" s="172" t="s">
        <v>86</v>
      </c>
      <c r="AV364" s="13" t="s">
        <v>86</v>
      </c>
      <c r="AW364" s="13" t="s">
        <v>33</v>
      </c>
      <c r="AX364" s="13" t="s">
        <v>76</v>
      </c>
      <c r="AY364" s="172" t="s">
        <v>127</v>
      </c>
    </row>
    <row r="365" spans="2:51" s="13" customFormat="1" ht="22.5">
      <c r="B365" s="166"/>
      <c r="D365" s="162" t="s">
        <v>233</v>
      </c>
      <c r="E365" s="172" t="s">
        <v>1</v>
      </c>
      <c r="F365" s="167" t="s">
        <v>729</v>
      </c>
      <c r="H365" s="168">
        <v>17.634</v>
      </c>
      <c r="L365" s="166"/>
      <c r="M365" s="173"/>
      <c r="N365" s="174"/>
      <c r="O365" s="174"/>
      <c r="P365" s="174"/>
      <c r="Q365" s="174"/>
      <c r="R365" s="174"/>
      <c r="S365" s="174"/>
      <c r="T365" s="175"/>
      <c r="AT365" s="172" t="s">
        <v>233</v>
      </c>
      <c r="AU365" s="172" t="s">
        <v>86</v>
      </c>
      <c r="AV365" s="13" t="s">
        <v>86</v>
      </c>
      <c r="AW365" s="13" t="s">
        <v>33</v>
      </c>
      <c r="AX365" s="13" t="s">
        <v>76</v>
      </c>
      <c r="AY365" s="172" t="s">
        <v>127</v>
      </c>
    </row>
    <row r="366" spans="2:51" s="14" customFormat="1" ht="12">
      <c r="B366" s="176"/>
      <c r="D366" s="162" t="s">
        <v>233</v>
      </c>
      <c r="E366" s="177" t="s">
        <v>1</v>
      </c>
      <c r="F366" s="178" t="s">
        <v>268</v>
      </c>
      <c r="H366" s="179">
        <v>616.007</v>
      </c>
      <c r="L366" s="176"/>
      <c r="M366" s="180"/>
      <c r="N366" s="181"/>
      <c r="O366" s="181"/>
      <c r="P366" s="181"/>
      <c r="Q366" s="181"/>
      <c r="R366" s="181"/>
      <c r="S366" s="181"/>
      <c r="T366" s="182"/>
      <c r="AT366" s="177" t="s">
        <v>233</v>
      </c>
      <c r="AU366" s="177" t="s">
        <v>86</v>
      </c>
      <c r="AV366" s="14" t="s">
        <v>128</v>
      </c>
      <c r="AW366" s="14" t="s">
        <v>33</v>
      </c>
      <c r="AX366" s="14" t="s">
        <v>84</v>
      </c>
      <c r="AY366" s="177" t="s">
        <v>127</v>
      </c>
    </row>
    <row r="367" spans="1:65" s="2" customFormat="1" ht="16.5" customHeight="1">
      <c r="A367" s="29"/>
      <c r="B367" s="128"/>
      <c r="C367" s="129" t="s">
        <v>730</v>
      </c>
      <c r="D367" s="129" t="s">
        <v>121</v>
      </c>
      <c r="E367" s="130" t="s">
        <v>731</v>
      </c>
      <c r="F367" s="131" t="s">
        <v>732</v>
      </c>
      <c r="G367" s="132" t="s">
        <v>271</v>
      </c>
      <c r="H367" s="133">
        <v>174.096</v>
      </c>
      <c r="I367" s="134"/>
      <c r="J367" s="134">
        <f>ROUND(I367*H367,2)</f>
        <v>0</v>
      </c>
      <c r="K367" s="131" t="s">
        <v>1</v>
      </c>
      <c r="L367" s="135"/>
      <c r="M367" s="136" t="s">
        <v>1</v>
      </c>
      <c r="N367" s="137" t="s">
        <v>41</v>
      </c>
      <c r="O367" s="138">
        <v>0</v>
      </c>
      <c r="P367" s="138">
        <f>O367*H367</f>
        <v>0</v>
      </c>
      <c r="Q367" s="138">
        <v>0</v>
      </c>
      <c r="R367" s="138">
        <f>Q367*H367</f>
        <v>0</v>
      </c>
      <c r="S367" s="138">
        <v>0</v>
      </c>
      <c r="T367" s="139">
        <f>S367*H367</f>
        <v>0</v>
      </c>
      <c r="U367" s="29"/>
      <c r="V367" s="29"/>
      <c r="W367" s="29"/>
      <c r="X367" s="29"/>
      <c r="Y367" s="29"/>
      <c r="Z367" s="29"/>
      <c r="AA367" s="29"/>
      <c r="AB367" s="29"/>
      <c r="AC367" s="29"/>
      <c r="AD367" s="29"/>
      <c r="AE367" s="29"/>
      <c r="AR367" s="140" t="s">
        <v>126</v>
      </c>
      <c r="AT367" s="140" t="s">
        <v>121</v>
      </c>
      <c r="AU367" s="140" t="s">
        <v>86</v>
      </c>
      <c r="AY367" s="17" t="s">
        <v>127</v>
      </c>
      <c r="BE367" s="141">
        <f>IF(N367="základní",J367,0)</f>
        <v>0</v>
      </c>
      <c r="BF367" s="141">
        <f>IF(N367="snížená",J367,0)</f>
        <v>0</v>
      </c>
      <c r="BG367" s="141">
        <f>IF(N367="zákl. přenesená",J367,0)</f>
        <v>0</v>
      </c>
      <c r="BH367" s="141">
        <f>IF(N367="sníž. přenesená",J367,0)</f>
        <v>0</v>
      </c>
      <c r="BI367" s="141">
        <f>IF(N367="nulová",J367,0)</f>
        <v>0</v>
      </c>
      <c r="BJ367" s="17" t="s">
        <v>84</v>
      </c>
      <c r="BK367" s="141">
        <f>ROUND(I367*H367,2)</f>
        <v>0</v>
      </c>
      <c r="BL367" s="17" t="s">
        <v>128</v>
      </c>
      <c r="BM367" s="140" t="s">
        <v>733</v>
      </c>
    </row>
    <row r="368" spans="2:51" s="13" customFormat="1" ht="12">
      <c r="B368" s="166"/>
      <c r="D368" s="162" t="s">
        <v>233</v>
      </c>
      <c r="E368" s="172" t="s">
        <v>1</v>
      </c>
      <c r="F368" s="167" t="s">
        <v>734</v>
      </c>
      <c r="H368" s="168">
        <v>174.096</v>
      </c>
      <c r="L368" s="166"/>
      <c r="M368" s="173"/>
      <c r="N368" s="174"/>
      <c r="O368" s="174"/>
      <c r="P368" s="174"/>
      <c r="Q368" s="174"/>
      <c r="R368" s="174"/>
      <c r="S368" s="174"/>
      <c r="T368" s="175"/>
      <c r="AT368" s="172" t="s">
        <v>233</v>
      </c>
      <c r="AU368" s="172" t="s">
        <v>86</v>
      </c>
      <c r="AV368" s="13" t="s">
        <v>86</v>
      </c>
      <c r="AW368" s="13" t="s">
        <v>33</v>
      </c>
      <c r="AX368" s="13" t="s">
        <v>84</v>
      </c>
      <c r="AY368" s="172" t="s">
        <v>127</v>
      </c>
    </row>
    <row r="369" spans="1:65" s="2" customFormat="1" ht="24">
      <c r="A369" s="29"/>
      <c r="B369" s="128"/>
      <c r="C369" s="154" t="s">
        <v>735</v>
      </c>
      <c r="D369" s="154" t="s">
        <v>148</v>
      </c>
      <c r="E369" s="155" t="s">
        <v>736</v>
      </c>
      <c r="F369" s="156" t="s">
        <v>737</v>
      </c>
      <c r="G369" s="157" t="s">
        <v>151</v>
      </c>
      <c r="H369" s="158">
        <v>30</v>
      </c>
      <c r="I369" s="159"/>
      <c r="J369" s="159">
        <f>ROUND(I369*H369,2)</f>
        <v>0</v>
      </c>
      <c r="K369" s="156" t="s">
        <v>125</v>
      </c>
      <c r="L369" s="30"/>
      <c r="M369" s="160" t="s">
        <v>1</v>
      </c>
      <c r="N369" s="161" t="s">
        <v>41</v>
      </c>
      <c r="O369" s="138">
        <v>0</v>
      </c>
      <c r="P369" s="138">
        <f>O369*H369</f>
        <v>0</v>
      </c>
      <c r="Q369" s="138">
        <v>0</v>
      </c>
      <c r="R369" s="138">
        <f>Q369*H369</f>
        <v>0</v>
      </c>
      <c r="S369" s="138">
        <v>0</v>
      </c>
      <c r="T369" s="139">
        <f>S369*H369</f>
        <v>0</v>
      </c>
      <c r="U369" s="29"/>
      <c r="V369" s="29"/>
      <c r="W369" s="29"/>
      <c r="X369" s="29"/>
      <c r="Y369" s="29"/>
      <c r="Z369" s="29"/>
      <c r="AA369" s="29"/>
      <c r="AB369" s="29"/>
      <c r="AC369" s="29"/>
      <c r="AD369" s="29"/>
      <c r="AE369" s="29"/>
      <c r="AR369" s="140" t="s">
        <v>128</v>
      </c>
      <c r="AT369" s="140" t="s">
        <v>148</v>
      </c>
      <c r="AU369" s="140" t="s">
        <v>86</v>
      </c>
      <c r="AY369" s="17" t="s">
        <v>127</v>
      </c>
      <c r="BE369" s="141">
        <f>IF(N369="základní",J369,0)</f>
        <v>0</v>
      </c>
      <c r="BF369" s="141">
        <f>IF(N369="snížená",J369,0)</f>
        <v>0</v>
      </c>
      <c r="BG369" s="141">
        <f>IF(N369="zákl. přenesená",J369,0)</f>
        <v>0</v>
      </c>
      <c r="BH369" s="141">
        <f>IF(N369="sníž. přenesená",J369,0)</f>
        <v>0</v>
      </c>
      <c r="BI369" s="141">
        <f>IF(N369="nulová",J369,0)</f>
        <v>0</v>
      </c>
      <c r="BJ369" s="17" t="s">
        <v>84</v>
      </c>
      <c r="BK369" s="141">
        <f>ROUND(I369*H369,2)</f>
        <v>0</v>
      </c>
      <c r="BL369" s="17" t="s">
        <v>128</v>
      </c>
      <c r="BM369" s="140" t="s">
        <v>738</v>
      </c>
    </row>
    <row r="370" spans="1:65" s="2" customFormat="1" ht="24">
      <c r="A370" s="29"/>
      <c r="B370" s="128"/>
      <c r="C370" s="154" t="s">
        <v>739</v>
      </c>
      <c r="D370" s="154" t="s">
        <v>148</v>
      </c>
      <c r="E370" s="155" t="s">
        <v>740</v>
      </c>
      <c r="F370" s="156" t="s">
        <v>741</v>
      </c>
      <c r="G370" s="157" t="s">
        <v>151</v>
      </c>
      <c r="H370" s="158">
        <v>25.092</v>
      </c>
      <c r="I370" s="159"/>
      <c r="J370" s="159">
        <f>ROUND(I370*H370,2)</f>
        <v>0</v>
      </c>
      <c r="K370" s="156" t="s">
        <v>125</v>
      </c>
      <c r="L370" s="30"/>
      <c r="M370" s="160" t="s">
        <v>1</v>
      </c>
      <c r="N370" s="161" t="s">
        <v>41</v>
      </c>
      <c r="O370" s="138">
        <v>0</v>
      </c>
      <c r="P370" s="138">
        <f>O370*H370</f>
        <v>0</v>
      </c>
      <c r="Q370" s="138">
        <v>0</v>
      </c>
      <c r="R370" s="138">
        <f>Q370*H370</f>
        <v>0</v>
      </c>
      <c r="S370" s="138">
        <v>0</v>
      </c>
      <c r="T370" s="139">
        <f>S370*H370</f>
        <v>0</v>
      </c>
      <c r="U370" s="29"/>
      <c r="V370" s="29"/>
      <c r="W370" s="29"/>
      <c r="X370" s="29"/>
      <c r="Y370" s="29"/>
      <c r="Z370" s="29"/>
      <c r="AA370" s="29"/>
      <c r="AB370" s="29"/>
      <c r="AC370" s="29"/>
      <c r="AD370" s="29"/>
      <c r="AE370" s="29"/>
      <c r="AR370" s="140" t="s">
        <v>128</v>
      </c>
      <c r="AT370" s="140" t="s">
        <v>148</v>
      </c>
      <c r="AU370" s="140" t="s">
        <v>86</v>
      </c>
      <c r="AY370" s="17" t="s">
        <v>127</v>
      </c>
      <c r="BE370" s="141">
        <f>IF(N370="základní",J370,0)</f>
        <v>0</v>
      </c>
      <c r="BF370" s="141">
        <f>IF(N370="snížená",J370,0)</f>
        <v>0</v>
      </c>
      <c r="BG370" s="141">
        <f>IF(N370="zákl. přenesená",J370,0)</f>
        <v>0</v>
      </c>
      <c r="BH370" s="141">
        <f>IF(N370="sníž. přenesená",J370,0)</f>
        <v>0</v>
      </c>
      <c r="BI370" s="141">
        <f>IF(N370="nulová",J370,0)</f>
        <v>0</v>
      </c>
      <c r="BJ370" s="17" t="s">
        <v>84</v>
      </c>
      <c r="BK370" s="141">
        <f>ROUND(I370*H370,2)</f>
        <v>0</v>
      </c>
      <c r="BL370" s="17" t="s">
        <v>128</v>
      </c>
      <c r="BM370" s="140" t="s">
        <v>742</v>
      </c>
    </row>
    <row r="371" spans="2:51" s="15" customFormat="1" ht="12">
      <c r="B371" s="183"/>
      <c r="D371" s="162" t="s">
        <v>233</v>
      </c>
      <c r="E371" s="184" t="s">
        <v>1</v>
      </c>
      <c r="F371" s="185" t="s">
        <v>743</v>
      </c>
      <c r="H371" s="184" t="s">
        <v>1</v>
      </c>
      <c r="L371" s="183"/>
      <c r="M371" s="186"/>
      <c r="N371" s="187"/>
      <c r="O371" s="187"/>
      <c r="P371" s="187"/>
      <c r="Q371" s="187"/>
      <c r="R371" s="187"/>
      <c r="S371" s="187"/>
      <c r="T371" s="188"/>
      <c r="AT371" s="184" t="s">
        <v>233</v>
      </c>
      <c r="AU371" s="184" t="s">
        <v>86</v>
      </c>
      <c r="AV371" s="15" t="s">
        <v>84</v>
      </c>
      <c r="AW371" s="15" t="s">
        <v>33</v>
      </c>
      <c r="AX371" s="15" t="s">
        <v>76</v>
      </c>
      <c r="AY371" s="184" t="s">
        <v>127</v>
      </c>
    </row>
    <row r="372" spans="2:51" s="13" customFormat="1" ht="12">
      <c r="B372" s="166"/>
      <c r="D372" s="162" t="s">
        <v>233</v>
      </c>
      <c r="E372" s="172" t="s">
        <v>1</v>
      </c>
      <c r="F372" s="167" t="s">
        <v>744</v>
      </c>
      <c r="H372" s="168">
        <v>10.812</v>
      </c>
      <c r="L372" s="166"/>
      <c r="M372" s="173"/>
      <c r="N372" s="174"/>
      <c r="O372" s="174"/>
      <c r="P372" s="174"/>
      <c r="Q372" s="174"/>
      <c r="R372" s="174"/>
      <c r="S372" s="174"/>
      <c r="T372" s="175"/>
      <c r="AT372" s="172" t="s">
        <v>233</v>
      </c>
      <c r="AU372" s="172" t="s">
        <v>86</v>
      </c>
      <c r="AV372" s="13" t="s">
        <v>86</v>
      </c>
      <c r="AW372" s="13" t="s">
        <v>33</v>
      </c>
      <c r="AX372" s="13" t="s">
        <v>76</v>
      </c>
      <c r="AY372" s="172" t="s">
        <v>127</v>
      </c>
    </row>
    <row r="373" spans="2:51" s="13" customFormat="1" ht="12">
      <c r="B373" s="166"/>
      <c r="D373" s="162" t="s">
        <v>233</v>
      </c>
      <c r="E373" s="172" t="s">
        <v>1</v>
      </c>
      <c r="F373" s="167" t="s">
        <v>745</v>
      </c>
      <c r="H373" s="168">
        <v>8.364</v>
      </c>
      <c r="L373" s="166"/>
      <c r="M373" s="173"/>
      <c r="N373" s="174"/>
      <c r="O373" s="174"/>
      <c r="P373" s="174"/>
      <c r="Q373" s="174"/>
      <c r="R373" s="174"/>
      <c r="S373" s="174"/>
      <c r="T373" s="175"/>
      <c r="AT373" s="172" t="s">
        <v>233</v>
      </c>
      <c r="AU373" s="172" t="s">
        <v>86</v>
      </c>
      <c r="AV373" s="13" t="s">
        <v>86</v>
      </c>
      <c r="AW373" s="13" t="s">
        <v>33</v>
      </c>
      <c r="AX373" s="13" t="s">
        <v>76</v>
      </c>
      <c r="AY373" s="172" t="s">
        <v>127</v>
      </c>
    </row>
    <row r="374" spans="2:51" s="13" customFormat="1" ht="12">
      <c r="B374" s="166"/>
      <c r="D374" s="162" t="s">
        <v>233</v>
      </c>
      <c r="E374" s="172" t="s">
        <v>1</v>
      </c>
      <c r="F374" s="167" t="s">
        <v>746</v>
      </c>
      <c r="H374" s="168">
        <v>5.916</v>
      </c>
      <c r="L374" s="166"/>
      <c r="M374" s="173"/>
      <c r="N374" s="174"/>
      <c r="O374" s="174"/>
      <c r="P374" s="174"/>
      <c r="Q374" s="174"/>
      <c r="R374" s="174"/>
      <c r="S374" s="174"/>
      <c r="T374" s="175"/>
      <c r="AT374" s="172" t="s">
        <v>233</v>
      </c>
      <c r="AU374" s="172" t="s">
        <v>86</v>
      </c>
      <c r="AV374" s="13" t="s">
        <v>86</v>
      </c>
      <c r="AW374" s="13" t="s">
        <v>33</v>
      </c>
      <c r="AX374" s="13" t="s">
        <v>76</v>
      </c>
      <c r="AY374" s="172" t="s">
        <v>127</v>
      </c>
    </row>
    <row r="375" spans="2:51" s="14" customFormat="1" ht="12">
      <c r="B375" s="176"/>
      <c r="D375" s="162" t="s">
        <v>233</v>
      </c>
      <c r="E375" s="177" t="s">
        <v>1</v>
      </c>
      <c r="F375" s="178" t="s">
        <v>268</v>
      </c>
      <c r="H375" s="179">
        <v>25.092</v>
      </c>
      <c r="L375" s="176"/>
      <c r="M375" s="180"/>
      <c r="N375" s="181"/>
      <c r="O375" s="181"/>
      <c r="P375" s="181"/>
      <c r="Q375" s="181"/>
      <c r="R375" s="181"/>
      <c r="S375" s="181"/>
      <c r="T375" s="182"/>
      <c r="AT375" s="177" t="s">
        <v>233</v>
      </c>
      <c r="AU375" s="177" t="s">
        <v>86</v>
      </c>
      <c r="AV375" s="14" t="s">
        <v>128</v>
      </c>
      <c r="AW375" s="14" t="s">
        <v>33</v>
      </c>
      <c r="AX375" s="14" t="s">
        <v>84</v>
      </c>
      <c r="AY375" s="177" t="s">
        <v>127</v>
      </c>
    </row>
    <row r="376" spans="1:65" s="2" customFormat="1" ht="24">
      <c r="A376" s="29"/>
      <c r="B376" s="128"/>
      <c r="C376" s="154" t="s">
        <v>747</v>
      </c>
      <c r="D376" s="154" t="s">
        <v>148</v>
      </c>
      <c r="E376" s="155" t="s">
        <v>748</v>
      </c>
      <c r="F376" s="156" t="s">
        <v>749</v>
      </c>
      <c r="G376" s="157" t="s">
        <v>151</v>
      </c>
      <c r="H376" s="158">
        <v>1165.109</v>
      </c>
      <c r="I376" s="159"/>
      <c r="J376" s="159">
        <f>ROUND(I376*H376,2)</f>
        <v>0</v>
      </c>
      <c r="K376" s="156" t="s">
        <v>125</v>
      </c>
      <c r="L376" s="30"/>
      <c r="M376" s="160" t="s">
        <v>1</v>
      </c>
      <c r="N376" s="161" t="s">
        <v>41</v>
      </c>
      <c r="O376" s="138">
        <v>0</v>
      </c>
      <c r="P376" s="138">
        <f>O376*H376</f>
        <v>0</v>
      </c>
      <c r="Q376" s="138">
        <v>0</v>
      </c>
      <c r="R376" s="138">
        <f>Q376*H376</f>
        <v>0</v>
      </c>
      <c r="S376" s="138">
        <v>0</v>
      </c>
      <c r="T376" s="139">
        <f>S376*H376</f>
        <v>0</v>
      </c>
      <c r="U376" s="29"/>
      <c r="V376" s="29"/>
      <c r="W376" s="29"/>
      <c r="X376" s="29"/>
      <c r="Y376" s="29"/>
      <c r="Z376" s="29"/>
      <c r="AA376" s="29"/>
      <c r="AB376" s="29"/>
      <c r="AC376" s="29"/>
      <c r="AD376" s="29"/>
      <c r="AE376" s="29"/>
      <c r="AR376" s="140" t="s">
        <v>128</v>
      </c>
      <c r="AT376" s="140" t="s">
        <v>148</v>
      </c>
      <c r="AU376" s="140" t="s">
        <v>86</v>
      </c>
      <c r="AY376" s="17" t="s">
        <v>127</v>
      </c>
      <c r="BE376" s="141">
        <f>IF(N376="základní",J376,0)</f>
        <v>0</v>
      </c>
      <c r="BF376" s="141">
        <f>IF(N376="snížená",J376,0)</f>
        <v>0</v>
      </c>
      <c r="BG376" s="141">
        <f>IF(N376="zákl. přenesená",J376,0)</f>
        <v>0</v>
      </c>
      <c r="BH376" s="141">
        <f>IF(N376="sníž. přenesená",J376,0)</f>
        <v>0</v>
      </c>
      <c r="BI376" s="141">
        <f>IF(N376="nulová",J376,0)</f>
        <v>0</v>
      </c>
      <c r="BJ376" s="17" t="s">
        <v>84</v>
      </c>
      <c r="BK376" s="141">
        <f>ROUND(I376*H376,2)</f>
        <v>0</v>
      </c>
      <c r="BL376" s="17" t="s">
        <v>128</v>
      </c>
      <c r="BM376" s="140" t="s">
        <v>750</v>
      </c>
    </row>
    <row r="377" spans="2:51" s="13" customFormat="1" ht="12">
      <c r="B377" s="166"/>
      <c r="D377" s="162" t="s">
        <v>233</v>
      </c>
      <c r="E377" s="172" t="s">
        <v>1</v>
      </c>
      <c r="F377" s="167" t="s">
        <v>751</v>
      </c>
      <c r="H377" s="168">
        <v>880</v>
      </c>
      <c r="L377" s="166"/>
      <c r="M377" s="173"/>
      <c r="N377" s="174"/>
      <c r="O377" s="174"/>
      <c r="P377" s="174"/>
      <c r="Q377" s="174"/>
      <c r="R377" s="174"/>
      <c r="S377" s="174"/>
      <c r="T377" s="175"/>
      <c r="AT377" s="172" t="s">
        <v>233</v>
      </c>
      <c r="AU377" s="172" t="s">
        <v>86</v>
      </c>
      <c r="AV377" s="13" t="s">
        <v>86</v>
      </c>
      <c r="AW377" s="13" t="s">
        <v>33</v>
      </c>
      <c r="AX377" s="13" t="s">
        <v>76</v>
      </c>
      <c r="AY377" s="172" t="s">
        <v>127</v>
      </c>
    </row>
    <row r="378" spans="2:51" s="13" customFormat="1" ht="12">
      <c r="B378" s="166"/>
      <c r="D378" s="162" t="s">
        <v>233</v>
      </c>
      <c r="E378" s="172" t="s">
        <v>1</v>
      </c>
      <c r="F378" s="167" t="s">
        <v>752</v>
      </c>
      <c r="H378" s="168">
        <v>51.177</v>
      </c>
      <c r="L378" s="166"/>
      <c r="M378" s="173"/>
      <c r="N378" s="174"/>
      <c r="O378" s="174"/>
      <c r="P378" s="174"/>
      <c r="Q378" s="174"/>
      <c r="R378" s="174"/>
      <c r="S378" s="174"/>
      <c r="T378" s="175"/>
      <c r="AT378" s="172" t="s">
        <v>233</v>
      </c>
      <c r="AU378" s="172" t="s">
        <v>86</v>
      </c>
      <c r="AV378" s="13" t="s">
        <v>86</v>
      </c>
      <c r="AW378" s="13" t="s">
        <v>33</v>
      </c>
      <c r="AX378" s="13" t="s">
        <v>76</v>
      </c>
      <c r="AY378" s="172" t="s">
        <v>127</v>
      </c>
    </row>
    <row r="379" spans="2:51" s="13" customFormat="1" ht="12">
      <c r="B379" s="166"/>
      <c r="D379" s="162" t="s">
        <v>233</v>
      </c>
      <c r="E379" s="172" t="s">
        <v>1</v>
      </c>
      <c r="F379" s="167" t="s">
        <v>753</v>
      </c>
      <c r="H379" s="168">
        <v>39.59</v>
      </c>
      <c r="L379" s="166"/>
      <c r="M379" s="173"/>
      <c r="N379" s="174"/>
      <c r="O379" s="174"/>
      <c r="P379" s="174"/>
      <c r="Q379" s="174"/>
      <c r="R379" s="174"/>
      <c r="S379" s="174"/>
      <c r="T379" s="175"/>
      <c r="AT379" s="172" t="s">
        <v>233</v>
      </c>
      <c r="AU379" s="172" t="s">
        <v>86</v>
      </c>
      <c r="AV379" s="13" t="s">
        <v>86</v>
      </c>
      <c r="AW379" s="13" t="s">
        <v>33</v>
      </c>
      <c r="AX379" s="13" t="s">
        <v>76</v>
      </c>
      <c r="AY379" s="172" t="s">
        <v>127</v>
      </c>
    </row>
    <row r="380" spans="2:51" s="13" customFormat="1" ht="12">
      <c r="B380" s="166"/>
      <c r="D380" s="162" t="s">
        <v>233</v>
      </c>
      <c r="E380" s="172" t="s">
        <v>1</v>
      </c>
      <c r="F380" s="167" t="s">
        <v>754</v>
      </c>
      <c r="H380" s="168">
        <v>28.002</v>
      </c>
      <c r="L380" s="166"/>
      <c r="M380" s="173"/>
      <c r="N380" s="174"/>
      <c r="O380" s="174"/>
      <c r="P380" s="174"/>
      <c r="Q380" s="174"/>
      <c r="R380" s="174"/>
      <c r="S380" s="174"/>
      <c r="T380" s="175"/>
      <c r="AT380" s="172" t="s">
        <v>233</v>
      </c>
      <c r="AU380" s="172" t="s">
        <v>86</v>
      </c>
      <c r="AV380" s="13" t="s">
        <v>86</v>
      </c>
      <c r="AW380" s="13" t="s">
        <v>33</v>
      </c>
      <c r="AX380" s="13" t="s">
        <v>76</v>
      </c>
      <c r="AY380" s="172" t="s">
        <v>127</v>
      </c>
    </row>
    <row r="381" spans="2:51" s="13" customFormat="1" ht="12">
      <c r="B381" s="166"/>
      <c r="D381" s="162" t="s">
        <v>233</v>
      </c>
      <c r="E381" s="172" t="s">
        <v>1</v>
      </c>
      <c r="F381" s="167" t="s">
        <v>755</v>
      </c>
      <c r="H381" s="168">
        <v>166.34</v>
      </c>
      <c r="L381" s="166"/>
      <c r="M381" s="173"/>
      <c r="N381" s="174"/>
      <c r="O381" s="174"/>
      <c r="P381" s="174"/>
      <c r="Q381" s="174"/>
      <c r="R381" s="174"/>
      <c r="S381" s="174"/>
      <c r="T381" s="175"/>
      <c r="AT381" s="172" t="s">
        <v>233</v>
      </c>
      <c r="AU381" s="172" t="s">
        <v>86</v>
      </c>
      <c r="AV381" s="13" t="s">
        <v>86</v>
      </c>
      <c r="AW381" s="13" t="s">
        <v>33</v>
      </c>
      <c r="AX381" s="13" t="s">
        <v>76</v>
      </c>
      <c r="AY381" s="172" t="s">
        <v>127</v>
      </c>
    </row>
    <row r="382" spans="2:51" s="14" customFormat="1" ht="12">
      <c r="B382" s="176"/>
      <c r="D382" s="162" t="s">
        <v>233</v>
      </c>
      <c r="E382" s="177" t="s">
        <v>1</v>
      </c>
      <c r="F382" s="178" t="s">
        <v>268</v>
      </c>
      <c r="H382" s="179">
        <v>1165.109</v>
      </c>
      <c r="L382" s="176"/>
      <c r="M382" s="180"/>
      <c r="N382" s="181"/>
      <c r="O382" s="181"/>
      <c r="P382" s="181"/>
      <c r="Q382" s="181"/>
      <c r="R382" s="181"/>
      <c r="S382" s="181"/>
      <c r="T382" s="182"/>
      <c r="AT382" s="177" t="s">
        <v>233</v>
      </c>
      <c r="AU382" s="177" t="s">
        <v>86</v>
      </c>
      <c r="AV382" s="14" t="s">
        <v>128</v>
      </c>
      <c r="AW382" s="14" t="s">
        <v>33</v>
      </c>
      <c r="AX382" s="14" t="s">
        <v>84</v>
      </c>
      <c r="AY382" s="177" t="s">
        <v>127</v>
      </c>
    </row>
    <row r="383" spans="1:65" s="2" customFormat="1" ht="24">
      <c r="A383" s="29"/>
      <c r="B383" s="128"/>
      <c r="C383" s="154" t="s">
        <v>756</v>
      </c>
      <c r="D383" s="154" t="s">
        <v>148</v>
      </c>
      <c r="E383" s="155" t="s">
        <v>757</v>
      </c>
      <c r="F383" s="156" t="s">
        <v>758</v>
      </c>
      <c r="G383" s="157" t="s">
        <v>253</v>
      </c>
      <c r="H383" s="158">
        <v>2800</v>
      </c>
      <c r="I383" s="159"/>
      <c r="J383" s="159">
        <f>ROUND(I383*H383,2)</f>
        <v>0</v>
      </c>
      <c r="K383" s="156" t="s">
        <v>125</v>
      </c>
      <c r="L383" s="30"/>
      <c r="M383" s="160" t="s">
        <v>1</v>
      </c>
      <c r="N383" s="161" t="s">
        <v>41</v>
      </c>
      <c r="O383" s="138">
        <v>0</v>
      </c>
      <c r="P383" s="138">
        <f>O383*H383</f>
        <v>0</v>
      </c>
      <c r="Q383" s="138">
        <v>0</v>
      </c>
      <c r="R383" s="138">
        <f>Q383*H383</f>
        <v>0</v>
      </c>
      <c r="S383" s="138">
        <v>0</v>
      </c>
      <c r="T383" s="139">
        <f>S383*H383</f>
        <v>0</v>
      </c>
      <c r="U383" s="29"/>
      <c r="V383" s="29"/>
      <c r="W383" s="29"/>
      <c r="X383" s="29"/>
      <c r="Y383" s="29"/>
      <c r="Z383" s="29"/>
      <c r="AA383" s="29"/>
      <c r="AB383" s="29"/>
      <c r="AC383" s="29"/>
      <c r="AD383" s="29"/>
      <c r="AE383" s="29"/>
      <c r="AR383" s="140" t="s">
        <v>128</v>
      </c>
      <c r="AT383" s="140" t="s">
        <v>148</v>
      </c>
      <c r="AU383" s="140" t="s">
        <v>86</v>
      </c>
      <c r="AY383" s="17" t="s">
        <v>127</v>
      </c>
      <c r="BE383" s="141">
        <f>IF(N383="základní",J383,0)</f>
        <v>0</v>
      </c>
      <c r="BF383" s="141">
        <f>IF(N383="snížená",J383,0)</f>
        <v>0</v>
      </c>
      <c r="BG383" s="141">
        <f>IF(N383="zákl. přenesená",J383,0)</f>
        <v>0</v>
      </c>
      <c r="BH383" s="141">
        <f>IF(N383="sníž. přenesená",J383,0)</f>
        <v>0</v>
      </c>
      <c r="BI383" s="141">
        <f>IF(N383="nulová",J383,0)</f>
        <v>0</v>
      </c>
      <c r="BJ383" s="17" t="s">
        <v>84</v>
      </c>
      <c r="BK383" s="141">
        <f>ROUND(I383*H383,2)</f>
        <v>0</v>
      </c>
      <c r="BL383" s="17" t="s">
        <v>128</v>
      </c>
      <c r="BM383" s="140" t="s">
        <v>759</v>
      </c>
    </row>
    <row r="384" spans="1:65" s="2" customFormat="1" ht="16.5" customHeight="1">
      <c r="A384" s="29"/>
      <c r="B384" s="128"/>
      <c r="C384" s="154" t="s">
        <v>760</v>
      </c>
      <c r="D384" s="154" t="s">
        <v>148</v>
      </c>
      <c r="E384" s="155" t="s">
        <v>761</v>
      </c>
      <c r="F384" s="156" t="s">
        <v>762</v>
      </c>
      <c r="G384" s="157" t="s">
        <v>271</v>
      </c>
      <c r="H384" s="158">
        <v>21.251</v>
      </c>
      <c r="I384" s="159"/>
      <c r="J384" s="159">
        <f>ROUND(I384*H384,2)</f>
        <v>0</v>
      </c>
      <c r="K384" s="156" t="s">
        <v>125</v>
      </c>
      <c r="L384" s="30"/>
      <c r="M384" s="160" t="s">
        <v>1</v>
      </c>
      <c r="N384" s="161" t="s">
        <v>41</v>
      </c>
      <c r="O384" s="138">
        <v>0</v>
      </c>
      <c r="P384" s="138">
        <f>O384*H384</f>
        <v>0</v>
      </c>
      <c r="Q384" s="138">
        <v>0</v>
      </c>
      <c r="R384" s="138">
        <f>Q384*H384</f>
        <v>0</v>
      </c>
      <c r="S384" s="138">
        <v>0</v>
      </c>
      <c r="T384" s="139">
        <f>S384*H384</f>
        <v>0</v>
      </c>
      <c r="U384" s="29"/>
      <c r="V384" s="29"/>
      <c r="W384" s="29"/>
      <c r="X384" s="29"/>
      <c r="Y384" s="29"/>
      <c r="Z384" s="29"/>
      <c r="AA384" s="29"/>
      <c r="AB384" s="29"/>
      <c r="AC384" s="29"/>
      <c r="AD384" s="29"/>
      <c r="AE384" s="29"/>
      <c r="AR384" s="140" t="s">
        <v>128</v>
      </c>
      <c r="AT384" s="140" t="s">
        <v>148</v>
      </c>
      <c r="AU384" s="140" t="s">
        <v>86</v>
      </c>
      <c r="AY384" s="17" t="s">
        <v>127</v>
      </c>
      <c r="BE384" s="141">
        <f>IF(N384="základní",J384,0)</f>
        <v>0</v>
      </c>
      <c r="BF384" s="141">
        <f>IF(N384="snížená",J384,0)</f>
        <v>0</v>
      </c>
      <c r="BG384" s="141">
        <f>IF(N384="zákl. přenesená",J384,0)</f>
        <v>0</v>
      </c>
      <c r="BH384" s="141">
        <f>IF(N384="sníž. přenesená",J384,0)</f>
        <v>0</v>
      </c>
      <c r="BI384" s="141">
        <f>IF(N384="nulová",J384,0)</f>
        <v>0</v>
      </c>
      <c r="BJ384" s="17" t="s">
        <v>84</v>
      </c>
      <c r="BK384" s="141">
        <f>ROUND(I384*H384,2)</f>
        <v>0</v>
      </c>
      <c r="BL384" s="17" t="s">
        <v>128</v>
      </c>
      <c r="BM384" s="140" t="s">
        <v>763</v>
      </c>
    </row>
    <row r="385" spans="2:51" s="13" customFormat="1" ht="12">
      <c r="B385" s="166"/>
      <c r="D385" s="162" t="s">
        <v>233</v>
      </c>
      <c r="E385" s="172" t="s">
        <v>1</v>
      </c>
      <c r="F385" s="167" t="s">
        <v>764</v>
      </c>
      <c r="H385" s="168">
        <v>21.251</v>
      </c>
      <c r="L385" s="166"/>
      <c r="M385" s="173"/>
      <c r="N385" s="174"/>
      <c r="O385" s="174"/>
      <c r="P385" s="174"/>
      <c r="Q385" s="174"/>
      <c r="R385" s="174"/>
      <c r="S385" s="174"/>
      <c r="T385" s="175"/>
      <c r="AT385" s="172" t="s">
        <v>233</v>
      </c>
      <c r="AU385" s="172" t="s">
        <v>86</v>
      </c>
      <c r="AV385" s="13" t="s">
        <v>86</v>
      </c>
      <c r="AW385" s="13" t="s">
        <v>33</v>
      </c>
      <c r="AX385" s="13" t="s">
        <v>84</v>
      </c>
      <c r="AY385" s="172" t="s">
        <v>127</v>
      </c>
    </row>
    <row r="386" spans="1:65" s="2" customFormat="1" ht="24">
      <c r="A386" s="29"/>
      <c r="B386" s="128"/>
      <c r="C386" s="154" t="s">
        <v>765</v>
      </c>
      <c r="D386" s="154" t="s">
        <v>148</v>
      </c>
      <c r="E386" s="155" t="s">
        <v>766</v>
      </c>
      <c r="F386" s="156" t="s">
        <v>767</v>
      </c>
      <c r="G386" s="157" t="s">
        <v>271</v>
      </c>
      <c r="H386" s="158">
        <v>50.498</v>
      </c>
      <c r="I386" s="159"/>
      <c r="J386" s="159">
        <f>ROUND(I386*H386,2)</f>
        <v>0</v>
      </c>
      <c r="K386" s="156" t="s">
        <v>125</v>
      </c>
      <c r="L386" s="30"/>
      <c r="M386" s="160" t="s">
        <v>1</v>
      </c>
      <c r="N386" s="161" t="s">
        <v>41</v>
      </c>
      <c r="O386" s="138">
        <v>0</v>
      </c>
      <c r="P386" s="138">
        <f>O386*H386</f>
        <v>0</v>
      </c>
      <c r="Q386" s="138">
        <v>0</v>
      </c>
      <c r="R386" s="138">
        <f>Q386*H386</f>
        <v>0</v>
      </c>
      <c r="S386" s="138">
        <v>0</v>
      </c>
      <c r="T386" s="139">
        <f>S386*H386</f>
        <v>0</v>
      </c>
      <c r="U386" s="29"/>
      <c r="V386" s="29"/>
      <c r="W386" s="29"/>
      <c r="X386" s="29"/>
      <c r="Y386" s="29"/>
      <c r="Z386" s="29"/>
      <c r="AA386" s="29"/>
      <c r="AB386" s="29"/>
      <c r="AC386" s="29"/>
      <c r="AD386" s="29"/>
      <c r="AE386" s="29"/>
      <c r="AR386" s="140" t="s">
        <v>128</v>
      </c>
      <c r="AT386" s="140" t="s">
        <v>148</v>
      </c>
      <c r="AU386" s="140" t="s">
        <v>86</v>
      </c>
      <c r="AY386" s="17" t="s">
        <v>127</v>
      </c>
      <c r="BE386" s="141">
        <f>IF(N386="základní",J386,0)</f>
        <v>0</v>
      </c>
      <c r="BF386" s="141">
        <f>IF(N386="snížená",J386,0)</f>
        <v>0</v>
      </c>
      <c r="BG386" s="141">
        <f>IF(N386="zákl. přenesená",J386,0)</f>
        <v>0</v>
      </c>
      <c r="BH386" s="141">
        <f>IF(N386="sníž. přenesená",J386,0)</f>
        <v>0</v>
      </c>
      <c r="BI386" s="141">
        <f>IF(N386="nulová",J386,0)</f>
        <v>0</v>
      </c>
      <c r="BJ386" s="17" t="s">
        <v>84</v>
      </c>
      <c r="BK386" s="141">
        <f>ROUND(I386*H386,2)</f>
        <v>0</v>
      </c>
      <c r="BL386" s="17" t="s">
        <v>128</v>
      </c>
      <c r="BM386" s="140" t="s">
        <v>768</v>
      </c>
    </row>
    <row r="387" spans="2:51" s="13" customFormat="1" ht="12">
      <c r="B387" s="166"/>
      <c r="D387" s="162" t="s">
        <v>233</v>
      </c>
      <c r="E387" s="172" t="s">
        <v>1</v>
      </c>
      <c r="F387" s="167" t="s">
        <v>769</v>
      </c>
      <c r="H387" s="168">
        <v>33.04</v>
      </c>
      <c r="L387" s="166"/>
      <c r="M387" s="173"/>
      <c r="N387" s="174"/>
      <c r="O387" s="174"/>
      <c r="P387" s="174"/>
      <c r="Q387" s="174"/>
      <c r="R387" s="174"/>
      <c r="S387" s="174"/>
      <c r="T387" s="175"/>
      <c r="AT387" s="172" t="s">
        <v>233</v>
      </c>
      <c r="AU387" s="172" t="s">
        <v>86</v>
      </c>
      <c r="AV387" s="13" t="s">
        <v>86</v>
      </c>
      <c r="AW387" s="13" t="s">
        <v>33</v>
      </c>
      <c r="AX387" s="13" t="s">
        <v>76</v>
      </c>
      <c r="AY387" s="172" t="s">
        <v>127</v>
      </c>
    </row>
    <row r="388" spans="2:51" s="13" customFormat="1" ht="12">
      <c r="B388" s="166"/>
      <c r="D388" s="162" t="s">
        <v>233</v>
      </c>
      <c r="E388" s="172" t="s">
        <v>1</v>
      </c>
      <c r="F388" s="167" t="s">
        <v>770</v>
      </c>
      <c r="H388" s="168">
        <v>17.458</v>
      </c>
      <c r="L388" s="166"/>
      <c r="M388" s="173"/>
      <c r="N388" s="174"/>
      <c r="O388" s="174"/>
      <c r="P388" s="174"/>
      <c r="Q388" s="174"/>
      <c r="R388" s="174"/>
      <c r="S388" s="174"/>
      <c r="T388" s="175"/>
      <c r="AT388" s="172" t="s">
        <v>233</v>
      </c>
      <c r="AU388" s="172" t="s">
        <v>86</v>
      </c>
      <c r="AV388" s="13" t="s">
        <v>86</v>
      </c>
      <c r="AW388" s="13" t="s">
        <v>33</v>
      </c>
      <c r="AX388" s="13" t="s">
        <v>76</v>
      </c>
      <c r="AY388" s="172" t="s">
        <v>127</v>
      </c>
    </row>
    <row r="389" spans="2:51" s="14" customFormat="1" ht="12">
      <c r="B389" s="176"/>
      <c r="D389" s="162" t="s">
        <v>233</v>
      </c>
      <c r="E389" s="177" t="s">
        <v>1</v>
      </c>
      <c r="F389" s="178" t="s">
        <v>268</v>
      </c>
      <c r="H389" s="179">
        <v>50.498</v>
      </c>
      <c r="L389" s="176"/>
      <c r="M389" s="180"/>
      <c r="N389" s="181"/>
      <c r="O389" s="181"/>
      <c r="P389" s="181"/>
      <c r="Q389" s="181"/>
      <c r="R389" s="181"/>
      <c r="S389" s="181"/>
      <c r="T389" s="182"/>
      <c r="AT389" s="177" t="s">
        <v>233</v>
      </c>
      <c r="AU389" s="177" t="s">
        <v>86</v>
      </c>
      <c r="AV389" s="14" t="s">
        <v>128</v>
      </c>
      <c r="AW389" s="14" t="s">
        <v>33</v>
      </c>
      <c r="AX389" s="14" t="s">
        <v>84</v>
      </c>
      <c r="AY389" s="177" t="s">
        <v>127</v>
      </c>
    </row>
    <row r="390" spans="1:65" s="2" customFormat="1" ht="24">
      <c r="A390" s="29"/>
      <c r="B390" s="128"/>
      <c r="C390" s="154" t="s">
        <v>771</v>
      </c>
      <c r="D390" s="154" t="s">
        <v>148</v>
      </c>
      <c r="E390" s="155" t="s">
        <v>772</v>
      </c>
      <c r="F390" s="156" t="s">
        <v>773</v>
      </c>
      <c r="G390" s="157" t="s">
        <v>271</v>
      </c>
      <c r="H390" s="158">
        <v>350.211</v>
      </c>
      <c r="I390" s="159"/>
      <c r="J390" s="159">
        <f>ROUND(I390*H390,2)</f>
        <v>0</v>
      </c>
      <c r="K390" s="156" t="s">
        <v>125</v>
      </c>
      <c r="L390" s="30"/>
      <c r="M390" s="160" t="s">
        <v>1</v>
      </c>
      <c r="N390" s="161" t="s">
        <v>41</v>
      </c>
      <c r="O390" s="138">
        <v>0</v>
      </c>
      <c r="P390" s="138">
        <f>O390*H390</f>
        <v>0</v>
      </c>
      <c r="Q390" s="138">
        <v>0</v>
      </c>
      <c r="R390" s="138">
        <f>Q390*H390</f>
        <v>0</v>
      </c>
      <c r="S390" s="138">
        <v>0</v>
      </c>
      <c r="T390" s="139">
        <f>S390*H390</f>
        <v>0</v>
      </c>
      <c r="U390" s="29"/>
      <c r="V390" s="29"/>
      <c r="W390" s="29"/>
      <c r="X390" s="29"/>
      <c r="Y390" s="29"/>
      <c r="Z390" s="29"/>
      <c r="AA390" s="29"/>
      <c r="AB390" s="29"/>
      <c r="AC390" s="29"/>
      <c r="AD390" s="29"/>
      <c r="AE390" s="29"/>
      <c r="AR390" s="140" t="s">
        <v>128</v>
      </c>
      <c r="AT390" s="140" t="s">
        <v>148</v>
      </c>
      <c r="AU390" s="140" t="s">
        <v>86</v>
      </c>
      <c r="AY390" s="17" t="s">
        <v>127</v>
      </c>
      <c r="BE390" s="141">
        <f>IF(N390="základní",J390,0)</f>
        <v>0</v>
      </c>
      <c r="BF390" s="141">
        <f>IF(N390="snížená",J390,0)</f>
        <v>0</v>
      </c>
      <c r="BG390" s="141">
        <f>IF(N390="zákl. přenesená",J390,0)</f>
        <v>0</v>
      </c>
      <c r="BH390" s="141">
        <f>IF(N390="sníž. přenesená",J390,0)</f>
        <v>0</v>
      </c>
      <c r="BI390" s="141">
        <f>IF(N390="nulová",J390,0)</f>
        <v>0</v>
      </c>
      <c r="BJ390" s="17" t="s">
        <v>84</v>
      </c>
      <c r="BK390" s="141">
        <f>ROUND(I390*H390,2)</f>
        <v>0</v>
      </c>
      <c r="BL390" s="17" t="s">
        <v>128</v>
      </c>
      <c r="BM390" s="140" t="s">
        <v>774</v>
      </c>
    </row>
    <row r="391" spans="2:51" s="13" customFormat="1" ht="12">
      <c r="B391" s="166"/>
      <c r="D391" s="162" t="s">
        <v>233</v>
      </c>
      <c r="E391" s="172" t="s">
        <v>1</v>
      </c>
      <c r="F391" s="167" t="s">
        <v>775</v>
      </c>
      <c r="H391" s="168">
        <v>350.211</v>
      </c>
      <c r="L391" s="166"/>
      <c r="M391" s="173"/>
      <c r="N391" s="174"/>
      <c r="O391" s="174"/>
      <c r="P391" s="174"/>
      <c r="Q391" s="174"/>
      <c r="R391" s="174"/>
      <c r="S391" s="174"/>
      <c r="T391" s="175"/>
      <c r="AT391" s="172" t="s">
        <v>233</v>
      </c>
      <c r="AU391" s="172" t="s">
        <v>86</v>
      </c>
      <c r="AV391" s="13" t="s">
        <v>86</v>
      </c>
      <c r="AW391" s="13" t="s">
        <v>33</v>
      </c>
      <c r="AX391" s="13" t="s">
        <v>84</v>
      </c>
      <c r="AY391" s="172" t="s">
        <v>127</v>
      </c>
    </row>
    <row r="392" spans="1:65" s="2" customFormat="1" ht="21.75" customHeight="1">
      <c r="A392" s="29"/>
      <c r="B392" s="128"/>
      <c r="C392" s="154" t="s">
        <v>776</v>
      </c>
      <c r="D392" s="154" t="s">
        <v>148</v>
      </c>
      <c r="E392" s="155" t="s">
        <v>777</v>
      </c>
      <c r="F392" s="156" t="s">
        <v>778</v>
      </c>
      <c r="G392" s="157" t="s">
        <v>271</v>
      </c>
      <c r="H392" s="158">
        <v>75.228</v>
      </c>
      <c r="I392" s="159"/>
      <c r="J392" s="159">
        <f>ROUND(I392*H392,2)</f>
        <v>0</v>
      </c>
      <c r="K392" s="156" t="s">
        <v>125</v>
      </c>
      <c r="L392" s="30"/>
      <c r="M392" s="160" t="s">
        <v>1</v>
      </c>
      <c r="N392" s="161" t="s">
        <v>41</v>
      </c>
      <c r="O392" s="138">
        <v>0</v>
      </c>
      <c r="P392" s="138">
        <f>O392*H392</f>
        <v>0</v>
      </c>
      <c r="Q392" s="138">
        <v>0</v>
      </c>
      <c r="R392" s="138">
        <f>Q392*H392</f>
        <v>0</v>
      </c>
      <c r="S392" s="138">
        <v>0</v>
      </c>
      <c r="T392" s="139">
        <f>S392*H392</f>
        <v>0</v>
      </c>
      <c r="U392" s="29"/>
      <c r="V392" s="29"/>
      <c r="W392" s="29"/>
      <c r="X392" s="29"/>
      <c r="Y392" s="29"/>
      <c r="Z392" s="29"/>
      <c r="AA392" s="29"/>
      <c r="AB392" s="29"/>
      <c r="AC392" s="29"/>
      <c r="AD392" s="29"/>
      <c r="AE392" s="29"/>
      <c r="AR392" s="140" t="s">
        <v>128</v>
      </c>
      <c r="AT392" s="140" t="s">
        <v>148</v>
      </c>
      <c r="AU392" s="140" t="s">
        <v>86</v>
      </c>
      <c r="AY392" s="17" t="s">
        <v>127</v>
      </c>
      <c r="BE392" s="141">
        <f>IF(N392="základní",J392,0)</f>
        <v>0</v>
      </c>
      <c r="BF392" s="141">
        <f>IF(N392="snížená",J392,0)</f>
        <v>0</v>
      </c>
      <c r="BG392" s="141">
        <f>IF(N392="zákl. přenesená",J392,0)</f>
        <v>0</v>
      </c>
      <c r="BH392" s="141">
        <f>IF(N392="sníž. přenesená",J392,0)</f>
        <v>0</v>
      </c>
      <c r="BI392" s="141">
        <f>IF(N392="nulová",J392,0)</f>
        <v>0</v>
      </c>
      <c r="BJ392" s="17" t="s">
        <v>84</v>
      </c>
      <c r="BK392" s="141">
        <f>ROUND(I392*H392,2)</f>
        <v>0</v>
      </c>
      <c r="BL392" s="17" t="s">
        <v>128</v>
      </c>
      <c r="BM392" s="140" t="s">
        <v>779</v>
      </c>
    </row>
    <row r="393" spans="2:51" s="13" customFormat="1" ht="12">
      <c r="B393" s="166"/>
      <c r="D393" s="162" t="s">
        <v>233</v>
      </c>
      <c r="E393" s="172" t="s">
        <v>1</v>
      </c>
      <c r="F393" s="167" t="s">
        <v>780</v>
      </c>
      <c r="H393" s="168">
        <v>75.228</v>
      </c>
      <c r="L393" s="166"/>
      <c r="M393" s="173"/>
      <c r="N393" s="174"/>
      <c r="O393" s="174"/>
      <c r="P393" s="174"/>
      <c r="Q393" s="174"/>
      <c r="R393" s="174"/>
      <c r="S393" s="174"/>
      <c r="T393" s="175"/>
      <c r="AT393" s="172" t="s">
        <v>233</v>
      </c>
      <c r="AU393" s="172" t="s">
        <v>86</v>
      </c>
      <c r="AV393" s="13" t="s">
        <v>86</v>
      </c>
      <c r="AW393" s="13" t="s">
        <v>33</v>
      </c>
      <c r="AX393" s="13" t="s">
        <v>84</v>
      </c>
      <c r="AY393" s="172" t="s">
        <v>127</v>
      </c>
    </row>
    <row r="394" spans="1:65" s="2" customFormat="1" ht="16.5" customHeight="1">
      <c r="A394" s="29"/>
      <c r="B394" s="128"/>
      <c r="C394" s="154" t="s">
        <v>781</v>
      </c>
      <c r="D394" s="154" t="s">
        <v>148</v>
      </c>
      <c r="E394" s="155" t="s">
        <v>782</v>
      </c>
      <c r="F394" s="156" t="s">
        <v>783</v>
      </c>
      <c r="G394" s="157" t="s">
        <v>247</v>
      </c>
      <c r="H394" s="158">
        <v>150</v>
      </c>
      <c r="I394" s="159"/>
      <c r="J394" s="159">
        <f>ROUND(I394*H394,2)</f>
        <v>0</v>
      </c>
      <c r="K394" s="156" t="s">
        <v>1</v>
      </c>
      <c r="L394" s="30"/>
      <c r="M394" s="160" t="s">
        <v>1</v>
      </c>
      <c r="N394" s="161" t="s">
        <v>41</v>
      </c>
      <c r="O394" s="138">
        <v>0</v>
      </c>
      <c r="P394" s="138">
        <f>O394*H394</f>
        <v>0</v>
      </c>
      <c r="Q394" s="138">
        <v>0</v>
      </c>
      <c r="R394" s="138">
        <f>Q394*H394</f>
        <v>0</v>
      </c>
      <c r="S394" s="138">
        <v>0</v>
      </c>
      <c r="T394" s="139">
        <f>S394*H394</f>
        <v>0</v>
      </c>
      <c r="U394" s="29"/>
      <c r="V394" s="29"/>
      <c r="W394" s="29"/>
      <c r="X394" s="29"/>
      <c r="Y394" s="29"/>
      <c r="Z394" s="29"/>
      <c r="AA394" s="29"/>
      <c r="AB394" s="29"/>
      <c r="AC394" s="29"/>
      <c r="AD394" s="29"/>
      <c r="AE394" s="29"/>
      <c r="AR394" s="140" t="s">
        <v>128</v>
      </c>
      <c r="AT394" s="140" t="s">
        <v>148</v>
      </c>
      <c r="AU394" s="140" t="s">
        <v>86</v>
      </c>
      <c r="AY394" s="17" t="s">
        <v>127</v>
      </c>
      <c r="BE394" s="141">
        <f>IF(N394="základní",J394,0)</f>
        <v>0</v>
      </c>
      <c r="BF394" s="141">
        <f>IF(N394="snížená",J394,0)</f>
        <v>0</v>
      </c>
      <c r="BG394" s="141">
        <f>IF(N394="zákl. přenesená",J394,0)</f>
        <v>0</v>
      </c>
      <c r="BH394" s="141">
        <f>IF(N394="sníž. přenesená",J394,0)</f>
        <v>0</v>
      </c>
      <c r="BI394" s="141">
        <f>IF(N394="nulová",J394,0)</f>
        <v>0</v>
      </c>
      <c r="BJ394" s="17" t="s">
        <v>84</v>
      </c>
      <c r="BK394" s="141">
        <f>ROUND(I394*H394,2)</f>
        <v>0</v>
      </c>
      <c r="BL394" s="17" t="s">
        <v>128</v>
      </c>
      <c r="BM394" s="140" t="s">
        <v>784</v>
      </c>
    </row>
    <row r="395" spans="2:51" s="13" customFormat="1" ht="12">
      <c r="B395" s="166"/>
      <c r="D395" s="162" t="s">
        <v>233</v>
      </c>
      <c r="E395" s="172" t="s">
        <v>1</v>
      </c>
      <c r="F395" s="167" t="s">
        <v>785</v>
      </c>
      <c r="H395" s="168">
        <v>150</v>
      </c>
      <c r="L395" s="166"/>
      <c r="M395" s="173"/>
      <c r="N395" s="174"/>
      <c r="O395" s="174"/>
      <c r="P395" s="174"/>
      <c r="Q395" s="174"/>
      <c r="R395" s="174"/>
      <c r="S395" s="174"/>
      <c r="T395" s="175"/>
      <c r="AT395" s="172" t="s">
        <v>233</v>
      </c>
      <c r="AU395" s="172" t="s">
        <v>86</v>
      </c>
      <c r="AV395" s="13" t="s">
        <v>86</v>
      </c>
      <c r="AW395" s="13" t="s">
        <v>33</v>
      </c>
      <c r="AX395" s="13" t="s">
        <v>84</v>
      </c>
      <c r="AY395" s="172" t="s">
        <v>127</v>
      </c>
    </row>
    <row r="396" spans="1:65" s="2" customFormat="1" ht="24">
      <c r="A396" s="29"/>
      <c r="B396" s="128"/>
      <c r="C396" s="129" t="s">
        <v>786</v>
      </c>
      <c r="D396" s="129" t="s">
        <v>121</v>
      </c>
      <c r="E396" s="130" t="s">
        <v>787</v>
      </c>
      <c r="F396" s="131" t="s">
        <v>788</v>
      </c>
      <c r="G396" s="132" t="s">
        <v>247</v>
      </c>
      <c r="H396" s="133">
        <v>150</v>
      </c>
      <c r="I396" s="134"/>
      <c r="J396" s="134">
        <f>ROUND(I396*H396,2)</f>
        <v>0</v>
      </c>
      <c r="K396" s="131" t="s">
        <v>125</v>
      </c>
      <c r="L396" s="135"/>
      <c r="M396" s="136" t="s">
        <v>1</v>
      </c>
      <c r="N396" s="137" t="s">
        <v>41</v>
      </c>
      <c r="O396" s="138">
        <v>0</v>
      </c>
      <c r="P396" s="138">
        <f>O396*H396</f>
        <v>0</v>
      </c>
      <c r="Q396" s="138">
        <v>0</v>
      </c>
      <c r="R396" s="138">
        <f>Q396*H396</f>
        <v>0</v>
      </c>
      <c r="S396" s="138">
        <v>0</v>
      </c>
      <c r="T396" s="139">
        <f>S396*H396</f>
        <v>0</v>
      </c>
      <c r="U396" s="29"/>
      <c r="V396" s="29"/>
      <c r="W396" s="29"/>
      <c r="X396" s="29"/>
      <c r="Y396" s="29"/>
      <c r="Z396" s="29"/>
      <c r="AA396" s="29"/>
      <c r="AB396" s="29"/>
      <c r="AC396" s="29"/>
      <c r="AD396" s="29"/>
      <c r="AE396" s="29"/>
      <c r="AR396" s="140" t="s">
        <v>126</v>
      </c>
      <c r="AT396" s="140" t="s">
        <v>121</v>
      </c>
      <c r="AU396" s="140" t="s">
        <v>86</v>
      </c>
      <c r="AY396" s="17" t="s">
        <v>127</v>
      </c>
      <c r="BE396" s="141">
        <f>IF(N396="základní",J396,0)</f>
        <v>0</v>
      </c>
      <c r="BF396" s="141">
        <f>IF(N396="snížená",J396,0)</f>
        <v>0</v>
      </c>
      <c r="BG396" s="141">
        <f>IF(N396="zákl. přenesená",J396,0)</f>
        <v>0</v>
      </c>
      <c r="BH396" s="141">
        <f>IF(N396="sníž. přenesená",J396,0)</f>
        <v>0</v>
      </c>
      <c r="BI396" s="141">
        <f>IF(N396="nulová",J396,0)</f>
        <v>0</v>
      </c>
      <c r="BJ396" s="17" t="s">
        <v>84</v>
      </c>
      <c r="BK396" s="141">
        <f>ROUND(I396*H396,2)</f>
        <v>0</v>
      </c>
      <c r="BL396" s="17" t="s">
        <v>128</v>
      </c>
      <c r="BM396" s="140" t="s">
        <v>789</v>
      </c>
    </row>
    <row r="397" spans="2:63" s="12" customFormat="1" ht="25.9" customHeight="1">
      <c r="B397" s="142"/>
      <c r="D397" s="143" t="s">
        <v>75</v>
      </c>
      <c r="E397" s="144" t="s">
        <v>153</v>
      </c>
      <c r="F397" s="144" t="s">
        <v>154</v>
      </c>
      <c r="J397" s="145">
        <f>BK397</f>
        <v>0</v>
      </c>
      <c r="L397" s="142"/>
      <c r="M397" s="146"/>
      <c r="N397" s="147"/>
      <c r="O397" s="147"/>
      <c r="P397" s="148">
        <f>SUM(P398:P484)</f>
        <v>0</v>
      </c>
      <c r="Q397" s="147"/>
      <c r="R397" s="148">
        <f>SUM(R398:R484)</f>
        <v>0</v>
      </c>
      <c r="S397" s="147"/>
      <c r="T397" s="149">
        <f>SUM(T398:T484)</f>
        <v>0</v>
      </c>
      <c r="AR397" s="143" t="s">
        <v>128</v>
      </c>
      <c r="AT397" s="150" t="s">
        <v>75</v>
      </c>
      <c r="AU397" s="150" t="s">
        <v>76</v>
      </c>
      <c r="AY397" s="143" t="s">
        <v>127</v>
      </c>
      <c r="BK397" s="151">
        <f>SUM(BK398:BK484)</f>
        <v>0</v>
      </c>
    </row>
    <row r="398" spans="1:65" s="2" customFormat="1" ht="55.5" customHeight="1">
      <c r="A398" s="29"/>
      <c r="B398" s="128"/>
      <c r="C398" s="154" t="s">
        <v>790</v>
      </c>
      <c r="D398" s="154" t="s">
        <v>148</v>
      </c>
      <c r="E398" s="155" t="s">
        <v>791</v>
      </c>
      <c r="F398" s="156" t="s">
        <v>792</v>
      </c>
      <c r="G398" s="157" t="s">
        <v>271</v>
      </c>
      <c r="H398" s="158">
        <v>5506.884</v>
      </c>
      <c r="I398" s="159"/>
      <c r="J398" s="159">
        <f>ROUND(I398*H398,2)</f>
        <v>0</v>
      </c>
      <c r="K398" s="156" t="s">
        <v>125</v>
      </c>
      <c r="L398" s="30"/>
      <c r="M398" s="160" t="s">
        <v>1</v>
      </c>
      <c r="N398" s="161" t="s">
        <v>41</v>
      </c>
      <c r="O398" s="138">
        <v>0</v>
      </c>
      <c r="P398" s="138">
        <f>O398*H398</f>
        <v>0</v>
      </c>
      <c r="Q398" s="138">
        <v>0</v>
      </c>
      <c r="R398" s="138">
        <f>Q398*H398</f>
        <v>0</v>
      </c>
      <c r="S398" s="138">
        <v>0</v>
      </c>
      <c r="T398" s="139">
        <f>S398*H398</f>
        <v>0</v>
      </c>
      <c r="U398" s="29"/>
      <c r="V398" s="29"/>
      <c r="W398" s="29"/>
      <c r="X398" s="29"/>
      <c r="Y398" s="29"/>
      <c r="Z398" s="29"/>
      <c r="AA398" s="29"/>
      <c r="AB398" s="29"/>
      <c r="AC398" s="29"/>
      <c r="AD398" s="29"/>
      <c r="AE398" s="29"/>
      <c r="AR398" s="140" t="s">
        <v>158</v>
      </c>
      <c r="AT398" s="140" t="s">
        <v>148</v>
      </c>
      <c r="AU398" s="140" t="s">
        <v>84</v>
      </c>
      <c r="AY398" s="17" t="s">
        <v>127</v>
      </c>
      <c r="BE398" s="141">
        <f>IF(N398="základní",J398,0)</f>
        <v>0</v>
      </c>
      <c r="BF398" s="141">
        <f>IF(N398="snížená",J398,0)</f>
        <v>0</v>
      </c>
      <c r="BG398" s="141">
        <f>IF(N398="zákl. přenesená",J398,0)</f>
        <v>0</v>
      </c>
      <c r="BH398" s="141">
        <f>IF(N398="sníž. přenesená",J398,0)</f>
        <v>0</v>
      </c>
      <c r="BI398" s="141">
        <f>IF(N398="nulová",J398,0)</f>
        <v>0</v>
      </c>
      <c r="BJ398" s="17" t="s">
        <v>84</v>
      </c>
      <c r="BK398" s="141">
        <f>ROUND(I398*H398,2)</f>
        <v>0</v>
      </c>
      <c r="BL398" s="17" t="s">
        <v>158</v>
      </c>
      <c r="BM398" s="140" t="s">
        <v>793</v>
      </c>
    </row>
    <row r="399" spans="1:47" s="2" customFormat="1" ht="19.5">
      <c r="A399" s="29"/>
      <c r="B399" s="30"/>
      <c r="C399" s="29"/>
      <c r="D399" s="162" t="s">
        <v>226</v>
      </c>
      <c r="E399" s="29"/>
      <c r="F399" s="163" t="s">
        <v>794</v>
      </c>
      <c r="G399" s="29"/>
      <c r="H399" s="29"/>
      <c r="I399" s="29"/>
      <c r="J399" s="29"/>
      <c r="K399" s="29"/>
      <c r="L399" s="30"/>
      <c r="M399" s="164"/>
      <c r="N399" s="165"/>
      <c r="O399" s="55"/>
      <c r="P399" s="55"/>
      <c r="Q399" s="55"/>
      <c r="R399" s="55"/>
      <c r="S399" s="55"/>
      <c r="T399" s="56"/>
      <c r="U399" s="29"/>
      <c r="V399" s="29"/>
      <c r="W399" s="29"/>
      <c r="X399" s="29"/>
      <c r="Y399" s="29"/>
      <c r="Z399" s="29"/>
      <c r="AA399" s="29"/>
      <c r="AB399" s="29"/>
      <c r="AC399" s="29"/>
      <c r="AD399" s="29"/>
      <c r="AE399" s="29"/>
      <c r="AT399" s="17" t="s">
        <v>226</v>
      </c>
      <c r="AU399" s="17" t="s">
        <v>84</v>
      </c>
    </row>
    <row r="400" spans="2:51" s="13" customFormat="1" ht="12">
      <c r="B400" s="166"/>
      <c r="D400" s="162" t="s">
        <v>233</v>
      </c>
      <c r="E400" s="172" t="s">
        <v>1</v>
      </c>
      <c r="F400" s="167" t="s">
        <v>795</v>
      </c>
      <c r="H400" s="168">
        <v>13.959</v>
      </c>
      <c r="L400" s="166"/>
      <c r="M400" s="173"/>
      <c r="N400" s="174"/>
      <c r="O400" s="174"/>
      <c r="P400" s="174"/>
      <c r="Q400" s="174"/>
      <c r="R400" s="174"/>
      <c r="S400" s="174"/>
      <c r="T400" s="175"/>
      <c r="AT400" s="172" t="s">
        <v>233</v>
      </c>
      <c r="AU400" s="172" t="s">
        <v>84</v>
      </c>
      <c r="AV400" s="13" t="s">
        <v>86</v>
      </c>
      <c r="AW400" s="13" t="s">
        <v>33</v>
      </c>
      <c r="AX400" s="13" t="s">
        <v>76</v>
      </c>
      <c r="AY400" s="172" t="s">
        <v>127</v>
      </c>
    </row>
    <row r="401" spans="2:51" s="13" customFormat="1" ht="12">
      <c r="B401" s="166"/>
      <c r="D401" s="162" t="s">
        <v>233</v>
      </c>
      <c r="E401" s="172" t="s">
        <v>1</v>
      </c>
      <c r="F401" s="167" t="s">
        <v>796</v>
      </c>
      <c r="H401" s="168">
        <v>20.24</v>
      </c>
      <c r="L401" s="166"/>
      <c r="M401" s="173"/>
      <c r="N401" s="174"/>
      <c r="O401" s="174"/>
      <c r="P401" s="174"/>
      <c r="Q401" s="174"/>
      <c r="R401" s="174"/>
      <c r="S401" s="174"/>
      <c r="T401" s="175"/>
      <c r="AT401" s="172" t="s">
        <v>233</v>
      </c>
      <c r="AU401" s="172" t="s">
        <v>84</v>
      </c>
      <c r="AV401" s="13" t="s">
        <v>86</v>
      </c>
      <c r="AW401" s="13" t="s">
        <v>33</v>
      </c>
      <c r="AX401" s="13" t="s">
        <v>76</v>
      </c>
      <c r="AY401" s="172" t="s">
        <v>127</v>
      </c>
    </row>
    <row r="402" spans="2:51" s="13" customFormat="1" ht="12">
      <c r="B402" s="166"/>
      <c r="D402" s="162" t="s">
        <v>233</v>
      </c>
      <c r="E402" s="172" t="s">
        <v>1</v>
      </c>
      <c r="F402" s="167" t="s">
        <v>797</v>
      </c>
      <c r="H402" s="168">
        <v>2240.46</v>
      </c>
      <c r="L402" s="166"/>
      <c r="M402" s="173"/>
      <c r="N402" s="174"/>
      <c r="O402" s="174"/>
      <c r="P402" s="174"/>
      <c r="Q402" s="174"/>
      <c r="R402" s="174"/>
      <c r="S402" s="174"/>
      <c r="T402" s="175"/>
      <c r="AT402" s="172" t="s">
        <v>233</v>
      </c>
      <c r="AU402" s="172" t="s">
        <v>84</v>
      </c>
      <c r="AV402" s="13" t="s">
        <v>86</v>
      </c>
      <c r="AW402" s="13" t="s">
        <v>33</v>
      </c>
      <c r="AX402" s="13" t="s">
        <v>76</v>
      </c>
      <c r="AY402" s="172" t="s">
        <v>127</v>
      </c>
    </row>
    <row r="403" spans="2:51" s="13" customFormat="1" ht="12">
      <c r="B403" s="166"/>
      <c r="D403" s="162" t="s">
        <v>233</v>
      </c>
      <c r="E403" s="172" t="s">
        <v>1</v>
      </c>
      <c r="F403" s="167" t="s">
        <v>798</v>
      </c>
      <c r="H403" s="168">
        <v>2388.458</v>
      </c>
      <c r="L403" s="166"/>
      <c r="M403" s="173"/>
      <c r="N403" s="174"/>
      <c r="O403" s="174"/>
      <c r="P403" s="174"/>
      <c r="Q403" s="174"/>
      <c r="R403" s="174"/>
      <c r="S403" s="174"/>
      <c r="T403" s="175"/>
      <c r="AT403" s="172" t="s">
        <v>233</v>
      </c>
      <c r="AU403" s="172" t="s">
        <v>84</v>
      </c>
      <c r="AV403" s="13" t="s">
        <v>86</v>
      </c>
      <c r="AW403" s="13" t="s">
        <v>33</v>
      </c>
      <c r="AX403" s="13" t="s">
        <v>76</v>
      </c>
      <c r="AY403" s="172" t="s">
        <v>127</v>
      </c>
    </row>
    <row r="404" spans="2:51" s="13" customFormat="1" ht="12">
      <c r="B404" s="166"/>
      <c r="D404" s="162"/>
      <c r="E404" s="172"/>
      <c r="F404" s="205" t="s">
        <v>1052</v>
      </c>
      <c r="H404" s="168">
        <v>70.38</v>
      </c>
      <c r="L404" s="166"/>
      <c r="M404" s="173"/>
      <c r="N404" s="174"/>
      <c r="O404" s="174"/>
      <c r="P404" s="174"/>
      <c r="Q404" s="174"/>
      <c r="R404" s="174"/>
      <c r="S404" s="174"/>
      <c r="T404" s="175"/>
      <c r="AT404" s="172"/>
      <c r="AU404" s="172"/>
      <c r="AY404" s="172"/>
    </row>
    <row r="405" spans="2:51" s="13" customFormat="1" ht="12">
      <c r="B405" s="166"/>
      <c r="D405" s="162"/>
      <c r="E405" s="172"/>
      <c r="F405" s="205" t="s">
        <v>1053</v>
      </c>
      <c r="H405" s="168">
        <v>346.56</v>
      </c>
      <c r="L405" s="166"/>
      <c r="M405" s="173"/>
      <c r="N405" s="174"/>
      <c r="O405" s="174"/>
      <c r="P405" s="174"/>
      <c r="Q405" s="174"/>
      <c r="R405" s="174"/>
      <c r="S405" s="174"/>
      <c r="T405" s="175"/>
      <c r="AT405" s="172"/>
      <c r="AU405" s="172"/>
      <c r="AY405" s="172"/>
    </row>
    <row r="406" spans="2:51" s="13" customFormat="1" ht="12">
      <c r="B406" s="166"/>
      <c r="D406" s="162" t="s">
        <v>233</v>
      </c>
      <c r="E406" s="172" t="s">
        <v>1</v>
      </c>
      <c r="F406" s="167" t="s">
        <v>799</v>
      </c>
      <c r="H406" s="168">
        <v>426.827</v>
      </c>
      <c r="L406" s="166"/>
      <c r="M406" s="173"/>
      <c r="N406" s="174"/>
      <c r="O406" s="174"/>
      <c r="P406" s="174"/>
      <c r="Q406" s="174"/>
      <c r="R406" s="174"/>
      <c r="S406" s="174"/>
      <c r="T406" s="175"/>
      <c r="AT406" s="172" t="s">
        <v>233</v>
      </c>
      <c r="AU406" s="172" t="s">
        <v>84</v>
      </c>
      <c r="AV406" s="13" t="s">
        <v>86</v>
      </c>
      <c r="AW406" s="13" t="s">
        <v>33</v>
      </c>
      <c r="AX406" s="13" t="s">
        <v>76</v>
      </c>
      <c r="AY406" s="172" t="s">
        <v>127</v>
      </c>
    </row>
    <row r="407" spans="2:51" s="14" customFormat="1" ht="12">
      <c r="B407" s="176"/>
      <c r="D407" s="162" t="s">
        <v>233</v>
      </c>
      <c r="E407" s="177" t="s">
        <v>1</v>
      </c>
      <c r="F407" s="178" t="s">
        <v>268</v>
      </c>
      <c r="H407" s="179">
        <v>5506.884</v>
      </c>
      <c r="L407" s="176"/>
      <c r="M407" s="180"/>
      <c r="N407" s="181"/>
      <c r="O407" s="181"/>
      <c r="P407" s="181"/>
      <c r="Q407" s="181"/>
      <c r="R407" s="181"/>
      <c r="S407" s="181"/>
      <c r="T407" s="182"/>
      <c r="AT407" s="177" t="s">
        <v>233</v>
      </c>
      <c r="AU407" s="177" t="s">
        <v>84</v>
      </c>
      <c r="AV407" s="14" t="s">
        <v>128</v>
      </c>
      <c r="AW407" s="14" t="s">
        <v>33</v>
      </c>
      <c r="AX407" s="14" t="s">
        <v>84</v>
      </c>
      <c r="AY407" s="177" t="s">
        <v>127</v>
      </c>
    </row>
    <row r="408" spans="1:65" s="2" customFormat="1" ht="55.5" customHeight="1">
      <c r="A408" s="29"/>
      <c r="B408" s="128"/>
      <c r="C408" s="154" t="s">
        <v>800</v>
      </c>
      <c r="D408" s="154" t="s">
        <v>148</v>
      </c>
      <c r="E408" s="155" t="s">
        <v>801</v>
      </c>
      <c r="F408" s="156" t="s">
        <v>802</v>
      </c>
      <c r="G408" s="157" t="s">
        <v>271</v>
      </c>
      <c r="H408" s="158">
        <v>50.184</v>
      </c>
      <c r="I408" s="159"/>
      <c r="J408" s="159">
        <f>ROUND(I408*H408,2)</f>
        <v>0</v>
      </c>
      <c r="K408" s="156" t="s">
        <v>125</v>
      </c>
      <c r="L408" s="30"/>
      <c r="M408" s="160" t="s">
        <v>1</v>
      </c>
      <c r="N408" s="161" t="s">
        <v>41</v>
      </c>
      <c r="O408" s="138">
        <v>0</v>
      </c>
      <c r="P408" s="138">
        <f>O408*H408</f>
        <v>0</v>
      </c>
      <c r="Q408" s="138">
        <v>0</v>
      </c>
      <c r="R408" s="138">
        <f>Q408*H408</f>
        <v>0</v>
      </c>
      <c r="S408" s="138">
        <v>0</v>
      </c>
      <c r="T408" s="139">
        <f>S408*H408</f>
        <v>0</v>
      </c>
      <c r="U408" s="29"/>
      <c r="V408" s="29"/>
      <c r="W408" s="29"/>
      <c r="X408" s="29"/>
      <c r="Y408" s="29"/>
      <c r="Z408" s="29"/>
      <c r="AA408" s="29"/>
      <c r="AB408" s="29"/>
      <c r="AC408" s="29"/>
      <c r="AD408" s="29"/>
      <c r="AE408" s="29"/>
      <c r="AR408" s="140" t="s">
        <v>158</v>
      </c>
      <c r="AT408" s="140" t="s">
        <v>148</v>
      </c>
      <c r="AU408" s="140" t="s">
        <v>84</v>
      </c>
      <c r="AY408" s="17" t="s">
        <v>127</v>
      </c>
      <c r="BE408" s="141">
        <f>IF(N408="základní",J408,0)</f>
        <v>0</v>
      </c>
      <c r="BF408" s="141">
        <f>IF(N408="snížená",J408,0)</f>
        <v>0</v>
      </c>
      <c r="BG408" s="141">
        <f>IF(N408="zákl. přenesená",J408,0)</f>
        <v>0</v>
      </c>
      <c r="BH408" s="141">
        <f>IF(N408="sníž. přenesená",J408,0)</f>
        <v>0</v>
      </c>
      <c r="BI408" s="141">
        <f>IF(N408="nulová",J408,0)</f>
        <v>0</v>
      </c>
      <c r="BJ408" s="17" t="s">
        <v>84</v>
      </c>
      <c r="BK408" s="141">
        <f>ROUND(I408*H408,2)</f>
        <v>0</v>
      </c>
      <c r="BL408" s="17" t="s">
        <v>158</v>
      </c>
      <c r="BM408" s="140" t="s">
        <v>803</v>
      </c>
    </row>
    <row r="409" spans="1:47" s="2" customFormat="1" ht="19.5">
      <c r="A409" s="29"/>
      <c r="B409" s="30"/>
      <c r="C409" s="29"/>
      <c r="D409" s="162" t="s">
        <v>226</v>
      </c>
      <c r="E409" s="29"/>
      <c r="F409" s="163" t="s">
        <v>794</v>
      </c>
      <c r="G409" s="29"/>
      <c r="H409" s="29"/>
      <c r="I409" s="29"/>
      <c r="J409" s="29"/>
      <c r="K409" s="29"/>
      <c r="L409" s="30"/>
      <c r="M409" s="164"/>
      <c r="N409" s="165"/>
      <c r="O409" s="55"/>
      <c r="P409" s="55"/>
      <c r="Q409" s="55"/>
      <c r="R409" s="55"/>
      <c r="S409" s="55"/>
      <c r="T409" s="56"/>
      <c r="U409" s="29"/>
      <c r="V409" s="29"/>
      <c r="W409" s="29"/>
      <c r="X409" s="29"/>
      <c r="Y409" s="29"/>
      <c r="Z409" s="29"/>
      <c r="AA409" s="29"/>
      <c r="AB409" s="29"/>
      <c r="AC409" s="29"/>
      <c r="AD409" s="29"/>
      <c r="AE409" s="29"/>
      <c r="AT409" s="17" t="s">
        <v>226</v>
      </c>
      <c r="AU409" s="17" t="s">
        <v>84</v>
      </c>
    </row>
    <row r="410" spans="2:51" s="13" customFormat="1" ht="12">
      <c r="B410" s="166"/>
      <c r="D410" s="162" t="s">
        <v>233</v>
      </c>
      <c r="E410" s="172" t="s">
        <v>1</v>
      </c>
      <c r="F410" s="167" t="s">
        <v>804</v>
      </c>
      <c r="H410" s="168">
        <v>50.184</v>
      </c>
      <c r="L410" s="166"/>
      <c r="M410" s="173"/>
      <c r="N410" s="174"/>
      <c r="O410" s="174"/>
      <c r="P410" s="174"/>
      <c r="Q410" s="174"/>
      <c r="R410" s="174"/>
      <c r="S410" s="174"/>
      <c r="T410" s="175"/>
      <c r="AT410" s="172" t="s">
        <v>233</v>
      </c>
      <c r="AU410" s="172" t="s">
        <v>84</v>
      </c>
      <c r="AV410" s="13" t="s">
        <v>86</v>
      </c>
      <c r="AW410" s="13" t="s">
        <v>33</v>
      </c>
      <c r="AX410" s="13" t="s">
        <v>84</v>
      </c>
      <c r="AY410" s="172" t="s">
        <v>127</v>
      </c>
    </row>
    <row r="411" spans="1:65" s="2" customFormat="1" ht="55.5" customHeight="1">
      <c r="A411" s="29"/>
      <c r="B411" s="128"/>
      <c r="C411" s="154" t="s">
        <v>805</v>
      </c>
      <c r="D411" s="154" t="s">
        <v>148</v>
      </c>
      <c r="E411" s="155" t="s">
        <v>806</v>
      </c>
      <c r="F411" s="156" t="s">
        <v>807</v>
      </c>
      <c r="G411" s="157" t="s">
        <v>271</v>
      </c>
      <c r="H411" s="158">
        <v>248.94</v>
      </c>
      <c r="I411" s="159"/>
      <c r="J411" s="159">
        <f>ROUND(I411*H411,2)</f>
        <v>0</v>
      </c>
      <c r="K411" s="156" t="s">
        <v>125</v>
      </c>
      <c r="L411" s="30"/>
      <c r="M411" s="160" t="s">
        <v>1</v>
      </c>
      <c r="N411" s="161" t="s">
        <v>41</v>
      </c>
      <c r="O411" s="138">
        <v>0</v>
      </c>
      <c r="P411" s="138">
        <f>O411*H411</f>
        <v>0</v>
      </c>
      <c r="Q411" s="138">
        <v>0</v>
      </c>
      <c r="R411" s="138">
        <f>Q411*H411</f>
        <v>0</v>
      </c>
      <c r="S411" s="138">
        <v>0</v>
      </c>
      <c r="T411" s="139">
        <f>S411*H411</f>
        <v>0</v>
      </c>
      <c r="U411" s="29"/>
      <c r="V411" s="29"/>
      <c r="W411" s="29"/>
      <c r="X411" s="29"/>
      <c r="Y411" s="29"/>
      <c r="Z411" s="29"/>
      <c r="AA411" s="29"/>
      <c r="AB411" s="29"/>
      <c r="AC411" s="29"/>
      <c r="AD411" s="29"/>
      <c r="AE411" s="29"/>
      <c r="AR411" s="140" t="s">
        <v>158</v>
      </c>
      <c r="AT411" s="140" t="s">
        <v>148</v>
      </c>
      <c r="AU411" s="140" t="s">
        <v>84</v>
      </c>
      <c r="AY411" s="17" t="s">
        <v>127</v>
      </c>
      <c r="BE411" s="141">
        <f>IF(N411="základní",J411,0)</f>
        <v>0</v>
      </c>
      <c r="BF411" s="141">
        <f>IF(N411="snížená",J411,0)</f>
        <v>0</v>
      </c>
      <c r="BG411" s="141">
        <f>IF(N411="zákl. přenesená",J411,0)</f>
        <v>0</v>
      </c>
      <c r="BH411" s="141">
        <f>IF(N411="sníž. přenesená",J411,0)</f>
        <v>0</v>
      </c>
      <c r="BI411" s="141">
        <f>IF(N411="nulová",J411,0)</f>
        <v>0</v>
      </c>
      <c r="BJ411" s="17" t="s">
        <v>84</v>
      </c>
      <c r="BK411" s="141">
        <f>ROUND(I411*H411,2)</f>
        <v>0</v>
      </c>
      <c r="BL411" s="17" t="s">
        <v>158</v>
      </c>
      <c r="BM411" s="140" t="s">
        <v>808</v>
      </c>
    </row>
    <row r="412" spans="1:47" s="2" customFormat="1" ht="19.5">
      <c r="A412" s="29"/>
      <c r="B412" s="30"/>
      <c r="C412" s="29"/>
      <c r="D412" s="162" t="s">
        <v>226</v>
      </c>
      <c r="E412" s="29"/>
      <c r="F412" s="163" t="s">
        <v>794</v>
      </c>
      <c r="G412" s="29"/>
      <c r="H412" s="29"/>
      <c r="I412" s="29"/>
      <c r="J412" s="29"/>
      <c r="K412" s="29"/>
      <c r="L412" s="30"/>
      <c r="M412" s="164"/>
      <c r="N412" s="165"/>
      <c r="O412" s="55"/>
      <c r="P412" s="55"/>
      <c r="Q412" s="55"/>
      <c r="R412" s="55"/>
      <c r="S412" s="55"/>
      <c r="T412" s="56"/>
      <c r="U412" s="29"/>
      <c r="V412" s="29"/>
      <c r="W412" s="29"/>
      <c r="X412" s="29"/>
      <c r="Y412" s="29"/>
      <c r="Z412" s="29"/>
      <c r="AA412" s="29"/>
      <c r="AB412" s="29"/>
      <c r="AC412" s="29"/>
      <c r="AD412" s="29"/>
      <c r="AE412" s="29"/>
      <c r="AT412" s="17" t="s">
        <v>226</v>
      </c>
      <c r="AU412" s="17" t="s">
        <v>84</v>
      </c>
    </row>
    <row r="413" spans="2:51" s="13" customFormat="1" ht="12">
      <c r="B413" s="166"/>
      <c r="D413" s="162" t="s">
        <v>233</v>
      </c>
      <c r="E413" s="172" t="s">
        <v>1</v>
      </c>
      <c r="F413" s="167" t="s">
        <v>809</v>
      </c>
      <c r="H413" s="168">
        <v>248.94</v>
      </c>
      <c r="L413" s="166"/>
      <c r="M413" s="173"/>
      <c r="N413" s="174"/>
      <c r="O413" s="174"/>
      <c r="P413" s="174"/>
      <c r="Q413" s="174"/>
      <c r="R413" s="174"/>
      <c r="S413" s="174"/>
      <c r="T413" s="175"/>
      <c r="AT413" s="172" t="s">
        <v>233</v>
      </c>
      <c r="AU413" s="172" t="s">
        <v>84</v>
      </c>
      <c r="AV413" s="13" t="s">
        <v>86</v>
      </c>
      <c r="AW413" s="13" t="s">
        <v>33</v>
      </c>
      <c r="AX413" s="13" t="s">
        <v>84</v>
      </c>
      <c r="AY413" s="172" t="s">
        <v>127</v>
      </c>
    </row>
    <row r="414" spans="1:65" s="2" customFormat="1" ht="66.75" customHeight="1">
      <c r="A414" s="29"/>
      <c r="B414" s="128"/>
      <c r="C414" s="154" t="s">
        <v>810</v>
      </c>
      <c r="D414" s="154" t="s">
        <v>148</v>
      </c>
      <c r="E414" s="155" t="s">
        <v>811</v>
      </c>
      <c r="F414" s="156" t="s">
        <v>812</v>
      </c>
      <c r="G414" s="157" t="s">
        <v>271</v>
      </c>
      <c r="H414" s="158">
        <v>261.81</v>
      </c>
      <c r="I414" s="159"/>
      <c r="J414" s="159">
        <f>ROUND(I414*H414,2)</f>
        <v>0</v>
      </c>
      <c r="K414" s="156" t="s">
        <v>125</v>
      </c>
      <c r="L414" s="30"/>
      <c r="M414" s="160" t="s">
        <v>1</v>
      </c>
      <c r="N414" s="161" t="s">
        <v>41</v>
      </c>
      <c r="O414" s="138">
        <v>0</v>
      </c>
      <c r="P414" s="138">
        <f>O414*H414</f>
        <v>0</v>
      </c>
      <c r="Q414" s="138">
        <v>0</v>
      </c>
      <c r="R414" s="138">
        <f>Q414*H414</f>
        <v>0</v>
      </c>
      <c r="S414" s="138">
        <v>0</v>
      </c>
      <c r="T414" s="139">
        <f>S414*H414</f>
        <v>0</v>
      </c>
      <c r="U414" s="29"/>
      <c r="V414" s="29"/>
      <c r="W414" s="29"/>
      <c r="X414" s="29"/>
      <c r="Y414" s="29"/>
      <c r="Z414" s="29"/>
      <c r="AA414" s="29"/>
      <c r="AB414" s="29"/>
      <c r="AC414" s="29"/>
      <c r="AD414" s="29"/>
      <c r="AE414" s="29"/>
      <c r="AR414" s="140" t="s">
        <v>158</v>
      </c>
      <c r="AT414" s="140" t="s">
        <v>148</v>
      </c>
      <c r="AU414" s="140" t="s">
        <v>84</v>
      </c>
      <c r="AY414" s="17" t="s">
        <v>127</v>
      </c>
      <c r="BE414" s="141">
        <f>IF(N414="základní",J414,0)</f>
        <v>0</v>
      </c>
      <c r="BF414" s="141">
        <f>IF(N414="snížená",J414,0)</f>
        <v>0</v>
      </c>
      <c r="BG414" s="141">
        <f>IF(N414="zákl. přenesená",J414,0)</f>
        <v>0</v>
      </c>
      <c r="BH414" s="141">
        <f>IF(N414="sníž. přenesená",J414,0)</f>
        <v>0</v>
      </c>
      <c r="BI414" s="141">
        <f>IF(N414="nulová",J414,0)</f>
        <v>0</v>
      </c>
      <c r="BJ414" s="17" t="s">
        <v>84</v>
      </c>
      <c r="BK414" s="141">
        <f>ROUND(I414*H414,2)</f>
        <v>0</v>
      </c>
      <c r="BL414" s="17" t="s">
        <v>158</v>
      </c>
      <c r="BM414" s="140" t="s">
        <v>813</v>
      </c>
    </row>
    <row r="415" spans="1:47" s="2" customFormat="1" ht="19.5">
      <c r="A415" s="29"/>
      <c r="B415" s="30"/>
      <c r="C415" s="29"/>
      <c r="D415" s="162" t="s">
        <v>226</v>
      </c>
      <c r="E415" s="29"/>
      <c r="F415" s="163" t="s">
        <v>794</v>
      </c>
      <c r="G415" s="29"/>
      <c r="H415" s="29"/>
      <c r="I415" s="29"/>
      <c r="J415" s="29"/>
      <c r="K415" s="29"/>
      <c r="L415" s="30"/>
      <c r="M415" s="164"/>
      <c r="N415" s="165"/>
      <c r="O415" s="55"/>
      <c r="P415" s="55"/>
      <c r="Q415" s="55"/>
      <c r="R415" s="55"/>
      <c r="S415" s="55"/>
      <c r="T415" s="56"/>
      <c r="U415" s="29"/>
      <c r="V415" s="29"/>
      <c r="W415" s="29"/>
      <c r="X415" s="29"/>
      <c r="Y415" s="29"/>
      <c r="Z415" s="29"/>
      <c r="AA415" s="29"/>
      <c r="AB415" s="29"/>
      <c r="AC415" s="29"/>
      <c r="AD415" s="29"/>
      <c r="AE415" s="29"/>
      <c r="AT415" s="17" t="s">
        <v>226</v>
      </c>
      <c r="AU415" s="17" t="s">
        <v>84</v>
      </c>
    </row>
    <row r="416" spans="2:51" s="13" customFormat="1" ht="12">
      <c r="B416" s="166"/>
      <c r="D416" s="162" t="s">
        <v>233</v>
      </c>
      <c r="E416" s="172" t="s">
        <v>1</v>
      </c>
      <c r="F416" s="167" t="s">
        <v>814</v>
      </c>
      <c r="H416" s="168">
        <v>261.81</v>
      </c>
      <c r="L416" s="166"/>
      <c r="M416" s="173"/>
      <c r="N416" s="174"/>
      <c r="O416" s="174"/>
      <c r="P416" s="174"/>
      <c r="Q416" s="174"/>
      <c r="R416" s="174"/>
      <c r="S416" s="174"/>
      <c r="T416" s="175"/>
      <c r="AT416" s="172" t="s">
        <v>233</v>
      </c>
      <c r="AU416" s="172" t="s">
        <v>84</v>
      </c>
      <c r="AV416" s="13" t="s">
        <v>86</v>
      </c>
      <c r="AW416" s="13" t="s">
        <v>33</v>
      </c>
      <c r="AX416" s="13" t="s">
        <v>84</v>
      </c>
      <c r="AY416" s="172" t="s">
        <v>127</v>
      </c>
    </row>
    <row r="417" spans="1:65" s="2" customFormat="1" ht="66.75" customHeight="1">
      <c r="A417" s="29"/>
      <c r="B417" s="128"/>
      <c r="C417" s="154" t="s">
        <v>815</v>
      </c>
      <c r="D417" s="154" t="s">
        <v>148</v>
      </c>
      <c r="E417" s="155" t="s">
        <v>816</v>
      </c>
      <c r="F417" s="156" t="s">
        <v>817</v>
      </c>
      <c r="G417" s="157" t="s">
        <v>271</v>
      </c>
      <c r="H417" s="158">
        <v>29.44</v>
      </c>
      <c r="I417" s="159"/>
      <c r="J417" s="159">
        <f>ROUND(I417*H417,2)</f>
        <v>0</v>
      </c>
      <c r="K417" s="156" t="s">
        <v>125</v>
      </c>
      <c r="L417" s="30"/>
      <c r="M417" s="160" t="s">
        <v>1</v>
      </c>
      <c r="N417" s="161" t="s">
        <v>41</v>
      </c>
      <c r="O417" s="138">
        <v>0</v>
      </c>
      <c r="P417" s="138">
        <f>O417*H417</f>
        <v>0</v>
      </c>
      <c r="Q417" s="138">
        <v>0</v>
      </c>
      <c r="R417" s="138">
        <f>Q417*H417</f>
        <v>0</v>
      </c>
      <c r="S417" s="138">
        <v>0</v>
      </c>
      <c r="T417" s="139">
        <f>S417*H417</f>
        <v>0</v>
      </c>
      <c r="U417" s="29"/>
      <c r="V417" s="29"/>
      <c r="W417" s="29"/>
      <c r="X417" s="29"/>
      <c r="Y417" s="29"/>
      <c r="Z417" s="29"/>
      <c r="AA417" s="29"/>
      <c r="AB417" s="29"/>
      <c r="AC417" s="29"/>
      <c r="AD417" s="29"/>
      <c r="AE417" s="29"/>
      <c r="AR417" s="140" t="s">
        <v>158</v>
      </c>
      <c r="AT417" s="140" t="s">
        <v>148</v>
      </c>
      <c r="AU417" s="140" t="s">
        <v>84</v>
      </c>
      <c r="AY417" s="17" t="s">
        <v>127</v>
      </c>
      <c r="BE417" s="141">
        <f>IF(N417="základní",J417,0)</f>
        <v>0</v>
      </c>
      <c r="BF417" s="141">
        <f>IF(N417="snížená",J417,0)</f>
        <v>0</v>
      </c>
      <c r="BG417" s="141">
        <f>IF(N417="zákl. přenesená",J417,0)</f>
        <v>0</v>
      </c>
      <c r="BH417" s="141">
        <f>IF(N417="sníž. přenesená",J417,0)</f>
        <v>0</v>
      </c>
      <c r="BI417" s="141">
        <f>IF(N417="nulová",J417,0)</f>
        <v>0</v>
      </c>
      <c r="BJ417" s="17" t="s">
        <v>84</v>
      </c>
      <c r="BK417" s="141">
        <f>ROUND(I417*H417,2)</f>
        <v>0</v>
      </c>
      <c r="BL417" s="17" t="s">
        <v>158</v>
      </c>
      <c r="BM417" s="140" t="s">
        <v>818</v>
      </c>
    </row>
    <row r="418" spans="1:47" s="2" customFormat="1" ht="19.5">
      <c r="A418" s="29"/>
      <c r="B418" s="30"/>
      <c r="C418" s="29"/>
      <c r="D418" s="162" t="s">
        <v>226</v>
      </c>
      <c r="E418" s="29"/>
      <c r="F418" s="163" t="s">
        <v>794</v>
      </c>
      <c r="G418" s="29"/>
      <c r="H418" s="29"/>
      <c r="I418" s="29"/>
      <c r="J418" s="29"/>
      <c r="K418" s="29"/>
      <c r="L418" s="30"/>
      <c r="M418" s="164"/>
      <c r="N418" s="165"/>
      <c r="O418" s="55"/>
      <c r="P418" s="55"/>
      <c r="Q418" s="55"/>
      <c r="R418" s="55"/>
      <c r="S418" s="55"/>
      <c r="T418" s="56"/>
      <c r="U418" s="29"/>
      <c r="V418" s="29"/>
      <c r="W418" s="29"/>
      <c r="X418" s="29"/>
      <c r="Y418" s="29"/>
      <c r="Z418" s="29"/>
      <c r="AA418" s="29"/>
      <c r="AB418" s="29"/>
      <c r="AC418" s="29"/>
      <c r="AD418" s="29"/>
      <c r="AE418" s="29"/>
      <c r="AT418" s="17" t="s">
        <v>226</v>
      </c>
      <c r="AU418" s="17" t="s">
        <v>84</v>
      </c>
    </row>
    <row r="419" spans="2:51" s="13" customFormat="1" ht="12">
      <c r="B419" s="166"/>
      <c r="D419" s="162" t="s">
        <v>233</v>
      </c>
      <c r="E419" s="172" t="s">
        <v>1</v>
      </c>
      <c r="F419" s="167" t="s">
        <v>819</v>
      </c>
      <c r="H419" s="168">
        <v>29.44</v>
      </c>
      <c r="L419" s="166"/>
      <c r="M419" s="173"/>
      <c r="N419" s="174"/>
      <c r="O419" s="174"/>
      <c r="P419" s="174"/>
      <c r="Q419" s="174"/>
      <c r="R419" s="174"/>
      <c r="S419" s="174"/>
      <c r="T419" s="175"/>
      <c r="AT419" s="172" t="s">
        <v>233</v>
      </c>
      <c r="AU419" s="172" t="s">
        <v>84</v>
      </c>
      <c r="AV419" s="13" t="s">
        <v>86</v>
      </c>
      <c r="AW419" s="13" t="s">
        <v>33</v>
      </c>
      <c r="AX419" s="13" t="s">
        <v>84</v>
      </c>
      <c r="AY419" s="172" t="s">
        <v>127</v>
      </c>
    </row>
    <row r="420" spans="1:65" s="2" customFormat="1" ht="66.75" customHeight="1">
      <c r="A420" s="29"/>
      <c r="B420" s="128"/>
      <c r="C420" s="154" t="s">
        <v>820</v>
      </c>
      <c r="D420" s="154" t="s">
        <v>148</v>
      </c>
      <c r="E420" s="155" t="s">
        <v>821</v>
      </c>
      <c r="F420" s="156" t="s">
        <v>822</v>
      </c>
      <c r="G420" s="157" t="s">
        <v>271</v>
      </c>
      <c r="H420" s="158">
        <v>22.287</v>
      </c>
      <c r="I420" s="159"/>
      <c r="J420" s="159">
        <f>ROUND(I420*H420,2)</f>
        <v>0</v>
      </c>
      <c r="K420" s="156" t="s">
        <v>125</v>
      </c>
      <c r="L420" s="30"/>
      <c r="M420" s="160" t="s">
        <v>1</v>
      </c>
      <c r="N420" s="161" t="s">
        <v>41</v>
      </c>
      <c r="O420" s="138">
        <v>0</v>
      </c>
      <c r="P420" s="138">
        <f>O420*H420</f>
        <v>0</v>
      </c>
      <c r="Q420" s="138">
        <v>0</v>
      </c>
      <c r="R420" s="138">
        <f>Q420*H420</f>
        <v>0</v>
      </c>
      <c r="S420" s="138">
        <v>0</v>
      </c>
      <c r="T420" s="139">
        <f>S420*H420</f>
        <v>0</v>
      </c>
      <c r="U420" s="29"/>
      <c r="V420" s="29"/>
      <c r="W420" s="29"/>
      <c r="X420" s="29"/>
      <c r="Y420" s="29"/>
      <c r="Z420" s="29"/>
      <c r="AA420" s="29"/>
      <c r="AB420" s="29"/>
      <c r="AC420" s="29"/>
      <c r="AD420" s="29"/>
      <c r="AE420" s="29"/>
      <c r="AR420" s="140" t="s">
        <v>158</v>
      </c>
      <c r="AT420" s="140" t="s">
        <v>148</v>
      </c>
      <c r="AU420" s="140" t="s">
        <v>84</v>
      </c>
      <c r="AY420" s="17" t="s">
        <v>127</v>
      </c>
      <c r="BE420" s="141">
        <f>IF(N420="základní",J420,0)</f>
        <v>0</v>
      </c>
      <c r="BF420" s="141">
        <f>IF(N420="snížená",J420,0)</f>
        <v>0</v>
      </c>
      <c r="BG420" s="141">
        <f>IF(N420="zákl. přenesená",J420,0)</f>
        <v>0</v>
      </c>
      <c r="BH420" s="141">
        <f>IF(N420="sníž. přenesená",J420,0)</f>
        <v>0</v>
      </c>
      <c r="BI420" s="141">
        <f>IF(N420="nulová",J420,0)</f>
        <v>0</v>
      </c>
      <c r="BJ420" s="17" t="s">
        <v>84</v>
      </c>
      <c r="BK420" s="141">
        <f>ROUND(I420*H420,2)</f>
        <v>0</v>
      </c>
      <c r="BL420" s="17" t="s">
        <v>158</v>
      </c>
      <c r="BM420" s="140" t="s">
        <v>823</v>
      </c>
    </row>
    <row r="421" spans="1:47" s="2" customFormat="1" ht="19.5">
      <c r="A421" s="29"/>
      <c r="B421" s="30"/>
      <c r="C421" s="29"/>
      <c r="D421" s="162" t="s">
        <v>226</v>
      </c>
      <c r="E421" s="29"/>
      <c r="F421" s="163" t="s">
        <v>794</v>
      </c>
      <c r="G421" s="29"/>
      <c r="H421" s="29"/>
      <c r="I421" s="29"/>
      <c r="J421" s="29"/>
      <c r="K421" s="29"/>
      <c r="L421" s="30"/>
      <c r="M421" s="164"/>
      <c r="N421" s="165"/>
      <c r="O421" s="55"/>
      <c r="P421" s="55"/>
      <c r="Q421" s="55"/>
      <c r="R421" s="55"/>
      <c r="S421" s="55"/>
      <c r="T421" s="56"/>
      <c r="U421" s="29"/>
      <c r="V421" s="29"/>
      <c r="W421" s="29"/>
      <c r="X421" s="29"/>
      <c r="Y421" s="29"/>
      <c r="Z421" s="29"/>
      <c r="AA421" s="29"/>
      <c r="AB421" s="29"/>
      <c r="AC421" s="29"/>
      <c r="AD421" s="29"/>
      <c r="AE421" s="29"/>
      <c r="AT421" s="17" t="s">
        <v>226</v>
      </c>
      <c r="AU421" s="17" t="s">
        <v>84</v>
      </c>
    </row>
    <row r="422" spans="2:51" s="13" customFormat="1" ht="12">
      <c r="B422" s="166"/>
      <c r="D422" s="162" t="s">
        <v>233</v>
      </c>
      <c r="E422" s="172" t="s">
        <v>1</v>
      </c>
      <c r="F422" s="167" t="s">
        <v>824</v>
      </c>
      <c r="H422" s="168">
        <v>0.48</v>
      </c>
      <c r="L422" s="166"/>
      <c r="M422" s="173"/>
      <c r="N422" s="174"/>
      <c r="O422" s="174"/>
      <c r="P422" s="174"/>
      <c r="Q422" s="174"/>
      <c r="R422" s="174"/>
      <c r="S422" s="174"/>
      <c r="T422" s="175"/>
      <c r="AT422" s="172" t="s">
        <v>233</v>
      </c>
      <c r="AU422" s="172" t="s">
        <v>84</v>
      </c>
      <c r="AV422" s="13" t="s">
        <v>86</v>
      </c>
      <c r="AW422" s="13" t="s">
        <v>33</v>
      </c>
      <c r="AX422" s="13" t="s">
        <v>76</v>
      </c>
      <c r="AY422" s="172" t="s">
        <v>127</v>
      </c>
    </row>
    <row r="423" spans="2:51" s="13" customFormat="1" ht="12">
      <c r="B423" s="166"/>
      <c r="D423" s="162" t="s">
        <v>233</v>
      </c>
      <c r="E423" s="172" t="s">
        <v>1</v>
      </c>
      <c r="F423" s="167" t="s">
        <v>825</v>
      </c>
      <c r="H423" s="168">
        <v>0.092</v>
      </c>
      <c r="L423" s="166"/>
      <c r="M423" s="173"/>
      <c r="N423" s="174"/>
      <c r="O423" s="174"/>
      <c r="P423" s="174"/>
      <c r="Q423" s="174"/>
      <c r="R423" s="174"/>
      <c r="S423" s="174"/>
      <c r="T423" s="175"/>
      <c r="AT423" s="172" t="s">
        <v>233</v>
      </c>
      <c r="AU423" s="172" t="s">
        <v>84</v>
      </c>
      <c r="AV423" s="13" t="s">
        <v>86</v>
      </c>
      <c r="AW423" s="13" t="s">
        <v>33</v>
      </c>
      <c r="AX423" s="13" t="s">
        <v>76</v>
      </c>
      <c r="AY423" s="172" t="s">
        <v>127</v>
      </c>
    </row>
    <row r="424" spans="2:51" s="13" customFormat="1" ht="12">
      <c r="B424" s="166"/>
      <c r="D424" s="162" t="s">
        <v>233</v>
      </c>
      <c r="E424" s="172" t="s">
        <v>1</v>
      </c>
      <c r="F424" s="167" t="s">
        <v>826</v>
      </c>
      <c r="H424" s="168">
        <v>0.025</v>
      </c>
      <c r="L424" s="166"/>
      <c r="M424" s="173"/>
      <c r="N424" s="174"/>
      <c r="O424" s="174"/>
      <c r="P424" s="174"/>
      <c r="Q424" s="174"/>
      <c r="R424" s="174"/>
      <c r="S424" s="174"/>
      <c r="T424" s="175"/>
      <c r="AT424" s="172" t="s">
        <v>233</v>
      </c>
      <c r="AU424" s="172" t="s">
        <v>84</v>
      </c>
      <c r="AV424" s="13" t="s">
        <v>86</v>
      </c>
      <c r="AW424" s="13" t="s">
        <v>33</v>
      </c>
      <c r="AX424" s="13" t="s">
        <v>76</v>
      </c>
      <c r="AY424" s="172" t="s">
        <v>127</v>
      </c>
    </row>
    <row r="425" spans="2:51" s="13" customFormat="1" ht="12">
      <c r="B425" s="166"/>
      <c r="D425" s="162" t="s">
        <v>233</v>
      </c>
      <c r="E425" s="172" t="s">
        <v>1</v>
      </c>
      <c r="F425" s="167" t="s">
        <v>827</v>
      </c>
      <c r="H425" s="168">
        <v>0.089</v>
      </c>
      <c r="L425" s="166"/>
      <c r="M425" s="173"/>
      <c r="N425" s="174"/>
      <c r="O425" s="174"/>
      <c r="P425" s="174"/>
      <c r="Q425" s="174"/>
      <c r="R425" s="174"/>
      <c r="S425" s="174"/>
      <c r="T425" s="175"/>
      <c r="AT425" s="172" t="s">
        <v>233</v>
      </c>
      <c r="AU425" s="172" t="s">
        <v>84</v>
      </c>
      <c r="AV425" s="13" t="s">
        <v>86</v>
      </c>
      <c r="AW425" s="13" t="s">
        <v>33</v>
      </c>
      <c r="AX425" s="13" t="s">
        <v>76</v>
      </c>
      <c r="AY425" s="172" t="s">
        <v>127</v>
      </c>
    </row>
    <row r="426" spans="2:51" s="13" customFormat="1" ht="12">
      <c r="B426" s="166"/>
      <c r="D426" s="162" t="s">
        <v>233</v>
      </c>
      <c r="E426" s="172" t="s">
        <v>1</v>
      </c>
      <c r="F426" s="167" t="s">
        <v>828</v>
      </c>
      <c r="H426" s="168">
        <v>0.005</v>
      </c>
      <c r="L426" s="166"/>
      <c r="M426" s="173"/>
      <c r="N426" s="174"/>
      <c r="O426" s="174"/>
      <c r="P426" s="174"/>
      <c r="Q426" s="174"/>
      <c r="R426" s="174"/>
      <c r="S426" s="174"/>
      <c r="T426" s="175"/>
      <c r="AT426" s="172" t="s">
        <v>233</v>
      </c>
      <c r="AU426" s="172" t="s">
        <v>84</v>
      </c>
      <c r="AV426" s="13" t="s">
        <v>86</v>
      </c>
      <c r="AW426" s="13" t="s">
        <v>33</v>
      </c>
      <c r="AX426" s="13" t="s">
        <v>76</v>
      </c>
      <c r="AY426" s="172" t="s">
        <v>127</v>
      </c>
    </row>
    <row r="427" spans="2:51" s="13" customFormat="1" ht="12">
      <c r="B427" s="166"/>
      <c r="D427" s="162" t="s">
        <v>233</v>
      </c>
      <c r="E427" s="172" t="s">
        <v>1</v>
      </c>
      <c r="F427" s="167" t="s">
        <v>829</v>
      </c>
      <c r="H427" s="168">
        <v>0.002</v>
      </c>
      <c r="L427" s="166"/>
      <c r="M427" s="173"/>
      <c r="N427" s="174"/>
      <c r="O427" s="174"/>
      <c r="P427" s="174"/>
      <c r="Q427" s="174"/>
      <c r="R427" s="174"/>
      <c r="S427" s="174"/>
      <c r="T427" s="175"/>
      <c r="AT427" s="172" t="s">
        <v>233</v>
      </c>
      <c r="AU427" s="172" t="s">
        <v>84</v>
      </c>
      <c r="AV427" s="13" t="s">
        <v>86</v>
      </c>
      <c r="AW427" s="13" t="s">
        <v>33</v>
      </c>
      <c r="AX427" s="13" t="s">
        <v>76</v>
      </c>
      <c r="AY427" s="172" t="s">
        <v>127</v>
      </c>
    </row>
    <row r="428" spans="2:51" s="13" customFormat="1" ht="12">
      <c r="B428" s="166"/>
      <c r="D428" s="162" t="s">
        <v>233</v>
      </c>
      <c r="E428" s="172" t="s">
        <v>1</v>
      </c>
      <c r="F428" s="167" t="s">
        <v>830</v>
      </c>
      <c r="H428" s="168">
        <v>0.001</v>
      </c>
      <c r="L428" s="166"/>
      <c r="M428" s="173"/>
      <c r="N428" s="174"/>
      <c r="O428" s="174"/>
      <c r="P428" s="174"/>
      <c r="Q428" s="174"/>
      <c r="R428" s="174"/>
      <c r="S428" s="174"/>
      <c r="T428" s="175"/>
      <c r="AT428" s="172" t="s">
        <v>233</v>
      </c>
      <c r="AU428" s="172" t="s">
        <v>84</v>
      </c>
      <c r="AV428" s="13" t="s">
        <v>86</v>
      </c>
      <c r="AW428" s="13" t="s">
        <v>33</v>
      </c>
      <c r="AX428" s="13" t="s">
        <v>76</v>
      </c>
      <c r="AY428" s="172" t="s">
        <v>127</v>
      </c>
    </row>
    <row r="429" spans="2:51" s="13" customFormat="1" ht="12">
      <c r="B429" s="166"/>
      <c r="D429" s="162" t="s">
        <v>233</v>
      </c>
      <c r="E429" s="172" t="s">
        <v>1</v>
      </c>
      <c r="F429" s="167" t="s">
        <v>831</v>
      </c>
      <c r="H429" s="168">
        <v>0.072</v>
      </c>
      <c r="L429" s="166"/>
      <c r="M429" s="173"/>
      <c r="N429" s="174"/>
      <c r="O429" s="174"/>
      <c r="P429" s="174"/>
      <c r="Q429" s="174"/>
      <c r="R429" s="174"/>
      <c r="S429" s="174"/>
      <c r="T429" s="175"/>
      <c r="AT429" s="172" t="s">
        <v>233</v>
      </c>
      <c r="AU429" s="172" t="s">
        <v>84</v>
      </c>
      <c r="AV429" s="13" t="s">
        <v>86</v>
      </c>
      <c r="AW429" s="13" t="s">
        <v>33</v>
      </c>
      <c r="AX429" s="13" t="s">
        <v>76</v>
      </c>
      <c r="AY429" s="172" t="s">
        <v>127</v>
      </c>
    </row>
    <row r="430" spans="2:51" s="13" customFormat="1" ht="12">
      <c r="B430" s="166"/>
      <c r="D430" s="162" t="s">
        <v>233</v>
      </c>
      <c r="E430" s="172" t="s">
        <v>1</v>
      </c>
      <c r="F430" s="167" t="s">
        <v>832</v>
      </c>
      <c r="H430" s="168">
        <v>0.001</v>
      </c>
      <c r="L430" s="166"/>
      <c r="M430" s="173"/>
      <c r="N430" s="174"/>
      <c r="O430" s="174"/>
      <c r="P430" s="174"/>
      <c r="Q430" s="174"/>
      <c r="R430" s="174"/>
      <c r="S430" s="174"/>
      <c r="T430" s="175"/>
      <c r="AT430" s="172" t="s">
        <v>233</v>
      </c>
      <c r="AU430" s="172" t="s">
        <v>84</v>
      </c>
      <c r="AV430" s="13" t="s">
        <v>86</v>
      </c>
      <c r="AW430" s="13" t="s">
        <v>33</v>
      </c>
      <c r="AX430" s="13" t="s">
        <v>76</v>
      </c>
      <c r="AY430" s="172" t="s">
        <v>127</v>
      </c>
    </row>
    <row r="431" spans="2:51" s="13" customFormat="1" ht="12">
      <c r="B431" s="166"/>
      <c r="D431" s="162" t="s">
        <v>233</v>
      </c>
      <c r="E431" s="172" t="s">
        <v>1</v>
      </c>
      <c r="F431" s="167" t="s">
        <v>833</v>
      </c>
      <c r="H431" s="168">
        <v>0.005</v>
      </c>
      <c r="L431" s="166"/>
      <c r="M431" s="173"/>
      <c r="N431" s="174"/>
      <c r="O431" s="174"/>
      <c r="P431" s="174"/>
      <c r="Q431" s="174"/>
      <c r="R431" s="174"/>
      <c r="S431" s="174"/>
      <c r="T431" s="175"/>
      <c r="AT431" s="172" t="s">
        <v>233</v>
      </c>
      <c r="AU431" s="172" t="s">
        <v>84</v>
      </c>
      <c r="AV431" s="13" t="s">
        <v>86</v>
      </c>
      <c r="AW431" s="13" t="s">
        <v>33</v>
      </c>
      <c r="AX431" s="13" t="s">
        <v>76</v>
      </c>
      <c r="AY431" s="172" t="s">
        <v>127</v>
      </c>
    </row>
    <row r="432" spans="2:51" s="13" customFormat="1" ht="12">
      <c r="B432" s="166"/>
      <c r="D432" s="162" t="s">
        <v>233</v>
      </c>
      <c r="E432" s="172" t="s">
        <v>1</v>
      </c>
      <c r="F432" s="167" t="s">
        <v>834</v>
      </c>
      <c r="H432" s="168">
        <v>0.333</v>
      </c>
      <c r="L432" s="166"/>
      <c r="M432" s="173"/>
      <c r="N432" s="174"/>
      <c r="O432" s="174"/>
      <c r="P432" s="174"/>
      <c r="Q432" s="174"/>
      <c r="R432" s="174"/>
      <c r="S432" s="174"/>
      <c r="T432" s="175"/>
      <c r="AT432" s="172" t="s">
        <v>233</v>
      </c>
      <c r="AU432" s="172" t="s">
        <v>84</v>
      </c>
      <c r="AV432" s="13" t="s">
        <v>86</v>
      </c>
      <c r="AW432" s="13" t="s">
        <v>33</v>
      </c>
      <c r="AX432" s="13" t="s">
        <v>76</v>
      </c>
      <c r="AY432" s="172" t="s">
        <v>127</v>
      </c>
    </row>
    <row r="433" spans="2:51" s="13" customFormat="1" ht="12">
      <c r="B433" s="166"/>
      <c r="D433" s="162" t="s">
        <v>233</v>
      </c>
      <c r="E433" s="172" t="s">
        <v>1</v>
      </c>
      <c r="F433" s="167" t="s">
        <v>835</v>
      </c>
      <c r="H433" s="168">
        <v>3.6</v>
      </c>
      <c r="L433" s="166"/>
      <c r="M433" s="173"/>
      <c r="N433" s="174"/>
      <c r="O433" s="174"/>
      <c r="P433" s="174"/>
      <c r="Q433" s="174"/>
      <c r="R433" s="174"/>
      <c r="S433" s="174"/>
      <c r="T433" s="175"/>
      <c r="AT433" s="172" t="s">
        <v>233</v>
      </c>
      <c r="AU433" s="172" t="s">
        <v>84</v>
      </c>
      <c r="AV433" s="13" t="s">
        <v>86</v>
      </c>
      <c r="AW433" s="13" t="s">
        <v>33</v>
      </c>
      <c r="AX433" s="13" t="s">
        <v>76</v>
      </c>
      <c r="AY433" s="172" t="s">
        <v>127</v>
      </c>
    </row>
    <row r="434" spans="2:51" s="13" customFormat="1" ht="12">
      <c r="B434" s="166"/>
      <c r="D434" s="162" t="s">
        <v>233</v>
      </c>
      <c r="E434" s="172" t="s">
        <v>1</v>
      </c>
      <c r="F434" s="167" t="s">
        <v>836</v>
      </c>
      <c r="H434" s="168">
        <v>0.702</v>
      </c>
      <c r="L434" s="166"/>
      <c r="M434" s="173"/>
      <c r="N434" s="174"/>
      <c r="O434" s="174"/>
      <c r="P434" s="174"/>
      <c r="Q434" s="174"/>
      <c r="R434" s="174"/>
      <c r="S434" s="174"/>
      <c r="T434" s="175"/>
      <c r="AT434" s="172" t="s">
        <v>233</v>
      </c>
      <c r="AU434" s="172" t="s">
        <v>84</v>
      </c>
      <c r="AV434" s="13" t="s">
        <v>86</v>
      </c>
      <c r="AW434" s="13" t="s">
        <v>33</v>
      </c>
      <c r="AX434" s="13" t="s">
        <v>76</v>
      </c>
      <c r="AY434" s="172" t="s">
        <v>127</v>
      </c>
    </row>
    <row r="435" spans="2:51" s="13" customFormat="1" ht="12">
      <c r="B435" s="166"/>
      <c r="D435" s="162" t="s">
        <v>233</v>
      </c>
      <c r="E435" s="172" t="s">
        <v>1</v>
      </c>
      <c r="F435" s="167" t="s">
        <v>837</v>
      </c>
      <c r="H435" s="168">
        <v>0.16</v>
      </c>
      <c r="L435" s="166"/>
      <c r="M435" s="173"/>
      <c r="N435" s="174"/>
      <c r="O435" s="174"/>
      <c r="P435" s="174"/>
      <c r="Q435" s="174"/>
      <c r="R435" s="174"/>
      <c r="S435" s="174"/>
      <c r="T435" s="175"/>
      <c r="AT435" s="172" t="s">
        <v>233</v>
      </c>
      <c r="AU435" s="172" t="s">
        <v>84</v>
      </c>
      <c r="AV435" s="13" t="s">
        <v>86</v>
      </c>
      <c r="AW435" s="13" t="s">
        <v>33</v>
      </c>
      <c r="AX435" s="13" t="s">
        <v>76</v>
      </c>
      <c r="AY435" s="172" t="s">
        <v>127</v>
      </c>
    </row>
    <row r="436" spans="2:51" s="13" customFormat="1" ht="12">
      <c r="B436" s="166"/>
      <c r="D436" s="162" t="s">
        <v>233</v>
      </c>
      <c r="E436" s="172" t="s">
        <v>1</v>
      </c>
      <c r="F436" s="167" t="s">
        <v>838</v>
      </c>
      <c r="H436" s="168">
        <v>0.094</v>
      </c>
      <c r="L436" s="166"/>
      <c r="M436" s="173"/>
      <c r="N436" s="174"/>
      <c r="O436" s="174"/>
      <c r="P436" s="174"/>
      <c r="Q436" s="174"/>
      <c r="R436" s="174"/>
      <c r="S436" s="174"/>
      <c r="T436" s="175"/>
      <c r="AT436" s="172" t="s">
        <v>233</v>
      </c>
      <c r="AU436" s="172" t="s">
        <v>84</v>
      </c>
      <c r="AV436" s="13" t="s">
        <v>86</v>
      </c>
      <c r="AW436" s="13" t="s">
        <v>33</v>
      </c>
      <c r="AX436" s="13" t="s">
        <v>76</v>
      </c>
      <c r="AY436" s="172" t="s">
        <v>127</v>
      </c>
    </row>
    <row r="437" spans="2:51" s="13" customFormat="1" ht="12">
      <c r="B437" s="166"/>
      <c r="D437" s="162" t="s">
        <v>233</v>
      </c>
      <c r="E437" s="172" t="s">
        <v>1</v>
      </c>
      <c r="F437" s="167" t="s">
        <v>839</v>
      </c>
      <c r="H437" s="168">
        <v>0.105</v>
      </c>
      <c r="L437" s="166"/>
      <c r="M437" s="173"/>
      <c r="N437" s="174"/>
      <c r="O437" s="174"/>
      <c r="P437" s="174"/>
      <c r="Q437" s="174"/>
      <c r="R437" s="174"/>
      <c r="S437" s="174"/>
      <c r="T437" s="175"/>
      <c r="AT437" s="172" t="s">
        <v>233</v>
      </c>
      <c r="AU437" s="172" t="s">
        <v>84</v>
      </c>
      <c r="AV437" s="13" t="s">
        <v>86</v>
      </c>
      <c r="AW437" s="13" t="s">
        <v>33</v>
      </c>
      <c r="AX437" s="13" t="s">
        <v>76</v>
      </c>
      <c r="AY437" s="172" t="s">
        <v>127</v>
      </c>
    </row>
    <row r="438" spans="2:51" s="13" customFormat="1" ht="12">
      <c r="B438" s="166"/>
      <c r="D438" s="162" t="s">
        <v>233</v>
      </c>
      <c r="E438" s="172" t="s">
        <v>1</v>
      </c>
      <c r="F438" s="167" t="s">
        <v>840</v>
      </c>
      <c r="H438" s="168">
        <v>0.954</v>
      </c>
      <c r="L438" s="166"/>
      <c r="M438" s="173"/>
      <c r="N438" s="174"/>
      <c r="O438" s="174"/>
      <c r="P438" s="174"/>
      <c r="Q438" s="174"/>
      <c r="R438" s="174"/>
      <c r="S438" s="174"/>
      <c r="T438" s="175"/>
      <c r="AT438" s="172" t="s">
        <v>233</v>
      </c>
      <c r="AU438" s="172" t="s">
        <v>84</v>
      </c>
      <c r="AV438" s="13" t="s">
        <v>86</v>
      </c>
      <c r="AW438" s="13" t="s">
        <v>33</v>
      </c>
      <c r="AX438" s="13" t="s">
        <v>76</v>
      </c>
      <c r="AY438" s="172" t="s">
        <v>127</v>
      </c>
    </row>
    <row r="439" spans="2:51" s="13" customFormat="1" ht="12">
      <c r="B439" s="166"/>
      <c r="D439" s="162" t="s">
        <v>233</v>
      </c>
      <c r="E439" s="172" t="s">
        <v>1</v>
      </c>
      <c r="F439" s="167" t="s">
        <v>841</v>
      </c>
      <c r="H439" s="168">
        <v>1.597</v>
      </c>
      <c r="L439" s="166"/>
      <c r="M439" s="173"/>
      <c r="N439" s="174"/>
      <c r="O439" s="174"/>
      <c r="P439" s="174"/>
      <c r="Q439" s="174"/>
      <c r="R439" s="174"/>
      <c r="S439" s="174"/>
      <c r="T439" s="175"/>
      <c r="AT439" s="172" t="s">
        <v>233</v>
      </c>
      <c r="AU439" s="172" t="s">
        <v>84</v>
      </c>
      <c r="AV439" s="13" t="s">
        <v>86</v>
      </c>
      <c r="AW439" s="13" t="s">
        <v>33</v>
      </c>
      <c r="AX439" s="13" t="s">
        <v>76</v>
      </c>
      <c r="AY439" s="172" t="s">
        <v>127</v>
      </c>
    </row>
    <row r="440" spans="2:51" s="13" customFormat="1" ht="12">
      <c r="B440" s="166"/>
      <c r="D440" s="162" t="s">
        <v>233</v>
      </c>
      <c r="E440" s="172" t="s">
        <v>1</v>
      </c>
      <c r="F440" s="167" t="s">
        <v>842</v>
      </c>
      <c r="H440" s="168">
        <v>0.75</v>
      </c>
      <c r="L440" s="166"/>
      <c r="M440" s="173"/>
      <c r="N440" s="174"/>
      <c r="O440" s="174"/>
      <c r="P440" s="174"/>
      <c r="Q440" s="174"/>
      <c r="R440" s="174"/>
      <c r="S440" s="174"/>
      <c r="T440" s="175"/>
      <c r="AT440" s="172" t="s">
        <v>233</v>
      </c>
      <c r="AU440" s="172" t="s">
        <v>84</v>
      </c>
      <c r="AV440" s="13" t="s">
        <v>86</v>
      </c>
      <c r="AW440" s="13" t="s">
        <v>33</v>
      </c>
      <c r="AX440" s="13" t="s">
        <v>76</v>
      </c>
      <c r="AY440" s="172" t="s">
        <v>127</v>
      </c>
    </row>
    <row r="441" spans="2:51" s="13" customFormat="1" ht="12">
      <c r="B441" s="166"/>
      <c r="D441" s="162" t="s">
        <v>233</v>
      </c>
      <c r="E441" s="172" t="s">
        <v>1</v>
      </c>
      <c r="F441" s="167" t="s">
        <v>843</v>
      </c>
      <c r="H441" s="168">
        <v>0.3</v>
      </c>
      <c r="L441" s="166"/>
      <c r="M441" s="173"/>
      <c r="N441" s="174"/>
      <c r="O441" s="174"/>
      <c r="P441" s="174"/>
      <c r="Q441" s="174"/>
      <c r="R441" s="174"/>
      <c r="S441" s="174"/>
      <c r="T441" s="175"/>
      <c r="AT441" s="172" t="s">
        <v>233</v>
      </c>
      <c r="AU441" s="172" t="s">
        <v>84</v>
      </c>
      <c r="AV441" s="13" t="s">
        <v>86</v>
      </c>
      <c r="AW441" s="13" t="s">
        <v>33</v>
      </c>
      <c r="AX441" s="13" t="s">
        <v>76</v>
      </c>
      <c r="AY441" s="172" t="s">
        <v>127</v>
      </c>
    </row>
    <row r="442" spans="2:51" s="13" customFormat="1" ht="12">
      <c r="B442" s="166"/>
      <c r="D442" s="162" t="s">
        <v>233</v>
      </c>
      <c r="E442" s="172" t="s">
        <v>1</v>
      </c>
      <c r="F442" s="167" t="s">
        <v>844</v>
      </c>
      <c r="H442" s="168">
        <v>12.32</v>
      </c>
      <c r="L442" s="166"/>
      <c r="M442" s="173"/>
      <c r="N442" s="174"/>
      <c r="O442" s="174"/>
      <c r="P442" s="174"/>
      <c r="Q442" s="174"/>
      <c r="R442" s="174"/>
      <c r="S442" s="174"/>
      <c r="T442" s="175"/>
      <c r="AT442" s="172" t="s">
        <v>233</v>
      </c>
      <c r="AU442" s="172" t="s">
        <v>84</v>
      </c>
      <c r="AV442" s="13" t="s">
        <v>86</v>
      </c>
      <c r="AW442" s="13" t="s">
        <v>33</v>
      </c>
      <c r="AX442" s="13" t="s">
        <v>76</v>
      </c>
      <c r="AY442" s="172" t="s">
        <v>127</v>
      </c>
    </row>
    <row r="443" spans="2:51" s="13" customFormat="1" ht="12">
      <c r="B443" s="166"/>
      <c r="D443" s="162" t="s">
        <v>233</v>
      </c>
      <c r="E443" s="172" t="s">
        <v>1</v>
      </c>
      <c r="F443" s="167" t="s">
        <v>845</v>
      </c>
      <c r="H443" s="168">
        <v>0.6</v>
      </c>
      <c r="L443" s="166"/>
      <c r="M443" s="173"/>
      <c r="N443" s="174"/>
      <c r="O443" s="174"/>
      <c r="P443" s="174"/>
      <c r="Q443" s="174"/>
      <c r="R443" s="174"/>
      <c r="S443" s="174"/>
      <c r="T443" s="175"/>
      <c r="AT443" s="172" t="s">
        <v>233</v>
      </c>
      <c r="AU443" s="172" t="s">
        <v>84</v>
      </c>
      <c r="AV443" s="13" t="s">
        <v>86</v>
      </c>
      <c r="AW443" s="13" t="s">
        <v>33</v>
      </c>
      <c r="AX443" s="13" t="s">
        <v>76</v>
      </c>
      <c r="AY443" s="172" t="s">
        <v>127</v>
      </c>
    </row>
    <row r="444" spans="2:51" s="14" customFormat="1" ht="12">
      <c r="B444" s="176"/>
      <c r="D444" s="162" t="s">
        <v>233</v>
      </c>
      <c r="E444" s="177" t="s">
        <v>1</v>
      </c>
      <c r="F444" s="178" t="s">
        <v>268</v>
      </c>
      <c r="H444" s="179">
        <v>22.287</v>
      </c>
      <c r="L444" s="176"/>
      <c r="M444" s="180"/>
      <c r="N444" s="181"/>
      <c r="O444" s="181"/>
      <c r="P444" s="181"/>
      <c r="Q444" s="181"/>
      <c r="R444" s="181"/>
      <c r="S444" s="181"/>
      <c r="T444" s="182"/>
      <c r="AT444" s="177" t="s">
        <v>233</v>
      </c>
      <c r="AU444" s="177" t="s">
        <v>84</v>
      </c>
      <c r="AV444" s="14" t="s">
        <v>128</v>
      </c>
      <c r="AW444" s="14" t="s">
        <v>33</v>
      </c>
      <c r="AX444" s="14" t="s">
        <v>84</v>
      </c>
      <c r="AY444" s="177" t="s">
        <v>127</v>
      </c>
    </row>
    <row r="445" spans="1:65" s="2" customFormat="1" ht="66.75" customHeight="1">
      <c r="A445" s="29"/>
      <c r="B445" s="128"/>
      <c r="C445" s="154" t="s">
        <v>846</v>
      </c>
      <c r="D445" s="154" t="s">
        <v>148</v>
      </c>
      <c r="E445" s="155" t="s">
        <v>847</v>
      </c>
      <c r="F445" s="156" t="s">
        <v>848</v>
      </c>
      <c r="G445" s="157" t="s">
        <v>271</v>
      </c>
      <c r="H445" s="158">
        <v>75.6</v>
      </c>
      <c r="I445" s="159"/>
      <c r="J445" s="159">
        <f>ROUND(I445*H445,2)</f>
        <v>0</v>
      </c>
      <c r="K445" s="156" t="s">
        <v>125</v>
      </c>
      <c r="L445" s="30"/>
      <c r="M445" s="160" t="s">
        <v>1</v>
      </c>
      <c r="N445" s="161" t="s">
        <v>41</v>
      </c>
      <c r="O445" s="138">
        <v>0</v>
      </c>
      <c r="P445" s="138">
        <f>O445*H445</f>
        <v>0</v>
      </c>
      <c r="Q445" s="138">
        <v>0</v>
      </c>
      <c r="R445" s="138">
        <f>Q445*H445</f>
        <v>0</v>
      </c>
      <c r="S445" s="138">
        <v>0</v>
      </c>
      <c r="T445" s="139">
        <f>S445*H445</f>
        <v>0</v>
      </c>
      <c r="U445" s="29"/>
      <c r="V445" s="29"/>
      <c r="W445" s="29"/>
      <c r="X445" s="29"/>
      <c r="Y445" s="29"/>
      <c r="Z445" s="29"/>
      <c r="AA445" s="29"/>
      <c r="AB445" s="29"/>
      <c r="AC445" s="29"/>
      <c r="AD445" s="29"/>
      <c r="AE445" s="29"/>
      <c r="AR445" s="140" t="s">
        <v>158</v>
      </c>
      <c r="AT445" s="140" t="s">
        <v>148</v>
      </c>
      <c r="AU445" s="140" t="s">
        <v>84</v>
      </c>
      <c r="AY445" s="17" t="s">
        <v>127</v>
      </c>
      <c r="BE445" s="141">
        <f>IF(N445="základní",J445,0)</f>
        <v>0</v>
      </c>
      <c r="BF445" s="141">
        <f>IF(N445="snížená",J445,0)</f>
        <v>0</v>
      </c>
      <c r="BG445" s="141">
        <f>IF(N445="zákl. přenesená",J445,0)</f>
        <v>0</v>
      </c>
      <c r="BH445" s="141">
        <f>IF(N445="sníž. přenesená",J445,0)</f>
        <v>0</v>
      </c>
      <c r="BI445" s="141">
        <f>IF(N445="nulová",J445,0)</f>
        <v>0</v>
      </c>
      <c r="BJ445" s="17" t="s">
        <v>84</v>
      </c>
      <c r="BK445" s="141">
        <f>ROUND(I445*H445,2)</f>
        <v>0</v>
      </c>
      <c r="BL445" s="17" t="s">
        <v>158</v>
      </c>
      <c r="BM445" s="140" t="s">
        <v>849</v>
      </c>
    </row>
    <row r="446" spans="1:47" s="2" customFormat="1" ht="19.5">
      <c r="A446" s="29"/>
      <c r="B446" s="30"/>
      <c r="C446" s="29"/>
      <c r="D446" s="162" t="s">
        <v>226</v>
      </c>
      <c r="E446" s="29"/>
      <c r="F446" s="163" t="s">
        <v>794</v>
      </c>
      <c r="G446" s="29"/>
      <c r="H446" s="29"/>
      <c r="I446" s="29"/>
      <c r="J446" s="29"/>
      <c r="K446" s="29"/>
      <c r="L446" s="30"/>
      <c r="M446" s="164"/>
      <c r="N446" s="165"/>
      <c r="O446" s="55"/>
      <c r="P446" s="55"/>
      <c r="Q446" s="55"/>
      <c r="R446" s="55"/>
      <c r="S446" s="55"/>
      <c r="T446" s="56"/>
      <c r="U446" s="29"/>
      <c r="V446" s="29"/>
      <c r="W446" s="29"/>
      <c r="X446" s="29"/>
      <c r="Y446" s="29"/>
      <c r="Z446" s="29"/>
      <c r="AA446" s="29"/>
      <c r="AB446" s="29"/>
      <c r="AC446" s="29"/>
      <c r="AD446" s="29"/>
      <c r="AE446" s="29"/>
      <c r="AT446" s="17" t="s">
        <v>226</v>
      </c>
      <c r="AU446" s="17" t="s">
        <v>84</v>
      </c>
    </row>
    <row r="447" spans="2:51" s="13" customFormat="1" ht="12">
      <c r="B447" s="166"/>
      <c r="D447" s="162" t="s">
        <v>233</v>
      </c>
      <c r="E447" s="172" t="s">
        <v>1</v>
      </c>
      <c r="F447" s="167" t="s">
        <v>850</v>
      </c>
      <c r="H447" s="168">
        <v>0.26</v>
      </c>
      <c r="L447" s="166"/>
      <c r="M447" s="173"/>
      <c r="N447" s="174"/>
      <c r="O447" s="174"/>
      <c r="P447" s="174"/>
      <c r="Q447" s="174"/>
      <c r="R447" s="174"/>
      <c r="S447" s="174"/>
      <c r="T447" s="175"/>
      <c r="AT447" s="172" t="s">
        <v>233</v>
      </c>
      <c r="AU447" s="172" t="s">
        <v>84</v>
      </c>
      <c r="AV447" s="13" t="s">
        <v>86</v>
      </c>
      <c r="AW447" s="13" t="s">
        <v>33</v>
      </c>
      <c r="AX447" s="13" t="s">
        <v>76</v>
      </c>
      <c r="AY447" s="172" t="s">
        <v>127</v>
      </c>
    </row>
    <row r="448" spans="2:51" s="13" customFormat="1" ht="12">
      <c r="B448" s="166"/>
      <c r="D448" s="162" t="s">
        <v>233</v>
      </c>
      <c r="E448" s="172" t="s">
        <v>1</v>
      </c>
      <c r="F448" s="167" t="s">
        <v>851</v>
      </c>
      <c r="H448" s="168">
        <v>0.112</v>
      </c>
      <c r="L448" s="166"/>
      <c r="M448" s="173"/>
      <c r="N448" s="174"/>
      <c r="O448" s="174"/>
      <c r="P448" s="174"/>
      <c r="Q448" s="174"/>
      <c r="R448" s="174"/>
      <c r="S448" s="174"/>
      <c r="T448" s="175"/>
      <c r="AT448" s="172" t="s">
        <v>233</v>
      </c>
      <c r="AU448" s="172" t="s">
        <v>84</v>
      </c>
      <c r="AV448" s="13" t="s">
        <v>86</v>
      </c>
      <c r="AW448" s="13" t="s">
        <v>33</v>
      </c>
      <c r="AX448" s="13" t="s">
        <v>76</v>
      </c>
      <c r="AY448" s="172" t="s">
        <v>127</v>
      </c>
    </row>
    <row r="449" spans="2:51" s="13" customFormat="1" ht="12">
      <c r="B449" s="166"/>
      <c r="D449" s="162" t="s">
        <v>233</v>
      </c>
      <c r="E449" s="172" t="s">
        <v>1</v>
      </c>
      <c r="F449" s="167" t="s">
        <v>780</v>
      </c>
      <c r="H449" s="168">
        <v>75.228</v>
      </c>
      <c r="L449" s="166"/>
      <c r="M449" s="173"/>
      <c r="N449" s="174"/>
      <c r="O449" s="174"/>
      <c r="P449" s="174"/>
      <c r="Q449" s="174"/>
      <c r="R449" s="174"/>
      <c r="S449" s="174"/>
      <c r="T449" s="175"/>
      <c r="AT449" s="172" t="s">
        <v>233</v>
      </c>
      <c r="AU449" s="172" t="s">
        <v>84</v>
      </c>
      <c r="AV449" s="13" t="s">
        <v>86</v>
      </c>
      <c r="AW449" s="13" t="s">
        <v>33</v>
      </c>
      <c r="AX449" s="13" t="s">
        <v>76</v>
      </c>
      <c r="AY449" s="172" t="s">
        <v>127</v>
      </c>
    </row>
    <row r="450" spans="2:51" s="14" customFormat="1" ht="12">
      <c r="B450" s="176"/>
      <c r="D450" s="162" t="s">
        <v>233</v>
      </c>
      <c r="E450" s="177" t="s">
        <v>1</v>
      </c>
      <c r="F450" s="178" t="s">
        <v>268</v>
      </c>
      <c r="H450" s="179">
        <v>75.6</v>
      </c>
      <c r="L450" s="176"/>
      <c r="M450" s="180"/>
      <c r="N450" s="181"/>
      <c r="O450" s="181"/>
      <c r="P450" s="181"/>
      <c r="Q450" s="181"/>
      <c r="R450" s="181"/>
      <c r="S450" s="181"/>
      <c r="T450" s="182"/>
      <c r="AT450" s="177" t="s">
        <v>233</v>
      </c>
      <c r="AU450" s="177" t="s">
        <v>84</v>
      </c>
      <c r="AV450" s="14" t="s">
        <v>128</v>
      </c>
      <c r="AW450" s="14" t="s">
        <v>33</v>
      </c>
      <c r="AX450" s="14" t="s">
        <v>84</v>
      </c>
      <c r="AY450" s="177" t="s">
        <v>127</v>
      </c>
    </row>
    <row r="451" spans="1:65" s="2" customFormat="1" ht="66.75" customHeight="1">
      <c r="A451" s="29"/>
      <c r="B451" s="128"/>
      <c r="C451" s="154" t="s">
        <v>852</v>
      </c>
      <c r="D451" s="154" t="s">
        <v>148</v>
      </c>
      <c r="E451" s="155" t="s">
        <v>853</v>
      </c>
      <c r="F451" s="156" t="s">
        <v>854</v>
      </c>
      <c r="G451" s="157" t="s">
        <v>271</v>
      </c>
      <c r="H451" s="158">
        <v>0.774</v>
      </c>
      <c r="I451" s="159"/>
      <c r="J451" s="159">
        <f>ROUND(I451*H451,2)</f>
        <v>0</v>
      </c>
      <c r="K451" s="156" t="s">
        <v>125</v>
      </c>
      <c r="L451" s="30"/>
      <c r="M451" s="160" t="s">
        <v>1</v>
      </c>
      <c r="N451" s="161" t="s">
        <v>41</v>
      </c>
      <c r="O451" s="138">
        <v>0</v>
      </c>
      <c r="P451" s="138">
        <f>O451*H451</f>
        <v>0</v>
      </c>
      <c r="Q451" s="138">
        <v>0</v>
      </c>
      <c r="R451" s="138">
        <f>Q451*H451</f>
        <v>0</v>
      </c>
      <c r="S451" s="138">
        <v>0</v>
      </c>
      <c r="T451" s="139">
        <f>S451*H451</f>
        <v>0</v>
      </c>
      <c r="U451" s="29"/>
      <c r="V451" s="29"/>
      <c r="W451" s="29"/>
      <c r="X451" s="29"/>
      <c r="Y451" s="29"/>
      <c r="Z451" s="29"/>
      <c r="AA451" s="29"/>
      <c r="AB451" s="29"/>
      <c r="AC451" s="29"/>
      <c r="AD451" s="29"/>
      <c r="AE451" s="29"/>
      <c r="AR451" s="140" t="s">
        <v>158</v>
      </c>
      <c r="AT451" s="140" t="s">
        <v>148</v>
      </c>
      <c r="AU451" s="140" t="s">
        <v>84</v>
      </c>
      <c r="AY451" s="17" t="s">
        <v>127</v>
      </c>
      <c r="BE451" s="141">
        <f>IF(N451="základní",J451,0)</f>
        <v>0</v>
      </c>
      <c r="BF451" s="141">
        <f>IF(N451="snížená",J451,0)</f>
        <v>0</v>
      </c>
      <c r="BG451" s="141">
        <f>IF(N451="zákl. přenesená",J451,0)</f>
        <v>0</v>
      </c>
      <c r="BH451" s="141">
        <f>IF(N451="sníž. přenesená",J451,0)</f>
        <v>0</v>
      </c>
      <c r="BI451" s="141">
        <f>IF(N451="nulová",J451,0)</f>
        <v>0</v>
      </c>
      <c r="BJ451" s="17" t="s">
        <v>84</v>
      </c>
      <c r="BK451" s="141">
        <f>ROUND(I451*H451,2)</f>
        <v>0</v>
      </c>
      <c r="BL451" s="17" t="s">
        <v>158</v>
      </c>
      <c r="BM451" s="140" t="s">
        <v>855</v>
      </c>
    </row>
    <row r="452" spans="1:47" s="2" customFormat="1" ht="19.5">
      <c r="A452" s="29"/>
      <c r="B452" s="30"/>
      <c r="C452" s="29"/>
      <c r="D452" s="162" t="s">
        <v>226</v>
      </c>
      <c r="E452" s="29"/>
      <c r="F452" s="163" t="s">
        <v>794</v>
      </c>
      <c r="G452" s="29"/>
      <c r="H452" s="29"/>
      <c r="I452" s="29"/>
      <c r="J452" s="29"/>
      <c r="K452" s="29"/>
      <c r="L452" s="30"/>
      <c r="M452" s="164"/>
      <c r="N452" s="165"/>
      <c r="O452" s="55"/>
      <c r="P452" s="55"/>
      <c r="Q452" s="55"/>
      <c r="R452" s="55"/>
      <c r="S452" s="55"/>
      <c r="T452" s="56"/>
      <c r="U452" s="29"/>
      <c r="V452" s="29"/>
      <c r="W452" s="29"/>
      <c r="X452" s="29"/>
      <c r="Y452" s="29"/>
      <c r="Z452" s="29"/>
      <c r="AA452" s="29"/>
      <c r="AB452" s="29"/>
      <c r="AC452" s="29"/>
      <c r="AD452" s="29"/>
      <c r="AE452" s="29"/>
      <c r="AT452" s="17" t="s">
        <v>226</v>
      </c>
      <c r="AU452" s="17" t="s">
        <v>84</v>
      </c>
    </row>
    <row r="453" spans="2:51" s="13" customFormat="1" ht="12">
      <c r="B453" s="166"/>
      <c r="D453" s="162" t="s">
        <v>233</v>
      </c>
      <c r="E453" s="172" t="s">
        <v>1</v>
      </c>
      <c r="F453" s="167" t="s">
        <v>856</v>
      </c>
      <c r="H453" s="168">
        <v>0.774</v>
      </c>
      <c r="L453" s="166"/>
      <c r="M453" s="173"/>
      <c r="N453" s="174"/>
      <c r="O453" s="174"/>
      <c r="P453" s="174"/>
      <c r="Q453" s="174"/>
      <c r="R453" s="174"/>
      <c r="S453" s="174"/>
      <c r="T453" s="175"/>
      <c r="AT453" s="172" t="s">
        <v>233</v>
      </c>
      <c r="AU453" s="172" t="s">
        <v>84</v>
      </c>
      <c r="AV453" s="13" t="s">
        <v>86</v>
      </c>
      <c r="AW453" s="13" t="s">
        <v>33</v>
      </c>
      <c r="AX453" s="13" t="s">
        <v>84</v>
      </c>
      <c r="AY453" s="172" t="s">
        <v>127</v>
      </c>
    </row>
    <row r="454" spans="1:65" s="2" customFormat="1" ht="48">
      <c r="A454" s="29"/>
      <c r="B454" s="128"/>
      <c r="C454" s="154" t="s">
        <v>857</v>
      </c>
      <c r="D454" s="154" t="s">
        <v>148</v>
      </c>
      <c r="E454" s="155" t="s">
        <v>858</v>
      </c>
      <c r="F454" s="156" t="s">
        <v>859</v>
      </c>
      <c r="G454" s="157" t="s">
        <v>271</v>
      </c>
      <c r="H454" s="158">
        <v>8498.973</v>
      </c>
      <c r="I454" s="159"/>
      <c r="J454" s="159">
        <f>ROUND(I454*H454,2)</f>
        <v>0</v>
      </c>
      <c r="K454" s="156" t="s">
        <v>125</v>
      </c>
      <c r="L454" s="30"/>
      <c r="M454" s="160" t="s">
        <v>1</v>
      </c>
      <c r="N454" s="161" t="s">
        <v>41</v>
      </c>
      <c r="O454" s="138">
        <v>0</v>
      </c>
      <c r="P454" s="138">
        <f>O454*H454</f>
        <v>0</v>
      </c>
      <c r="Q454" s="138">
        <v>0</v>
      </c>
      <c r="R454" s="138">
        <f>Q454*H454</f>
        <v>0</v>
      </c>
      <c r="S454" s="138">
        <v>0</v>
      </c>
      <c r="T454" s="139">
        <f>S454*H454</f>
        <v>0</v>
      </c>
      <c r="U454" s="29"/>
      <c r="V454" s="29"/>
      <c r="W454" s="29"/>
      <c r="X454" s="29"/>
      <c r="Y454" s="29"/>
      <c r="Z454" s="29"/>
      <c r="AA454" s="29"/>
      <c r="AB454" s="29"/>
      <c r="AC454" s="29"/>
      <c r="AD454" s="29"/>
      <c r="AE454" s="29"/>
      <c r="AR454" s="140" t="s">
        <v>158</v>
      </c>
      <c r="AT454" s="140" t="s">
        <v>148</v>
      </c>
      <c r="AU454" s="140" t="s">
        <v>84</v>
      </c>
      <c r="AY454" s="17" t="s">
        <v>127</v>
      </c>
      <c r="BE454" s="141">
        <f>IF(N454="základní",J454,0)</f>
        <v>0</v>
      </c>
      <c r="BF454" s="141">
        <f>IF(N454="snížená",J454,0)</f>
        <v>0</v>
      </c>
      <c r="BG454" s="141">
        <f>IF(N454="zákl. přenesená",J454,0)</f>
        <v>0</v>
      </c>
      <c r="BH454" s="141">
        <f>IF(N454="sníž. přenesená",J454,0)</f>
        <v>0</v>
      </c>
      <c r="BI454" s="141">
        <f>IF(N454="nulová",J454,0)</f>
        <v>0</v>
      </c>
      <c r="BJ454" s="17" t="s">
        <v>84</v>
      </c>
      <c r="BK454" s="141">
        <f>ROUND(I454*H454,2)</f>
        <v>0</v>
      </c>
      <c r="BL454" s="17" t="s">
        <v>158</v>
      </c>
      <c r="BM454" s="140" t="s">
        <v>860</v>
      </c>
    </row>
    <row r="455" spans="1:47" s="2" customFormat="1" ht="19.5">
      <c r="A455" s="29"/>
      <c r="B455" s="30"/>
      <c r="C455" s="29"/>
      <c r="D455" s="162" t="s">
        <v>226</v>
      </c>
      <c r="E455" s="29"/>
      <c r="F455" s="163" t="s">
        <v>794</v>
      </c>
      <c r="G455" s="29"/>
      <c r="H455" s="29"/>
      <c r="I455" s="29"/>
      <c r="J455" s="29"/>
      <c r="K455" s="29"/>
      <c r="L455" s="30"/>
      <c r="M455" s="164"/>
      <c r="N455" s="165"/>
      <c r="O455" s="55"/>
      <c r="P455" s="55"/>
      <c r="Q455" s="55"/>
      <c r="R455" s="55"/>
      <c r="S455" s="55"/>
      <c r="T455" s="56"/>
      <c r="U455" s="29"/>
      <c r="V455" s="29"/>
      <c r="W455" s="29"/>
      <c r="X455" s="29"/>
      <c r="Y455" s="29"/>
      <c r="Z455" s="29"/>
      <c r="AA455" s="29"/>
      <c r="AB455" s="29"/>
      <c r="AC455" s="29"/>
      <c r="AD455" s="29"/>
      <c r="AE455" s="29"/>
      <c r="AT455" s="17" t="s">
        <v>226</v>
      </c>
      <c r="AU455" s="17" t="s">
        <v>84</v>
      </c>
    </row>
    <row r="456" spans="2:51" s="13" customFormat="1" ht="12">
      <c r="B456" s="166"/>
      <c r="D456" s="162" t="s">
        <v>233</v>
      </c>
      <c r="E456" s="172" t="s">
        <v>1</v>
      </c>
      <c r="F456" s="167" t="s">
        <v>861</v>
      </c>
      <c r="H456" s="168">
        <v>111.536</v>
      </c>
      <c r="L456" s="166"/>
      <c r="M456" s="173"/>
      <c r="N456" s="174"/>
      <c r="O456" s="174"/>
      <c r="P456" s="174"/>
      <c r="Q456" s="174"/>
      <c r="R456" s="174"/>
      <c r="S456" s="174"/>
      <c r="T456" s="175"/>
      <c r="AT456" s="172" t="s">
        <v>233</v>
      </c>
      <c r="AU456" s="172" t="s">
        <v>84</v>
      </c>
      <c r="AV456" s="13" t="s">
        <v>86</v>
      </c>
      <c r="AW456" s="13" t="s">
        <v>33</v>
      </c>
      <c r="AX456" s="13" t="s">
        <v>76</v>
      </c>
      <c r="AY456" s="172" t="s">
        <v>127</v>
      </c>
    </row>
    <row r="457" spans="2:51" s="13" customFormat="1" ht="12">
      <c r="B457" s="166"/>
      <c r="D457" s="162" t="s">
        <v>233</v>
      </c>
      <c r="E457" s="172" t="s">
        <v>1</v>
      </c>
      <c r="F457" s="167" t="s">
        <v>862</v>
      </c>
      <c r="H457" s="168">
        <v>111.536</v>
      </c>
      <c r="L457" s="166"/>
      <c r="M457" s="173"/>
      <c r="N457" s="174"/>
      <c r="O457" s="174"/>
      <c r="P457" s="174"/>
      <c r="Q457" s="174"/>
      <c r="R457" s="174"/>
      <c r="S457" s="174"/>
      <c r="T457" s="175"/>
      <c r="AT457" s="172" t="s">
        <v>233</v>
      </c>
      <c r="AU457" s="172" t="s">
        <v>84</v>
      </c>
      <c r="AV457" s="13" t="s">
        <v>86</v>
      </c>
      <c r="AW457" s="13" t="s">
        <v>33</v>
      </c>
      <c r="AX457" s="13" t="s">
        <v>76</v>
      </c>
      <c r="AY457" s="172" t="s">
        <v>127</v>
      </c>
    </row>
    <row r="458" spans="2:51" s="13" customFormat="1" ht="12">
      <c r="B458" s="166"/>
      <c r="D458" s="162" t="s">
        <v>233</v>
      </c>
      <c r="E458" s="172" t="s">
        <v>1</v>
      </c>
      <c r="F458" s="167" t="s">
        <v>863</v>
      </c>
      <c r="H458" s="168">
        <v>5288.89</v>
      </c>
      <c r="L458" s="166"/>
      <c r="M458" s="173"/>
      <c r="N458" s="174"/>
      <c r="O458" s="174"/>
      <c r="P458" s="174"/>
      <c r="Q458" s="174"/>
      <c r="R458" s="174"/>
      <c r="S458" s="174"/>
      <c r="T458" s="175"/>
      <c r="AT458" s="172" t="s">
        <v>233</v>
      </c>
      <c r="AU458" s="172" t="s">
        <v>84</v>
      </c>
      <c r="AV458" s="13" t="s">
        <v>86</v>
      </c>
      <c r="AW458" s="13" t="s">
        <v>33</v>
      </c>
      <c r="AX458" s="13" t="s">
        <v>76</v>
      </c>
      <c r="AY458" s="172" t="s">
        <v>127</v>
      </c>
    </row>
    <row r="459" spans="2:51" s="13" customFormat="1" ht="12">
      <c r="B459" s="166"/>
      <c r="D459" s="162" t="s">
        <v>233</v>
      </c>
      <c r="E459" s="172" t="s">
        <v>1</v>
      </c>
      <c r="F459" s="167" t="s">
        <v>864</v>
      </c>
      <c r="H459" s="168">
        <v>2123.55</v>
      </c>
      <c r="L459" s="166"/>
      <c r="M459" s="173"/>
      <c r="N459" s="174"/>
      <c r="O459" s="174"/>
      <c r="P459" s="174"/>
      <c r="Q459" s="174"/>
      <c r="R459" s="174"/>
      <c r="S459" s="174"/>
      <c r="T459" s="175"/>
      <c r="AT459" s="172" t="s">
        <v>233</v>
      </c>
      <c r="AU459" s="172" t="s">
        <v>84</v>
      </c>
      <c r="AV459" s="13" t="s">
        <v>86</v>
      </c>
      <c r="AW459" s="13" t="s">
        <v>33</v>
      </c>
      <c r="AX459" s="13" t="s">
        <v>76</v>
      </c>
      <c r="AY459" s="172" t="s">
        <v>127</v>
      </c>
    </row>
    <row r="460" spans="2:51" s="13" customFormat="1" ht="12">
      <c r="B460" s="166"/>
      <c r="D460" s="162" t="s">
        <v>233</v>
      </c>
      <c r="E460" s="172" t="s">
        <v>1</v>
      </c>
      <c r="F460" s="167" t="s">
        <v>865</v>
      </c>
      <c r="H460" s="168">
        <v>1.053</v>
      </c>
      <c r="L460" s="166"/>
      <c r="M460" s="173"/>
      <c r="N460" s="174"/>
      <c r="O460" s="174"/>
      <c r="P460" s="174"/>
      <c r="Q460" s="174"/>
      <c r="R460" s="174"/>
      <c r="S460" s="174"/>
      <c r="T460" s="175"/>
      <c r="AT460" s="172" t="s">
        <v>233</v>
      </c>
      <c r="AU460" s="172" t="s">
        <v>84</v>
      </c>
      <c r="AV460" s="13" t="s">
        <v>86</v>
      </c>
      <c r="AW460" s="13" t="s">
        <v>33</v>
      </c>
      <c r="AX460" s="13" t="s">
        <v>76</v>
      </c>
      <c r="AY460" s="172" t="s">
        <v>127</v>
      </c>
    </row>
    <row r="461" spans="2:51" s="13" customFormat="1" ht="12">
      <c r="B461" s="166"/>
      <c r="D461" s="162" t="s">
        <v>233</v>
      </c>
      <c r="E461" s="172" t="s">
        <v>1</v>
      </c>
      <c r="F461" s="167" t="s">
        <v>866</v>
      </c>
      <c r="H461" s="168">
        <v>72.305</v>
      </c>
      <c r="L461" s="166"/>
      <c r="M461" s="173"/>
      <c r="N461" s="174"/>
      <c r="O461" s="174"/>
      <c r="P461" s="174"/>
      <c r="Q461" s="174"/>
      <c r="R461" s="174"/>
      <c r="S461" s="174"/>
      <c r="T461" s="175"/>
      <c r="AT461" s="172" t="s">
        <v>233</v>
      </c>
      <c r="AU461" s="172" t="s">
        <v>84</v>
      </c>
      <c r="AV461" s="13" t="s">
        <v>86</v>
      </c>
      <c r="AW461" s="13" t="s">
        <v>33</v>
      </c>
      <c r="AX461" s="13" t="s">
        <v>76</v>
      </c>
      <c r="AY461" s="172" t="s">
        <v>127</v>
      </c>
    </row>
    <row r="462" spans="2:51" s="13" customFormat="1" ht="12">
      <c r="B462" s="166"/>
      <c r="D462" s="162" t="s">
        <v>233</v>
      </c>
      <c r="E462" s="172" t="s">
        <v>1</v>
      </c>
      <c r="F462" s="167" t="s">
        <v>867</v>
      </c>
      <c r="H462" s="168">
        <v>616.007</v>
      </c>
      <c r="L462" s="166"/>
      <c r="M462" s="173"/>
      <c r="N462" s="174"/>
      <c r="O462" s="174"/>
      <c r="P462" s="174"/>
      <c r="Q462" s="174"/>
      <c r="R462" s="174"/>
      <c r="S462" s="174"/>
      <c r="T462" s="175"/>
      <c r="AT462" s="172" t="s">
        <v>233</v>
      </c>
      <c r="AU462" s="172" t="s">
        <v>84</v>
      </c>
      <c r="AV462" s="13" t="s">
        <v>86</v>
      </c>
      <c r="AW462" s="13" t="s">
        <v>33</v>
      </c>
      <c r="AX462" s="13" t="s">
        <v>76</v>
      </c>
      <c r="AY462" s="172" t="s">
        <v>127</v>
      </c>
    </row>
    <row r="463" spans="2:51" s="13" customFormat="1" ht="12">
      <c r="B463" s="166"/>
      <c r="D463" s="162" t="s">
        <v>233</v>
      </c>
      <c r="E463" s="172" t="s">
        <v>1</v>
      </c>
      <c r="F463" s="167" t="s">
        <v>868</v>
      </c>
      <c r="H463" s="168">
        <v>174.096</v>
      </c>
      <c r="L463" s="166"/>
      <c r="M463" s="173"/>
      <c r="N463" s="174"/>
      <c r="O463" s="174"/>
      <c r="P463" s="174"/>
      <c r="Q463" s="174"/>
      <c r="R463" s="174"/>
      <c r="S463" s="174"/>
      <c r="T463" s="175"/>
      <c r="AT463" s="172" t="s">
        <v>233</v>
      </c>
      <c r="AU463" s="172" t="s">
        <v>84</v>
      </c>
      <c r="AV463" s="13" t="s">
        <v>86</v>
      </c>
      <c r="AW463" s="13" t="s">
        <v>33</v>
      </c>
      <c r="AX463" s="13" t="s">
        <v>76</v>
      </c>
      <c r="AY463" s="172" t="s">
        <v>127</v>
      </c>
    </row>
    <row r="464" spans="2:51" s="14" customFormat="1" ht="12">
      <c r="B464" s="176"/>
      <c r="D464" s="162" t="s">
        <v>233</v>
      </c>
      <c r="E464" s="177" t="s">
        <v>1</v>
      </c>
      <c r="F464" s="178" t="s">
        <v>268</v>
      </c>
      <c r="H464" s="179">
        <v>8498.973</v>
      </c>
      <c r="L464" s="176"/>
      <c r="M464" s="180"/>
      <c r="N464" s="181"/>
      <c r="O464" s="181"/>
      <c r="P464" s="181"/>
      <c r="Q464" s="181"/>
      <c r="R464" s="181"/>
      <c r="S464" s="181"/>
      <c r="T464" s="182"/>
      <c r="AT464" s="177" t="s">
        <v>233</v>
      </c>
      <c r="AU464" s="177" t="s">
        <v>84</v>
      </c>
      <c r="AV464" s="14" t="s">
        <v>128</v>
      </c>
      <c r="AW464" s="14" t="s">
        <v>33</v>
      </c>
      <c r="AX464" s="14" t="s">
        <v>84</v>
      </c>
      <c r="AY464" s="177" t="s">
        <v>127</v>
      </c>
    </row>
    <row r="465" spans="1:65" s="2" customFormat="1" ht="21.75" customHeight="1">
      <c r="A465" s="29"/>
      <c r="B465" s="128"/>
      <c r="C465" s="154" t="s">
        <v>869</v>
      </c>
      <c r="D465" s="154" t="s">
        <v>148</v>
      </c>
      <c r="E465" s="155" t="s">
        <v>870</v>
      </c>
      <c r="F465" s="156" t="s">
        <v>871</v>
      </c>
      <c r="G465" s="157" t="s">
        <v>271</v>
      </c>
      <c r="H465" s="158">
        <v>50.184</v>
      </c>
      <c r="I465" s="159"/>
      <c r="J465" s="159">
        <f>ROUND(I465*H465,2)</f>
        <v>0</v>
      </c>
      <c r="K465" s="156" t="s">
        <v>125</v>
      </c>
      <c r="L465" s="30"/>
      <c r="M465" s="160" t="s">
        <v>1</v>
      </c>
      <c r="N465" s="161" t="s">
        <v>41</v>
      </c>
      <c r="O465" s="138">
        <v>0</v>
      </c>
      <c r="P465" s="138">
        <f>O465*H465</f>
        <v>0</v>
      </c>
      <c r="Q465" s="138">
        <v>0</v>
      </c>
      <c r="R465" s="138">
        <f>Q465*H465</f>
        <v>0</v>
      </c>
      <c r="S465" s="138">
        <v>0</v>
      </c>
      <c r="T465" s="139">
        <f>S465*H465</f>
        <v>0</v>
      </c>
      <c r="U465" s="29"/>
      <c r="V465" s="29"/>
      <c r="W465" s="29"/>
      <c r="X465" s="29"/>
      <c r="Y465" s="29"/>
      <c r="Z465" s="29"/>
      <c r="AA465" s="29"/>
      <c r="AB465" s="29"/>
      <c r="AC465" s="29"/>
      <c r="AD465" s="29"/>
      <c r="AE465" s="29"/>
      <c r="AR465" s="140" t="s">
        <v>158</v>
      </c>
      <c r="AT465" s="140" t="s">
        <v>148</v>
      </c>
      <c r="AU465" s="140" t="s">
        <v>84</v>
      </c>
      <c r="AY465" s="17" t="s">
        <v>127</v>
      </c>
      <c r="BE465" s="141">
        <f>IF(N465="základní",J465,0)</f>
        <v>0</v>
      </c>
      <c r="BF465" s="141">
        <f>IF(N465="snížená",J465,0)</f>
        <v>0</v>
      </c>
      <c r="BG465" s="141">
        <f>IF(N465="zákl. přenesená",J465,0)</f>
        <v>0</v>
      </c>
      <c r="BH465" s="141">
        <f>IF(N465="sníž. přenesená",J465,0)</f>
        <v>0</v>
      </c>
      <c r="BI465" s="141">
        <f>IF(N465="nulová",J465,0)</f>
        <v>0</v>
      </c>
      <c r="BJ465" s="17" t="s">
        <v>84</v>
      </c>
      <c r="BK465" s="141">
        <f>ROUND(I465*H465,2)</f>
        <v>0</v>
      </c>
      <c r="BL465" s="17" t="s">
        <v>158</v>
      </c>
      <c r="BM465" s="140" t="s">
        <v>872</v>
      </c>
    </row>
    <row r="466" spans="2:51" s="13" customFormat="1" ht="12">
      <c r="B466" s="166"/>
      <c r="D466" s="162" t="s">
        <v>233</v>
      </c>
      <c r="E466" s="172" t="s">
        <v>1</v>
      </c>
      <c r="F466" s="167" t="s">
        <v>804</v>
      </c>
      <c r="H466" s="168">
        <v>50.184</v>
      </c>
      <c r="L466" s="166"/>
      <c r="M466" s="173"/>
      <c r="N466" s="174"/>
      <c r="O466" s="174"/>
      <c r="P466" s="174"/>
      <c r="Q466" s="174"/>
      <c r="R466" s="174"/>
      <c r="S466" s="174"/>
      <c r="T466" s="175"/>
      <c r="AT466" s="172" t="s">
        <v>233</v>
      </c>
      <c r="AU466" s="172" t="s">
        <v>84</v>
      </c>
      <c r="AV466" s="13" t="s">
        <v>86</v>
      </c>
      <c r="AW466" s="13" t="s">
        <v>33</v>
      </c>
      <c r="AX466" s="13" t="s">
        <v>84</v>
      </c>
      <c r="AY466" s="172" t="s">
        <v>127</v>
      </c>
    </row>
    <row r="467" spans="1:65" s="2" customFormat="1" ht="24">
      <c r="A467" s="29"/>
      <c r="B467" s="128"/>
      <c r="C467" s="154" t="s">
        <v>873</v>
      </c>
      <c r="D467" s="154" t="s">
        <v>148</v>
      </c>
      <c r="E467" s="155" t="s">
        <v>874</v>
      </c>
      <c r="F467" s="156" t="s">
        <v>875</v>
      </c>
      <c r="G467" s="157" t="s">
        <v>124</v>
      </c>
      <c r="H467" s="158">
        <v>4</v>
      </c>
      <c r="I467" s="159"/>
      <c r="J467" s="159">
        <f>ROUND(I467*H467,2)</f>
        <v>0</v>
      </c>
      <c r="K467" s="156" t="s">
        <v>125</v>
      </c>
      <c r="L467" s="30"/>
      <c r="M467" s="160" t="s">
        <v>1</v>
      </c>
      <c r="N467" s="161" t="s">
        <v>41</v>
      </c>
      <c r="O467" s="138">
        <v>0</v>
      </c>
      <c r="P467" s="138">
        <f>O467*H467</f>
        <v>0</v>
      </c>
      <c r="Q467" s="138">
        <v>0</v>
      </c>
      <c r="R467" s="138">
        <f>Q467*H467</f>
        <v>0</v>
      </c>
      <c r="S467" s="138">
        <v>0</v>
      </c>
      <c r="T467" s="139">
        <f>S467*H467</f>
        <v>0</v>
      </c>
      <c r="U467" s="29"/>
      <c r="V467" s="29"/>
      <c r="W467" s="29"/>
      <c r="X467" s="29"/>
      <c r="Y467" s="29"/>
      <c r="Z467" s="29"/>
      <c r="AA467" s="29"/>
      <c r="AB467" s="29"/>
      <c r="AC467" s="29"/>
      <c r="AD467" s="29"/>
      <c r="AE467" s="29"/>
      <c r="AR467" s="140" t="s">
        <v>158</v>
      </c>
      <c r="AT467" s="140" t="s">
        <v>148</v>
      </c>
      <c r="AU467" s="140" t="s">
        <v>84</v>
      </c>
      <c r="AY467" s="17" t="s">
        <v>127</v>
      </c>
      <c r="BE467" s="141">
        <f>IF(N467="základní",J467,0)</f>
        <v>0</v>
      </c>
      <c r="BF467" s="141">
        <f>IF(N467="snížená",J467,0)</f>
        <v>0</v>
      </c>
      <c r="BG467" s="141">
        <f>IF(N467="zákl. přenesená",J467,0)</f>
        <v>0</v>
      </c>
      <c r="BH467" s="141">
        <f>IF(N467="sníž. přenesená",J467,0)</f>
        <v>0</v>
      </c>
      <c r="BI467" s="141">
        <f>IF(N467="nulová",J467,0)</f>
        <v>0</v>
      </c>
      <c r="BJ467" s="17" t="s">
        <v>84</v>
      </c>
      <c r="BK467" s="141">
        <f>ROUND(I467*H467,2)</f>
        <v>0</v>
      </c>
      <c r="BL467" s="17" t="s">
        <v>158</v>
      </c>
      <c r="BM467" s="140" t="s">
        <v>876</v>
      </c>
    </row>
    <row r="468" spans="2:51" s="13" customFormat="1" ht="12">
      <c r="B468" s="166"/>
      <c r="D468" s="162" t="s">
        <v>233</v>
      </c>
      <c r="E468" s="172" t="s">
        <v>1</v>
      </c>
      <c r="F468" s="167" t="s">
        <v>877</v>
      </c>
      <c r="H468" s="168">
        <v>2</v>
      </c>
      <c r="L468" s="166"/>
      <c r="M468" s="173"/>
      <c r="N468" s="174"/>
      <c r="O468" s="174"/>
      <c r="P468" s="174"/>
      <c r="Q468" s="174"/>
      <c r="R468" s="174"/>
      <c r="S468" s="174"/>
      <c r="T468" s="175"/>
      <c r="AT468" s="172" t="s">
        <v>233</v>
      </c>
      <c r="AU468" s="172" t="s">
        <v>84</v>
      </c>
      <c r="AV468" s="13" t="s">
        <v>86</v>
      </c>
      <c r="AW468" s="13" t="s">
        <v>33</v>
      </c>
      <c r="AX468" s="13" t="s">
        <v>76</v>
      </c>
      <c r="AY468" s="172" t="s">
        <v>127</v>
      </c>
    </row>
    <row r="469" spans="2:51" s="13" customFormat="1" ht="12">
      <c r="B469" s="166"/>
      <c r="D469" s="162" t="s">
        <v>233</v>
      </c>
      <c r="E469" s="172" t="s">
        <v>1</v>
      </c>
      <c r="F469" s="167" t="s">
        <v>878</v>
      </c>
      <c r="H469" s="168">
        <v>1</v>
      </c>
      <c r="L469" s="166"/>
      <c r="M469" s="173"/>
      <c r="N469" s="174"/>
      <c r="O469" s="174"/>
      <c r="P469" s="174"/>
      <c r="Q469" s="174"/>
      <c r="R469" s="174"/>
      <c r="S469" s="174"/>
      <c r="T469" s="175"/>
      <c r="AT469" s="172" t="s">
        <v>233</v>
      </c>
      <c r="AU469" s="172" t="s">
        <v>84</v>
      </c>
      <c r="AV469" s="13" t="s">
        <v>86</v>
      </c>
      <c r="AW469" s="13" t="s">
        <v>33</v>
      </c>
      <c r="AX469" s="13" t="s">
        <v>76</v>
      </c>
      <c r="AY469" s="172" t="s">
        <v>127</v>
      </c>
    </row>
    <row r="470" spans="2:51" s="13" customFormat="1" ht="12">
      <c r="B470" s="166"/>
      <c r="D470" s="162" t="s">
        <v>233</v>
      </c>
      <c r="E470" s="172" t="s">
        <v>1</v>
      </c>
      <c r="F470" s="167" t="s">
        <v>879</v>
      </c>
      <c r="H470" s="168">
        <v>1</v>
      </c>
      <c r="L470" s="166"/>
      <c r="M470" s="173"/>
      <c r="N470" s="174"/>
      <c r="O470" s="174"/>
      <c r="P470" s="174"/>
      <c r="Q470" s="174"/>
      <c r="R470" s="174"/>
      <c r="S470" s="174"/>
      <c r="T470" s="175"/>
      <c r="AT470" s="172" t="s">
        <v>233</v>
      </c>
      <c r="AU470" s="172" t="s">
        <v>84</v>
      </c>
      <c r="AV470" s="13" t="s">
        <v>86</v>
      </c>
      <c r="AW470" s="13" t="s">
        <v>33</v>
      </c>
      <c r="AX470" s="13" t="s">
        <v>76</v>
      </c>
      <c r="AY470" s="172" t="s">
        <v>127</v>
      </c>
    </row>
    <row r="471" spans="2:51" s="14" customFormat="1" ht="12">
      <c r="B471" s="176"/>
      <c r="D471" s="162" t="s">
        <v>233</v>
      </c>
      <c r="E471" s="177" t="s">
        <v>1</v>
      </c>
      <c r="F471" s="178" t="s">
        <v>268</v>
      </c>
      <c r="H471" s="179">
        <v>4</v>
      </c>
      <c r="L471" s="176"/>
      <c r="M471" s="180"/>
      <c r="N471" s="181"/>
      <c r="O471" s="181"/>
      <c r="P471" s="181"/>
      <c r="Q471" s="181"/>
      <c r="R471" s="181"/>
      <c r="S471" s="181"/>
      <c r="T471" s="182"/>
      <c r="AT471" s="177" t="s">
        <v>233</v>
      </c>
      <c r="AU471" s="177" t="s">
        <v>84</v>
      </c>
      <c r="AV471" s="14" t="s">
        <v>128</v>
      </c>
      <c r="AW471" s="14" t="s">
        <v>33</v>
      </c>
      <c r="AX471" s="14" t="s">
        <v>84</v>
      </c>
      <c r="AY471" s="177" t="s">
        <v>127</v>
      </c>
    </row>
    <row r="472" spans="1:65" s="2" customFormat="1" ht="33" customHeight="1">
      <c r="A472" s="29"/>
      <c r="B472" s="128"/>
      <c r="C472" s="154" t="s">
        <v>880</v>
      </c>
      <c r="D472" s="154" t="s">
        <v>148</v>
      </c>
      <c r="E472" s="155" t="s">
        <v>881</v>
      </c>
      <c r="F472" s="156" t="s">
        <v>882</v>
      </c>
      <c r="G472" s="157" t="s">
        <v>124</v>
      </c>
      <c r="H472" s="158">
        <v>8</v>
      </c>
      <c r="I472" s="159"/>
      <c r="J472" s="159">
        <f>ROUND(I472*H472,2)</f>
        <v>0</v>
      </c>
      <c r="K472" s="156" t="s">
        <v>125</v>
      </c>
      <c r="L472" s="30"/>
      <c r="M472" s="160" t="s">
        <v>1</v>
      </c>
      <c r="N472" s="161" t="s">
        <v>41</v>
      </c>
      <c r="O472" s="138">
        <v>0</v>
      </c>
      <c r="P472" s="138">
        <f>O472*H472</f>
        <v>0</v>
      </c>
      <c r="Q472" s="138">
        <v>0</v>
      </c>
      <c r="R472" s="138">
        <f>Q472*H472</f>
        <v>0</v>
      </c>
      <c r="S472" s="138">
        <v>0</v>
      </c>
      <c r="T472" s="139">
        <f>S472*H472</f>
        <v>0</v>
      </c>
      <c r="U472" s="29"/>
      <c r="V472" s="29"/>
      <c r="W472" s="29"/>
      <c r="X472" s="29"/>
      <c r="Y472" s="29"/>
      <c r="Z472" s="29"/>
      <c r="AA472" s="29"/>
      <c r="AB472" s="29"/>
      <c r="AC472" s="29"/>
      <c r="AD472" s="29"/>
      <c r="AE472" s="29"/>
      <c r="AR472" s="140" t="s">
        <v>158</v>
      </c>
      <c r="AT472" s="140" t="s">
        <v>148</v>
      </c>
      <c r="AU472" s="140" t="s">
        <v>84</v>
      </c>
      <c r="AY472" s="17" t="s">
        <v>127</v>
      </c>
      <c r="BE472" s="141">
        <f>IF(N472="základní",J472,0)</f>
        <v>0</v>
      </c>
      <c r="BF472" s="141">
        <f>IF(N472="snížená",J472,0)</f>
        <v>0</v>
      </c>
      <c r="BG472" s="141">
        <f>IF(N472="zákl. přenesená",J472,0)</f>
        <v>0</v>
      </c>
      <c r="BH472" s="141">
        <f>IF(N472="sníž. přenesená",J472,0)</f>
        <v>0</v>
      </c>
      <c r="BI472" s="141">
        <f>IF(N472="nulová",J472,0)</f>
        <v>0</v>
      </c>
      <c r="BJ472" s="17" t="s">
        <v>84</v>
      </c>
      <c r="BK472" s="141">
        <f>ROUND(I472*H472,2)</f>
        <v>0</v>
      </c>
      <c r="BL472" s="17" t="s">
        <v>158</v>
      </c>
      <c r="BM472" s="140" t="s">
        <v>883</v>
      </c>
    </row>
    <row r="473" spans="2:51" s="13" customFormat="1" ht="12">
      <c r="B473" s="166"/>
      <c r="D473" s="162" t="s">
        <v>233</v>
      </c>
      <c r="E473" s="172" t="s">
        <v>1</v>
      </c>
      <c r="F473" s="167" t="s">
        <v>884</v>
      </c>
      <c r="H473" s="168">
        <v>2</v>
      </c>
      <c r="L473" s="166"/>
      <c r="M473" s="173"/>
      <c r="N473" s="174"/>
      <c r="O473" s="174"/>
      <c r="P473" s="174"/>
      <c r="Q473" s="174"/>
      <c r="R473" s="174"/>
      <c r="S473" s="174"/>
      <c r="T473" s="175"/>
      <c r="AT473" s="172" t="s">
        <v>233</v>
      </c>
      <c r="AU473" s="172" t="s">
        <v>84</v>
      </c>
      <c r="AV473" s="13" t="s">
        <v>86</v>
      </c>
      <c r="AW473" s="13" t="s">
        <v>33</v>
      </c>
      <c r="AX473" s="13" t="s">
        <v>76</v>
      </c>
      <c r="AY473" s="172" t="s">
        <v>127</v>
      </c>
    </row>
    <row r="474" spans="2:51" s="13" customFormat="1" ht="12">
      <c r="B474" s="166"/>
      <c r="D474" s="162" t="s">
        <v>233</v>
      </c>
      <c r="E474" s="172" t="s">
        <v>1</v>
      </c>
      <c r="F474" s="167" t="s">
        <v>885</v>
      </c>
      <c r="H474" s="168">
        <v>1</v>
      </c>
      <c r="L474" s="166"/>
      <c r="M474" s="173"/>
      <c r="N474" s="174"/>
      <c r="O474" s="174"/>
      <c r="P474" s="174"/>
      <c r="Q474" s="174"/>
      <c r="R474" s="174"/>
      <c r="S474" s="174"/>
      <c r="T474" s="175"/>
      <c r="AT474" s="172" t="s">
        <v>233</v>
      </c>
      <c r="AU474" s="172" t="s">
        <v>84</v>
      </c>
      <c r="AV474" s="13" t="s">
        <v>86</v>
      </c>
      <c r="AW474" s="13" t="s">
        <v>33</v>
      </c>
      <c r="AX474" s="13" t="s">
        <v>76</v>
      </c>
      <c r="AY474" s="172" t="s">
        <v>127</v>
      </c>
    </row>
    <row r="475" spans="2:51" s="13" customFormat="1" ht="12">
      <c r="B475" s="166"/>
      <c r="D475" s="162" t="s">
        <v>233</v>
      </c>
      <c r="E475" s="172" t="s">
        <v>1</v>
      </c>
      <c r="F475" s="167" t="s">
        <v>886</v>
      </c>
      <c r="H475" s="168">
        <v>4</v>
      </c>
      <c r="L475" s="166"/>
      <c r="M475" s="173"/>
      <c r="N475" s="174"/>
      <c r="O475" s="174"/>
      <c r="P475" s="174"/>
      <c r="Q475" s="174"/>
      <c r="R475" s="174"/>
      <c r="S475" s="174"/>
      <c r="T475" s="175"/>
      <c r="AT475" s="172" t="s">
        <v>233</v>
      </c>
      <c r="AU475" s="172" t="s">
        <v>84</v>
      </c>
      <c r="AV475" s="13" t="s">
        <v>86</v>
      </c>
      <c r="AW475" s="13" t="s">
        <v>33</v>
      </c>
      <c r="AX475" s="13" t="s">
        <v>76</v>
      </c>
      <c r="AY475" s="172" t="s">
        <v>127</v>
      </c>
    </row>
    <row r="476" spans="2:51" s="13" customFormat="1" ht="12">
      <c r="B476" s="166"/>
      <c r="D476" s="162" t="s">
        <v>233</v>
      </c>
      <c r="E476" s="172" t="s">
        <v>1</v>
      </c>
      <c r="F476" s="167" t="s">
        <v>887</v>
      </c>
      <c r="H476" s="168">
        <v>1</v>
      </c>
      <c r="L476" s="166"/>
      <c r="M476" s="173"/>
      <c r="N476" s="174"/>
      <c r="O476" s="174"/>
      <c r="P476" s="174"/>
      <c r="Q476" s="174"/>
      <c r="R476" s="174"/>
      <c r="S476" s="174"/>
      <c r="T476" s="175"/>
      <c r="AT476" s="172" t="s">
        <v>233</v>
      </c>
      <c r="AU476" s="172" t="s">
        <v>84</v>
      </c>
      <c r="AV476" s="13" t="s">
        <v>86</v>
      </c>
      <c r="AW476" s="13" t="s">
        <v>33</v>
      </c>
      <c r="AX476" s="13" t="s">
        <v>76</v>
      </c>
      <c r="AY476" s="172" t="s">
        <v>127</v>
      </c>
    </row>
    <row r="477" spans="2:51" s="14" customFormat="1" ht="12">
      <c r="B477" s="176"/>
      <c r="D477" s="162" t="s">
        <v>233</v>
      </c>
      <c r="E477" s="177" t="s">
        <v>1</v>
      </c>
      <c r="F477" s="178" t="s">
        <v>268</v>
      </c>
      <c r="H477" s="179">
        <v>8</v>
      </c>
      <c r="L477" s="176"/>
      <c r="M477" s="180"/>
      <c r="N477" s="181"/>
      <c r="O477" s="181"/>
      <c r="P477" s="181"/>
      <c r="Q477" s="181"/>
      <c r="R477" s="181"/>
      <c r="S477" s="181"/>
      <c r="T477" s="182"/>
      <c r="AT477" s="177" t="s">
        <v>233</v>
      </c>
      <c r="AU477" s="177" t="s">
        <v>84</v>
      </c>
      <c r="AV477" s="14" t="s">
        <v>128</v>
      </c>
      <c r="AW477" s="14" t="s">
        <v>33</v>
      </c>
      <c r="AX477" s="14" t="s">
        <v>84</v>
      </c>
      <c r="AY477" s="177" t="s">
        <v>127</v>
      </c>
    </row>
    <row r="478" spans="1:65" s="2" customFormat="1" ht="24">
      <c r="A478" s="29"/>
      <c r="B478" s="128"/>
      <c r="C478" s="154" t="s">
        <v>888</v>
      </c>
      <c r="D478" s="154" t="s">
        <v>148</v>
      </c>
      <c r="E478" s="155" t="s">
        <v>889</v>
      </c>
      <c r="F478" s="156" t="s">
        <v>890</v>
      </c>
      <c r="G478" s="157" t="s">
        <v>271</v>
      </c>
      <c r="H478" s="158">
        <v>248.94</v>
      </c>
      <c r="I478" s="159"/>
      <c r="J478" s="159">
        <f>ROUND(I478*H478,2)</f>
        <v>0</v>
      </c>
      <c r="K478" s="156" t="s">
        <v>125</v>
      </c>
      <c r="L478" s="30"/>
      <c r="M478" s="160" t="s">
        <v>1</v>
      </c>
      <c r="N478" s="161" t="s">
        <v>41</v>
      </c>
      <c r="O478" s="138">
        <v>0</v>
      </c>
      <c r="P478" s="138">
        <f>O478*H478</f>
        <v>0</v>
      </c>
      <c r="Q478" s="138">
        <v>0</v>
      </c>
      <c r="R478" s="138">
        <f>Q478*H478</f>
        <v>0</v>
      </c>
      <c r="S478" s="138">
        <v>0</v>
      </c>
      <c r="T478" s="139">
        <f>S478*H478</f>
        <v>0</v>
      </c>
      <c r="U478" s="29"/>
      <c r="V478" s="29"/>
      <c r="W478" s="29"/>
      <c r="X478" s="29"/>
      <c r="Y478" s="29"/>
      <c r="Z478" s="29"/>
      <c r="AA478" s="29"/>
      <c r="AB478" s="29"/>
      <c r="AC478" s="29"/>
      <c r="AD478" s="29"/>
      <c r="AE478" s="29"/>
      <c r="AR478" s="140" t="s">
        <v>158</v>
      </c>
      <c r="AT478" s="140" t="s">
        <v>148</v>
      </c>
      <c r="AU478" s="140" t="s">
        <v>84</v>
      </c>
      <c r="AY478" s="17" t="s">
        <v>127</v>
      </c>
      <c r="BE478" s="141">
        <f>IF(N478="základní",J478,0)</f>
        <v>0</v>
      </c>
      <c r="BF478" s="141">
        <f>IF(N478="snížená",J478,0)</f>
        <v>0</v>
      </c>
      <c r="BG478" s="141">
        <f>IF(N478="zákl. přenesená",J478,0)</f>
        <v>0</v>
      </c>
      <c r="BH478" s="141">
        <f>IF(N478="sníž. přenesená",J478,0)</f>
        <v>0</v>
      </c>
      <c r="BI478" s="141">
        <f>IF(N478="nulová",J478,0)</f>
        <v>0</v>
      </c>
      <c r="BJ478" s="17" t="s">
        <v>84</v>
      </c>
      <c r="BK478" s="141">
        <f>ROUND(I478*H478,2)</f>
        <v>0</v>
      </c>
      <c r="BL478" s="17" t="s">
        <v>158</v>
      </c>
      <c r="BM478" s="140" t="s">
        <v>891</v>
      </c>
    </row>
    <row r="479" spans="2:51" s="13" customFormat="1" ht="12">
      <c r="B479" s="166"/>
      <c r="D479" s="162" t="s">
        <v>233</v>
      </c>
      <c r="E479" s="172" t="s">
        <v>1</v>
      </c>
      <c r="F479" s="167" t="s">
        <v>892</v>
      </c>
      <c r="H479" s="168">
        <v>248.94</v>
      </c>
      <c r="L479" s="166"/>
      <c r="M479" s="173"/>
      <c r="N479" s="174"/>
      <c r="O479" s="174"/>
      <c r="P479" s="174"/>
      <c r="Q479" s="174"/>
      <c r="R479" s="174"/>
      <c r="S479" s="174"/>
      <c r="T479" s="175"/>
      <c r="AT479" s="172" t="s">
        <v>233</v>
      </c>
      <c r="AU479" s="172" t="s">
        <v>84</v>
      </c>
      <c r="AV479" s="13" t="s">
        <v>86</v>
      </c>
      <c r="AW479" s="13" t="s">
        <v>33</v>
      </c>
      <c r="AX479" s="13" t="s">
        <v>84</v>
      </c>
      <c r="AY479" s="172" t="s">
        <v>127</v>
      </c>
    </row>
    <row r="480" spans="1:65" s="2" customFormat="1" ht="21.75" customHeight="1">
      <c r="A480" s="29"/>
      <c r="B480" s="128"/>
      <c r="C480" s="154" t="s">
        <v>893</v>
      </c>
      <c r="D480" s="154" t="s">
        <v>148</v>
      </c>
      <c r="E480" s="155" t="s">
        <v>894</v>
      </c>
      <c r="F480" s="156" t="s">
        <v>895</v>
      </c>
      <c r="G480" s="157" t="s">
        <v>271</v>
      </c>
      <c r="H480" s="158">
        <v>12.32</v>
      </c>
      <c r="I480" s="159"/>
      <c r="J480" s="159">
        <f>ROUND(I480*H480,2)</f>
        <v>0</v>
      </c>
      <c r="K480" s="156" t="s">
        <v>125</v>
      </c>
      <c r="L480" s="30"/>
      <c r="M480" s="160" t="s">
        <v>1</v>
      </c>
      <c r="N480" s="161" t="s">
        <v>41</v>
      </c>
      <c r="O480" s="138">
        <v>0</v>
      </c>
      <c r="P480" s="138">
        <f>O480*H480</f>
        <v>0</v>
      </c>
      <c r="Q480" s="138">
        <v>0</v>
      </c>
      <c r="R480" s="138">
        <f>Q480*H480</f>
        <v>0</v>
      </c>
      <c r="S480" s="138">
        <v>0</v>
      </c>
      <c r="T480" s="139">
        <f>S480*H480</f>
        <v>0</v>
      </c>
      <c r="U480" s="29"/>
      <c r="V480" s="29"/>
      <c r="W480" s="29"/>
      <c r="X480" s="29"/>
      <c r="Y480" s="29"/>
      <c r="Z480" s="29"/>
      <c r="AA480" s="29"/>
      <c r="AB480" s="29"/>
      <c r="AC480" s="29"/>
      <c r="AD480" s="29"/>
      <c r="AE480" s="29"/>
      <c r="AR480" s="140" t="s">
        <v>158</v>
      </c>
      <c r="AT480" s="140" t="s">
        <v>148</v>
      </c>
      <c r="AU480" s="140" t="s">
        <v>84</v>
      </c>
      <c r="AY480" s="17" t="s">
        <v>127</v>
      </c>
      <c r="BE480" s="141">
        <f>IF(N480="základní",J480,0)</f>
        <v>0</v>
      </c>
      <c r="BF480" s="141">
        <f>IF(N480="snížená",J480,0)</f>
        <v>0</v>
      </c>
      <c r="BG480" s="141">
        <f>IF(N480="zákl. přenesená",J480,0)</f>
        <v>0</v>
      </c>
      <c r="BH480" s="141">
        <f>IF(N480="sníž. přenesená",J480,0)</f>
        <v>0</v>
      </c>
      <c r="BI480" s="141">
        <f>IF(N480="nulová",J480,0)</f>
        <v>0</v>
      </c>
      <c r="BJ480" s="17" t="s">
        <v>84</v>
      </c>
      <c r="BK480" s="141">
        <f>ROUND(I480*H480,2)</f>
        <v>0</v>
      </c>
      <c r="BL480" s="17" t="s">
        <v>158</v>
      </c>
      <c r="BM480" s="140" t="s">
        <v>896</v>
      </c>
    </row>
    <row r="481" spans="2:51" s="13" customFormat="1" ht="12">
      <c r="B481" s="166"/>
      <c r="D481" s="162" t="s">
        <v>233</v>
      </c>
      <c r="E481" s="172" t="s">
        <v>1</v>
      </c>
      <c r="F481" s="167" t="s">
        <v>897</v>
      </c>
      <c r="H481" s="168">
        <v>5.12</v>
      </c>
      <c r="L481" s="166"/>
      <c r="M481" s="173"/>
      <c r="N481" s="174"/>
      <c r="O481" s="174"/>
      <c r="P481" s="174"/>
      <c r="Q481" s="174"/>
      <c r="R481" s="174"/>
      <c r="S481" s="174"/>
      <c r="T481" s="175"/>
      <c r="AT481" s="172" t="s">
        <v>233</v>
      </c>
      <c r="AU481" s="172" t="s">
        <v>84</v>
      </c>
      <c r="AV481" s="13" t="s">
        <v>86</v>
      </c>
      <c r="AW481" s="13" t="s">
        <v>33</v>
      </c>
      <c r="AX481" s="13" t="s">
        <v>76</v>
      </c>
      <c r="AY481" s="172" t="s">
        <v>127</v>
      </c>
    </row>
    <row r="482" spans="2:51" s="13" customFormat="1" ht="12">
      <c r="B482" s="166"/>
      <c r="D482" s="162" t="s">
        <v>233</v>
      </c>
      <c r="E482" s="172" t="s">
        <v>1</v>
      </c>
      <c r="F482" s="167" t="s">
        <v>898</v>
      </c>
      <c r="H482" s="168">
        <v>7.2</v>
      </c>
      <c r="L482" s="166"/>
      <c r="M482" s="173"/>
      <c r="N482" s="174"/>
      <c r="O482" s="174"/>
      <c r="P482" s="174"/>
      <c r="Q482" s="174"/>
      <c r="R482" s="174"/>
      <c r="S482" s="174"/>
      <c r="T482" s="175"/>
      <c r="AT482" s="172" t="s">
        <v>233</v>
      </c>
      <c r="AU482" s="172" t="s">
        <v>84</v>
      </c>
      <c r="AV482" s="13" t="s">
        <v>86</v>
      </c>
      <c r="AW482" s="13" t="s">
        <v>33</v>
      </c>
      <c r="AX482" s="13" t="s">
        <v>76</v>
      </c>
      <c r="AY482" s="172" t="s">
        <v>127</v>
      </c>
    </row>
    <row r="483" spans="2:51" s="14" customFormat="1" ht="12">
      <c r="B483" s="176"/>
      <c r="D483" s="162" t="s">
        <v>233</v>
      </c>
      <c r="E483" s="177" t="s">
        <v>1</v>
      </c>
      <c r="F483" s="178" t="s">
        <v>268</v>
      </c>
      <c r="H483" s="179">
        <v>12.32</v>
      </c>
      <c r="L483" s="176"/>
      <c r="M483" s="180"/>
      <c r="N483" s="181"/>
      <c r="O483" s="181"/>
      <c r="P483" s="181"/>
      <c r="Q483" s="181"/>
      <c r="R483" s="181"/>
      <c r="S483" s="181"/>
      <c r="T483" s="182"/>
      <c r="AT483" s="177" t="s">
        <v>233</v>
      </c>
      <c r="AU483" s="177" t="s">
        <v>84</v>
      </c>
      <c r="AV483" s="14" t="s">
        <v>128</v>
      </c>
      <c r="AW483" s="14" t="s">
        <v>33</v>
      </c>
      <c r="AX483" s="14" t="s">
        <v>84</v>
      </c>
      <c r="AY483" s="177" t="s">
        <v>127</v>
      </c>
    </row>
    <row r="484" spans="1:65" s="2" customFormat="1" ht="16.5" customHeight="1">
      <c r="A484" s="29"/>
      <c r="B484" s="128"/>
      <c r="C484" s="154" t="s">
        <v>899</v>
      </c>
      <c r="D484" s="154" t="s">
        <v>148</v>
      </c>
      <c r="E484" s="155" t="s">
        <v>900</v>
      </c>
      <c r="F484" s="156" t="s">
        <v>901</v>
      </c>
      <c r="G484" s="157" t="s">
        <v>271</v>
      </c>
      <c r="H484" s="158">
        <v>0.6</v>
      </c>
      <c r="I484" s="159"/>
      <c r="J484" s="159">
        <f>ROUND(I484*H484,2)</f>
        <v>0</v>
      </c>
      <c r="K484" s="156" t="s">
        <v>125</v>
      </c>
      <c r="L484" s="30"/>
      <c r="M484" s="189" t="s">
        <v>1</v>
      </c>
      <c r="N484" s="190" t="s">
        <v>41</v>
      </c>
      <c r="O484" s="191">
        <v>0</v>
      </c>
      <c r="P484" s="191">
        <f>O484*H484</f>
        <v>0</v>
      </c>
      <c r="Q484" s="191">
        <v>0</v>
      </c>
      <c r="R484" s="191">
        <f>Q484*H484</f>
        <v>0</v>
      </c>
      <c r="S484" s="191">
        <v>0</v>
      </c>
      <c r="T484" s="192">
        <f>S484*H484</f>
        <v>0</v>
      </c>
      <c r="U484" s="29"/>
      <c r="V484" s="29"/>
      <c r="W484" s="29"/>
      <c r="X484" s="29"/>
      <c r="Y484" s="29"/>
      <c r="Z484" s="29"/>
      <c r="AA484" s="29"/>
      <c r="AB484" s="29"/>
      <c r="AC484" s="29"/>
      <c r="AD484" s="29"/>
      <c r="AE484" s="29"/>
      <c r="AR484" s="140" t="s">
        <v>158</v>
      </c>
      <c r="AT484" s="140" t="s">
        <v>148</v>
      </c>
      <c r="AU484" s="140" t="s">
        <v>84</v>
      </c>
      <c r="AY484" s="17" t="s">
        <v>127</v>
      </c>
      <c r="BE484" s="141">
        <f>IF(N484="základní",J484,0)</f>
        <v>0</v>
      </c>
      <c r="BF484" s="141">
        <f>IF(N484="snížená",J484,0)</f>
        <v>0</v>
      </c>
      <c r="BG484" s="141">
        <f>IF(N484="zákl. přenesená",J484,0)</f>
        <v>0</v>
      </c>
      <c r="BH484" s="141">
        <f>IF(N484="sníž. přenesená",J484,0)</f>
        <v>0</v>
      </c>
      <c r="BI484" s="141">
        <f>IF(N484="nulová",J484,0)</f>
        <v>0</v>
      </c>
      <c r="BJ484" s="17" t="s">
        <v>84</v>
      </c>
      <c r="BK484" s="141">
        <f>ROUND(I484*H484,2)</f>
        <v>0</v>
      </c>
      <c r="BL484" s="17" t="s">
        <v>158</v>
      </c>
      <c r="BM484" s="140" t="s">
        <v>902</v>
      </c>
    </row>
    <row r="485" spans="1:31" s="2" customFormat="1" ht="6.95" customHeight="1">
      <c r="A485" s="29"/>
      <c r="B485" s="44"/>
      <c r="C485" s="45"/>
      <c r="D485" s="45"/>
      <c r="E485" s="45"/>
      <c r="F485" s="45"/>
      <c r="G485" s="45"/>
      <c r="H485" s="45"/>
      <c r="I485" s="45"/>
      <c r="J485" s="45"/>
      <c r="K485" s="45"/>
      <c r="L485" s="30"/>
      <c r="M485" s="29"/>
      <c r="O485" s="29"/>
      <c r="P485" s="29"/>
      <c r="Q485" s="29"/>
      <c r="R485" s="29"/>
      <c r="S485" s="29"/>
      <c r="T485" s="29"/>
      <c r="U485" s="29"/>
      <c r="V485" s="29"/>
      <c r="W485" s="29"/>
      <c r="X485" s="29"/>
      <c r="Y485" s="29"/>
      <c r="Z485" s="29"/>
      <c r="AA485" s="29"/>
      <c r="AB485" s="29"/>
      <c r="AC485" s="29"/>
      <c r="AD485" s="29"/>
      <c r="AE485" s="29"/>
    </row>
  </sheetData>
  <autoFilter ref="C118:K484"/>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52"/>
  <sheetViews>
    <sheetView showGridLines="0" workbookViewId="0" topLeftCell="A108">
      <selection activeCell="I122" sqref="I122:I15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90"/>
    </row>
    <row r="2" spans="12:46" s="1" customFormat="1" ht="36.95" customHeight="1">
      <c r="L2" s="235" t="s">
        <v>5</v>
      </c>
      <c r="M2" s="229"/>
      <c r="N2" s="229"/>
      <c r="O2" s="229"/>
      <c r="P2" s="229"/>
      <c r="Q2" s="229"/>
      <c r="R2" s="229"/>
      <c r="S2" s="229"/>
      <c r="T2" s="229"/>
      <c r="U2" s="229"/>
      <c r="V2" s="229"/>
      <c r="AT2" s="17" t="s">
        <v>92</v>
      </c>
    </row>
    <row r="3" spans="2:46" s="1" customFormat="1" ht="6.95" customHeight="1" hidden="1">
      <c r="B3" s="18"/>
      <c r="C3" s="19"/>
      <c r="D3" s="19"/>
      <c r="E3" s="19"/>
      <c r="F3" s="19"/>
      <c r="G3" s="19"/>
      <c r="H3" s="19"/>
      <c r="I3" s="19"/>
      <c r="J3" s="19"/>
      <c r="K3" s="19"/>
      <c r="L3" s="20"/>
      <c r="AT3" s="17" t="s">
        <v>86</v>
      </c>
    </row>
    <row r="4" spans="2:46" s="1" customFormat="1" ht="24.95" customHeight="1" hidden="1">
      <c r="B4" s="20"/>
      <c r="D4" s="21" t="s">
        <v>96</v>
      </c>
      <c r="L4" s="20"/>
      <c r="M4" s="91" t="s">
        <v>10</v>
      </c>
      <c r="AT4" s="17" t="s">
        <v>3</v>
      </c>
    </row>
    <row r="5" spans="2:12" s="1" customFormat="1" ht="6.95" customHeight="1" hidden="1">
      <c r="B5" s="20"/>
      <c r="L5" s="20"/>
    </row>
    <row r="6" spans="2:12" s="1" customFormat="1" ht="12" customHeight="1" hidden="1">
      <c r="B6" s="20"/>
      <c r="D6" s="26" t="s">
        <v>14</v>
      </c>
      <c r="L6" s="20"/>
    </row>
    <row r="7" spans="2:12" s="1" customFormat="1" ht="26.25" customHeight="1" hidden="1">
      <c r="B7" s="20"/>
      <c r="E7" s="241" t="str">
        <f>'Rekapitulace stavby'!K6</f>
        <v xml:space="preserve">Oprava výhybek č. 1, 2 a koleje č. 1 v žst Boří les </v>
      </c>
      <c r="F7" s="242"/>
      <c r="G7" s="242"/>
      <c r="H7" s="242"/>
      <c r="L7" s="20"/>
    </row>
    <row r="8" spans="1:31" s="2" customFormat="1" ht="12" customHeight="1" hidden="1">
      <c r="A8" s="29"/>
      <c r="B8" s="30"/>
      <c r="C8" s="29"/>
      <c r="D8" s="26" t="s">
        <v>97</v>
      </c>
      <c r="E8" s="29"/>
      <c r="F8" s="29"/>
      <c r="G8" s="29"/>
      <c r="H8" s="29"/>
      <c r="I8" s="29"/>
      <c r="J8" s="29"/>
      <c r="K8" s="29"/>
      <c r="L8" s="39"/>
      <c r="S8" s="29"/>
      <c r="T8" s="29"/>
      <c r="U8" s="29"/>
      <c r="V8" s="29"/>
      <c r="W8" s="29"/>
      <c r="X8" s="29"/>
      <c r="Y8" s="29"/>
      <c r="Z8" s="29"/>
      <c r="AA8" s="29"/>
      <c r="AB8" s="29"/>
      <c r="AC8" s="29"/>
      <c r="AD8" s="29"/>
      <c r="AE8" s="29"/>
    </row>
    <row r="9" spans="1:31" s="2" customFormat="1" ht="16.5" customHeight="1" hidden="1">
      <c r="A9" s="29"/>
      <c r="B9" s="30"/>
      <c r="C9" s="29"/>
      <c r="D9" s="29"/>
      <c r="E9" s="206" t="s">
        <v>903</v>
      </c>
      <c r="F9" s="240"/>
      <c r="G9" s="240"/>
      <c r="H9" s="240"/>
      <c r="I9" s="29"/>
      <c r="J9" s="29"/>
      <c r="K9" s="29"/>
      <c r="L9" s="39"/>
      <c r="S9" s="29"/>
      <c r="T9" s="29"/>
      <c r="U9" s="29"/>
      <c r="V9" s="29"/>
      <c r="W9" s="29"/>
      <c r="X9" s="29"/>
      <c r="Y9" s="29"/>
      <c r="Z9" s="29"/>
      <c r="AA9" s="29"/>
      <c r="AB9" s="29"/>
      <c r="AC9" s="29"/>
      <c r="AD9" s="29"/>
      <c r="AE9" s="29"/>
    </row>
    <row r="10" spans="1:31" s="2" customFormat="1" ht="12" hidden="1">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31" s="2" customFormat="1" ht="12" customHeight="1" hidden="1">
      <c r="A11" s="29"/>
      <c r="B11" s="30"/>
      <c r="C11" s="29"/>
      <c r="D11" s="26" t="s">
        <v>15</v>
      </c>
      <c r="E11" s="29"/>
      <c r="F11" s="24" t="s">
        <v>1</v>
      </c>
      <c r="G11" s="29"/>
      <c r="H11" s="29"/>
      <c r="I11" s="26" t="s">
        <v>16</v>
      </c>
      <c r="J11" s="24" t="s">
        <v>1</v>
      </c>
      <c r="K11" s="29"/>
      <c r="L11" s="39"/>
      <c r="S11" s="29"/>
      <c r="T11" s="29"/>
      <c r="U11" s="29"/>
      <c r="V11" s="29"/>
      <c r="W11" s="29"/>
      <c r="X11" s="29"/>
      <c r="Y11" s="29"/>
      <c r="Z11" s="29"/>
      <c r="AA11" s="29"/>
      <c r="AB11" s="29"/>
      <c r="AC11" s="29"/>
      <c r="AD11" s="29"/>
      <c r="AE11" s="29"/>
    </row>
    <row r="12" spans="1:31" s="2" customFormat="1" ht="12" customHeight="1" hidden="1">
      <c r="A12" s="29"/>
      <c r="B12" s="30"/>
      <c r="C12" s="29"/>
      <c r="D12" s="26" t="s">
        <v>17</v>
      </c>
      <c r="E12" s="29"/>
      <c r="F12" s="24" t="s">
        <v>18</v>
      </c>
      <c r="G12" s="29"/>
      <c r="H12" s="29"/>
      <c r="I12" s="26" t="s">
        <v>19</v>
      </c>
      <c r="J12" s="52" t="str">
        <f>'Rekapitulace stavby'!AN8</f>
        <v>18. 1. 2021</v>
      </c>
      <c r="K12" s="29"/>
      <c r="L12" s="39"/>
      <c r="S12" s="29"/>
      <c r="T12" s="29"/>
      <c r="U12" s="29"/>
      <c r="V12" s="29"/>
      <c r="W12" s="29"/>
      <c r="X12" s="29"/>
      <c r="Y12" s="29"/>
      <c r="Z12" s="29"/>
      <c r="AA12" s="29"/>
      <c r="AB12" s="29"/>
      <c r="AC12" s="29"/>
      <c r="AD12" s="29"/>
      <c r="AE12" s="29"/>
    </row>
    <row r="13" spans="1:31" s="2" customFormat="1" ht="10.9" customHeight="1" hidden="1">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31" s="2" customFormat="1" ht="12" customHeight="1" hidden="1">
      <c r="A14" s="29"/>
      <c r="B14" s="30"/>
      <c r="C14" s="29"/>
      <c r="D14" s="26" t="s">
        <v>21</v>
      </c>
      <c r="E14" s="29"/>
      <c r="F14" s="29"/>
      <c r="G14" s="29"/>
      <c r="H14" s="29"/>
      <c r="I14" s="26" t="s">
        <v>22</v>
      </c>
      <c r="J14" s="24" t="s">
        <v>23</v>
      </c>
      <c r="K14" s="29"/>
      <c r="L14" s="39"/>
      <c r="S14" s="29"/>
      <c r="T14" s="29"/>
      <c r="U14" s="29"/>
      <c r="V14" s="29"/>
      <c r="W14" s="29"/>
      <c r="X14" s="29"/>
      <c r="Y14" s="29"/>
      <c r="Z14" s="29"/>
      <c r="AA14" s="29"/>
      <c r="AB14" s="29"/>
      <c r="AC14" s="29"/>
      <c r="AD14" s="29"/>
      <c r="AE14" s="29"/>
    </row>
    <row r="15" spans="1:31" s="2" customFormat="1" ht="18" customHeight="1" hidden="1">
      <c r="A15" s="29"/>
      <c r="B15" s="30"/>
      <c r="C15" s="29"/>
      <c r="D15" s="29"/>
      <c r="E15" s="24" t="s">
        <v>24</v>
      </c>
      <c r="F15" s="29"/>
      <c r="G15" s="29"/>
      <c r="H15" s="29"/>
      <c r="I15" s="26" t="s">
        <v>25</v>
      </c>
      <c r="J15" s="24" t="s">
        <v>26</v>
      </c>
      <c r="K15" s="29"/>
      <c r="L15" s="39"/>
      <c r="S15" s="29"/>
      <c r="T15" s="29"/>
      <c r="U15" s="29"/>
      <c r="V15" s="29"/>
      <c r="W15" s="29"/>
      <c r="X15" s="29"/>
      <c r="Y15" s="29"/>
      <c r="Z15" s="29"/>
      <c r="AA15" s="29"/>
      <c r="AB15" s="29"/>
      <c r="AC15" s="29"/>
      <c r="AD15" s="29"/>
      <c r="AE15" s="29"/>
    </row>
    <row r="16" spans="1:31" s="2" customFormat="1" ht="6.95" customHeight="1" hidden="1">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hidden="1">
      <c r="A17" s="29"/>
      <c r="B17" s="30"/>
      <c r="C17" s="29"/>
      <c r="D17" s="26" t="s">
        <v>27</v>
      </c>
      <c r="E17" s="29"/>
      <c r="F17" s="29"/>
      <c r="G17" s="29"/>
      <c r="H17" s="29"/>
      <c r="I17" s="26" t="s">
        <v>22</v>
      </c>
      <c r="J17" s="24" t="str">
        <f>'Rekapitulace stavby'!AN13</f>
        <v/>
      </c>
      <c r="K17" s="29"/>
      <c r="L17" s="39"/>
      <c r="S17" s="29"/>
      <c r="T17" s="29"/>
      <c r="U17" s="29"/>
      <c r="V17" s="29"/>
      <c r="W17" s="29"/>
      <c r="X17" s="29"/>
      <c r="Y17" s="29"/>
      <c r="Z17" s="29"/>
      <c r="AA17" s="29"/>
      <c r="AB17" s="29"/>
      <c r="AC17" s="29"/>
      <c r="AD17" s="29"/>
      <c r="AE17" s="29"/>
    </row>
    <row r="18" spans="1:31" s="2" customFormat="1" ht="18" customHeight="1" hidden="1">
      <c r="A18" s="29"/>
      <c r="B18" s="30"/>
      <c r="C18" s="29"/>
      <c r="D18" s="29"/>
      <c r="E18" s="228" t="str">
        <f>'Rekapitulace stavby'!E14</f>
        <v xml:space="preserve"> </v>
      </c>
      <c r="F18" s="228"/>
      <c r="G18" s="228"/>
      <c r="H18" s="228"/>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hidden="1">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hidden="1">
      <c r="A20" s="29"/>
      <c r="B20" s="30"/>
      <c r="C20" s="29"/>
      <c r="D20" s="26" t="s">
        <v>29</v>
      </c>
      <c r="E20" s="29"/>
      <c r="F20" s="29"/>
      <c r="G20" s="29"/>
      <c r="H20" s="29"/>
      <c r="I20" s="26" t="s">
        <v>22</v>
      </c>
      <c r="J20" s="24" t="s">
        <v>30</v>
      </c>
      <c r="K20" s="29"/>
      <c r="L20" s="39"/>
      <c r="S20" s="29"/>
      <c r="T20" s="29"/>
      <c r="U20" s="29"/>
      <c r="V20" s="29"/>
      <c r="W20" s="29"/>
      <c r="X20" s="29"/>
      <c r="Y20" s="29"/>
      <c r="Z20" s="29"/>
      <c r="AA20" s="29"/>
      <c r="AB20" s="29"/>
      <c r="AC20" s="29"/>
      <c r="AD20" s="29"/>
      <c r="AE20" s="29"/>
    </row>
    <row r="21" spans="1:31" s="2" customFormat="1" ht="18" customHeight="1" hidden="1">
      <c r="A21" s="29"/>
      <c r="B21" s="30"/>
      <c r="C21" s="29"/>
      <c r="D21" s="29"/>
      <c r="E21" s="24" t="s">
        <v>31</v>
      </c>
      <c r="F21" s="29"/>
      <c r="G21" s="29"/>
      <c r="H21" s="29"/>
      <c r="I21" s="26" t="s">
        <v>25</v>
      </c>
      <c r="J21" s="24" t="s">
        <v>32</v>
      </c>
      <c r="K21" s="29"/>
      <c r="L21" s="39"/>
      <c r="S21" s="29"/>
      <c r="T21" s="29"/>
      <c r="U21" s="29"/>
      <c r="V21" s="29"/>
      <c r="W21" s="29"/>
      <c r="X21" s="29"/>
      <c r="Y21" s="29"/>
      <c r="Z21" s="29"/>
      <c r="AA21" s="29"/>
      <c r="AB21" s="29"/>
      <c r="AC21" s="29"/>
      <c r="AD21" s="29"/>
      <c r="AE21" s="29"/>
    </row>
    <row r="22" spans="1:31" s="2" customFormat="1" ht="6.95" customHeight="1" hidden="1">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hidden="1">
      <c r="A23" s="29"/>
      <c r="B23" s="30"/>
      <c r="C23" s="29"/>
      <c r="D23" s="26" t="s">
        <v>34</v>
      </c>
      <c r="E23" s="29"/>
      <c r="F23" s="29"/>
      <c r="G23" s="29"/>
      <c r="H23" s="29"/>
      <c r="I23" s="26" t="s">
        <v>22</v>
      </c>
      <c r="J23" s="24" t="s">
        <v>30</v>
      </c>
      <c r="K23" s="29"/>
      <c r="L23" s="39"/>
      <c r="S23" s="29"/>
      <c r="T23" s="29"/>
      <c r="U23" s="29"/>
      <c r="V23" s="29"/>
      <c r="W23" s="29"/>
      <c r="X23" s="29"/>
      <c r="Y23" s="29"/>
      <c r="Z23" s="29"/>
      <c r="AA23" s="29"/>
      <c r="AB23" s="29"/>
      <c r="AC23" s="29"/>
      <c r="AD23" s="29"/>
      <c r="AE23" s="29"/>
    </row>
    <row r="24" spans="1:31" s="2" customFormat="1" ht="18" customHeight="1" hidden="1">
      <c r="A24" s="29"/>
      <c r="B24" s="30"/>
      <c r="C24" s="29"/>
      <c r="D24" s="29"/>
      <c r="E24" s="24" t="s">
        <v>31</v>
      </c>
      <c r="F24" s="29"/>
      <c r="G24" s="29"/>
      <c r="H24" s="29"/>
      <c r="I24" s="26" t="s">
        <v>25</v>
      </c>
      <c r="J24" s="24" t="s">
        <v>32</v>
      </c>
      <c r="K24" s="29"/>
      <c r="L24" s="39"/>
      <c r="S24" s="29"/>
      <c r="T24" s="29"/>
      <c r="U24" s="29"/>
      <c r="V24" s="29"/>
      <c r="W24" s="29"/>
      <c r="X24" s="29"/>
      <c r="Y24" s="29"/>
      <c r="Z24" s="29"/>
      <c r="AA24" s="29"/>
      <c r="AB24" s="29"/>
      <c r="AC24" s="29"/>
      <c r="AD24" s="29"/>
      <c r="AE24" s="29"/>
    </row>
    <row r="25" spans="1:31" s="2" customFormat="1" ht="6.95" customHeight="1" hidden="1">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hidden="1">
      <c r="A26" s="29"/>
      <c r="B26" s="30"/>
      <c r="C26" s="29"/>
      <c r="D26" s="26" t="s">
        <v>35</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hidden="1">
      <c r="A27" s="92"/>
      <c r="B27" s="93"/>
      <c r="C27" s="92"/>
      <c r="D27" s="92"/>
      <c r="E27" s="231" t="s">
        <v>1</v>
      </c>
      <c r="F27" s="231"/>
      <c r="G27" s="231"/>
      <c r="H27" s="231"/>
      <c r="I27" s="92"/>
      <c r="J27" s="92"/>
      <c r="K27" s="92"/>
      <c r="L27" s="94"/>
      <c r="S27" s="92"/>
      <c r="T27" s="92"/>
      <c r="U27" s="92"/>
      <c r="V27" s="92"/>
      <c r="W27" s="92"/>
      <c r="X27" s="92"/>
      <c r="Y27" s="92"/>
      <c r="Z27" s="92"/>
      <c r="AA27" s="92"/>
      <c r="AB27" s="92"/>
      <c r="AC27" s="92"/>
      <c r="AD27" s="92"/>
      <c r="AE27" s="92"/>
    </row>
    <row r="28" spans="1:31" s="2" customFormat="1" ht="6.95" customHeight="1" hidden="1">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hidden="1">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hidden="1">
      <c r="A30" s="29"/>
      <c r="B30" s="30"/>
      <c r="C30" s="29"/>
      <c r="D30" s="95" t="s">
        <v>36</v>
      </c>
      <c r="E30" s="29"/>
      <c r="F30" s="29"/>
      <c r="G30" s="29"/>
      <c r="H30" s="29"/>
      <c r="I30" s="29"/>
      <c r="J30" s="68">
        <f>ROUND(J119,2)</f>
        <v>0</v>
      </c>
      <c r="K30" s="29"/>
      <c r="L30" s="39"/>
      <c r="S30" s="29"/>
      <c r="T30" s="29"/>
      <c r="U30" s="29"/>
      <c r="V30" s="29"/>
      <c r="W30" s="29"/>
      <c r="X30" s="29"/>
      <c r="Y30" s="29"/>
      <c r="Z30" s="29"/>
      <c r="AA30" s="29"/>
      <c r="AB30" s="29"/>
      <c r="AC30" s="29"/>
      <c r="AD30" s="29"/>
      <c r="AE30" s="29"/>
    </row>
    <row r="31" spans="1:31" s="2" customFormat="1" ht="6.95" customHeight="1" hidden="1">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hidden="1">
      <c r="A32" s="29"/>
      <c r="B32" s="30"/>
      <c r="C32" s="29"/>
      <c r="D32" s="29"/>
      <c r="E32" s="29"/>
      <c r="F32" s="33" t="s">
        <v>38</v>
      </c>
      <c r="G32" s="29"/>
      <c r="H32" s="29"/>
      <c r="I32" s="33" t="s">
        <v>37</v>
      </c>
      <c r="J32" s="33" t="s">
        <v>39</v>
      </c>
      <c r="K32" s="29"/>
      <c r="L32" s="39"/>
      <c r="S32" s="29"/>
      <c r="T32" s="29"/>
      <c r="U32" s="29"/>
      <c r="V32" s="29"/>
      <c r="W32" s="29"/>
      <c r="X32" s="29"/>
      <c r="Y32" s="29"/>
      <c r="Z32" s="29"/>
      <c r="AA32" s="29"/>
      <c r="AB32" s="29"/>
      <c r="AC32" s="29"/>
      <c r="AD32" s="29"/>
      <c r="AE32" s="29"/>
    </row>
    <row r="33" spans="1:31" s="2" customFormat="1" ht="14.45" customHeight="1" hidden="1">
      <c r="A33" s="29"/>
      <c r="B33" s="30"/>
      <c r="C33" s="29"/>
      <c r="D33" s="96" t="s">
        <v>40</v>
      </c>
      <c r="E33" s="26" t="s">
        <v>41</v>
      </c>
      <c r="F33" s="97">
        <f>ROUND((SUM(BE119:BE151)),2)</f>
        <v>0</v>
      </c>
      <c r="G33" s="29"/>
      <c r="H33" s="29"/>
      <c r="I33" s="98">
        <v>0.21</v>
      </c>
      <c r="J33" s="97">
        <f>ROUND(((SUM(BE119:BE151))*I33),2)</f>
        <v>0</v>
      </c>
      <c r="K33" s="29"/>
      <c r="L33" s="39"/>
      <c r="S33" s="29"/>
      <c r="T33" s="29"/>
      <c r="U33" s="29"/>
      <c r="V33" s="29"/>
      <c r="W33" s="29"/>
      <c r="X33" s="29"/>
      <c r="Y33" s="29"/>
      <c r="Z33" s="29"/>
      <c r="AA33" s="29"/>
      <c r="AB33" s="29"/>
      <c r="AC33" s="29"/>
      <c r="AD33" s="29"/>
      <c r="AE33" s="29"/>
    </row>
    <row r="34" spans="1:31" s="2" customFormat="1" ht="14.45" customHeight="1" hidden="1">
      <c r="A34" s="29"/>
      <c r="B34" s="30"/>
      <c r="C34" s="29"/>
      <c r="D34" s="29"/>
      <c r="E34" s="26" t="s">
        <v>42</v>
      </c>
      <c r="F34" s="97">
        <f>ROUND((SUM(BF119:BF151)),2)</f>
        <v>0</v>
      </c>
      <c r="G34" s="29"/>
      <c r="H34" s="29"/>
      <c r="I34" s="98">
        <v>0.15</v>
      </c>
      <c r="J34" s="97">
        <f>ROUND(((SUM(BF119:BF151))*I34),2)</f>
        <v>0</v>
      </c>
      <c r="K34" s="29"/>
      <c r="L34" s="39"/>
      <c r="S34" s="29"/>
      <c r="T34" s="29"/>
      <c r="U34" s="29"/>
      <c r="V34" s="29"/>
      <c r="W34" s="29"/>
      <c r="X34" s="29"/>
      <c r="Y34" s="29"/>
      <c r="Z34" s="29"/>
      <c r="AA34" s="29"/>
      <c r="AB34" s="29"/>
      <c r="AC34" s="29"/>
      <c r="AD34" s="29"/>
      <c r="AE34" s="29"/>
    </row>
    <row r="35" spans="1:31" s="2" customFormat="1" ht="14.45" customHeight="1" hidden="1">
      <c r="A35" s="29"/>
      <c r="B35" s="30"/>
      <c r="C35" s="29"/>
      <c r="D35" s="29"/>
      <c r="E35" s="26" t="s">
        <v>43</v>
      </c>
      <c r="F35" s="97">
        <f>ROUND((SUM(BG119:BG151)),2)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customHeight="1" hidden="1">
      <c r="A36" s="29"/>
      <c r="B36" s="30"/>
      <c r="C36" s="29"/>
      <c r="D36" s="29"/>
      <c r="E36" s="26" t="s">
        <v>44</v>
      </c>
      <c r="F36" s="97">
        <f>ROUND((SUM(BH119:BH151)),2)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customHeight="1" hidden="1">
      <c r="A37" s="29"/>
      <c r="B37" s="30"/>
      <c r="C37" s="29"/>
      <c r="D37" s="29"/>
      <c r="E37" s="26" t="s">
        <v>45</v>
      </c>
      <c r="F37" s="97">
        <f>ROUND((SUM(BI119:BI151)),2)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hidden="1">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hidden="1">
      <c r="A39" s="29"/>
      <c r="B39" s="30"/>
      <c r="C39" s="99"/>
      <c r="D39" s="100" t="s">
        <v>46</v>
      </c>
      <c r="E39" s="57"/>
      <c r="F39" s="57"/>
      <c r="G39" s="101" t="s">
        <v>47</v>
      </c>
      <c r="H39" s="102" t="s">
        <v>48</v>
      </c>
      <c r="I39" s="57"/>
      <c r="J39" s="103">
        <f>SUM(J30:J37)</f>
        <v>0</v>
      </c>
      <c r="K39" s="104"/>
      <c r="L39" s="39"/>
      <c r="S39" s="29"/>
      <c r="T39" s="29"/>
      <c r="U39" s="29"/>
      <c r="V39" s="29"/>
      <c r="W39" s="29"/>
      <c r="X39" s="29"/>
      <c r="Y39" s="29"/>
      <c r="Z39" s="29"/>
      <c r="AA39" s="29"/>
      <c r="AB39" s="29"/>
      <c r="AC39" s="29"/>
      <c r="AD39" s="29"/>
      <c r="AE39" s="29"/>
    </row>
    <row r="40" spans="1:31" s="2" customFormat="1" ht="14.45" customHeight="1" hidden="1">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39"/>
      <c r="D50" s="40" t="s">
        <v>49</v>
      </c>
      <c r="E50" s="41"/>
      <c r="F50" s="41"/>
      <c r="G50" s="40" t="s">
        <v>50</v>
      </c>
      <c r="H50" s="41"/>
      <c r="I50" s="41"/>
      <c r="J50" s="41"/>
      <c r="K50" s="41"/>
      <c r="L50" s="39"/>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29"/>
      <c r="B61" s="30"/>
      <c r="C61" s="29"/>
      <c r="D61" s="42" t="s">
        <v>51</v>
      </c>
      <c r="E61" s="32"/>
      <c r="F61" s="105" t="s">
        <v>52</v>
      </c>
      <c r="G61" s="42" t="s">
        <v>51</v>
      </c>
      <c r="H61" s="32"/>
      <c r="I61" s="32"/>
      <c r="J61" s="106" t="s">
        <v>52</v>
      </c>
      <c r="K61" s="32"/>
      <c r="L61" s="39"/>
      <c r="S61" s="29"/>
      <c r="T61" s="29"/>
      <c r="U61" s="29"/>
      <c r="V61" s="29"/>
      <c r="W61" s="29"/>
      <c r="X61" s="29"/>
      <c r="Y61" s="29"/>
      <c r="Z61" s="29"/>
      <c r="AA61" s="29"/>
      <c r="AB61" s="29"/>
      <c r="AC61" s="29"/>
      <c r="AD61" s="29"/>
      <c r="AE61" s="29"/>
    </row>
    <row r="62" spans="2:12" ht="12" hidden="1">
      <c r="B62" s="20"/>
      <c r="L62" s="20"/>
    </row>
    <row r="63" spans="2:12" ht="12" hidden="1">
      <c r="B63" s="20"/>
      <c r="L63" s="20"/>
    </row>
    <row r="64" spans="2:12" ht="12" hidden="1">
      <c r="B64" s="20"/>
      <c r="L64" s="20"/>
    </row>
    <row r="65" spans="1:31" s="2" customFormat="1" ht="12.75" hidden="1">
      <c r="A65" s="29"/>
      <c r="B65" s="30"/>
      <c r="C65" s="29"/>
      <c r="D65" s="40" t="s">
        <v>53</v>
      </c>
      <c r="E65" s="43"/>
      <c r="F65" s="43"/>
      <c r="G65" s="40" t="s">
        <v>54</v>
      </c>
      <c r="H65" s="43"/>
      <c r="I65" s="43"/>
      <c r="J65" s="43"/>
      <c r="K65" s="43"/>
      <c r="L65" s="39"/>
      <c r="S65" s="29"/>
      <c r="T65" s="29"/>
      <c r="U65" s="29"/>
      <c r="V65" s="29"/>
      <c r="W65" s="29"/>
      <c r="X65" s="29"/>
      <c r="Y65" s="29"/>
      <c r="Z65" s="29"/>
      <c r="AA65" s="29"/>
      <c r="AB65" s="29"/>
      <c r="AC65" s="29"/>
      <c r="AD65" s="29"/>
      <c r="AE65" s="29"/>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29"/>
      <c r="B76" s="30"/>
      <c r="C76" s="29"/>
      <c r="D76" s="42" t="s">
        <v>51</v>
      </c>
      <c r="E76" s="32"/>
      <c r="F76" s="105" t="s">
        <v>52</v>
      </c>
      <c r="G76" s="42" t="s">
        <v>51</v>
      </c>
      <c r="H76" s="32"/>
      <c r="I76" s="32"/>
      <c r="J76" s="106" t="s">
        <v>52</v>
      </c>
      <c r="K76" s="32"/>
      <c r="L76" s="39"/>
      <c r="S76" s="29"/>
      <c r="T76" s="29"/>
      <c r="U76" s="29"/>
      <c r="V76" s="29"/>
      <c r="W76" s="29"/>
      <c r="X76" s="29"/>
      <c r="Y76" s="29"/>
      <c r="Z76" s="29"/>
      <c r="AA76" s="29"/>
      <c r="AB76" s="29"/>
      <c r="AC76" s="29"/>
      <c r="AD76" s="29"/>
      <c r="AE76" s="29"/>
    </row>
    <row r="77" spans="1:31" s="2" customFormat="1" ht="14.45" customHeight="1" hidden="1">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78" ht="12" hidden="1"/>
    <row r="79" ht="12" hidden="1"/>
    <row r="80" ht="12" hidden="1"/>
    <row r="81" spans="1:31" s="2" customFormat="1" ht="6.95" customHeight="1" hidden="1">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31" s="2" customFormat="1" ht="24.95" customHeight="1" hidden="1">
      <c r="A82" s="29"/>
      <c r="B82" s="30"/>
      <c r="C82" s="21" t="s">
        <v>99</v>
      </c>
      <c r="D82" s="29"/>
      <c r="E82" s="29"/>
      <c r="F82" s="29"/>
      <c r="G82" s="29"/>
      <c r="H82" s="29"/>
      <c r="I82" s="29"/>
      <c r="J82" s="29"/>
      <c r="K82" s="29"/>
      <c r="L82" s="39"/>
      <c r="S82" s="29"/>
      <c r="T82" s="29"/>
      <c r="U82" s="29"/>
      <c r="V82" s="29"/>
      <c r="W82" s="29"/>
      <c r="X82" s="29"/>
      <c r="Y82" s="29"/>
      <c r="Z82" s="29"/>
      <c r="AA82" s="29"/>
      <c r="AB82" s="29"/>
      <c r="AC82" s="29"/>
      <c r="AD82" s="29"/>
      <c r="AE82" s="29"/>
    </row>
    <row r="83" spans="1:31" s="2" customFormat="1" ht="6.95" customHeight="1" hidden="1">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31" s="2" customFormat="1" ht="12" customHeight="1" hidden="1">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31" s="2" customFormat="1" ht="26.25" customHeight="1" hidden="1">
      <c r="A85" s="29"/>
      <c r="B85" s="30"/>
      <c r="C85" s="29"/>
      <c r="D85" s="29"/>
      <c r="E85" s="241" t="str">
        <f>E7</f>
        <v xml:space="preserve">Oprava výhybek č. 1, 2 a koleje č. 1 v žst Boří les </v>
      </c>
      <c r="F85" s="242"/>
      <c r="G85" s="242"/>
      <c r="H85" s="242"/>
      <c r="I85" s="29"/>
      <c r="J85" s="29"/>
      <c r="K85" s="29"/>
      <c r="L85" s="39"/>
      <c r="S85" s="29"/>
      <c r="T85" s="29"/>
      <c r="U85" s="29"/>
      <c r="V85" s="29"/>
      <c r="W85" s="29"/>
      <c r="X85" s="29"/>
      <c r="Y85" s="29"/>
      <c r="Z85" s="29"/>
      <c r="AA85" s="29"/>
      <c r="AB85" s="29"/>
      <c r="AC85" s="29"/>
      <c r="AD85" s="29"/>
      <c r="AE85" s="29"/>
    </row>
    <row r="86" spans="1:31" s="2" customFormat="1" ht="12" customHeight="1" hidden="1">
      <c r="A86" s="29"/>
      <c r="B86" s="30"/>
      <c r="C86" s="26" t="s">
        <v>97</v>
      </c>
      <c r="D86" s="29"/>
      <c r="E86" s="29"/>
      <c r="F86" s="29"/>
      <c r="G86" s="29"/>
      <c r="H86" s="29"/>
      <c r="I86" s="29"/>
      <c r="J86" s="29"/>
      <c r="K86" s="29"/>
      <c r="L86" s="39"/>
      <c r="S86" s="29"/>
      <c r="T86" s="29"/>
      <c r="U86" s="29"/>
      <c r="V86" s="29"/>
      <c r="W86" s="29"/>
      <c r="X86" s="29"/>
      <c r="Y86" s="29"/>
      <c r="Z86" s="29"/>
      <c r="AA86" s="29"/>
      <c r="AB86" s="29"/>
      <c r="AC86" s="29"/>
      <c r="AD86" s="29"/>
      <c r="AE86" s="29"/>
    </row>
    <row r="87" spans="1:31" s="2" customFormat="1" ht="16.5" customHeight="1" hidden="1">
      <c r="A87" s="29"/>
      <c r="B87" s="30"/>
      <c r="C87" s="29"/>
      <c r="D87" s="29"/>
      <c r="E87" s="206" t="str">
        <f>E9</f>
        <v>SO 02 - EOV</v>
      </c>
      <c r="F87" s="240"/>
      <c r="G87" s="240"/>
      <c r="H87" s="240"/>
      <c r="I87" s="29"/>
      <c r="J87" s="29"/>
      <c r="K87" s="29"/>
      <c r="L87" s="39"/>
      <c r="S87" s="29"/>
      <c r="T87" s="29"/>
      <c r="U87" s="29"/>
      <c r="V87" s="29"/>
      <c r="W87" s="29"/>
      <c r="X87" s="29"/>
      <c r="Y87" s="29"/>
      <c r="Z87" s="29"/>
      <c r="AA87" s="29"/>
      <c r="AB87" s="29"/>
      <c r="AC87" s="29"/>
      <c r="AD87" s="29"/>
      <c r="AE87" s="29"/>
    </row>
    <row r="88" spans="1:31" s="2" customFormat="1" ht="6.95" customHeight="1" hidden="1">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31" s="2" customFormat="1" ht="12" customHeight="1" hidden="1">
      <c r="A89" s="29"/>
      <c r="B89" s="30"/>
      <c r="C89" s="26" t="s">
        <v>17</v>
      </c>
      <c r="D89" s="29"/>
      <c r="E89" s="29"/>
      <c r="F89" s="24" t="str">
        <f>F12</f>
        <v>Boří les</v>
      </c>
      <c r="G89" s="29"/>
      <c r="H89" s="29"/>
      <c r="I89" s="26" t="s">
        <v>19</v>
      </c>
      <c r="J89" s="52" t="str">
        <f>IF(J12="","",J12)</f>
        <v>18. 1. 2021</v>
      </c>
      <c r="K89" s="29"/>
      <c r="L89" s="39"/>
      <c r="S89" s="29"/>
      <c r="T89" s="29"/>
      <c r="U89" s="29"/>
      <c r="V89" s="29"/>
      <c r="W89" s="29"/>
      <c r="X89" s="29"/>
      <c r="Y89" s="29"/>
      <c r="Z89" s="29"/>
      <c r="AA89" s="29"/>
      <c r="AB89" s="29"/>
      <c r="AC89" s="29"/>
      <c r="AD89" s="29"/>
      <c r="AE89" s="29"/>
    </row>
    <row r="90" spans="1:31" s="2" customFormat="1" ht="6.95" customHeight="1" hidden="1">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31" s="2" customFormat="1" ht="25.7" customHeight="1" hidden="1">
      <c r="A91" s="29"/>
      <c r="B91" s="30"/>
      <c r="C91" s="26" t="s">
        <v>21</v>
      </c>
      <c r="D91" s="29"/>
      <c r="E91" s="29"/>
      <c r="F91" s="24" t="str">
        <f>E15</f>
        <v>Správa železnic, státní organizace</v>
      </c>
      <c r="G91" s="29"/>
      <c r="H91" s="29"/>
      <c r="I91" s="26" t="s">
        <v>29</v>
      </c>
      <c r="J91" s="27" t="str">
        <f>E21</f>
        <v>DMC Havlíčkův Brod, s.r.o.</v>
      </c>
      <c r="K91" s="29"/>
      <c r="L91" s="39"/>
      <c r="S91" s="29"/>
      <c r="T91" s="29"/>
      <c r="U91" s="29"/>
      <c r="V91" s="29"/>
      <c r="W91" s="29"/>
      <c r="X91" s="29"/>
      <c r="Y91" s="29"/>
      <c r="Z91" s="29"/>
      <c r="AA91" s="29"/>
      <c r="AB91" s="29"/>
      <c r="AC91" s="29"/>
      <c r="AD91" s="29"/>
      <c r="AE91" s="29"/>
    </row>
    <row r="92" spans="1:31" s="2" customFormat="1" ht="25.7" customHeight="1" hidden="1">
      <c r="A92" s="29"/>
      <c r="B92" s="30"/>
      <c r="C92" s="26" t="s">
        <v>27</v>
      </c>
      <c r="D92" s="29"/>
      <c r="E92" s="29"/>
      <c r="F92" s="24" t="str">
        <f>IF(E18="","",E18)</f>
        <v xml:space="preserve"> </v>
      </c>
      <c r="G92" s="29"/>
      <c r="H92" s="29"/>
      <c r="I92" s="26" t="s">
        <v>34</v>
      </c>
      <c r="J92" s="27" t="str">
        <f>E24</f>
        <v>DMC Havlíčkův Brod, s.r.o.</v>
      </c>
      <c r="K92" s="29"/>
      <c r="L92" s="39"/>
      <c r="S92" s="29"/>
      <c r="T92" s="29"/>
      <c r="U92" s="29"/>
      <c r="V92" s="29"/>
      <c r="W92" s="29"/>
      <c r="X92" s="29"/>
      <c r="Y92" s="29"/>
      <c r="Z92" s="29"/>
      <c r="AA92" s="29"/>
      <c r="AB92" s="29"/>
      <c r="AC92" s="29"/>
      <c r="AD92" s="29"/>
      <c r="AE92" s="29"/>
    </row>
    <row r="93" spans="1:31" s="2" customFormat="1" ht="10.35" customHeight="1" hidden="1">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31" s="2" customFormat="1" ht="29.25" customHeight="1" hidden="1">
      <c r="A94" s="29"/>
      <c r="B94" s="30"/>
      <c r="C94" s="107" t="s">
        <v>100</v>
      </c>
      <c r="D94" s="99"/>
      <c r="E94" s="99"/>
      <c r="F94" s="99"/>
      <c r="G94" s="99"/>
      <c r="H94" s="99"/>
      <c r="I94" s="99"/>
      <c r="J94" s="108" t="s">
        <v>101</v>
      </c>
      <c r="K94" s="99"/>
      <c r="L94" s="39"/>
      <c r="S94" s="29"/>
      <c r="T94" s="29"/>
      <c r="U94" s="29"/>
      <c r="V94" s="29"/>
      <c r="W94" s="29"/>
      <c r="X94" s="29"/>
      <c r="Y94" s="29"/>
      <c r="Z94" s="29"/>
      <c r="AA94" s="29"/>
      <c r="AB94" s="29"/>
      <c r="AC94" s="29"/>
      <c r="AD94" s="29"/>
      <c r="AE94" s="29"/>
    </row>
    <row r="95" spans="1:31" s="2" customFormat="1" ht="10.35" customHeight="1" hidden="1">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hidden="1">
      <c r="A96" s="29"/>
      <c r="B96" s="30"/>
      <c r="C96" s="109" t="s">
        <v>102</v>
      </c>
      <c r="D96" s="29"/>
      <c r="E96" s="29"/>
      <c r="F96" s="29"/>
      <c r="G96" s="29"/>
      <c r="H96" s="29"/>
      <c r="I96" s="29"/>
      <c r="J96" s="68">
        <f>J119</f>
        <v>0</v>
      </c>
      <c r="K96" s="29"/>
      <c r="L96" s="39"/>
      <c r="S96" s="29"/>
      <c r="T96" s="29"/>
      <c r="U96" s="29"/>
      <c r="V96" s="29"/>
      <c r="W96" s="29"/>
      <c r="X96" s="29"/>
      <c r="Y96" s="29"/>
      <c r="Z96" s="29"/>
      <c r="AA96" s="29"/>
      <c r="AB96" s="29"/>
      <c r="AC96" s="29"/>
      <c r="AD96" s="29"/>
      <c r="AE96" s="29"/>
      <c r="AU96" s="17" t="s">
        <v>103</v>
      </c>
    </row>
    <row r="97" spans="2:12" s="9" customFormat="1" ht="24.95" customHeight="1" hidden="1">
      <c r="B97" s="110"/>
      <c r="D97" s="111" t="s">
        <v>104</v>
      </c>
      <c r="E97" s="112"/>
      <c r="F97" s="112"/>
      <c r="G97" s="112"/>
      <c r="H97" s="112"/>
      <c r="I97" s="112"/>
      <c r="J97" s="113">
        <f>J120</f>
        <v>0</v>
      </c>
      <c r="L97" s="110"/>
    </row>
    <row r="98" spans="2:12" s="10" customFormat="1" ht="19.9" customHeight="1" hidden="1">
      <c r="B98" s="114"/>
      <c r="D98" s="115" t="s">
        <v>904</v>
      </c>
      <c r="E98" s="116"/>
      <c r="F98" s="116"/>
      <c r="G98" s="116"/>
      <c r="H98" s="116"/>
      <c r="I98" s="116"/>
      <c r="J98" s="117">
        <f>J121</f>
        <v>0</v>
      </c>
      <c r="L98" s="114"/>
    </row>
    <row r="99" spans="2:12" s="9" customFormat="1" ht="24.95" customHeight="1" hidden="1">
      <c r="B99" s="110"/>
      <c r="D99" s="111" t="s">
        <v>106</v>
      </c>
      <c r="E99" s="112"/>
      <c r="F99" s="112"/>
      <c r="G99" s="112"/>
      <c r="H99" s="112"/>
      <c r="I99" s="112"/>
      <c r="J99" s="113">
        <f>J124</f>
        <v>0</v>
      </c>
      <c r="L99" s="110"/>
    </row>
    <row r="100" spans="1:31" s="2" customFormat="1" ht="21.75" customHeight="1" hidden="1">
      <c r="A100" s="29"/>
      <c r="B100" s="30"/>
      <c r="C100" s="29"/>
      <c r="D100" s="29"/>
      <c r="E100" s="29"/>
      <c r="F100" s="29"/>
      <c r="G100" s="29"/>
      <c r="H100" s="29"/>
      <c r="I100" s="29"/>
      <c r="J100" s="29"/>
      <c r="K100" s="29"/>
      <c r="L100" s="39"/>
      <c r="S100" s="29"/>
      <c r="T100" s="29"/>
      <c r="U100" s="29"/>
      <c r="V100" s="29"/>
      <c r="W100" s="29"/>
      <c r="X100" s="29"/>
      <c r="Y100" s="29"/>
      <c r="Z100" s="29"/>
      <c r="AA100" s="29"/>
      <c r="AB100" s="29"/>
      <c r="AC100" s="29"/>
      <c r="AD100" s="29"/>
      <c r="AE100" s="29"/>
    </row>
    <row r="101" spans="1:31" s="2" customFormat="1" ht="6.95" customHeight="1" hidden="1">
      <c r="A101" s="29"/>
      <c r="B101" s="44"/>
      <c r="C101" s="45"/>
      <c r="D101" s="45"/>
      <c r="E101" s="45"/>
      <c r="F101" s="45"/>
      <c r="G101" s="45"/>
      <c r="H101" s="45"/>
      <c r="I101" s="45"/>
      <c r="J101" s="45"/>
      <c r="K101" s="45"/>
      <c r="L101" s="39"/>
      <c r="S101" s="29"/>
      <c r="T101" s="29"/>
      <c r="U101" s="29"/>
      <c r="V101" s="29"/>
      <c r="W101" s="29"/>
      <c r="X101" s="29"/>
      <c r="Y101" s="29"/>
      <c r="Z101" s="29"/>
      <c r="AA101" s="29"/>
      <c r="AB101" s="29"/>
      <c r="AC101" s="29"/>
      <c r="AD101" s="29"/>
      <c r="AE101" s="29"/>
    </row>
    <row r="102" ht="12" hidden="1"/>
    <row r="103" ht="12" hidden="1"/>
    <row r="104" ht="12" hidden="1"/>
    <row r="105" spans="1:31" s="2" customFormat="1" ht="6.95" customHeight="1">
      <c r="A105" s="29"/>
      <c r="B105" s="46"/>
      <c r="C105" s="47"/>
      <c r="D105" s="47"/>
      <c r="E105" s="47"/>
      <c r="F105" s="47"/>
      <c r="G105" s="47"/>
      <c r="H105" s="47"/>
      <c r="I105" s="47"/>
      <c r="J105" s="47"/>
      <c r="K105" s="47"/>
      <c r="L105" s="39"/>
      <c r="S105" s="29"/>
      <c r="T105" s="29"/>
      <c r="U105" s="29"/>
      <c r="V105" s="29"/>
      <c r="W105" s="29"/>
      <c r="X105" s="29"/>
      <c r="Y105" s="29"/>
      <c r="Z105" s="29"/>
      <c r="AA105" s="29"/>
      <c r="AB105" s="29"/>
      <c r="AC105" s="29"/>
      <c r="AD105" s="29"/>
      <c r="AE105" s="29"/>
    </row>
    <row r="106" spans="1:31" s="2" customFormat="1" ht="24.95" customHeight="1">
      <c r="A106" s="29"/>
      <c r="B106" s="30"/>
      <c r="C106" s="21" t="s">
        <v>108</v>
      </c>
      <c r="D106" s="29"/>
      <c r="E106" s="29"/>
      <c r="F106" s="29"/>
      <c r="G106" s="29"/>
      <c r="H106" s="29"/>
      <c r="I106" s="29"/>
      <c r="J106" s="29"/>
      <c r="K106" s="29"/>
      <c r="L106" s="39"/>
      <c r="S106" s="29"/>
      <c r="T106" s="29"/>
      <c r="U106" s="29"/>
      <c r="V106" s="29"/>
      <c r="W106" s="29"/>
      <c r="X106" s="29"/>
      <c r="Y106" s="29"/>
      <c r="Z106" s="29"/>
      <c r="AA106" s="29"/>
      <c r="AB106" s="29"/>
      <c r="AC106" s="29"/>
      <c r="AD106" s="29"/>
      <c r="AE106" s="29"/>
    </row>
    <row r="107" spans="1:31" s="2" customFormat="1" ht="6.95" customHeight="1">
      <c r="A107" s="29"/>
      <c r="B107" s="30"/>
      <c r="C107" s="29"/>
      <c r="D107" s="29"/>
      <c r="E107" s="29"/>
      <c r="F107" s="29"/>
      <c r="G107" s="29"/>
      <c r="H107" s="29"/>
      <c r="I107" s="29"/>
      <c r="J107" s="29"/>
      <c r="K107" s="29"/>
      <c r="L107" s="39"/>
      <c r="S107" s="29"/>
      <c r="T107" s="29"/>
      <c r="U107" s="29"/>
      <c r="V107" s="29"/>
      <c r="W107" s="29"/>
      <c r="X107" s="29"/>
      <c r="Y107" s="29"/>
      <c r="Z107" s="29"/>
      <c r="AA107" s="29"/>
      <c r="AB107" s="29"/>
      <c r="AC107" s="29"/>
      <c r="AD107" s="29"/>
      <c r="AE107" s="29"/>
    </row>
    <row r="108" spans="1:31" s="2" customFormat="1" ht="12" customHeight="1">
      <c r="A108" s="29"/>
      <c r="B108" s="30"/>
      <c r="C108" s="26" t="s">
        <v>14</v>
      </c>
      <c r="D108" s="29"/>
      <c r="E108" s="29"/>
      <c r="F108" s="29"/>
      <c r="G108" s="29"/>
      <c r="H108" s="29"/>
      <c r="I108" s="29"/>
      <c r="J108" s="29"/>
      <c r="K108" s="29"/>
      <c r="L108" s="39"/>
      <c r="S108" s="29"/>
      <c r="T108" s="29"/>
      <c r="U108" s="29"/>
      <c r="V108" s="29"/>
      <c r="W108" s="29"/>
      <c r="X108" s="29"/>
      <c r="Y108" s="29"/>
      <c r="Z108" s="29"/>
      <c r="AA108" s="29"/>
      <c r="AB108" s="29"/>
      <c r="AC108" s="29"/>
      <c r="AD108" s="29"/>
      <c r="AE108" s="29"/>
    </row>
    <row r="109" spans="1:31" s="2" customFormat="1" ht="26.25" customHeight="1">
      <c r="A109" s="29"/>
      <c r="B109" s="30"/>
      <c r="C109" s="29"/>
      <c r="D109" s="29"/>
      <c r="E109" s="241" t="str">
        <f>E7</f>
        <v xml:space="preserve">Oprava výhybek č. 1, 2 a koleje č. 1 v žst Boří les </v>
      </c>
      <c r="F109" s="242"/>
      <c r="G109" s="242"/>
      <c r="H109" s="242"/>
      <c r="I109" s="29"/>
      <c r="J109" s="29"/>
      <c r="K109" s="29"/>
      <c r="L109" s="39"/>
      <c r="S109" s="29"/>
      <c r="T109" s="29"/>
      <c r="U109" s="29"/>
      <c r="V109" s="29"/>
      <c r="W109" s="29"/>
      <c r="X109" s="29"/>
      <c r="Y109" s="29"/>
      <c r="Z109" s="29"/>
      <c r="AA109" s="29"/>
      <c r="AB109" s="29"/>
      <c r="AC109" s="29"/>
      <c r="AD109" s="29"/>
      <c r="AE109" s="29"/>
    </row>
    <row r="110" spans="1:31" s="2" customFormat="1" ht="12" customHeight="1">
      <c r="A110" s="29"/>
      <c r="B110" s="30"/>
      <c r="C110" s="26" t="s">
        <v>97</v>
      </c>
      <c r="D110" s="29"/>
      <c r="E110" s="29"/>
      <c r="F110" s="29"/>
      <c r="G110" s="29"/>
      <c r="H110" s="29"/>
      <c r="I110" s="29"/>
      <c r="J110" s="29"/>
      <c r="K110" s="29"/>
      <c r="L110" s="39"/>
      <c r="S110" s="29"/>
      <c r="T110" s="29"/>
      <c r="U110" s="29"/>
      <c r="V110" s="29"/>
      <c r="W110" s="29"/>
      <c r="X110" s="29"/>
      <c r="Y110" s="29"/>
      <c r="Z110" s="29"/>
      <c r="AA110" s="29"/>
      <c r="AB110" s="29"/>
      <c r="AC110" s="29"/>
      <c r="AD110" s="29"/>
      <c r="AE110" s="29"/>
    </row>
    <row r="111" spans="1:31" s="2" customFormat="1" ht="16.5" customHeight="1">
      <c r="A111" s="29"/>
      <c r="B111" s="30"/>
      <c r="C111" s="29"/>
      <c r="D111" s="29"/>
      <c r="E111" s="206" t="str">
        <f>E9</f>
        <v>SO 02 - EOV</v>
      </c>
      <c r="F111" s="240"/>
      <c r="G111" s="240"/>
      <c r="H111" s="240"/>
      <c r="I111" s="29"/>
      <c r="J111" s="29"/>
      <c r="K111" s="29"/>
      <c r="L111" s="39"/>
      <c r="S111" s="29"/>
      <c r="T111" s="29"/>
      <c r="U111" s="29"/>
      <c r="V111" s="29"/>
      <c r="W111" s="29"/>
      <c r="X111" s="29"/>
      <c r="Y111" s="29"/>
      <c r="Z111" s="29"/>
      <c r="AA111" s="29"/>
      <c r="AB111" s="29"/>
      <c r="AC111" s="29"/>
      <c r="AD111" s="29"/>
      <c r="AE111" s="29"/>
    </row>
    <row r="112" spans="1:31" s="2" customFormat="1" ht="6.95" customHeight="1">
      <c r="A112" s="29"/>
      <c r="B112" s="30"/>
      <c r="C112" s="29"/>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31" s="2" customFormat="1" ht="12" customHeight="1">
      <c r="A113" s="29"/>
      <c r="B113" s="30"/>
      <c r="C113" s="26" t="s">
        <v>17</v>
      </c>
      <c r="D113" s="29"/>
      <c r="E113" s="29"/>
      <c r="F113" s="24" t="str">
        <f>F12</f>
        <v>Boří les</v>
      </c>
      <c r="G113" s="29"/>
      <c r="H113" s="29"/>
      <c r="I113" s="26" t="s">
        <v>19</v>
      </c>
      <c r="J113" s="52" t="str">
        <f>IF(J12="","",J12)</f>
        <v>18. 1. 2021</v>
      </c>
      <c r="K113" s="29"/>
      <c r="L113" s="39"/>
      <c r="S113" s="29"/>
      <c r="T113" s="29"/>
      <c r="U113" s="29"/>
      <c r="V113" s="29"/>
      <c r="W113" s="29"/>
      <c r="X113" s="29"/>
      <c r="Y113" s="29"/>
      <c r="Z113" s="29"/>
      <c r="AA113" s="29"/>
      <c r="AB113" s="29"/>
      <c r="AC113" s="29"/>
      <c r="AD113" s="29"/>
      <c r="AE113" s="29"/>
    </row>
    <row r="114" spans="1:31" s="2" customFormat="1" ht="6.95" customHeight="1">
      <c r="A114" s="29"/>
      <c r="B114" s="30"/>
      <c r="C114" s="29"/>
      <c r="D114" s="29"/>
      <c r="E114" s="29"/>
      <c r="F114" s="29"/>
      <c r="G114" s="29"/>
      <c r="H114" s="29"/>
      <c r="I114" s="29"/>
      <c r="J114" s="29"/>
      <c r="K114" s="29"/>
      <c r="L114" s="39"/>
      <c r="S114" s="29"/>
      <c r="T114" s="29"/>
      <c r="U114" s="29"/>
      <c r="V114" s="29"/>
      <c r="W114" s="29"/>
      <c r="X114" s="29"/>
      <c r="Y114" s="29"/>
      <c r="Z114" s="29"/>
      <c r="AA114" s="29"/>
      <c r="AB114" s="29"/>
      <c r="AC114" s="29"/>
      <c r="AD114" s="29"/>
      <c r="AE114" s="29"/>
    </row>
    <row r="115" spans="1:31" s="2" customFormat="1" ht="25.7" customHeight="1">
      <c r="A115" s="29"/>
      <c r="B115" s="30"/>
      <c r="C115" s="26" t="s">
        <v>21</v>
      </c>
      <c r="D115" s="29"/>
      <c r="E115" s="29"/>
      <c r="F115" s="24" t="str">
        <f>E15</f>
        <v>Správa železnic, státní organizace</v>
      </c>
      <c r="G115" s="29"/>
      <c r="H115" s="29"/>
      <c r="I115" s="26" t="s">
        <v>29</v>
      </c>
      <c r="J115" s="27" t="str">
        <f>E21</f>
        <v>DMC Havlíčkův Brod, s.r.o.</v>
      </c>
      <c r="K115" s="29"/>
      <c r="L115" s="39"/>
      <c r="S115" s="29"/>
      <c r="T115" s="29"/>
      <c r="U115" s="29"/>
      <c r="V115" s="29"/>
      <c r="W115" s="29"/>
      <c r="X115" s="29"/>
      <c r="Y115" s="29"/>
      <c r="Z115" s="29"/>
      <c r="AA115" s="29"/>
      <c r="AB115" s="29"/>
      <c r="AC115" s="29"/>
      <c r="AD115" s="29"/>
      <c r="AE115" s="29"/>
    </row>
    <row r="116" spans="1:31" s="2" customFormat="1" ht="25.7" customHeight="1">
      <c r="A116" s="29"/>
      <c r="B116" s="30"/>
      <c r="C116" s="26" t="s">
        <v>27</v>
      </c>
      <c r="D116" s="29"/>
      <c r="E116" s="29"/>
      <c r="F116" s="24" t="str">
        <f>IF(E18="","",E18)</f>
        <v xml:space="preserve"> </v>
      </c>
      <c r="G116" s="29"/>
      <c r="H116" s="29"/>
      <c r="I116" s="26" t="s">
        <v>34</v>
      </c>
      <c r="J116" s="27" t="str">
        <f>E24</f>
        <v>DMC Havlíčkův Brod, s.r.o.</v>
      </c>
      <c r="K116" s="29"/>
      <c r="L116" s="39"/>
      <c r="S116" s="29"/>
      <c r="T116" s="29"/>
      <c r="U116" s="29"/>
      <c r="V116" s="29"/>
      <c r="W116" s="29"/>
      <c r="X116" s="29"/>
      <c r="Y116" s="29"/>
      <c r="Z116" s="29"/>
      <c r="AA116" s="29"/>
      <c r="AB116" s="29"/>
      <c r="AC116" s="29"/>
      <c r="AD116" s="29"/>
      <c r="AE116" s="29"/>
    </row>
    <row r="117" spans="1:31" s="2" customFormat="1" ht="10.35" customHeight="1">
      <c r="A117" s="29"/>
      <c r="B117" s="30"/>
      <c r="C117" s="29"/>
      <c r="D117" s="29"/>
      <c r="E117" s="29"/>
      <c r="F117" s="29"/>
      <c r="G117" s="29"/>
      <c r="H117" s="29"/>
      <c r="I117" s="29"/>
      <c r="J117" s="29"/>
      <c r="K117" s="29"/>
      <c r="L117" s="39"/>
      <c r="S117" s="29"/>
      <c r="T117" s="29"/>
      <c r="U117" s="29"/>
      <c r="V117" s="29"/>
      <c r="W117" s="29"/>
      <c r="X117" s="29"/>
      <c r="Y117" s="29"/>
      <c r="Z117" s="29"/>
      <c r="AA117" s="29"/>
      <c r="AB117" s="29"/>
      <c r="AC117" s="29"/>
      <c r="AD117" s="29"/>
      <c r="AE117" s="29"/>
    </row>
    <row r="118" spans="1:31" s="11" customFormat="1" ht="29.25" customHeight="1">
      <c r="A118" s="118"/>
      <c r="B118" s="119"/>
      <c r="C118" s="120" t="s">
        <v>109</v>
      </c>
      <c r="D118" s="121" t="s">
        <v>61</v>
      </c>
      <c r="E118" s="121" t="s">
        <v>57</v>
      </c>
      <c r="F118" s="121" t="s">
        <v>58</v>
      </c>
      <c r="G118" s="121" t="s">
        <v>110</v>
      </c>
      <c r="H118" s="121" t="s">
        <v>111</v>
      </c>
      <c r="I118" s="121" t="s">
        <v>112</v>
      </c>
      <c r="J118" s="121" t="s">
        <v>101</v>
      </c>
      <c r="K118" s="122" t="s">
        <v>113</v>
      </c>
      <c r="L118" s="123"/>
      <c r="M118" s="59" t="s">
        <v>1</v>
      </c>
      <c r="N118" s="60" t="s">
        <v>40</v>
      </c>
      <c r="O118" s="60" t="s">
        <v>114</v>
      </c>
      <c r="P118" s="60" t="s">
        <v>115</v>
      </c>
      <c r="Q118" s="60" t="s">
        <v>116</v>
      </c>
      <c r="R118" s="60" t="s">
        <v>117</v>
      </c>
      <c r="S118" s="60" t="s">
        <v>118</v>
      </c>
      <c r="T118" s="61" t="s">
        <v>119</v>
      </c>
      <c r="U118" s="118"/>
      <c r="V118" s="118"/>
      <c r="W118" s="118"/>
      <c r="X118" s="118"/>
      <c r="Y118" s="118"/>
      <c r="Z118" s="118"/>
      <c r="AA118" s="118"/>
      <c r="AB118" s="118"/>
      <c r="AC118" s="118"/>
      <c r="AD118" s="118"/>
      <c r="AE118" s="118"/>
    </row>
    <row r="119" spans="1:63" s="2" customFormat="1" ht="22.9" customHeight="1">
      <c r="A119" s="29"/>
      <c r="B119" s="30"/>
      <c r="C119" s="66" t="s">
        <v>120</v>
      </c>
      <c r="D119" s="29"/>
      <c r="E119" s="29"/>
      <c r="F119" s="29"/>
      <c r="G119" s="29"/>
      <c r="H119" s="29"/>
      <c r="I119" s="29"/>
      <c r="J119" s="124">
        <f>BK119</f>
        <v>0</v>
      </c>
      <c r="K119" s="29"/>
      <c r="L119" s="30"/>
      <c r="M119" s="62"/>
      <c r="N119" s="53"/>
      <c r="O119" s="63"/>
      <c r="P119" s="125">
        <f>P120+P124</f>
        <v>21.18</v>
      </c>
      <c r="Q119" s="63"/>
      <c r="R119" s="125">
        <f>R120+R124</f>
        <v>0</v>
      </c>
      <c r="S119" s="63"/>
      <c r="T119" s="126">
        <f>T120+T124</f>
        <v>0</v>
      </c>
      <c r="U119" s="29"/>
      <c r="V119" s="29"/>
      <c r="W119" s="29"/>
      <c r="X119" s="29"/>
      <c r="Y119" s="29"/>
      <c r="Z119" s="29"/>
      <c r="AA119" s="29"/>
      <c r="AB119" s="29"/>
      <c r="AC119" s="29"/>
      <c r="AD119" s="29"/>
      <c r="AE119" s="29"/>
      <c r="AT119" s="17" t="s">
        <v>75</v>
      </c>
      <c r="AU119" s="17" t="s">
        <v>103</v>
      </c>
      <c r="BK119" s="127">
        <f>BK120+BK124</f>
        <v>0</v>
      </c>
    </row>
    <row r="120" spans="2:63" s="12" customFormat="1" ht="25.9" customHeight="1">
      <c r="B120" s="142"/>
      <c r="D120" s="143" t="s">
        <v>75</v>
      </c>
      <c r="E120" s="144" t="s">
        <v>144</v>
      </c>
      <c r="F120" s="144" t="s">
        <v>145</v>
      </c>
      <c r="J120" s="145">
        <f>BK120</f>
        <v>0</v>
      </c>
      <c r="L120" s="142"/>
      <c r="M120" s="146"/>
      <c r="N120" s="147"/>
      <c r="O120" s="147"/>
      <c r="P120" s="148">
        <f>P121</f>
        <v>21.18</v>
      </c>
      <c r="Q120" s="147"/>
      <c r="R120" s="148">
        <f>R121</f>
        <v>0</v>
      </c>
      <c r="S120" s="147"/>
      <c r="T120" s="149">
        <f>T121</f>
        <v>0</v>
      </c>
      <c r="AR120" s="143" t="s">
        <v>84</v>
      </c>
      <c r="AT120" s="150" t="s">
        <v>75</v>
      </c>
      <c r="AU120" s="150" t="s">
        <v>76</v>
      </c>
      <c r="AY120" s="143" t="s">
        <v>127</v>
      </c>
      <c r="BK120" s="151">
        <f>BK121</f>
        <v>0</v>
      </c>
    </row>
    <row r="121" spans="2:63" s="12" customFormat="1" ht="22.9" customHeight="1">
      <c r="B121" s="142"/>
      <c r="D121" s="143" t="s">
        <v>75</v>
      </c>
      <c r="E121" s="152" t="s">
        <v>84</v>
      </c>
      <c r="F121" s="152" t="s">
        <v>905</v>
      </c>
      <c r="J121" s="153">
        <f>BK121</f>
        <v>0</v>
      </c>
      <c r="L121" s="142"/>
      <c r="M121" s="146"/>
      <c r="N121" s="147"/>
      <c r="O121" s="147"/>
      <c r="P121" s="148">
        <f>SUM(P122:P123)</f>
        <v>21.18</v>
      </c>
      <c r="Q121" s="147"/>
      <c r="R121" s="148">
        <f>SUM(R122:R123)</f>
        <v>0</v>
      </c>
      <c r="S121" s="147"/>
      <c r="T121" s="149">
        <f>SUM(T122:T123)</f>
        <v>0</v>
      </c>
      <c r="AR121" s="143" t="s">
        <v>84</v>
      </c>
      <c r="AT121" s="150" t="s">
        <v>75</v>
      </c>
      <c r="AU121" s="150" t="s">
        <v>84</v>
      </c>
      <c r="AY121" s="143" t="s">
        <v>127</v>
      </c>
      <c r="BK121" s="151">
        <f>SUM(BK122:BK123)</f>
        <v>0</v>
      </c>
    </row>
    <row r="122" spans="1:65" s="2" customFormat="1" ht="24">
      <c r="A122" s="29"/>
      <c r="B122" s="128"/>
      <c r="C122" s="154" t="s">
        <v>84</v>
      </c>
      <c r="D122" s="154" t="s">
        <v>148</v>
      </c>
      <c r="E122" s="155" t="s">
        <v>906</v>
      </c>
      <c r="F122" s="156" t="s">
        <v>907</v>
      </c>
      <c r="G122" s="157" t="s">
        <v>151</v>
      </c>
      <c r="H122" s="158">
        <v>5</v>
      </c>
      <c r="I122" s="159"/>
      <c r="J122" s="159">
        <f>ROUND(I122*H122,2)</f>
        <v>0</v>
      </c>
      <c r="K122" s="156" t="s">
        <v>908</v>
      </c>
      <c r="L122" s="30"/>
      <c r="M122" s="160" t="s">
        <v>1</v>
      </c>
      <c r="N122" s="161" t="s">
        <v>41</v>
      </c>
      <c r="O122" s="138">
        <v>3.937</v>
      </c>
      <c r="P122" s="138">
        <f>O122*H122</f>
        <v>19.685</v>
      </c>
      <c r="Q122" s="138">
        <v>0</v>
      </c>
      <c r="R122" s="138">
        <f>Q122*H122</f>
        <v>0</v>
      </c>
      <c r="S122" s="138">
        <v>0</v>
      </c>
      <c r="T122" s="139">
        <f>S122*H122</f>
        <v>0</v>
      </c>
      <c r="U122" s="29"/>
      <c r="V122" s="29"/>
      <c r="W122" s="29"/>
      <c r="X122" s="29"/>
      <c r="Y122" s="29"/>
      <c r="Z122" s="29"/>
      <c r="AA122" s="29"/>
      <c r="AB122" s="29"/>
      <c r="AC122" s="29"/>
      <c r="AD122" s="29"/>
      <c r="AE122" s="29"/>
      <c r="AR122" s="140" t="s">
        <v>128</v>
      </c>
      <c r="AT122" s="140" t="s">
        <v>148</v>
      </c>
      <c r="AU122" s="140" t="s">
        <v>86</v>
      </c>
      <c r="AY122" s="17" t="s">
        <v>127</v>
      </c>
      <c r="BE122" s="141">
        <f>IF(N122="základní",J122,0)</f>
        <v>0</v>
      </c>
      <c r="BF122" s="141">
        <f>IF(N122="snížená",J122,0)</f>
        <v>0</v>
      </c>
      <c r="BG122" s="141">
        <f>IF(N122="zákl. přenesená",J122,0)</f>
        <v>0</v>
      </c>
      <c r="BH122" s="141">
        <f>IF(N122="sníž. přenesená",J122,0)</f>
        <v>0</v>
      </c>
      <c r="BI122" s="141">
        <f>IF(N122="nulová",J122,0)</f>
        <v>0</v>
      </c>
      <c r="BJ122" s="17" t="s">
        <v>84</v>
      </c>
      <c r="BK122" s="141">
        <f>ROUND(I122*H122,2)</f>
        <v>0</v>
      </c>
      <c r="BL122" s="17" t="s">
        <v>128</v>
      </c>
      <c r="BM122" s="140" t="s">
        <v>909</v>
      </c>
    </row>
    <row r="123" spans="1:65" s="2" customFormat="1" ht="24">
      <c r="A123" s="29"/>
      <c r="B123" s="128"/>
      <c r="C123" s="154" t="s">
        <v>86</v>
      </c>
      <c r="D123" s="154" t="s">
        <v>148</v>
      </c>
      <c r="E123" s="155" t="s">
        <v>910</v>
      </c>
      <c r="F123" s="156" t="s">
        <v>911</v>
      </c>
      <c r="G123" s="157" t="s">
        <v>151</v>
      </c>
      <c r="H123" s="158">
        <v>5</v>
      </c>
      <c r="I123" s="159"/>
      <c r="J123" s="159">
        <f>ROUND(I123*H123,2)</f>
        <v>0</v>
      </c>
      <c r="K123" s="156" t="s">
        <v>908</v>
      </c>
      <c r="L123" s="30"/>
      <c r="M123" s="160" t="s">
        <v>1</v>
      </c>
      <c r="N123" s="161" t="s">
        <v>41</v>
      </c>
      <c r="O123" s="138">
        <v>0.299</v>
      </c>
      <c r="P123" s="138">
        <f>O123*H123</f>
        <v>1.4949999999999999</v>
      </c>
      <c r="Q123" s="138">
        <v>0</v>
      </c>
      <c r="R123" s="138">
        <f>Q123*H123</f>
        <v>0</v>
      </c>
      <c r="S123" s="138">
        <v>0</v>
      </c>
      <c r="T123" s="139">
        <f>S123*H123</f>
        <v>0</v>
      </c>
      <c r="U123" s="29"/>
      <c r="V123" s="29"/>
      <c r="W123" s="29"/>
      <c r="X123" s="29"/>
      <c r="Y123" s="29"/>
      <c r="Z123" s="29"/>
      <c r="AA123" s="29"/>
      <c r="AB123" s="29"/>
      <c r="AC123" s="29"/>
      <c r="AD123" s="29"/>
      <c r="AE123" s="29"/>
      <c r="AR123" s="140" t="s">
        <v>128</v>
      </c>
      <c r="AT123" s="140" t="s">
        <v>148</v>
      </c>
      <c r="AU123" s="140" t="s">
        <v>86</v>
      </c>
      <c r="AY123" s="17" t="s">
        <v>127</v>
      </c>
      <c r="BE123" s="141">
        <f>IF(N123="základní",J123,0)</f>
        <v>0</v>
      </c>
      <c r="BF123" s="141">
        <f>IF(N123="snížená",J123,0)</f>
        <v>0</v>
      </c>
      <c r="BG123" s="141">
        <f>IF(N123="zákl. přenesená",J123,0)</f>
        <v>0</v>
      </c>
      <c r="BH123" s="141">
        <f>IF(N123="sníž. přenesená",J123,0)</f>
        <v>0</v>
      </c>
      <c r="BI123" s="141">
        <f>IF(N123="nulová",J123,0)</f>
        <v>0</v>
      </c>
      <c r="BJ123" s="17" t="s">
        <v>84</v>
      </c>
      <c r="BK123" s="141">
        <f>ROUND(I123*H123,2)</f>
        <v>0</v>
      </c>
      <c r="BL123" s="17" t="s">
        <v>128</v>
      </c>
      <c r="BM123" s="140" t="s">
        <v>912</v>
      </c>
    </row>
    <row r="124" spans="2:63" s="12" customFormat="1" ht="25.9" customHeight="1">
      <c r="B124" s="142"/>
      <c r="D124" s="143" t="s">
        <v>75</v>
      </c>
      <c r="E124" s="144" t="s">
        <v>153</v>
      </c>
      <c r="F124" s="144" t="s">
        <v>154</v>
      </c>
      <c r="J124" s="145">
        <f>BK124</f>
        <v>0</v>
      </c>
      <c r="L124" s="142"/>
      <c r="M124" s="146"/>
      <c r="N124" s="147"/>
      <c r="O124" s="147"/>
      <c r="P124" s="148">
        <f>SUM(P125:P151)</f>
        <v>0</v>
      </c>
      <c r="Q124" s="147"/>
      <c r="R124" s="148">
        <f>SUM(R125:R151)</f>
        <v>0</v>
      </c>
      <c r="S124" s="147"/>
      <c r="T124" s="149">
        <f>SUM(T125:T151)</f>
        <v>0</v>
      </c>
      <c r="AR124" s="143" t="s">
        <v>128</v>
      </c>
      <c r="AT124" s="150" t="s">
        <v>75</v>
      </c>
      <c r="AU124" s="150" t="s">
        <v>76</v>
      </c>
      <c r="AY124" s="143" t="s">
        <v>127</v>
      </c>
      <c r="BK124" s="151">
        <f>SUM(BK125:BK151)</f>
        <v>0</v>
      </c>
    </row>
    <row r="125" spans="1:65" s="2" customFormat="1" ht="36">
      <c r="A125" s="29"/>
      <c r="B125" s="128"/>
      <c r="C125" s="154" t="s">
        <v>133</v>
      </c>
      <c r="D125" s="154" t="s">
        <v>148</v>
      </c>
      <c r="E125" s="155" t="s">
        <v>913</v>
      </c>
      <c r="F125" s="156" t="s">
        <v>914</v>
      </c>
      <c r="G125" s="157" t="s">
        <v>247</v>
      </c>
      <c r="H125" s="158">
        <v>20</v>
      </c>
      <c r="I125" s="159"/>
      <c r="J125" s="159">
        <f aca="true" t="shared" si="0" ref="J125:J151">ROUND(I125*H125,2)</f>
        <v>0</v>
      </c>
      <c r="K125" s="156" t="s">
        <v>915</v>
      </c>
      <c r="L125" s="30"/>
      <c r="M125" s="160" t="s">
        <v>1</v>
      </c>
      <c r="N125" s="161" t="s">
        <v>41</v>
      </c>
      <c r="O125" s="138">
        <v>0</v>
      </c>
      <c r="P125" s="138">
        <f aca="true" t="shared" si="1" ref="P125:P151">O125*H125</f>
        <v>0</v>
      </c>
      <c r="Q125" s="138">
        <v>0</v>
      </c>
      <c r="R125" s="138">
        <f aca="true" t="shared" si="2" ref="R125:R151">Q125*H125</f>
        <v>0</v>
      </c>
      <c r="S125" s="138">
        <v>0</v>
      </c>
      <c r="T125" s="139">
        <f aca="true" t="shared" si="3" ref="T125:T151">S125*H125</f>
        <v>0</v>
      </c>
      <c r="U125" s="29"/>
      <c r="V125" s="29"/>
      <c r="W125" s="29"/>
      <c r="X125" s="29"/>
      <c r="Y125" s="29"/>
      <c r="Z125" s="29"/>
      <c r="AA125" s="29"/>
      <c r="AB125" s="29"/>
      <c r="AC125" s="29"/>
      <c r="AD125" s="29"/>
      <c r="AE125" s="29"/>
      <c r="AR125" s="140" t="s">
        <v>158</v>
      </c>
      <c r="AT125" s="140" t="s">
        <v>148</v>
      </c>
      <c r="AU125" s="140" t="s">
        <v>84</v>
      </c>
      <c r="AY125" s="17" t="s">
        <v>127</v>
      </c>
      <c r="BE125" s="141">
        <f aca="true" t="shared" si="4" ref="BE125:BE151">IF(N125="základní",J125,0)</f>
        <v>0</v>
      </c>
      <c r="BF125" s="141">
        <f aca="true" t="shared" si="5" ref="BF125:BF151">IF(N125="snížená",J125,0)</f>
        <v>0</v>
      </c>
      <c r="BG125" s="141">
        <f aca="true" t="shared" si="6" ref="BG125:BG151">IF(N125="zákl. přenesená",J125,0)</f>
        <v>0</v>
      </c>
      <c r="BH125" s="141">
        <f aca="true" t="shared" si="7" ref="BH125:BH151">IF(N125="sníž. přenesená",J125,0)</f>
        <v>0</v>
      </c>
      <c r="BI125" s="141">
        <f aca="true" t="shared" si="8" ref="BI125:BI151">IF(N125="nulová",J125,0)</f>
        <v>0</v>
      </c>
      <c r="BJ125" s="17" t="s">
        <v>84</v>
      </c>
      <c r="BK125" s="141">
        <f aca="true" t="shared" si="9" ref="BK125:BK151">ROUND(I125*H125,2)</f>
        <v>0</v>
      </c>
      <c r="BL125" s="17" t="s">
        <v>158</v>
      </c>
      <c r="BM125" s="140" t="s">
        <v>916</v>
      </c>
    </row>
    <row r="126" spans="1:65" s="2" customFormat="1" ht="33" customHeight="1">
      <c r="A126" s="29"/>
      <c r="B126" s="128"/>
      <c r="C126" s="129" t="s">
        <v>128</v>
      </c>
      <c r="D126" s="129" t="s">
        <v>121</v>
      </c>
      <c r="E126" s="130" t="s">
        <v>917</v>
      </c>
      <c r="F126" s="131" t="s">
        <v>918</v>
      </c>
      <c r="G126" s="132" t="s">
        <v>247</v>
      </c>
      <c r="H126" s="133">
        <v>20</v>
      </c>
      <c r="I126" s="134"/>
      <c r="J126" s="134">
        <f t="shared" si="0"/>
        <v>0</v>
      </c>
      <c r="K126" s="131" t="s">
        <v>915</v>
      </c>
      <c r="L126" s="135"/>
      <c r="M126" s="136" t="s">
        <v>1</v>
      </c>
      <c r="N126" s="137" t="s">
        <v>41</v>
      </c>
      <c r="O126" s="138">
        <v>0</v>
      </c>
      <c r="P126" s="138">
        <f t="shared" si="1"/>
        <v>0</v>
      </c>
      <c r="Q126" s="138">
        <v>0</v>
      </c>
      <c r="R126" s="138">
        <f t="shared" si="2"/>
        <v>0</v>
      </c>
      <c r="S126" s="138">
        <v>0</v>
      </c>
      <c r="T126" s="139">
        <f t="shared" si="3"/>
        <v>0</v>
      </c>
      <c r="U126" s="29"/>
      <c r="V126" s="29"/>
      <c r="W126" s="29"/>
      <c r="X126" s="29"/>
      <c r="Y126" s="29"/>
      <c r="Z126" s="29"/>
      <c r="AA126" s="29"/>
      <c r="AB126" s="29"/>
      <c r="AC126" s="29"/>
      <c r="AD126" s="29"/>
      <c r="AE126" s="29"/>
      <c r="AR126" s="140" t="s">
        <v>173</v>
      </c>
      <c r="AT126" s="140" t="s">
        <v>121</v>
      </c>
      <c r="AU126" s="140" t="s">
        <v>84</v>
      </c>
      <c r="AY126" s="17" t="s">
        <v>127</v>
      </c>
      <c r="BE126" s="141">
        <f t="shared" si="4"/>
        <v>0</v>
      </c>
      <c r="BF126" s="141">
        <f t="shared" si="5"/>
        <v>0</v>
      </c>
      <c r="BG126" s="141">
        <f t="shared" si="6"/>
        <v>0</v>
      </c>
      <c r="BH126" s="141">
        <f t="shared" si="7"/>
        <v>0</v>
      </c>
      <c r="BI126" s="141">
        <f t="shared" si="8"/>
        <v>0</v>
      </c>
      <c r="BJ126" s="17" t="s">
        <v>84</v>
      </c>
      <c r="BK126" s="141">
        <f t="shared" si="9"/>
        <v>0</v>
      </c>
      <c r="BL126" s="17" t="s">
        <v>173</v>
      </c>
      <c r="BM126" s="140" t="s">
        <v>919</v>
      </c>
    </row>
    <row r="127" spans="1:65" s="2" customFormat="1" ht="33" customHeight="1">
      <c r="A127" s="29"/>
      <c r="B127" s="128"/>
      <c r="C127" s="129" t="s">
        <v>140</v>
      </c>
      <c r="D127" s="129" t="s">
        <v>121</v>
      </c>
      <c r="E127" s="130" t="s">
        <v>920</v>
      </c>
      <c r="F127" s="131" t="s">
        <v>921</v>
      </c>
      <c r="G127" s="132" t="s">
        <v>247</v>
      </c>
      <c r="H127" s="133">
        <v>20</v>
      </c>
      <c r="I127" s="134"/>
      <c r="J127" s="134">
        <f t="shared" si="0"/>
        <v>0</v>
      </c>
      <c r="K127" s="131" t="s">
        <v>915</v>
      </c>
      <c r="L127" s="135"/>
      <c r="M127" s="136" t="s">
        <v>1</v>
      </c>
      <c r="N127" s="137" t="s">
        <v>41</v>
      </c>
      <c r="O127" s="138">
        <v>0</v>
      </c>
      <c r="P127" s="138">
        <f t="shared" si="1"/>
        <v>0</v>
      </c>
      <c r="Q127" s="138">
        <v>0</v>
      </c>
      <c r="R127" s="138">
        <f t="shared" si="2"/>
        <v>0</v>
      </c>
      <c r="S127" s="138">
        <v>0</v>
      </c>
      <c r="T127" s="139">
        <f t="shared" si="3"/>
        <v>0</v>
      </c>
      <c r="U127" s="29"/>
      <c r="V127" s="29"/>
      <c r="W127" s="29"/>
      <c r="X127" s="29"/>
      <c r="Y127" s="29"/>
      <c r="Z127" s="29"/>
      <c r="AA127" s="29"/>
      <c r="AB127" s="29"/>
      <c r="AC127" s="29"/>
      <c r="AD127" s="29"/>
      <c r="AE127" s="29"/>
      <c r="AR127" s="140" t="s">
        <v>173</v>
      </c>
      <c r="AT127" s="140" t="s">
        <v>121</v>
      </c>
      <c r="AU127" s="140" t="s">
        <v>84</v>
      </c>
      <c r="AY127" s="17" t="s">
        <v>127</v>
      </c>
      <c r="BE127" s="141">
        <f t="shared" si="4"/>
        <v>0</v>
      </c>
      <c r="BF127" s="141">
        <f t="shared" si="5"/>
        <v>0</v>
      </c>
      <c r="BG127" s="141">
        <f t="shared" si="6"/>
        <v>0</v>
      </c>
      <c r="BH127" s="141">
        <f t="shared" si="7"/>
        <v>0</v>
      </c>
      <c r="BI127" s="141">
        <f t="shared" si="8"/>
        <v>0</v>
      </c>
      <c r="BJ127" s="17" t="s">
        <v>84</v>
      </c>
      <c r="BK127" s="141">
        <f t="shared" si="9"/>
        <v>0</v>
      </c>
      <c r="BL127" s="17" t="s">
        <v>173</v>
      </c>
      <c r="BM127" s="140" t="s">
        <v>922</v>
      </c>
    </row>
    <row r="128" spans="1:65" s="2" customFormat="1" ht="24">
      <c r="A128" s="29"/>
      <c r="B128" s="128"/>
      <c r="C128" s="154" t="s">
        <v>147</v>
      </c>
      <c r="D128" s="154" t="s">
        <v>148</v>
      </c>
      <c r="E128" s="155" t="s">
        <v>923</v>
      </c>
      <c r="F128" s="156" t="s">
        <v>924</v>
      </c>
      <c r="G128" s="157" t="s">
        <v>247</v>
      </c>
      <c r="H128" s="158">
        <v>10</v>
      </c>
      <c r="I128" s="159"/>
      <c r="J128" s="159">
        <f t="shared" si="0"/>
        <v>0</v>
      </c>
      <c r="K128" s="156" t="s">
        <v>915</v>
      </c>
      <c r="L128" s="30"/>
      <c r="M128" s="160" t="s">
        <v>1</v>
      </c>
      <c r="N128" s="161" t="s">
        <v>41</v>
      </c>
      <c r="O128" s="138">
        <v>0</v>
      </c>
      <c r="P128" s="138">
        <f t="shared" si="1"/>
        <v>0</v>
      </c>
      <c r="Q128" s="138">
        <v>0</v>
      </c>
      <c r="R128" s="138">
        <f t="shared" si="2"/>
        <v>0</v>
      </c>
      <c r="S128" s="138">
        <v>0</v>
      </c>
      <c r="T128" s="139">
        <f t="shared" si="3"/>
        <v>0</v>
      </c>
      <c r="U128" s="29"/>
      <c r="V128" s="29"/>
      <c r="W128" s="29"/>
      <c r="X128" s="29"/>
      <c r="Y128" s="29"/>
      <c r="Z128" s="29"/>
      <c r="AA128" s="29"/>
      <c r="AB128" s="29"/>
      <c r="AC128" s="29"/>
      <c r="AD128" s="29"/>
      <c r="AE128" s="29"/>
      <c r="AR128" s="140" t="s">
        <v>158</v>
      </c>
      <c r="AT128" s="140" t="s">
        <v>148</v>
      </c>
      <c r="AU128" s="140" t="s">
        <v>84</v>
      </c>
      <c r="AY128" s="17" t="s">
        <v>127</v>
      </c>
      <c r="BE128" s="141">
        <f t="shared" si="4"/>
        <v>0</v>
      </c>
      <c r="BF128" s="141">
        <f t="shared" si="5"/>
        <v>0</v>
      </c>
      <c r="BG128" s="141">
        <f t="shared" si="6"/>
        <v>0</v>
      </c>
      <c r="BH128" s="141">
        <f t="shared" si="7"/>
        <v>0</v>
      </c>
      <c r="BI128" s="141">
        <f t="shared" si="8"/>
        <v>0</v>
      </c>
      <c r="BJ128" s="17" t="s">
        <v>84</v>
      </c>
      <c r="BK128" s="141">
        <f t="shared" si="9"/>
        <v>0</v>
      </c>
      <c r="BL128" s="17" t="s">
        <v>158</v>
      </c>
      <c r="BM128" s="140" t="s">
        <v>925</v>
      </c>
    </row>
    <row r="129" spans="1:65" s="2" customFormat="1" ht="16.5" customHeight="1">
      <c r="A129" s="29"/>
      <c r="B129" s="128"/>
      <c r="C129" s="154" t="s">
        <v>155</v>
      </c>
      <c r="D129" s="154" t="s">
        <v>148</v>
      </c>
      <c r="E129" s="155" t="s">
        <v>926</v>
      </c>
      <c r="F129" s="156" t="s">
        <v>927</v>
      </c>
      <c r="G129" s="157" t="s">
        <v>247</v>
      </c>
      <c r="H129" s="158">
        <v>20</v>
      </c>
      <c r="I129" s="159"/>
      <c r="J129" s="159">
        <f t="shared" si="0"/>
        <v>0</v>
      </c>
      <c r="K129" s="156" t="s">
        <v>915</v>
      </c>
      <c r="L129" s="30"/>
      <c r="M129" s="160" t="s">
        <v>1</v>
      </c>
      <c r="N129" s="161" t="s">
        <v>41</v>
      </c>
      <c r="O129" s="138">
        <v>0</v>
      </c>
      <c r="P129" s="138">
        <f t="shared" si="1"/>
        <v>0</v>
      </c>
      <c r="Q129" s="138">
        <v>0</v>
      </c>
      <c r="R129" s="138">
        <f t="shared" si="2"/>
        <v>0</v>
      </c>
      <c r="S129" s="138">
        <v>0</v>
      </c>
      <c r="T129" s="139">
        <f t="shared" si="3"/>
        <v>0</v>
      </c>
      <c r="U129" s="29"/>
      <c r="V129" s="29"/>
      <c r="W129" s="29"/>
      <c r="X129" s="29"/>
      <c r="Y129" s="29"/>
      <c r="Z129" s="29"/>
      <c r="AA129" s="29"/>
      <c r="AB129" s="29"/>
      <c r="AC129" s="29"/>
      <c r="AD129" s="29"/>
      <c r="AE129" s="29"/>
      <c r="AR129" s="140" t="s">
        <v>158</v>
      </c>
      <c r="AT129" s="140" t="s">
        <v>148</v>
      </c>
      <c r="AU129" s="140" t="s">
        <v>84</v>
      </c>
      <c r="AY129" s="17" t="s">
        <v>127</v>
      </c>
      <c r="BE129" s="141">
        <f t="shared" si="4"/>
        <v>0</v>
      </c>
      <c r="BF129" s="141">
        <f t="shared" si="5"/>
        <v>0</v>
      </c>
      <c r="BG129" s="141">
        <f t="shared" si="6"/>
        <v>0</v>
      </c>
      <c r="BH129" s="141">
        <f t="shared" si="7"/>
        <v>0</v>
      </c>
      <c r="BI129" s="141">
        <f t="shared" si="8"/>
        <v>0</v>
      </c>
      <c r="BJ129" s="17" t="s">
        <v>84</v>
      </c>
      <c r="BK129" s="141">
        <f t="shared" si="9"/>
        <v>0</v>
      </c>
      <c r="BL129" s="17" t="s">
        <v>158</v>
      </c>
      <c r="BM129" s="140" t="s">
        <v>928</v>
      </c>
    </row>
    <row r="130" spans="1:65" s="2" customFormat="1" ht="16.5" customHeight="1">
      <c r="A130" s="29"/>
      <c r="B130" s="128"/>
      <c r="C130" s="154" t="s">
        <v>126</v>
      </c>
      <c r="D130" s="154" t="s">
        <v>148</v>
      </c>
      <c r="E130" s="155" t="s">
        <v>929</v>
      </c>
      <c r="F130" s="156" t="s">
        <v>930</v>
      </c>
      <c r="G130" s="157" t="s">
        <v>247</v>
      </c>
      <c r="H130" s="158">
        <v>30</v>
      </c>
      <c r="I130" s="159"/>
      <c r="J130" s="159">
        <f t="shared" si="0"/>
        <v>0</v>
      </c>
      <c r="K130" s="156" t="s">
        <v>915</v>
      </c>
      <c r="L130" s="30"/>
      <c r="M130" s="160" t="s">
        <v>1</v>
      </c>
      <c r="N130" s="161" t="s">
        <v>41</v>
      </c>
      <c r="O130" s="138">
        <v>0</v>
      </c>
      <c r="P130" s="138">
        <f t="shared" si="1"/>
        <v>0</v>
      </c>
      <c r="Q130" s="138">
        <v>0</v>
      </c>
      <c r="R130" s="138">
        <f t="shared" si="2"/>
        <v>0</v>
      </c>
      <c r="S130" s="138">
        <v>0</v>
      </c>
      <c r="T130" s="139">
        <f t="shared" si="3"/>
        <v>0</v>
      </c>
      <c r="U130" s="29"/>
      <c r="V130" s="29"/>
      <c r="W130" s="29"/>
      <c r="X130" s="29"/>
      <c r="Y130" s="29"/>
      <c r="Z130" s="29"/>
      <c r="AA130" s="29"/>
      <c r="AB130" s="29"/>
      <c r="AC130" s="29"/>
      <c r="AD130" s="29"/>
      <c r="AE130" s="29"/>
      <c r="AR130" s="140" t="s">
        <v>158</v>
      </c>
      <c r="AT130" s="140" t="s">
        <v>148</v>
      </c>
      <c r="AU130" s="140" t="s">
        <v>84</v>
      </c>
      <c r="AY130" s="17" t="s">
        <v>127</v>
      </c>
      <c r="BE130" s="141">
        <f t="shared" si="4"/>
        <v>0</v>
      </c>
      <c r="BF130" s="141">
        <f t="shared" si="5"/>
        <v>0</v>
      </c>
      <c r="BG130" s="141">
        <f t="shared" si="6"/>
        <v>0</v>
      </c>
      <c r="BH130" s="141">
        <f t="shared" si="7"/>
        <v>0</v>
      </c>
      <c r="BI130" s="141">
        <f t="shared" si="8"/>
        <v>0</v>
      </c>
      <c r="BJ130" s="17" t="s">
        <v>84</v>
      </c>
      <c r="BK130" s="141">
        <f t="shared" si="9"/>
        <v>0</v>
      </c>
      <c r="BL130" s="17" t="s">
        <v>158</v>
      </c>
      <c r="BM130" s="140" t="s">
        <v>931</v>
      </c>
    </row>
    <row r="131" spans="1:65" s="2" customFormat="1" ht="16.5" customHeight="1">
      <c r="A131" s="29"/>
      <c r="B131" s="128"/>
      <c r="C131" s="154" t="s">
        <v>163</v>
      </c>
      <c r="D131" s="154" t="s">
        <v>148</v>
      </c>
      <c r="E131" s="155" t="s">
        <v>932</v>
      </c>
      <c r="F131" s="156" t="s">
        <v>933</v>
      </c>
      <c r="G131" s="157" t="s">
        <v>247</v>
      </c>
      <c r="H131" s="158">
        <v>30</v>
      </c>
      <c r="I131" s="159"/>
      <c r="J131" s="159">
        <f t="shared" si="0"/>
        <v>0</v>
      </c>
      <c r="K131" s="156" t="s">
        <v>915</v>
      </c>
      <c r="L131" s="30"/>
      <c r="M131" s="160" t="s">
        <v>1</v>
      </c>
      <c r="N131" s="161" t="s">
        <v>41</v>
      </c>
      <c r="O131" s="138">
        <v>0</v>
      </c>
      <c r="P131" s="138">
        <f t="shared" si="1"/>
        <v>0</v>
      </c>
      <c r="Q131" s="138">
        <v>0</v>
      </c>
      <c r="R131" s="138">
        <f t="shared" si="2"/>
        <v>0</v>
      </c>
      <c r="S131" s="138">
        <v>0</v>
      </c>
      <c r="T131" s="139">
        <f t="shared" si="3"/>
        <v>0</v>
      </c>
      <c r="U131" s="29"/>
      <c r="V131" s="29"/>
      <c r="W131" s="29"/>
      <c r="X131" s="29"/>
      <c r="Y131" s="29"/>
      <c r="Z131" s="29"/>
      <c r="AA131" s="29"/>
      <c r="AB131" s="29"/>
      <c r="AC131" s="29"/>
      <c r="AD131" s="29"/>
      <c r="AE131" s="29"/>
      <c r="AR131" s="140" t="s">
        <v>158</v>
      </c>
      <c r="AT131" s="140" t="s">
        <v>148</v>
      </c>
      <c r="AU131" s="140" t="s">
        <v>84</v>
      </c>
      <c r="AY131" s="17" t="s">
        <v>127</v>
      </c>
      <c r="BE131" s="141">
        <f t="shared" si="4"/>
        <v>0</v>
      </c>
      <c r="BF131" s="141">
        <f t="shared" si="5"/>
        <v>0</v>
      </c>
      <c r="BG131" s="141">
        <f t="shared" si="6"/>
        <v>0</v>
      </c>
      <c r="BH131" s="141">
        <f t="shared" si="7"/>
        <v>0</v>
      </c>
      <c r="BI131" s="141">
        <f t="shared" si="8"/>
        <v>0</v>
      </c>
      <c r="BJ131" s="17" t="s">
        <v>84</v>
      </c>
      <c r="BK131" s="141">
        <f t="shared" si="9"/>
        <v>0</v>
      </c>
      <c r="BL131" s="17" t="s">
        <v>158</v>
      </c>
      <c r="BM131" s="140" t="s">
        <v>934</v>
      </c>
    </row>
    <row r="132" spans="1:65" s="2" customFormat="1" ht="36">
      <c r="A132" s="29"/>
      <c r="B132" s="128"/>
      <c r="C132" s="154" t="s">
        <v>13</v>
      </c>
      <c r="D132" s="154" t="s">
        <v>148</v>
      </c>
      <c r="E132" s="155" t="s">
        <v>935</v>
      </c>
      <c r="F132" s="156" t="s">
        <v>936</v>
      </c>
      <c r="G132" s="157" t="s">
        <v>124</v>
      </c>
      <c r="H132" s="158">
        <v>20</v>
      </c>
      <c r="I132" s="159"/>
      <c r="J132" s="159">
        <f t="shared" si="0"/>
        <v>0</v>
      </c>
      <c r="K132" s="156" t="s">
        <v>915</v>
      </c>
      <c r="L132" s="30"/>
      <c r="M132" s="160" t="s">
        <v>1</v>
      </c>
      <c r="N132" s="161" t="s">
        <v>41</v>
      </c>
      <c r="O132" s="138">
        <v>0</v>
      </c>
      <c r="P132" s="138">
        <f t="shared" si="1"/>
        <v>0</v>
      </c>
      <c r="Q132" s="138">
        <v>0</v>
      </c>
      <c r="R132" s="138">
        <f t="shared" si="2"/>
        <v>0</v>
      </c>
      <c r="S132" s="138">
        <v>0</v>
      </c>
      <c r="T132" s="139">
        <f t="shared" si="3"/>
        <v>0</v>
      </c>
      <c r="U132" s="29"/>
      <c r="V132" s="29"/>
      <c r="W132" s="29"/>
      <c r="X132" s="29"/>
      <c r="Y132" s="29"/>
      <c r="Z132" s="29"/>
      <c r="AA132" s="29"/>
      <c r="AB132" s="29"/>
      <c r="AC132" s="29"/>
      <c r="AD132" s="29"/>
      <c r="AE132" s="29"/>
      <c r="AR132" s="140" t="s">
        <v>158</v>
      </c>
      <c r="AT132" s="140" t="s">
        <v>148</v>
      </c>
      <c r="AU132" s="140" t="s">
        <v>84</v>
      </c>
      <c r="AY132" s="17" t="s">
        <v>127</v>
      </c>
      <c r="BE132" s="141">
        <f t="shared" si="4"/>
        <v>0</v>
      </c>
      <c r="BF132" s="141">
        <f t="shared" si="5"/>
        <v>0</v>
      </c>
      <c r="BG132" s="141">
        <f t="shared" si="6"/>
        <v>0</v>
      </c>
      <c r="BH132" s="141">
        <f t="shared" si="7"/>
        <v>0</v>
      </c>
      <c r="BI132" s="141">
        <f t="shared" si="8"/>
        <v>0</v>
      </c>
      <c r="BJ132" s="17" t="s">
        <v>84</v>
      </c>
      <c r="BK132" s="141">
        <f t="shared" si="9"/>
        <v>0</v>
      </c>
      <c r="BL132" s="17" t="s">
        <v>158</v>
      </c>
      <c r="BM132" s="140" t="s">
        <v>937</v>
      </c>
    </row>
    <row r="133" spans="1:65" s="2" customFormat="1" ht="36">
      <c r="A133" s="29"/>
      <c r="B133" s="128"/>
      <c r="C133" s="129" t="s">
        <v>170</v>
      </c>
      <c r="D133" s="129" t="s">
        <v>121</v>
      </c>
      <c r="E133" s="130" t="s">
        <v>938</v>
      </c>
      <c r="F133" s="131" t="s">
        <v>939</v>
      </c>
      <c r="G133" s="132" t="s">
        <v>124</v>
      </c>
      <c r="H133" s="133">
        <v>20</v>
      </c>
      <c r="I133" s="134"/>
      <c r="J133" s="134">
        <f t="shared" si="0"/>
        <v>0</v>
      </c>
      <c r="K133" s="131" t="s">
        <v>915</v>
      </c>
      <c r="L133" s="135"/>
      <c r="M133" s="136" t="s">
        <v>1</v>
      </c>
      <c r="N133" s="137" t="s">
        <v>41</v>
      </c>
      <c r="O133" s="138">
        <v>0</v>
      </c>
      <c r="P133" s="138">
        <f t="shared" si="1"/>
        <v>0</v>
      </c>
      <c r="Q133" s="138">
        <v>0</v>
      </c>
      <c r="R133" s="138">
        <f t="shared" si="2"/>
        <v>0</v>
      </c>
      <c r="S133" s="138">
        <v>0</v>
      </c>
      <c r="T133" s="139">
        <f t="shared" si="3"/>
        <v>0</v>
      </c>
      <c r="U133" s="29"/>
      <c r="V133" s="29"/>
      <c r="W133" s="29"/>
      <c r="X133" s="29"/>
      <c r="Y133" s="29"/>
      <c r="Z133" s="29"/>
      <c r="AA133" s="29"/>
      <c r="AB133" s="29"/>
      <c r="AC133" s="29"/>
      <c r="AD133" s="29"/>
      <c r="AE133" s="29"/>
      <c r="AR133" s="140" t="s">
        <v>173</v>
      </c>
      <c r="AT133" s="140" t="s">
        <v>121</v>
      </c>
      <c r="AU133" s="140" t="s">
        <v>84</v>
      </c>
      <c r="AY133" s="17" t="s">
        <v>127</v>
      </c>
      <c r="BE133" s="141">
        <f t="shared" si="4"/>
        <v>0</v>
      </c>
      <c r="BF133" s="141">
        <f t="shared" si="5"/>
        <v>0</v>
      </c>
      <c r="BG133" s="141">
        <f t="shared" si="6"/>
        <v>0</v>
      </c>
      <c r="BH133" s="141">
        <f t="shared" si="7"/>
        <v>0</v>
      </c>
      <c r="BI133" s="141">
        <f t="shared" si="8"/>
        <v>0</v>
      </c>
      <c r="BJ133" s="17" t="s">
        <v>84</v>
      </c>
      <c r="BK133" s="141">
        <f t="shared" si="9"/>
        <v>0</v>
      </c>
      <c r="BL133" s="17" t="s">
        <v>173</v>
      </c>
      <c r="BM133" s="140" t="s">
        <v>940</v>
      </c>
    </row>
    <row r="134" spans="1:65" s="2" customFormat="1" ht="36">
      <c r="A134" s="29"/>
      <c r="B134" s="128"/>
      <c r="C134" s="154" t="s">
        <v>175</v>
      </c>
      <c r="D134" s="154" t="s">
        <v>148</v>
      </c>
      <c r="E134" s="155" t="s">
        <v>941</v>
      </c>
      <c r="F134" s="156" t="s">
        <v>942</v>
      </c>
      <c r="G134" s="157" t="s">
        <v>124</v>
      </c>
      <c r="H134" s="158">
        <v>2</v>
      </c>
      <c r="I134" s="159"/>
      <c r="J134" s="159">
        <f t="shared" si="0"/>
        <v>0</v>
      </c>
      <c r="K134" s="156" t="s">
        <v>915</v>
      </c>
      <c r="L134" s="30"/>
      <c r="M134" s="160" t="s">
        <v>1</v>
      </c>
      <c r="N134" s="161" t="s">
        <v>41</v>
      </c>
      <c r="O134" s="138">
        <v>0</v>
      </c>
      <c r="P134" s="138">
        <f t="shared" si="1"/>
        <v>0</v>
      </c>
      <c r="Q134" s="138">
        <v>0</v>
      </c>
      <c r="R134" s="138">
        <f t="shared" si="2"/>
        <v>0</v>
      </c>
      <c r="S134" s="138">
        <v>0</v>
      </c>
      <c r="T134" s="139">
        <f t="shared" si="3"/>
        <v>0</v>
      </c>
      <c r="U134" s="29"/>
      <c r="V134" s="29"/>
      <c r="W134" s="29"/>
      <c r="X134" s="29"/>
      <c r="Y134" s="29"/>
      <c r="Z134" s="29"/>
      <c r="AA134" s="29"/>
      <c r="AB134" s="29"/>
      <c r="AC134" s="29"/>
      <c r="AD134" s="29"/>
      <c r="AE134" s="29"/>
      <c r="AR134" s="140" t="s">
        <v>158</v>
      </c>
      <c r="AT134" s="140" t="s">
        <v>148</v>
      </c>
      <c r="AU134" s="140" t="s">
        <v>84</v>
      </c>
      <c r="AY134" s="17" t="s">
        <v>127</v>
      </c>
      <c r="BE134" s="141">
        <f t="shared" si="4"/>
        <v>0</v>
      </c>
      <c r="BF134" s="141">
        <f t="shared" si="5"/>
        <v>0</v>
      </c>
      <c r="BG134" s="141">
        <f t="shared" si="6"/>
        <v>0</v>
      </c>
      <c r="BH134" s="141">
        <f t="shared" si="7"/>
        <v>0</v>
      </c>
      <c r="BI134" s="141">
        <f t="shared" si="8"/>
        <v>0</v>
      </c>
      <c r="BJ134" s="17" t="s">
        <v>84</v>
      </c>
      <c r="BK134" s="141">
        <f t="shared" si="9"/>
        <v>0</v>
      </c>
      <c r="BL134" s="17" t="s">
        <v>158</v>
      </c>
      <c r="BM134" s="140" t="s">
        <v>943</v>
      </c>
    </row>
    <row r="135" spans="1:65" s="2" customFormat="1" ht="24">
      <c r="A135" s="29"/>
      <c r="B135" s="128"/>
      <c r="C135" s="154" t="s">
        <v>179</v>
      </c>
      <c r="D135" s="154" t="s">
        <v>148</v>
      </c>
      <c r="E135" s="155" t="s">
        <v>944</v>
      </c>
      <c r="F135" s="156" t="s">
        <v>945</v>
      </c>
      <c r="G135" s="157" t="s">
        <v>247</v>
      </c>
      <c r="H135" s="158">
        <v>20</v>
      </c>
      <c r="I135" s="159"/>
      <c r="J135" s="159">
        <f t="shared" si="0"/>
        <v>0</v>
      </c>
      <c r="K135" s="156" t="s">
        <v>915</v>
      </c>
      <c r="L135" s="30"/>
      <c r="M135" s="160" t="s">
        <v>1</v>
      </c>
      <c r="N135" s="161" t="s">
        <v>41</v>
      </c>
      <c r="O135" s="138">
        <v>0</v>
      </c>
      <c r="P135" s="138">
        <f t="shared" si="1"/>
        <v>0</v>
      </c>
      <c r="Q135" s="138">
        <v>0</v>
      </c>
      <c r="R135" s="138">
        <f t="shared" si="2"/>
        <v>0</v>
      </c>
      <c r="S135" s="138">
        <v>0</v>
      </c>
      <c r="T135" s="139">
        <f t="shared" si="3"/>
        <v>0</v>
      </c>
      <c r="U135" s="29"/>
      <c r="V135" s="29"/>
      <c r="W135" s="29"/>
      <c r="X135" s="29"/>
      <c r="Y135" s="29"/>
      <c r="Z135" s="29"/>
      <c r="AA135" s="29"/>
      <c r="AB135" s="29"/>
      <c r="AC135" s="29"/>
      <c r="AD135" s="29"/>
      <c r="AE135" s="29"/>
      <c r="AR135" s="140" t="s">
        <v>158</v>
      </c>
      <c r="AT135" s="140" t="s">
        <v>148</v>
      </c>
      <c r="AU135" s="140" t="s">
        <v>84</v>
      </c>
      <c r="AY135" s="17" t="s">
        <v>127</v>
      </c>
      <c r="BE135" s="141">
        <f t="shared" si="4"/>
        <v>0</v>
      </c>
      <c r="BF135" s="141">
        <f t="shared" si="5"/>
        <v>0</v>
      </c>
      <c r="BG135" s="141">
        <f t="shared" si="6"/>
        <v>0</v>
      </c>
      <c r="BH135" s="141">
        <f t="shared" si="7"/>
        <v>0</v>
      </c>
      <c r="BI135" s="141">
        <f t="shared" si="8"/>
        <v>0</v>
      </c>
      <c r="BJ135" s="17" t="s">
        <v>84</v>
      </c>
      <c r="BK135" s="141">
        <f t="shared" si="9"/>
        <v>0</v>
      </c>
      <c r="BL135" s="17" t="s">
        <v>158</v>
      </c>
      <c r="BM135" s="140" t="s">
        <v>946</v>
      </c>
    </row>
    <row r="136" spans="1:65" s="2" customFormat="1" ht="44.25" customHeight="1">
      <c r="A136" s="29"/>
      <c r="B136" s="128"/>
      <c r="C136" s="154" t="s">
        <v>183</v>
      </c>
      <c r="D136" s="154" t="s">
        <v>148</v>
      </c>
      <c r="E136" s="155" t="s">
        <v>947</v>
      </c>
      <c r="F136" s="156" t="s">
        <v>948</v>
      </c>
      <c r="G136" s="157" t="s">
        <v>124</v>
      </c>
      <c r="H136" s="158">
        <v>1</v>
      </c>
      <c r="I136" s="159"/>
      <c r="J136" s="159">
        <f t="shared" si="0"/>
        <v>0</v>
      </c>
      <c r="K136" s="156" t="s">
        <v>915</v>
      </c>
      <c r="L136" s="30"/>
      <c r="M136" s="160" t="s">
        <v>1</v>
      </c>
      <c r="N136" s="161" t="s">
        <v>41</v>
      </c>
      <c r="O136" s="138">
        <v>0</v>
      </c>
      <c r="P136" s="138">
        <f t="shared" si="1"/>
        <v>0</v>
      </c>
      <c r="Q136" s="138">
        <v>0</v>
      </c>
      <c r="R136" s="138">
        <f t="shared" si="2"/>
        <v>0</v>
      </c>
      <c r="S136" s="138">
        <v>0</v>
      </c>
      <c r="T136" s="139">
        <f t="shared" si="3"/>
        <v>0</v>
      </c>
      <c r="U136" s="29"/>
      <c r="V136" s="29"/>
      <c r="W136" s="29"/>
      <c r="X136" s="29"/>
      <c r="Y136" s="29"/>
      <c r="Z136" s="29"/>
      <c r="AA136" s="29"/>
      <c r="AB136" s="29"/>
      <c r="AC136" s="29"/>
      <c r="AD136" s="29"/>
      <c r="AE136" s="29"/>
      <c r="AR136" s="140" t="s">
        <v>158</v>
      </c>
      <c r="AT136" s="140" t="s">
        <v>148</v>
      </c>
      <c r="AU136" s="140" t="s">
        <v>84</v>
      </c>
      <c r="AY136" s="17" t="s">
        <v>127</v>
      </c>
      <c r="BE136" s="141">
        <f t="shared" si="4"/>
        <v>0</v>
      </c>
      <c r="BF136" s="141">
        <f t="shared" si="5"/>
        <v>0</v>
      </c>
      <c r="BG136" s="141">
        <f t="shared" si="6"/>
        <v>0</v>
      </c>
      <c r="BH136" s="141">
        <f t="shared" si="7"/>
        <v>0</v>
      </c>
      <c r="BI136" s="141">
        <f t="shared" si="8"/>
        <v>0</v>
      </c>
      <c r="BJ136" s="17" t="s">
        <v>84</v>
      </c>
      <c r="BK136" s="141">
        <f t="shared" si="9"/>
        <v>0</v>
      </c>
      <c r="BL136" s="17" t="s">
        <v>158</v>
      </c>
      <c r="BM136" s="140" t="s">
        <v>949</v>
      </c>
    </row>
    <row r="137" spans="1:65" s="2" customFormat="1" ht="36">
      <c r="A137" s="29"/>
      <c r="B137" s="128"/>
      <c r="C137" s="129" t="s">
        <v>8</v>
      </c>
      <c r="D137" s="129" t="s">
        <v>121</v>
      </c>
      <c r="E137" s="130" t="s">
        <v>950</v>
      </c>
      <c r="F137" s="131" t="s">
        <v>951</v>
      </c>
      <c r="G137" s="132" t="s">
        <v>952</v>
      </c>
      <c r="H137" s="133">
        <v>1</v>
      </c>
      <c r="I137" s="134"/>
      <c r="J137" s="134">
        <f t="shared" si="0"/>
        <v>0</v>
      </c>
      <c r="K137" s="131" t="s">
        <v>125</v>
      </c>
      <c r="L137" s="135"/>
      <c r="M137" s="136" t="s">
        <v>1</v>
      </c>
      <c r="N137" s="137" t="s">
        <v>41</v>
      </c>
      <c r="O137" s="138">
        <v>0</v>
      </c>
      <c r="P137" s="138">
        <f t="shared" si="1"/>
        <v>0</v>
      </c>
      <c r="Q137" s="138">
        <v>0</v>
      </c>
      <c r="R137" s="138">
        <f t="shared" si="2"/>
        <v>0</v>
      </c>
      <c r="S137" s="138">
        <v>0</v>
      </c>
      <c r="T137" s="139">
        <f t="shared" si="3"/>
        <v>0</v>
      </c>
      <c r="U137" s="29"/>
      <c r="V137" s="29"/>
      <c r="W137" s="29"/>
      <c r="X137" s="29"/>
      <c r="Y137" s="29"/>
      <c r="Z137" s="29"/>
      <c r="AA137" s="29"/>
      <c r="AB137" s="29"/>
      <c r="AC137" s="29"/>
      <c r="AD137" s="29"/>
      <c r="AE137" s="29"/>
      <c r="AR137" s="140" t="s">
        <v>173</v>
      </c>
      <c r="AT137" s="140" t="s">
        <v>121</v>
      </c>
      <c r="AU137" s="140" t="s">
        <v>84</v>
      </c>
      <c r="AY137" s="17" t="s">
        <v>127</v>
      </c>
      <c r="BE137" s="141">
        <f t="shared" si="4"/>
        <v>0</v>
      </c>
      <c r="BF137" s="141">
        <f t="shared" si="5"/>
        <v>0</v>
      </c>
      <c r="BG137" s="141">
        <f t="shared" si="6"/>
        <v>0</v>
      </c>
      <c r="BH137" s="141">
        <f t="shared" si="7"/>
        <v>0</v>
      </c>
      <c r="BI137" s="141">
        <f t="shared" si="8"/>
        <v>0</v>
      </c>
      <c r="BJ137" s="17" t="s">
        <v>84</v>
      </c>
      <c r="BK137" s="141">
        <f t="shared" si="9"/>
        <v>0</v>
      </c>
      <c r="BL137" s="17" t="s">
        <v>173</v>
      </c>
      <c r="BM137" s="140" t="s">
        <v>953</v>
      </c>
    </row>
    <row r="138" spans="1:65" s="2" customFormat="1" ht="21.75" customHeight="1">
      <c r="A138" s="29"/>
      <c r="B138" s="128"/>
      <c r="C138" s="129" t="s">
        <v>190</v>
      </c>
      <c r="D138" s="129" t="s">
        <v>121</v>
      </c>
      <c r="E138" s="130" t="s">
        <v>954</v>
      </c>
      <c r="F138" s="131" t="s">
        <v>955</v>
      </c>
      <c r="G138" s="132" t="s">
        <v>124</v>
      </c>
      <c r="H138" s="133">
        <v>1</v>
      </c>
      <c r="I138" s="134"/>
      <c r="J138" s="134">
        <f t="shared" si="0"/>
        <v>0</v>
      </c>
      <c r="K138" s="131" t="s">
        <v>915</v>
      </c>
      <c r="L138" s="135"/>
      <c r="M138" s="136" t="s">
        <v>1</v>
      </c>
      <c r="N138" s="137" t="s">
        <v>41</v>
      </c>
      <c r="O138" s="138">
        <v>0</v>
      </c>
      <c r="P138" s="138">
        <f t="shared" si="1"/>
        <v>0</v>
      </c>
      <c r="Q138" s="138">
        <v>0</v>
      </c>
      <c r="R138" s="138">
        <f t="shared" si="2"/>
        <v>0</v>
      </c>
      <c r="S138" s="138">
        <v>0</v>
      </c>
      <c r="T138" s="139">
        <f t="shared" si="3"/>
        <v>0</v>
      </c>
      <c r="U138" s="29"/>
      <c r="V138" s="29"/>
      <c r="W138" s="29"/>
      <c r="X138" s="29"/>
      <c r="Y138" s="29"/>
      <c r="Z138" s="29"/>
      <c r="AA138" s="29"/>
      <c r="AB138" s="29"/>
      <c r="AC138" s="29"/>
      <c r="AD138" s="29"/>
      <c r="AE138" s="29"/>
      <c r="AR138" s="140" t="s">
        <v>158</v>
      </c>
      <c r="AT138" s="140" t="s">
        <v>121</v>
      </c>
      <c r="AU138" s="140" t="s">
        <v>84</v>
      </c>
      <c r="AY138" s="17" t="s">
        <v>127</v>
      </c>
      <c r="BE138" s="141">
        <f t="shared" si="4"/>
        <v>0</v>
      </c>
      <c r="BF138" s="141">
        <f t="shared" si="5"/>
        <v>0</v>
      </c>
      <c r="BG138" s="141">
        <f t="shared" si="6"/>
        <v>0</v>
      </c>
      <c r="BH138" s="141">
        <f t="shared" si="7"/>
        <v>0</v>
      </c>
      <c r="BI138" s="141">
        <f t="shared" si="8"/>
        <v>0</v>
      </c>
      <c r="BJ138" s="17" t="s">
        <v>84</v>
      </c>
      <c r="BK138" s="141">
        <f t="shared" si="9"/>
        <v>0</v>
      </c>
      <c r="BL138" s="17" t="s">
        <v>158</v>
      </c>
      <c r="BM138" s="140" t="s">
        <v>956</v>
      </c>
    </row>
    <row r="139" spans="1:65" s="2" customFormat="1" ht="24">
      <c r="A139" s="29"/>
      <c r="B139" s="128"/>
      <c r="C139" s="129" t="s">
        <v>194</v>
      </c>
      <c r="D139" s="129" t="s">
        <v>121</v>
      </c>
      <c r="E139" s="130" t="s">
        <v>957</v>
      </c>
      <c r="F139" s="131" t="s">
        <v>958</v>
      </c>
      <c r="G139" s="132" t="s">
        <v>247</v>
      </c>
      <c r="H139" s="133">
        <v>20</v>
      </c>
      <c r="I139" s="134"/>
      <c r="J139" s="134">
        <f t="shared" si="0"/>
        <v>0</v>
      </c>
      <c r="K139" s="131" t="s">
        <v>915</v>
      </c>
      <c r="L139" s="135"/>
      <c r="M139" s="136" t="s">
        <v>1</v>
      </c>
      <c r="N139" s="137" t="s">
        <v>41</v>
      </c>
      <c r="O139" s="138">
        <v>0</v>
      </c>
      <c r="P139" s="138">
        <f t="shared" si="1"/>
        <v>0</v>
      </c>
      <c r="Q139" s="138">
        <v>0</v>
      </c>
      <c r="R139" s="138">
        <f t="shared" si="2"/>
        <v>0</v>
      </c>
      <c r="S139" s="138">
        <v>0</v>
      </c>
      <c r="T139" s="139">
        <f t="shared" si="3"/>
        <v>0</v>
      </c>
      <c r="U139" s="29"/>
      <c r="V139" s="29"/>
      <c r="W139" s="29"/>
      <c r="X139" s="29"/>
      <c r="Y139" s="29"/>
      <c r="Z139" s="29"/>
      <c r="AA139" s="29"/>
      <c r="AB139" s="29"/>
      <c r="AC139" s="29"/>
      <c r="AD139" s="29"/>
      <c r="AE139" s="29"/>
      <c r="AR139" s="140" t="s">
        <v>158</v>
      </c>
      <c r="AT139" s="140" t="s">
        <v>121</v>
      </c>
      <c r="AU139" s="140" t="s">
        <v>84</v>
      </c>
      <c r="AY139" s="17" t="s">
        <v>127</v>
      </c>
      <c r="BE139" s="141">
        <f t="shared" si="4"/>
        <v>0</v>
      </c>
      <c r="BF139" s="141">
        <f t="shared" si="5"/>
        <v>0</v>
      </c>
      <c r="BG139" s="141">
        <f t="shared" si="6"/>
        <v>0</v>
      </c>
      <c r="BH139" s="141">
        <f t="shared" si="7"/>
        <v>0</v>
      </c>
      <c r="BI139" s="141">
        <f t="shared" si="8"/>
        <v>0</v>
      </c>
      <c r="BJ139" s="17" t="s">
        <v>84</v>
      </c>
      <c r="BK139" s="141">
        <f t="shared" si="9"/>
        <v>0</v>
      </c>
      <c r="BL139" s="17" t="s">
        <v>158</v>
      </c>
      <c r="BM139" s="140" t="s">
        <v>959</v>
      </c>
    </row>
    <row r="140" spans="1:65" s="2" customFormat="1" ht="24">
      <c r="A140" s="29"/>
      <c r="B140" s="128"/>
      <c r="C140" s="129" t="s">
        <v>198</v>
      </c>
      <c r="D140" s="129" t="s">
        <v>121</v>
      </c>
      <c r="E140" s="130" t="s">
        <v>960</v>
      </c>
      <c r="F140" s="131" t="s">
        <v>961</v>
      </c>
      <c r="G140" s="132" t="s">
        <v>247</v>
      </c>
      <c r="H140" s="133">
        <v>10</v>
      </c>
      <c r="I140" s="134"/>
      <c r="J140" s="134">
        <f t="shared" si="0"/>
        <v>0</v>
      </c>
      <c r="K140" s="131" t="s">
        <v>915</v>
      </c>
      <c r="L140" s="135"/>
      <c r="M140" s="136" t="s">
        <v>1</v>
      </c>
      <c r="N140" s="137" t="s">
        <v>41</v>
      </c>
      <c r="O140" s="138">
        <v>0</v>
      </c>
      <c r="P140" s="138">
        <f t="shared" si="1"/>
        <v>0</v>
      </c>
      <c r="Q140" s="138">
        <v>0</v>
      </c>
      <c r="R140" s="138">
        <f t="shared" si="2"/>
        <v>0</v>
      </c>
      <c r="S140" s="138">
        <v>0</v>
      </c>
      <c r="T140" s="139">
        <f t="shared" si="3"/>
        <v>0</v>
      </c>
      <c r="U140" s="29"/>
      <c r="V140" s="29"/>
      <c r="W140" s="29"/>
      <c r="X140" s="29"/>
      <c r="Y140" s="29"/>
      <c r="Z140" s="29"/>
      <c r="AA140" s="29"/>
      <c r="AB140" s="29"/>
      <c r="AC140" s="29"/>
      <c r="AD140" s="29"/>
      <c r="AE140" s="29"/>
      <c r="AR140" s="140" t="s">
        <v>158</v>
      </c>
      <c r="AT140" s="140" t="s">
        <v>121</v>
      </c>
      <c r="AU140" s="140" t="s">
        <v>84</v>
      </c>
      <c r="AY140" s="17" t="s">
        <v>127</v>
      </c>
      <c r="BE140" s="141">
        <f t="shared" si="4"/>
        <v>0</v>
      </c>
      <c r="BF140" s="141">
        <f t="shared" si="5"/>
        <v>0</v>
      </c>
      <c r="BG140" s="141">
        <f t="shared" si="6"/>
        <v>0</v>
      </c>
      <c r="BH140" s="141">
        <f t="shared" si="7"/>
        <v>0</v>
      </c>
      <c r="BI140" s="141">
        <f t="shared" si="8"/>
        <v>0</v>
      </c>
      <c r="BJ140" s="17" t="s">
        <v>84</v>
      </c>
      <c r="BK140" s="141">
        <f t="shared" si="9"/>
        <v>0</v>
      </c>
      <c r="BL140" s="17" t="s">
        <v>158</v>
      </c>
      <c r="BM140" s="140" t="s">
        <v>962</v>
      </c>
    </row>
    <row r="141" spans="1:65" s="2" customFormat="1" ht="24">
      <c r="A141" s="29"/>
      <c r="B141" s="128"/>
      <c r="C141" s="129" t="s">
        <v>202</v>
      </c>
      <c r="D141" s="129" t="s">
        <v>121</v>
      </c>
      <c r="E141" s="130" t="s">
        <v>963</v>
      </c>
      <c r="F141" s="131" t="s">
        <v>964</v>
      </c>
      <c r="G141" s="132" t="s">
        <v>247</v>
      </c>
      <c r="H141" s="133">
        <v>10</v>
      </c>
      <c r="I141" s="134"/>
      <c r="J141" s="134">
        <f t="shared" si="0"/>
        <v>0</v>
      </c>
      <c r="K141" s="131" t="s">
        <v>915</v>
      </c>
      <c r="L141" s="135"/>
      <c r="M141" s="136" t="s">
        <v>1</v>
      </c>
      <c r="N141" s="137" t="s">
        <v>41</v>
      </c>
      <c r="O141" s="138">
        <v>0</v>
      </c>
      <c r="P141" s="138">
        <f t="shared" si="1"/>
        <v>0</v>
      </c>
      <c r="Q141" s="138">
        <v>0</v>
      </c>
      <c r="R141" s="138">
        <f t="shared" si="2"/>
        <v>0</v>
      </c>
      <c r="S141" s="138">
        <v>0</v>
      </c>
      <c r="T141" s="139">
        <f t="shared" si="3"/>
        <v>0</v>
      </c>
      <c r="U141" s="29"/>
      <c r="V141" s="29"/>
      <c r="W141" s="29"/>
      <c r="X141" s="29"/>
      <c r="Y141" s="29"/>
      <c r="Z141" s="29"/>
      <c r="AA141" s="29"/>
      <c r="AB141" s="29"/>
      <c r="AC141" s="29"/>
      <c r="AD141" s="29"/>
      <c r="AE141" s="29"/>
      <c r="AR141" s="140" t="s">
        <v>158</v>
      </c>
      <c r="AT141" s="140" t="s">
        <v>121</v>
      </c>
      <c r="AU141" s="140" t="s">
        <v>84</v>
      </c>
      <c r="AY141" s="17" t="s">
        <v>127</v>
      </c>
      <c r="BE141" s="141">
        <f t="shared" si="4"/>
        <v>0</v>
      </c>
      <c r="BF141" s="141">
        <f t="shared" si="5"/>
        <v>0</v>
      </c>
      <c r="BG141" s="141">
        <f t="shared" si="6"/>
        <v>0</v>
      </c>
      <c r="BH141" s="141">
        <f t="shared" si="7"/>
        <v>0</v>
      </c>
      <c r="BI141" s="141">
        <f t="shared" si="8"/>
        <v>0</v>
      </c>
      <c r="BJ141" s="17" t="s">
        <v>84</v>
      </c>
      <c r="BK141" s="141">
        <f t="shared" si="9"/>
        <v>0</v>
      </c>
      <c r="BL141" s="17" t="s">
        <v>158</v>
      </c>
      <c r="BM141" s="140" t="s">
        <v>965</v>
      </c>
    </row>
    <row r="142" spans="1:65" s="2" customFormat="1" ht="36">
      <c r="A142" s="29"/>
      <c r="B142" s="128"/>
      <c r="C142" s="154" t="s">
        <v>206</v>
      </c>
      <c r="D142" s="154" t="s">
        <v>148</v>
      </c>
      <c r="E142" s="155" t="s">
        <v>966</v>
      </c>
      <c r="F142" s="156" t="s">
        <v>967</v>
      </c>
      <c r="G142" s="157" t="s">
        <v>124</v>
      </c>
      <c r="H142" s="158">
        <v>1</v>
      </c>
      <c r="I142" s="159"/>
      <c r="J142" s="159">
        <f t="shared" si="0"/>
        <v>0</v>
      </c>
      <c r="K142" s="156" t="s">
        <v>915</v>
      </c>
      <c r="L142" s="30"/>
      <c r="M142" s="160" t="s">
        <v>1</v>
      </c>
      <c r="N142" s="161" t="s">
        <v>41</v>
      </c>
      <c r="O142" s="138">
        <v>0</v>
      </c>
      <c r="P142" s="138">
        <f t="shared" si="1"/>
        <v>0</v>
      </c>
      <c r="Q142" s="138">
        <v>0</v>
      </c>
      <c r="R142" s="138">
        <f t="shared" si="2"/>
        <v>0</v>
      </c>
      <c r="S142" s="138">
        <v>0</v>
      </c>
      <c r="T142" s="139">
        <f t="shared" si="3"/>
        <v>0</v>
      </c>
      <c r="U142" s="29"/>
      <c r="V142" s="29"/>
      <c r="W142" s="29"/>
      <c r="X142" s="29"/>
      <c r="Y142" s="29"/>
      <c r="Z142" s="29"/>
      <c r="AA142" s="29"/>
      <c r="AB142" s="29"/>
      <c r="AC142" s="29"/>
      <c r="AD142" s="29"/>
      <c r="AE142" s="29"/>
      <c r="AR142" s="140" t="s">
        <v>158</v>
      </c>
      <c r="AT142" s="140" t="s">
        <v>148</v>
      </c>
      <c r="AU142" s="140" t="s">
        <v>84</v>
      </c>
      <c r="AY142" s="17" t="s">
        <v>127</v>
      </c>
      <c r="BE142" s="141">
        <f t="shared" si="4"/>
        <v>0</v>
      </c>
      <c r="BF142" s="141">
        <f t="shared" si="5"/>
        <v>0</v>
      </c>
      <c r="BG142" s="141">
        <f t="shared" si="6"/>
        <v>0</v>
      </c>
      <c r="BH142" s="141">
        <f t="shared" si="7"/>
        <v>0</v>
      </c>
      <c r="BI142" s="141">
        <f t="shared" si="8"/>
        <v>0</v>
      </c>
      <c r="BJ142" s="17" t="s">
        <v>84</v>
      </c>
      <c r="BK142" s="141">
        <f t="shared" si="9"/>
        <v>0</v>
      </c>
      <c r="BL142" s="17" t="s">
        <v>158</v>
      </c>
      <c r="BM142" s="140" t="s">
        <v>968</v>
      </c>
    </row>
    <row r="143" spans="1:65" s="2" customFormat="1" ht="24">
      <c r="A143" s="29"/>
      <c r="B143" s="128"/>
      <c r="C143" s="154" t="s">
        <v>7</v>
      </c>
      <c r="D143" s="154" t="s">
        <v>148</v>
      </c>
      <c r="E143" s="155" t="s">
        <v>969</v>
      </c>
      <c r="F143" s="156" t="s">
        <v>970</v>
      </c>
      <c r="G143" s="157" t="s">
        <v>124</v>
      </c>
      <c r="H143" s="158">
        <v>1</v>
      </c>
      <c r="I143" s="159"/>
      <c r="J143" s="159">
        <f t="shared" si="0"/>
        <v>0</v>
      </c>
      <c r="K143" s="156" t="s">
        <v>915</v>
      </c>
      <c r="L143" s="30"/>
      <c r="M143" s="160" t="s">
        <v>1</v>
      </c>
      <c r="N143" s="161" t="s">
        <v>41</v>
      </c>
      <c r="O143" s="138">
        <v>0</v>
      </c>
      <c r="P143" s="138">
        <f t="shared" si="1"/>
        <v>0</v>
      </c>
      <c r="Q143" s="138">
        <v>0</v>
      </c>
      <c r="R143" s="138">
        <f t="shared" si="2"/>
        <v>0</v>
      </c>
      <c r="S143" s="138">
        <v>0</v>
      </c>
      <c r="T143" s="139">
        <f t="shared" si="3"/>
        <v>0</v>
      </c>
      <c r="U143" s="29"/>
      <c r="V143" s="29"/>
      <c r="W143" s="29"/>
      <c r="X143" s="29"/>
      <c r="Y143" s="29"/>
      <c r="Z143" s="29"/>
      <c r="AA143" s="29"/>
      <c r="AB143" s="29"/>
      <c r="AC143" s="29"/>
      <c r="AD143" s="29"/>
      <c r="AE143" s="29"/>
      <c r="AR143" s="140" t="s">
        <v>158</v>
      </c>
      <c r="AT143" s="140" t="s">
        <v>148</v>
      </c>
      <c r="AU143" s="140" t="s">
        <v>84</v>
      </c>
      <c r="AY143" s="17" t="s">
        <v>127</v>
      </c>
      <c r="BE143" s="141">
        <f t="shared" si="4"/>
        <v>0</v>
      </c>
      <c r="BF143" s="141">
        <f t="shared" si="5"/>
        <v>0</v>
      </c>
      <c r="BG143" s="141">
        <f t="shared" si="6"/>
        <v>0</v>
      </c>
      <c r="BH143" s="141">
        <f t="shared" si="7"/>
        <v>0</v>
      </c>
      <c r="BI143" s="141">
        <f t="shared" si="8"/>
        <v>0</v>
      </c>
      <c r="BJ143" s="17" t="s">
        <v>84</v>
      </c>
      <c r="BK143" s="141">
        <f t="shared" si="9"/>
        <v>0</v>
      </c>
      <c r="BL143" s="17" t="s">
        <v>158</v>
      </c>
      <c r="BM143" s="140" t="s">
        <v>971</v>
      </c>
    </row>
    <row r="144" spans="1:65" s="2" customFormat="1" ht="24">
      <c r="A144" s="29"/>
      <c r="B144" s="128"/>
      <c r="C144" s="154" t="s">
        <v>213</v>
      </c>
      <c r="D144" s="154" t="s">
        <v>148</v>
      </c>
      <c r="E144" s="155" t="s">
        <v>972</v>
      </c>
      <c r="F144" s="156" t="s">
        <v>973</v>
      </c>
      <c r="G144" s="157" t="s">
        <v>124</v>
      </c>
      <c r="H144" s="158">
        <v>1</v>
      </c>
      <c r="I144" s="159"/>
      <c r="J144" s="159">
        <f t="shared" si="0"/>
        <v>0</v>
      </c>
      <c r="K144" s="156" t="s">
        <v>915</v>
      </c>
      <c r="L144" s="30"/>
      <c r="M144" s="160" t="s">
        <v>1</v>
      </c>
      <c r="N144" s="161" t="s">
        <v>41</v>
      </c>
      <c r="O144" s="138">
        <v>0</v>
      </c>
      <c r="P144" s="138">
        <f t="shared" si="1"/>
        <v>0</v>
      </c>
      <c r="Q144" s="138">
        <v>0</v>
      </c>
      <c r="R144" s="138">
        <f t="shared" si="2"/>
        <v>0</v>
      </c>
      <c r="S144" s="138">
        <v>0</v>
      </c>
      <c r="T144" s="139">
        <f t="shared" si="3"/>
        <v>0</v>
      </c>
      <c r="U144" s="29"/>
      <c r="V144" s="29"/>
      <c r="W144" s="29"/>
      <c r="X144" s="29"/>
      <c r="Y144" s="29"/>
      <c r="Z144" s="29"/>
      <c r="AA144" s="29"/>
      <c r="AB144" s="29"/>
      <c r="AC144" s="29"/>
      <c r="AD144" s="29"/>
      <c r="AE144" s="29"/>
      <c r="AR144" s="140" t="s">
        <v>158</v>
      </c>
      <c r="AT144" s="140" t="s">
        <v>148</v>
      </c>
      <c r="AU144" s="140" t="s">
        <v>84</v>
      </c>
      <c r="AY144" s="17" t="s">
        <v>127</v>
      </c>
      <c r="BE144" s="141">
        <f t="shared" si="4"/>
        <v>0</v>
      </c>
      <c r="BF144" s="141">
        <f t="shared" si="5"/>
        <v>0</v>
      </c>
      <c r="BG144" s="141">
        <f t="shared" si="6"/>
        <v>0</v>
      </c>
      <c r="BH144" s="141">
        <f t="shared" si="7"/>
        <v>0</v>
      </c>
      <c r="BI144" s="141">
        <f t="shared" si="8"/>
        <v>0</v>
      </c>
      <c r="BJ144" s="17" t="s">
        <v>84</v>
      </c>
      <c r="BK144" s="141">
        <f t="shared" si="9"/>
        <v>0</v>
      </c>
      <c r="BL144" s="17" t="s">
        <v>158</v>
      </c>
      <c r="BM144" s="140" t="s">
        <v>974</v>
      </c>
    </row>
    <row r="145" spans="1:65" s="2" customFormat="1" ht="24">
      <c r="A145" s="29"/>
      <c r="B145" s="128"/>
      <c r="C145" s="154" t="s">
        <v>217</v>
      </c>
      <c r="D145" s="154" t="s">
        <v>148</v>
      </c>
      <c r="E145" s="155" t="s">
        <v>975</v>
      </c>
      <c r="F145" s="156" t="s">
        <v>976</v>
      </c>
      <c r="G145" s="157" t="s">
        <v>124</v>
      </c>
      <c r="H145" s="158">
        <v>3</v>
      </c>
      <c r="I145" s="159"/>
      <c r="J145" s="159">
        <f t="shared" si="0"/>
        <v>0</v>
      </c>
      <c r="K145" s="156" t="s">
        <v>915</v>
      </c>
      <c r="L145" s="30"/>
      <c r="M145" s="160" t="s">
        <v>1</v>
      </c>
      <c r="N145" s="161" t="s">
        <v>41</v>
      </c>
      <c r="O145" s="138">
        <v>0</v>
      </c>
      <c r="P145" s="138">
        <f t="shared" si="1"/>
        <v>0</v>
      </c>
      <c r="Q145" s="138">
        <v>0</v>
      </c>
      <c r="R145" s="138">
        <f t="shared" si="2"/>
        <v>0</v>
      </c>
      <c r="S145" s="138">
        <v>0</v>
      </c>
      <c r="T145" s="139">
        <f t="shared" si="3"/>
        <v>0</v>
      </c>
      <c r="U145" s="29"/>
      <c r="V145" s="29"/>
      <c r="W145" s="29"/>
      <c r="X145" s="29"/>
      <c r="Y145" s="29"/>
      <c r="Z145" s="29"/>
      <c r="AA145" s="29"/>
      <c r="AB145" s="29"/>
      <c r="AC145" s="29"/>
      <c r="AD145" s="29"/>
      <c r="AE145" s="29"/>
      <c r="AR145" s="140" t="s">
        <v>158</v>
      </c>
      <c r="AT145" s="140" t="s">
        <v>148</v>
      </c>
      <c r="AU145" s="140" t="s">
        <v>84</v>
      </c>
      <c r="AY145" s="17" t="s">
        <v>127</v>
      </c>
      <c r="BE145" s="141">
        <f t="shared" si="4"/>
        <v>0</v>
      </c>
      <c r="BF145" s="141">
        <f t="shared" si="5"/>
        <v>0</v>
      </c>
      <c r="BG145" s="141">
        <f t="shared" si="6"/>
        <v>0</v>
      </c>
      <c r="BH145" s="141">
        <f t="shared" si="7"/>
        <v>0</v>
      </c>
      <c r="BI145" s="141">
        <f t="shared" si="8"/>
        <v>0</v>
      </c>
      <c r="BJ145" s="17" t="s">
        <v>84</v>
      </c>
      <c r="BK145" s="141">
        <f t="shared" si="9"/>
        <v>0</v>
      </c>
      <c r="BL145" s="17" t="s">
        <v>158</v>
      </c>
      <c r="BM145" s="140" t="s">
        <v>977</v>
      </c>
    </row>
    <row r="146" spans="1:65" s="2" customFormat="1" ht="24">
      <c r="A146" s="29"/>
      <c r="B146" s="128"/>
      <c r="C146" s="154" t="s">
        <v>221</v>
      </c>
      <c r="D146" s="154" t="s">
        <v>148</v>
      </c>
      <c r="E146" s="155" t="s">
        <v>978</v>
      </c>
      <c r="F146" s="156" t="s">
        <v>979</v>
      </c>
      <c r="G146" s="157" t="s">
        <v>124</v>
      </c>
      <c r="H146" s="158">
        <v>2</v>
      </c>
      <c r="I146" s="159"/>
      <c r="J146" s="159">
        <f t="shared" si="0"/>
        <v>0</v>
      </c>
      <c r="K146" s="156" t="s">
        <v>915</v>
      </c>
      <c r="L146" s="30"/>
      <c r="M146" s="160" t="s">
        <v>1</v>
      </c>
      <c r="N146" s="161" t="s">
        <v>41</v>
      </c>
      <c r="O146" s="138">
        <v>0</v>
      </c>
      <c r="P146" s="138">
        <f t="shared" si="1"/>
        <v>0</v>
      </c>
      <c r="Q146" s="138">
        <v>0</v>
      </c>
      <c r="R146" s="138">
        <f t="shared" si="2"/>
        <v>0</v>
      </c>
      <c r="S146" s="138">
        <v>0</v>
      </c>
      <c r="T146" s="139">
        <f t="shared" si="3"/>
        <v>0</v>
      </c>
      <c r="U146" s="29"/>
      <c r="V146" s="29"/>
      <c r="W146" s="29"/>
      <c r="X146" s="29"/>
      <c r="Y146" s="29"/>
      <c r="Z146" s="29"/>
      <c r="AA146" s="29"/>
      <c r="AB146" s="29"/>
      <c r="AC146" s="29"/>
      <c r="AD146" s="29"/>
      <c r="AE146" s="29"/>
      <c r="AR146" s="140" t="s">
        <v>158</v>
      </c>
      <c r="AT146" s="140" t="s">
        <v>148</v>
      </c>
      <c r="AU146" s="140" t="s">
        <v>84</v>
      </c>
      <c r="AY146" s="17" t="s">
        <v>127</v>
      </c>
      <c r="BE146" s="141">
        <f t="shared" si="4"/>
        <v>0</v>
      </c>
      <c r="BF146" s="141">
        <f t="shared" si="5"/>
        <v>0</v>
      </c>
      <c r="BG146" s="141">
        <f t="shared" si="6"/>
        <v>0</v>
      </c>
      <c r="BH146" s="141">
        <f t="shared" si="7"/>
        <v>0</v>
      </c>
      <c r="BI146" s="141">
        <f t="shared" si="8"/>
        <v>0</v>
      </c>
      <c r="BJ146" s="17" t="s">
        <v>84</v>
      </c>
      <c r="BK146" s="141">
        <f t="shared" si="9"/>
        <v>0</v>
      </c>
      <c r="BL146" s="17" t="s">
        <v>158</v>
      </c>
      <c r="BM146" s="140" t="s">
        <v>980</v>
      </c>
    </row>
    <row r="147" spans="1:65" s="2" customFormat="1" ht="16.5" customHeight="1">
      <c r="A147" s="29"/>
      <c r="B147" s="128"/>
      <c r="C147" s="154" t="s">
        <v>228</v>
      </c>
      <c r="D147" s="154" t="s">
        <v>148</v>
      </c>
      <c r="E147" s="155" t="s">
        <v>981</v>
      </c>
      <c r="F147" s="156" t="s">
        <v>982</v>
      </c>
      <c r="G147" s="157" t="s">
        <v>983</v>
      </c>
      <c r="H147" s="158">
        <v>3</v>
      </c>
      <c r="I147" s="159"/>
      <c r="J147" s="159">
        <f t="shared" si="0"/>
        <v>0</v>
      </c>
      <c r="K147" s="156" t="s">
        <v>915</v>
      </c>
      <c r="L147" s="30"/>
      <c r="M147" s="160" t="s">
        <v>1</v>
      </c>
      <c r="N147" s="161" t="s">
        <v>41</v>
      </c>
      <c r="O147" s="138">
        <v>0</v>
      </c>
      <c r="P147" s="138">
        <f t="shared" si="1"/>
        <v>0</v>
      </c>
      <c r="Q147" s="138">
        <v>0</v>
      </c>
      <c r="R147" s="138">
        <f t="shared" si="2"/>
        <v>0</v>
      </c>
      <c r="S147" s="138">
        <v>0</v>
      </c>
      <c r="T147" s="139">
        <f t="shared" si="3"/>
        <v>0</v>
      </c>
      <c r="U147" s="29"/>
      <c r="V147" s="29"/>
      <c r="W147" s="29"/>
      <c r="X147" s="29"/>
      <c r="Y147" s="29"/>
      <c r="Z147" s="29"/>
      <c r="AA147" s="29"/>
      <c r="AB147" s="29"/>
      <c r="AC147" s="29"/>
      <c r="AD147" s="29"/>
      <c r="AE147" s="29"/>
      <c r="AR147" s="140" t="s">
        <v>158</v>
      </c>
      <c r="AT147" s="140" t="s">
        <v>148</v>
      </c>
      <c r="AU147" s="140" t="s">
        <v>84</v>
      </c>
      <c r="AY147" s="17" t="s">
        <v>127</v>
      </c>
      <c r="BE147" s="141">
        <f t="shared" si="4"/>
        <v>0</v>
      </c>
      <c r="BF147" s="141">
        <f t="shared" si="5"/>
        <v>0</v>
      </c>
      <c r="BG147" s="141">
        <f t="shared" si="6"/>
        <v>0</v>
      </c>
      <c r="BH147" s="141">
        <f t="shared" si="7"/>
        <v>0</v>
      </c>
      <c r="BI147" s="141">
        <f t="shared" si="8"/>
        <v>0</v>
      </c>
      <c r="BJ147" s="17" t="s">
        <v>84</v>
      </c>
      <c r="BK147" s="141">
        <f t="shared" si="9"/>
        <v>0</v>
      </c>
      <c r="BL147" s="17" t="s">
        <v>158</v>
      </c>
      <c r="BM147" s="140" t="s">
        <v>984</v>
      </c>
    </row>
    <row r="148" spans="1:65" s="2" customFormat="1" ht="24">
      <c r="A148" s="29"/>
      <c r="B148" s="128"/>
      <c r="C148" s="154" t="s">
        <v>356</v>
      </c>
      <c r="D148" s="154" t="s">
        <v>148</v>
      </c>
      <c r="E148" s="155" t="s">
        <v>985</v>
      </c>
      <c r="F148" s="156" t="s">
        <v>986</v>
      </c>
      <c r="G148" s="157" t="s">
        <v>983</v>
      </c>
      <c r="H148" s="158">
        <v>3</v>
      </c>
      <c r="I148" s="159"/>
      <c r="J148" s="159">
        <f t="shared" si="0"/>
        <v>0</v>
      </c>
      <c r="K148" s="156" t="s">
        <v>915</v>
      </c>
      <c r="L148" s="30"/>
      <c r="M148" s="160" t="s">
        <v>1</v>
      </c>
      <c r="N148" s="161" t="s">
        <v>41</v>
      </c>
      <c r="O148" s="138">
        <v>0</v>
      </c>
      <c r="P148" s="138">
        <f t="shared" si="1"/>
        <v>0</v>
      </c>
      <c r="Q148" s="138">
        <v>0</v>
      </c>
      <c r="R148" s="138">
        <f t="shared" si="2"/>
        <v>0</v>
      </c>
      <c r="S148" s="138">
        <v>0</v>
      </c>
      <c r="T148" s="139">
        <f t="shared" si="3"/>
        <v>0</v>
      </c>
      <c r="U148" s="29"/>
      <c r="V148" s="29"/>
      <c r="W148" s="29"/>
      <c r="X148" s="29"/>
      <c r="Y148" s="29"/>
      <c r="Z148" s="29"/>
      <c r="AA148" s="29"/>
      <c r="AB148" s="29"/>
      <c r="AC148" s="29"/>
      <c r="AD148" s="29"/>
      <c r="AE148" s="29"/>
      <c r="AR148" s="140" t="s">
        <v>158</v>
      </c>
      <c r="AT148" s="140" t="s">
        <v>148</v>
      </c>
      <c r="AU148" s="140" t="s">
        <v>84</v>
      </c>
      <c r="AY148" s="17" t="s">
        <v>127</v>
      </c>
      <c r="BE148" s="141">
        <f t="shared" si="4"/>
        <v>0</v>
      </c>
      <c r="BF148" s="141">
        <f t="shared" si="5"/>
        <v>0</v>
      </c>
      <c r="BG148" s="141">
        <f t="shared" si="6"/>
        <v>0</v>
      </c>
      <c r="BH148" s="141">
        <f t="shared" si="7"/>
        <v>0</v>
      </c>
      <c r="BI148" s="141">
        <f t="shared" si="8"/>
        <v>0</v>
      </c>
      <c r="BJ148" s="17" t="s">
        <v>84</v>
      </c>
      <c r="BK148" s="141">
        <f t="shared" si="9"/>
        <v>0</v>
      </c>
      <c r="BL148" s="17" t="s">
        <v>158</v>
      </c>
      <c r="BM148" s="140" t="s">
        <v>987</v>
      </c>
    </row>
    <row r="149" spans="1:65" s="2" customFormat="1" ht="16.5" customHeight="1">
      <c r="A149" s="29"/>
      <c r="B149" s="128"/>
      <c r="C149" s="154" t="s">
        <v>360</v>
      </c>
      <c r="D149" s="154" t="s">
        <v>148</v>
      </c>
      <c r="E149" s="155" t="s">
        <v>988</v>
      </c>
      <c r="F149" s="156" t="s">
        <v>989</v>
      </c>
      <c r="G149" s="157" t="s">
        <v>983</v>
      </c>
      <c r="H149" s="158">
        <v>2</v>
      </c>
      <c r="I149" s="159"/>
      <c r="J149" s="159">
        <f t="shared" si="0"/>
        <v>0</v>
      </c>
      <c r="K149" s="156" t="s">
        <v>915</v>
      </c>
      <c r="L149" s="30"/>
      <c r="M149" s="160" t="s">
        <v>1</v>
      </c>
      <c r="N149" s="161" t="s">
        <v>41</v>
      </c>
      <c r="O149" s="138">
        <v>0</v>
      </c>
      <c r="P149" s="138">
        <f t="shared" si="1"/>
        <v>0</v>
      </c>
      <c r="Q149" s="138">
        <v>0</v>
      </c>
      <c r="R149" s="138">
        <f t="shared" si="2"/>
        <v>0</v>
      </c>
      <c r="S149" s="138">
        <v>0</v>
      </c>
      <c r="T149" s="139">
        <f t="shared" si="3"/>
        <v>0</v>
      </c>
      <c r="U149" s="29"/>
      <c r="V149" s="29"/>
      <c r="W149" s="29"/>
      <c r="X149" s="29"/>
      <c r="Y149" s="29"/>
      <c r="Z149" s="29"/>
      <c r="AA149" s="29"/>
      <c r="AB149" s="29"/>
      <c r="AC149" s="29"/>
      <c r="AD149" s="29"/>
      <c r="AE149" s="29"/>
      <c r="AR149" s="140" t="s">
        <v>158</v>
      </c>
      <c r="AT149" s="140" t="s">
        <v>148</v>
      </c>
      <c r="AU149" s="140" t="s">
        <v>84</v>
      </c>
      <c r="AY149" s="17" t="s">
        <v>127</v>
      </c>
      <c r="BE149" s="141">
        <f t="shared" si="4"/>
        <v>0</v>
      </c>
      <c r="BF149" s="141">
        <f t="shared" si="5"/>
        <v>0</v>
      </c>
      <c r="BG149" s="141">
        <f t="shared" si="6"/>
        <v>0</v>
      </c>
      <c r="BH149" s="141">
        <f t="shared" si="7"/>
        <v>0</v>
      </c>
      <c r="BI149" s="141">
        <f t="shared" si="8"/>
        <v>0</v>
      </c>
      <c r="BJ149" s="17" t="s">
        <v>84</v>
      </c>
      <c r="BK149" s="141">
        <f t="shared" si="9"/>
        <v>0</v>
      </c>
      <c r="BL149" s="17" t="s">
        <v>158</v>
      </c>
      <c r="BM149" s="140" t="s">
        <v>990</v>
      </c>
    </row>
    <row r="150" spans="1:65" s="2" customFormat="1" ht="24">
      <c r="A150" s="29"/>
      <c r="B150" s="128"/>
      <c r="C150" s="154" t="s">
        <v>369</v>
      </c>
      <c r="D150" s="154" t="s">
        <v>148</v>
      </c>
      <c r="E150" s="155" t="s">
        <v>991</v>
      </c>
      <c r="F150" s="156" t="s">
        <v>992</v>
      </c>
      <c r="G150" s="157" t="s">
        <v>983</v>
      </c>
      <c r="H150" s="158">
        <v>4</v>
      </c>
      <c r="I150" s="159"/>
      <c r="J150" s="159">
        <f t="shared" si="0"/>
        <v>0</v>
      </c>
      <c r="K150" s="156" t="s">
        <v>915</v>
      </c>
      <c r="L150" s="30"/>
      <c r="M150" s="160" t="s">
        <v>1</v>
      </c>
      <c r="N150" s="161" t="s">
        <v>41</v>
      </c>
      <c r="O150" s="138">
        <v>0</v>
      </c>
      <c r="P150" s="138">
        <f t="shared" si="1"/>
        <v>0</v>
      </c>
      <c r="Q150" s="138">
        <v>0</v>
      </c>
      <c r="R150" s="138">
        <f t="shared" si="2"/>
        <v>0</v>
      </c>
      <c r="S150" s="138">
        <v>0</v>
      </c>
      <c r="T150" s="139">
        <f t="shared" si="3"/>
        <v>0</v>
      </c>
      <c r="U150" s="29"/>
      <c r="V150" s="29"/>
      <c r="W150" s="29"/>
      <c r="X150" s="29"/>
      <c r="Y150" s="29"/>
      <c r="Z150" s="29"/>
      <c r="AA150" s="29"/>
      <c r="AB150" s="29"/>
      <c r="AC150" s="29"/>
      <c r="AD150" s="29"/>
      <c r="AE150" s="29"/>
      <c r="AR150" s="140" t="s">
        <v>158</v>
      </c>
      <c r="AT150" s="140" t="s">
        <v>148</v>
      </c>
      <c r="AU150" s="140" t="s">
        <v>84</v>
      </c>
      <c r="AY150" s="17" t="s">
        <v>127</v>
      </c>
      <c r="BE150" s="141">
        <f t="shared" si="4"/>
        <v>0</v>
      </c>
      <c r="BF150" s="141">
        <f t="shared" si="5"/>
        <v>0</v>
      </c>
      <c r="BG150" s="141">
        <f t="shared" si="6"/>
        <v>0</v>
      </c>
      <c r="BH150" s="141">
        <f t="shared" si="7"/>
        <v>0</v>
      </c>
      <c r="BI150" s="141">
        <f t="shared" si="8"/>
        <v>0</v>
      </c>
      <c r="BJ150" s="17" t="s">
        <v>84</v>
      </c>
      <c r="BK150" s="141">
        <f t="shared" si="9"/>
        <v>0</v>
      </c>
      <c r="BL150" s="17" t="s">
        <v>158</v>
      </c>
      <c r="BM150" s="140" t="s">
        <v>993</v>
      </c>
    </row>
    <row r="151" spans="1:65" s="2" customFormat="1" ht="36">
      <c r="A151" s="29"/>
      <c r="B151" s="128"/>
      <c r="C151" s="154" t="s">
        <v>372</v>
      </c>
      <c r="D151" s="154" t="s">
        <v>148</v>
      </c>
      <c r="E151" s="155" t="s">
        <v>994</v>
      </c>
      <c r="F151" s="156" t="s">
        <v>995</v>
      </c>
      <c r="G151" s="157" t="s">
        <v>247</v>
      </c>
      <c r="H151" s="158">
        <v>40</v>
      </c>
      <c r="I151" s="159"/>
      <c r="J151" s="159">
        <f t="shared" si="0"/>
        <v>0</v>
      </c>
      <c r="K151" s="156" t="s">
        <v>915</v>
      </c>
      <c r="L151" s="30"/>
      <c r="M151" s="189" t="s">
        <v>1</v>
      </c>
      <c r="N151" s="190" t="s">
        <v>41</v>
      </c>
      <c r="O151" s="191">
        <v>0</v>
      </c>
      <c r="P151" s="191">
        <f t="shared" si="1"/>
        <v>0</v>
      </c>
      <c r="Q151" s="191">
        <v>0</v>
      </c>
      <c r="R151" s="191">
        <f t="shared" si="2"/>
        <v>0</v>
      </c>
      <c r="S151" s="191">
        <v>0</v>
      </c>
      <c r="T151" s="192">
        <f t="shared" si="3"/>
        <v>0</v>
      </c>
      <c r="U151" s="29"/>
      <c r="V151" s="29"/>
      <c r="W151" s="29"/>
      <c r="X151" s="29"/>
      <c r="Y151" s="29"/>
      <c r="Z151" s="29"/>
      <c r="AA151" s="29"/>
      <c r="AB151" s="29"/>
      <c r="AC151" s="29"/>
      <c r="AD151" s="29"/>
      <c r="AE151" s="29"/>
      <c r="AR151" s="140" t="s">
        <v>158</v>
      </c>
      <c r="AT151" s="140" t="s">
        <v>148</v>
      </c>
      <c r="AU151" s="140" t="s">
        <v>84</v>
      </c>
      <c r="AY151" s="17" t="s">
        <v>127</v>
      </c>
      <c r="BE151" s="141">
        <f t="shared" si="4"/>
        <v>0</v>
      </c>
      <c r="BF151" s="141">
        <f t="shared" si="5"/>
        <v>0</v>
      </c>
      <c r="BG151" s="141">
        <f t="shared" si="6"/>
        <v>0</v>
      </c>
      <c r="BH151" s="141">
        <f t="shared" si="7"/>
        <v>0</v>
      </c>
      <c r="BI151" s="141">
        <f t="shared" si="8"/>
        <v>0</v>
      </c>
      <c r="BJ151" s="17" t="s">
        <v>84</v>
      </c>
      <c r="BK151" s="141">
        <f t="shared" si="9"/>
        <v>0</v>
      </c>
      <c r="BL151" s="17" t="s">
        <v>158</v>
      </c>
      <c r="BM151" s="140" t="s">
        <v>996</v>
      </c>
    </row>
    <row r="152" spans="1:31" s="2" customFormat="1" ht="6.95" customHeight="1">
      <c r="A152" s="29"/>
      <c r="B152" s="44"/>
      <c r="C152" s="45"/>
      <c r="D152" s="45"/>
      <c r="E152" s="45"/>
      <c r="F152" s="45"/>
      <c r="G152" s="45"/>
      <c r="H152" s="45"/>
      <c r="I152" s="45"/>
      <c r="J152" s="45"/>
      <c r="K152" s="45"/>
      <c r="L152" s="30"/>
      <c r="M152" s="29"/>
      <c r="O152" s="29"/>
      <c r="P152" s="29"/>
      <c r="Q152" s="29"/>
      <c r="R152" s="29"/>
      <c r="S152" s="29"/>
      <c r="T152" s="29"/>
      <c r="U152" s="29"/>
      <c r="V152" s="29"/>
      <c r="W152" s="29"/>
      <c r="X152" s="29"/>
      <c r="Y152" s="29"/>
      <c r="Z152" s="29"/>
      <c r="AA152" s="29"/>
      <c r="AB152" s="29"/>
      <c r="AC152" s="29"/>
      <c r="AD152" s="29"/>
      <c r="AE152" s="29"/>
    </row>
  </sheetData>
  <autoFilter ref="C118:K151"/>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3"/>
  <sheetViews>
    <sheetView showGridLines="0" workbookViewId="0" topLeftCell="A105">
      <selection activeCell="J127" sqref="J12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90"/>
    </row>
    <row r="2" spans="12:46" s="1" customFormat="1" ht="36.95" customHeight="1">
      <c r="L2" s="235" t="s">
        <v>5</v>
      </c>
      <c r="M2" s="229"/>
      <c r="N2" s="229"/>
      <c r="O2" s="229"/>
      <c r="P2" s="229"/>
      <c r="Q2" s="229"/>
      <c r="R2" s="229"/>
      <c r="S2" s="229"/>
      <c r="T2" s="229"/>
      <c r="U2" s="229"/>
      <c r="V2" s="229"/>
      <c r="AT2" s="17" t="s">
        <v>95</v>
      </c>
    </row>
    <row r="3" spans="2:46" s="1" customFormat="1" ht="6.95" customHeight="1" hidden="1">
      <c r="B3" s="18"/>
      <c r="C3" s="19"/>
      <c r="D3" s="19"/>
      <c r="E3" s="19"/>
      <c r="F3" s="19"/>
      <c r="G3" s="19"/>
      <c r="H3" s="19"/>
      <c r="I3" s="19"/>
      <c r="J3" s="19"/>
      <c r="K3" s="19"/>
      <c r="L3" s="20"/>
      <c r="AT3" s="17" t="s">
        <v>86</v>
      </c>
    </row>
    <row r="4" spans="2:46" s="1" customFormat="1" ht="24.95" customHeight="1" hidden="1">
      <c r="B4" s="20"/>
      <c r="D4" s="21" t="s">
        <v>96</v>
      </c>
      <c r="L4" s="20"/>
      <c r="M4" s="91" t="s">
        <v>10</v>
      </c>
      <c r="AT4" s="17" t="s">
        <v>3</v>
      </c>
    </row>
    <row r="5" spans="2:12" s="1" customFormat="1" ht="6.95" customHeight="1" hidden="1">
      <c r="B5" s="20"/>
      <c r="L5" s="20"/>
    </row>
    <row r="6" spans="2:12" s="1" customFormat="1" ht="12" customHeight="1" hidden="1">
      <c r="B6" s="20"/>
      <c r="D6" s="26" t="s">
        <v>14</v>
      </c>
      <c r="L6" s="20"/>
    </row>
    <row r="7" spans="2:12" s="1" customFormat="1" ht="26.25" customHeight="1" hidden="1">
      <c r="B7" s="20"/>
      <c r="E7" s="241" t="str">
        <f>'Rekapitulace stavby'!K6</f>
        <v xml:space="preserve">Oprava výhybek č. 1, 2 a koleje č. 1 v žst Boří les </v>
      </c>
      <c r="F7" s="242"/>
      <c r="G7" s="242"/>
      <c r="H7" s="242"/>
      <c r="L7" s="20"/>
    </row>
    <row r="8" spans="1:31" s="2" customFormat="1" ht="12" customHeight="1" hidden="1">
      <c r="A8" s="29"/>
      <c r="B8" s="30"/>
      <c r="C8" s="29"/>
      <c r="D8" s="26" t="s">
        <v>97</v>
      </c>
      <c r="E8" s="29"/>
      <c r="F8" s="29"/>
      <c r="G8" s="29"/>
      <c r="H8" s="29"/>
      <c r="I8" s="29"/>
      <c r="J8" s="29"/>
      <c r="K8" s="29"/>
      <c r="L8" s="39"/>
      <c r="S8" s="29"/>
      <c r="T8" s="29"/>
      <c r="U8" s="29"/>
      <c r="V8" s="29"/>
      <c r="W8" s="29"/>
      <c r="X8" s="29"/>
      <c r="Y8" s="29"/>
      <c r="Z8" s="29"/>
      <c r="AA8" s="29"/>
      <c r="AB8" s="29"/>
      <c r="AC8" s="29"/>
      <c r="AD8" s="29"/>
      <c r="AE8" s="29"/>
    </row>
    <row r="9" spans="1:31" s="2" customFormat="1" ht="16.5" customHeight="1" hidden="1">
      <c r="A9" s="29"/>
      <c r="B9" s="30"/>
      <c r="C9" s="29"/>
      <c r="D9" s="29"/>
      <c r="E9" s="206" t="s">
        <v>107</v>
      </c>
      <c r="F9" s="240"/>
      <c r="G9" s="240"/>
      <c r="H9" s="240"/>
      <c r="I9" s="29"/>
      <c r="J9" s="29"/>
      <c r="K9" s="29"/>
      <c r="L9" s="39"/>
      <c r="S9" s="29"/>
      <c r="T9" s="29"/>
      <c r="U9" s="29"/>
      <c r="V9" s="29"/>
      <c r="W9" s="29"/>
      <c r="X9" s="29"/>
      <c r="Y9" s="29"/>
      <c r="Z9" s="29"/>
      <c r="AA9" s="29"/>
      <c r="AB9" s="29"/>
      <c r="AC9" s="29"/>
      <c r="AD9" s="29"/>
      <c r="AE9" s="29"/>
    </row>
    <row r="10" spans="1:31" s="2" customFormat="1" ht="12" hidden="1">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31" s="2" customFormat="1" ht="12" customHeight="1" hidden="1">
      <c r="A11" s="29"/>
      <c r="B11" s="30"/>
      <c r="C11" s="29"/>
      <c r="D11" s="26" t="s">
        <v>15</v>
      </c>
      <c r="E11" s="29"/>
      <c r="F11" s="24" t="s">
        <v>1</v>
      </c>
      <c r="G11" s="29"/>
      <c r="H11" s="29"/>
      <c r="I11" s="26" t="s">
        <v>16</v>
      </c>
      <c r="J11" s="24" t="s">
        <v>1</v>
      </c>
      <c r="K11" s="29"/>
      <c r="L11" s="39"/>
      <c r="S11" s="29"/>
      <c r="T11" s="29"/>
      <c r="U11" s="29"/>
      <c r="V11" s="29"/>
      <c r="W11" s="29"/>
      <c r="X11" s="29"/>
      <c r="Y11" s="29"/>
      <c r="Z11" s="29"/>
      <c r="AA11" s="29"/>
      <c r="AB11" s="29"/>
      <c r="AC11" s="29"/>
      <c r="AD11" s="29"/>
      <c r="AE11" s="29"/>
    </row>
    <row r="12" spans="1:31" s="2" customFormat="1" ht="12" customHeight="1" hidden="1">
      <c r="A12" s="29"/>
      <c r="B12" s="30"/>
      <c r="C12" s="29"/>
      <c r="D12" s="26" t="s">
        <v>17</v>
      </c>
      <c r="E12" s="29"/>
      <c r="F12" s="24" t="s">
        <v>18</v>
      </c>
      <c r="G12" s="29"/>
      <c r="H12" s="29"/>
      <c r="I12" s="26" t="s">
        <v>19</v>
      </c>
      <c r="J12" s="52" t="str">
        <f>'Rekapitulace stavby'!AN8</f>
        <v>18. 1. 2021</v>
      </c>
      <c r="K12" s="29"/>
      <c r="L12" s="39"/>
      <c r="S12" s="29"/>
      <c r="T12" s="29"/>
      <c r="U12" s="29"/>
      <c r="V12" s="29"/>
      <c r="W12" s="29"/>
      <c r="X12" s="29"/>
      <c r="Y12" s="29"/>
      <c r="Z12" s="29"/>
      <c r="AA12" s="29"/>
      <c r="AB12" s="29"/>
      <c r="AC12" s="29"/>
      <c r="AD12" s="29"/>
      <c r="AE12" s="29"/>
    </row>
    <row r="13" spans="1:31" s="2" customFormat="1" ht="10.9" customHeight="1" hidden="1">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31" s="2" customFormat="1" ht="12" customHeight="1" hidden="1">
      <c r="A14" s="29"/>
      <c r="B14" s="30"/>
      <c r="C14" s="29"/>
      <c r="D14" s="26" t="s">
        <v>21</v>
      </c>
      <c r="E14" s="29"/>
      <c r="F14" s="29"/>
      <c r="G14" s="29"/>
      <c r="H14" s="29"/>
      <c r="I14" s="26" t="s">
        <v>22</v>
      </c>
      <c r="J14" s="24" t="s">
        <v>23</v>
      </c>
      <c r="K14" s="29"/>
      <c r="L14" s="39"/>
      <c r="S14" s="29"/>
      <c r="T14" s="29"/>
      <c r="U14" s="29"/>
      <c r="V14" s="29"/>
      <c r="W14" s="29"/>
      <c r="X14" s="29"/>
      <c r="Y14" s="29"/>
      <c r="Z14" s="29"/>
      <c r="AA14" s="29"/>
      <c r="AB14" s="29"/>
      <c r="AC14" s="29"/>
      <c r="AD14" s="29"/>
      <c r="AE14" s="29"/>
    </row>
    <row r="15" spans="1:31" s="2" customFormat="1" ht="18" customHeight="1" hidden="1">
      <c r="A15" s="29"/>
      <c r="B15" s="30"/>
      <c r="C15" s="29"/>
      <c r="D15" s="29"/>
      <c r="E15" s="24" t="s">
        <v>24</v>
      </c>
      <c r="F15" s="29"/>
      <c r="G15" s="29"/>
      <c r="H15" s="29"/>
      <c r="I15" s="26" t="s">
        <v>25</v>
      </c>
      <c r="J15" s="24" t="s">
        <v>26</v>
      </c>
      <c r="K15" s="29"/>
      <c r="L15" s="39"/>
      <c r="S15" s="29"/>
      <c r="T15" s="29"/>
      <c r="U15" s="29"/>
      <c r="V15" s="29"/>
      <c r="W15" s="29"/>
      <c r="X15" s="29"/>
      <c r="Y15" s="29"/>
      <c r="Z15" s="29"/>
      <c r="AA15" s="29"/>
      <c r="AB15" s="29"/>
      <c r="AC15" s="29"/>
      <c r="AD15" s="29"/>
      <c r="AE15" s="29"/>
    </row>
    <row r="16" spans="1:31" s="2" customFormat="1" ht="6.95" customHeight="1" hidden="1">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hidden="1">
      <c r="A17" s="29"/>
      <c r="B17" s="30"/>
      <c r="C17" s="29"/>
      <c r="D17" s="26" t="s">
        <v>27</v>
      </c>
      <c r="E17" s="29"/>
      <c r="F17" s="29"/>
      <c r="G17" s="29"/>
      <c r="H17" s="29"/>
      <c r="I17" s="26" t="s">
        <v>22</v>
      </c>
      <c r="J17" s="24" t="str">
        <f>'Rekapitulace stavby'!AN13</f>
        <v/>
      </c>
      <c r="K17" s="29"/>
      <c r="L17" s="39"/>
      <c r="S17" s="29"/>
      <c r="T17" s="29"/>
      <c r="U17" s="29"/>
      <c r="V17" s="29"/>
      <c r="W17" s="29"/>
      <c r="X17" s="29"/>
      <c r="Y17" s="29"/>
      <c r="Z17" s="29"/>
      <c r="AA17" s="29"/>
      <c r="AB17" s="29"/>
      <c r="AC17" s="29"/>
      <c r="AD17" s="29"/>
      <c r="AE17" s="29"/>
    </row>
    <row r="18" spans="1:31" s="2" customFormat="1" ht="18" customHeight="1" hidden="1">
      <c r="A18" s="29"/>
      <c r="B18" s="30"/>
      <c r="C18" s="29"/>
      <c r="D18" s="29"/>
      <c r="E18" s="228" t="str">
        <f>'Rekapitulace stavby'!E14</f>
        <v xml:space="preserve"> </v>
      </c>
      <c r="F18" s="228"/>
      <c r="G18" s="228"/>
      <c r="H18" s="228"/>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hidden="1">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hidden="1">
      <c r="A20" s="29"/>
      <c r="B20" s="30"/>
      <c r="C20" s="29"/>
      <c r="D20" s="26" t="s">
        <v>29</v>
      </c>
      <c r="E20" s="29"/>
      <c r="F20" s="29"/>
      <c r="G20" s="29"/>
      <c r="H20" s="29"/>
      <c r="I20" s="26" t="s">
        <v>22</v>
      </c>
      <c r="J20" s="24" t="s">
        <v>30</v>
      </c>
      <c r="K20" s="29"/>
      <c r="L20" s="39"/>
      <c r="S20" s="29"/>
      <c r="T20" s="29"/>
      <c r="U20" s="29"/>
      <c r="V20" s="29"/>
      <c r="W20" s="29"/>
      <c r="X20" s="29"/>
      <c r="Y20" s="29"/>
      <c r="Z20" s="29"/>
      <c r="AA20" s="29"/>
      <c r="AB20" s="29"/>
      <c r="AC20" s="29"/>
      <c r="AD20" s="29"/>
      <c r="AE20" s="29"/>
    </row>
    <row r="21" spans="1:31" s="2" customFormat="1" ht="18" customHeight="1" hidden="1">
      <c r="A21" s="29"/>
      <c r="B21" s="30"/>
      <c r="C21" s="29"/>
      <c r="D21" s="29"/>
      <c r="E21" s="24" t="s">
        <v>31</v>
      </c>
      <c r="F21" s="29"/>
      <c r="G21" s="29"/>
      <c r="H21" s="29"/>
      <c r="I21" s="26" t="s">
        <v>25</v>
      </c>
      <c r="J21" s="24" t="s">
        <v>32</v>
      </c>
      <c r="K21" s="29"/>
      <c r="L21" s="39"/>
      <c r="S21" s="29"/>
      <c r="T21" s="29"/>
      <c r="U21" s="29"/>
      <c r="V21" s="29"/>
      <c r="W21" s="29"/>
      <c r="X21" s="29"/>
      <c r="Y21" s="29"/>
      <c r="Z21" s="29"/>
      <c r="AA21" s="29"/>
      <c r="AB21" s="29"/>
      <c r="AC21" s="29"/>
      <c r="AD21" s="29"/>
      <c r="AE21" s="29"/>
    </row>
    <row r="22" spans="1:31" s="2" customFormat="1" ht="6.95" customHeight="1" hidden="1">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hidden="1">
      <c r="A23" s="29"/>
      <c r="B23" s="30"/>
      <c r="C23" s="29"/>
      <c r="D23" s="26" t="s">
        <v>34</v>
      </c>
      <c r="E23" s="29"/>
      <c r="F23" s="29"/>
      <c r="G23" s="29"/>
      <c r="H23" s="29"/>
      <c r="I23" s="26" t="s">
        <v>22</v>
      </c>
      <c r="J23" s="24" t="s">
        <v>30</v>
      </c>
      <c r="K23" s="29"/>
      <c r="L23" s="39"/>
      <c r="S23" s="29"/>
      <c r="T23" s="29"/>
      <c r="U23" s="29"/>
      <c r="V23" s="29"/>
      <c r="W23" s="29"/>
      <c r="X23" s="29"/>
      <c r="Y23" s="29"/>
      <c r="Z23" s="29"/>
      <c r="AA23" s="29"/>
      <c r="AB23" s="29"/>
      <c r="AC23" s="29"/>
      <c r="AD23" s="29"/>
      <c r="AE23" s="29"/>
    </row>
    <row r="24" spans="1:31" s="2" customFormat="1" ht="18" customHeight="1" hidden="1">
      <c r="A24" s="29"/>
      <c r="B24" s="30"/>
      <c r="C24" s="29"/>
      <c r="D24" s="29"/>
      <c r="E24" s="24" t="s">
        <v>31</v>
      </c>
      <c r="F24" s="29"/>
      <c r="G24" s="29"/>
      <c r="H24" s="29"/>
      <c r="I24" s="26" t="s">
        <v>25</v>
      </c>
      <c r="J24" s="24" t="s">
        <v>32</v>
      </c>
      <c r="K24" s="29"/>
      <c r="L24" s="39"/>
      <c r="S24" s="29"/>
      <c r="T24" s="29"/>
      <c r="U24" s="29"/>
      <c r="V24" s="29"/>
      <c r="W24" s="29"/>
      <c r="X24" s="29"/>
      <c r="Y24" s="29"/>
      <c r="Z24" s="29"/>
      <c r="AA24" s="29"/>
      <c r="AB24" s="29"/>
      <c r="AC24" s="29"/>
      <c r="AD24" s="29"/>
      <c r="AE24" s="29"/>
    </row>
    <row r="25" spans="1:31" s="2" customFormat="1" ht="6.95" customHeight="1" hidden="1">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hidden="1">
      <c r="A26" s="29"/>
      <c r="B26" s="30"/>
      <c r="C26" s="29"/>
      <c r="D26" s="26" t="s">
        <v>35</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hidden="1">
      <c r="A27" s="92"/>
      <c r="B27" s="93"/>
      <c r="C27" s="92"/>
      <c r="D27" s="92"/>
      <c r="E27" s="231" t="s">
        <v>1</v>
      </c>
      <c r="F27" s="231"/>
      <c r="G27" s="231"/>
      <c r="H27" s="231"/>
      <c r="I27" s="92"/>
      <c r="J27" s="92"/>
      <c r="K27" s="92"/>
      <c r="L27" s="94"/>
      <c r="S27" s="92"/>
      <c r="T27" s="92"/>
      <c r="U27" s="92"/>
      <c r="V27" s="92"/>
      <c r="W27" s="92"/>
      <c r="X27" s="92"/>
      <c r="Y27" s="92"/>
      <c r="Z27" s="92"/>
      <c r="AA27" s="92"/>
      <c r="AB27" s="92"/>
      <c r="AC27" s="92"/>
      <c r="AD27" s="92"/>
      <c r="AE27" s="92"/>
    </row>
    <row r="28" spans="1:31" s="2" customFormat="1" ht="6.95" customHeight="1" hidden="1">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hidden="1">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hidden="1">
      <c r="A30" s="29"/>
      <c r="B30" s="30"/>
      <c r="C30" s="29"/>
      <c r="D30" s="95" t="s">
        <v>36</v>
      </c>
      <c r="E30" s="29"/>
      <c r="F30" s="29"/>
      <c r="G30" s="29"/>
      <c r="H30" s="29"/>
      <c r="I30" s="29"/>
      <c r="J30" s="68">
        <f>ROUND(J117,2)</f>
        <v>0</v>
      </c>
      <c r="K30" s="29"/>
      <c r="L30" s="39"/>
      <c r="S30" s="29"/>
      <c r="T30" s="29"/>
      <c r="U30" s="29"/>
      <c r="V30" s="29"/>
      <c r="W30" s="29"/>
      <c r="X30" s="29"/>
      <c r="Y30" s="29"/>
      <c r="Z30" s="29"/>
      <c r="AA30" s="29"/>
      <c r="AB30" s="29"/>
      <c r="AC30" s="29"/>
      <c r="AD30" s="29"/>
      <c r="AE30" s="29"/>
    </row>
    <row r="31" spans="1:31" s="2" customFormat="1" ht="6.95" customHeight="1" hidden="1">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hidden="1">
      <c r="A32" s="29"/>
      <c r="B32" s="30"/>
      <c r="C32" s="29"/>
      <c r="D32" s="29"/>
      <c r="E32" s="29"/>
      <c r="F32" s="33" t="s">
        <v>38</v>
      </c>
      <c r="G32" s="29"/>
      <c r="H32" s="29"/>
      <c r="I32" s="33" t="s">
        <v>37</v>
      </c>
      <c r="J32" s="33" t="s">
        <v>39</v>
      </c>
      <c r="K32" s="29"/>
      <c r="L32" s="39"/>
      <c r="S32" s="29"/>
      <c r="T32" s="29"/>
      <c r="U32" s="29"/>
      <c r="V32" s="29"/>
      <c r="W32" s="29"/>
      <c r="X32" s="29"/>
      <c r="Y32" s="29"/>
      <c r="Z32" s="29"/>
      <c r="AA32" s="29"/>
      <c r="AB32" s="29"/>
      <c r="AC32" s="29"/>
      <c r="AD32" s="29"/>
      <c r="AE32" s="29"/>
    </row>
    <row r="33" spans="1:31" s="2" customFormat="1" ht="14.45" customHeight="1" hidden="1">
      <c r="A33" s="29"/>
      <c r="B33" s="30"/>
      <c r="C33" s="29"/>
      <c r="D33" s="96" t="s">
        <v>40</v>
      </c>
      <c r="E33" s="26" t="s">
        <v>41</v>
      </c>
      <c r="F33" s="97">
        <f>ROUND((SUM(BE117:BE142)),2)</f>
        <v>0</v>
      </c>
      <c r="G33" s="29"/>
      <c r="H33" s="29"/>
      <c r="I33" s="98">
        <v>0.21</v>
      </c>
      <c r="J33" s="97">
        <f>ROUND(((SUM(BE117:BE142))*I33),2)</f>
        <v>0</v>
      </c>
      <c r="K33" s="29"/>
      <c r="L33" s="39"/>
      <c r="S33" s="29"/>
      <c r="T33" s="29"/>
      <c r="U33" s="29"/>
      <c r="V33" s="29"/>
      <c r="W33" s="29"/>
      <c r="X33" s="29"/>
      <c r="Y33" s="29"/>
      <c r="Z33" s="29"/>
      <c r="AA33" s="29"/>
      <c r="AB33" s="29"/>
      <c r="AC33" s="29"/>
      <c r="AD33" s="29"/>
      <c r="AE33" s="29"/>
    </row>
    <row r="34" spans="1:31" s="2" customFormat="1" ht="14.45" customHeight="1" hidden="1">
      <c r="A34" s="29"/>
      <c r="B34" s="30"/>
      <c r="C34" s="29"/>
      <c r="D34" s="29"/>
      <c r="E34" s="26" t="s">
        <v>42</v>
      </c>
      <c r="F34" s="97">
        <f>ROUND((SUM(BF117:BF142)),2)</f>
        <v>0</v>
      </c>
      <c r="G34" s="29"/>
      <c r="H34" s="29"/>
      <c r="I34" s="98">
        <v>0.15</v>
      </c>
      <c r="J34" s="97">
        <f>ROUND(((SUM(BF117:BF142))*I34),2)</f>
        <v>0</v>
      </c>
      <c r="K34" s="29"/>
      <c r="L34" s="39"/>
      <c r="S34" s="29"/>
      <c r="T34" s="29"/>
      <c r="U34" s="29"/>
      <c r="V34" s="29"/>
      <c r="W34" s="29"/>
      <c r="X34" s="29"/>
      <c r="Y34" s="29"/>
      <c r="Z34" s="29"/>
      <c r="AA34" s="29"/>
      <c r="AB34" s="29"/>
      <c r="AC34" s="29"/>
      <c r="AD34" s="29"/>
      <c r="AE34" s="29"/>
    </row>
    <row r="35" spans="1:31" s="2" customFormat="1" ht="14.45" customHeight="1" hidden="1">
      <c r="A35" s="29"/>
      <c r="B35" s="30"/>
      <c r="C35" s="29"/>
      <c r="D35" s="29"/>
      <c r="E35" s="26" t="s">
        <v>43</v>
      </c>
      <c r="F35" s="97">
        <f>ROUND((SUM(BG117:BG142)),2)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customHeight="1" hidden="1">
      <c r="A36" s="29"/>
      <c r="B36" s="30"/>
      <c r="C36" s="29"/>
      <c r="D36" s="29"/>
      <c r="E36" s="26" t="s">
        <v>44</v>
      </c>
      <c r="F36" s="97">
        <f>ROUND((SUM(BH117:BH142)),2)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customHeight="1" hidden="1">
      <c r="A37" s="29"/>
      <c r="B37" s="30"/>
      <c r="C37" s="29"/>
      <c r="D37" s="29"/>
      <c r="E37" s="26" t="s">
        <v>45</v>
      </c>
      <c r="F37" s="97">
        <f>ROUND((SUM(BI117:BI142)),2)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hidden="1">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hidden="1">
      <c r="A39" s="29"/>
      <c r="B39" s="30"/>
      <c r="C39" s="99"/>
      <c r="D39" s="100" t="s">
        <v>46</v>
      </c>
      <c r="E39" s="57"/>
      <c r="F39" s="57"/>
      <c r="G39" s="101" t="s">
        <v>47</v>
      </c>
      <c r="H39" s="102" t="s">
        <v>48</v>
      </c>
      <c r="I39" s="57"/>
      <c r="J39" s="103">
        <f>SUM(J30:J37)</f>
        <v>0</v>
      </c>
      <c r="K39" s="104"/>
      <c r="L39" s="39"/>
      <c r="S39" s="29"/>
      <c r="T39" s="29"/>
      <c r="U39" s="29"/>
      <c r="V39" s="29"/>
      <c r="W39" s="29"/>
      <c r="X39" s="29"/>
      <c r="Y39" s="29"/>
      <c r="Z39" s="29"/>
      <c r="AA39" s="29"/>
      <c r="AB39" s="29"/>
      <c r="AC39" s="29"/>
      <c r="AD39" s="29"/>
      <c r="AE39" s="29"/>
    </row>
    <row r="40" spans="1:31" s="2" customFormat="1" ht="14.45" customHeight="1" hidden="1">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39"/>
      <c r="D50" s="40" t="s">
        <v>49</v>
      </c>
      <c r="E50" s="41"/>
      <c r="F50" s="41"/>
      <c r="G50" s="40" t="s">
        <v>50</v>
      </c>
      <c r="H50" s="41"/>
      <c r="I50" s="41"/>
      <c r="J50" s="41"/>
      <c r="K50" s="41"/>
      <c r="L50" s="39"/>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29"/>
      <c r="B61" s="30"/>
      <c r="C61" s="29"/>
      <c r="D61" s="42" t="s">
        <v>51</v>
      </c>
      <c r="E61" s="32"/>
      <c r="F61" s="105" t="s">
        <v>52</v>
      </c>
      <c r="G61" s="42" t="s">
        <v>51</v>
      </c>
      <c r="H61" s="32"/>
      <c r="I61" s="32"/>
      <c r="J61" s="106" t="s">
        <v>52</v>
      </c>
      <c r="K61" s="32"/>
      <c r="L61" s="39"/>
      <c r="S61" s="29"/>
      <c r="T61" s="29"/>
      <c r="U61" s="29"/>
      <c r="V61" s="29"/>
      <c r="W61" s="29"/>
      <c r="X61" s="29"/>
      <c r="Y61" s="29"/>
      <c r="Z61" s="29"/>
      <c r="AA61" s="29"/>
      <c r="AB61" s="29"/>
      <c r="AC61" s="29"/>
      <c r="AD61" s="29"/>
      <c r="AE61" s="29"/>
    </row>
    <row r="62" spans="2:12" ht="12" hidden="1">
      <c r="B62" s="20"/>
      <c r="L62" s="20"/>
    </row>
    <row r="63" spans="2:12" ht="12" hidden="1">
      <c r="B63" s="20"/>
      <c r="L63" s="20"/>
    </row>
    <row r="64" spans="2:12" ht="12" hidden="1">
      <c r="B64" s="20"/>
      <c r="L64" s="20"/>
    </row>
    <row r="65" spans="1:31" s="2" customFormat="1" ht="12.75" hidden="1">
      <c r="A65" s="29"/>
      <c r="B65" s="30"/>
      <c r="C65" s="29"/>
      <c r="D65" s="40" t="s">
        <v>53</v>
      </c>
      <c r="E65" s="43"/>
      <c r="F65" s="43"/>
      <c r="G65" s="40" t="s">
        <v>54</v>
      </c>
      <c r="H65" s="43"/>
      <c r="I65" s="43"/>
      <c r="J65" s="43"/>
      <c r="K65" s="43"/>
      <c r="L65" s="39"/>
      <c r="S65" s="29"/>
      <c r="T65" s="29"/>
      <c r="U65" s="29"/>
      <c r="V65" s="29"/>
      <c r="W65" s="29"/>
      <c r="X65" s="29"/>
      <c r="Y65" s="29"/>
      <c r="Z65" s="29"/>
      <c r="AA65" s="29"/>
      <c r="AB65" s="29"/>
      <c r="AC65" s="29"/>
      <c r="AD65" s="29"/>
      <c r="AE65" s="29"/>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29"/>
      <c r="B76" s="30"/>
      <c r="C76" s="29"/>
      <c r="D76" s="42" t="s">
        <v>51</v>
      </c>
      <c r="E76" s="32"/>
      <c r="F76" s="105" t="s">
        <v>52</v>
      </c>
      <c r="G76" s="42" t="s">
        <v>51</v>
      </c>
      <c r="H76" s="32"/>
      <c r="I76" s="32"/>
      <c r="J76" s="106" t="s">
        <v>52</v>
      </c>
      <c r="K76" s="32"/>
      <c r="L76" s="39"/>
      <c r="S76" s="29"/>
      <c r="T76" s="29"/>
      <c r="U76" s="29"/>
      <c r="V76" s="29"/>
      <c r="W76" s="29"/>
      <c r="X76" s="29"/>
      <c r="Y76" s="29"/>
      <c r="Z76" s="29"/>
      <c r="AA76" s="29"/>
      <c r="AB76" s="29"/>
      <c r="AC76" s="29"/>
      <c r="AD76" s="29"/>
      <c r="AE76" s="29"/>
    </row>
    <row r="77" spans="1:31" s="2" customFormat="1" ht="14.45" customHeight="1" hidden="1">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78" ht="12" hidden="1"/>
    <row r="79" ht="12" hidden="1"/>
    <row r="80" ht="12" hidden="1"/>
    <row r="81" spans="1:31" s="2" customFormat="1" ht="6.95" customHeight="1" hidden="1">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31" s="2" customFormat="1" ht="24.95" customHeight="1" hidden="1">
      <c r="A82" s="29"/>
      <c r="B82" s="30"/>
      <c r="C82" s="21" t="s">
        <v>99</v>
      </c>
      <c r="D82" s="29"/>
      <c r="E82" s="29"/>
      <c r="F82" s="29"/>
      <c r="G82" s="29"/>
      <c r="H82" s="29"/>
      <c r="I82" s="29"/>
      <c r="J82" s="29"/>
      <c r="K82" s="29"/>
      <c r="L82" s="39"/>
      <c r="S82" s="29"/>
      <c r="T82" s="29"/>
      <c r="U82" s="29"/>
      <c r="V82" s="29"/>
      <c r="W82" s="29"/>
      <c r="X82" s="29"/>
      <c r="Y82" s="29"/>
      <c r="Z82" s="29"/>
      <c r="AA82" s="29"/>
      <c r="AB82" s="29"/>
      <c r="AC82" s="29"/>
      <c r="AD82" s="29"/>
      <c r="AE82" s="29"/>
    </row>
    <row r="83" spans="1:31" s="2" customFormat="1" ht="6.95" customHeight="1" hidden="1">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31" s="2" customFormat="1" ht="12" customHeight="1" hidden="1">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31" s="2" customFormat="1" ht="26.25" customHeight="1" hidden="1">
      <c r="A85" s="29"/>
      <c r="B85" s="30"/>
      <c r="C85" s="29"/>
      <c r="D85" s="29"/>
      <c r="E85" s="241" t="str">
        <f>E7</f>
        <v xml:space="preserve">Oprava výhybek č. 1, 2 a koleje č. 1 v žst Boří les </v>
      </c>
      <c r="F85" s="242"/>
      <c r="G85" s="242"/>
      <c r="H85" s="242"/>
      <c r="I85" s="29"/>
      <c r="J85" s="29"/>
      <c r="K85" s="29"/>
      <c r="L85" s="39"/>
      <c r="S85" s="29"/>
      <c r="T85" s="29"/>
      <c r="U85" s="29"/>
      <c r="V85" s="29"/>
      <c r="W85" s="29"/>
      <c r="X85" s="29"/>
      <c r="Y85" s="29"/>
      <c r="Z85" s="29"/>
      <c r="AA85" s="29"/>
      <c r="AB85" s="29"/>
      <c r="AC85" s="29"/>
      <c r="AD85" s="29"/>
      <c r="AE85" s="29"/>
    </row>
    <row r="86" spans="1:31" s="2" customFormat="1" ht="12" customHeight="1" hidden="1">
      <c r="A86" s="29"/>
      <c r="B86" s="30"/>
      <c r="C86" s="26" t="s">
        <v>97</v>
      </c>
      <c r="D86" s="29"/>
      <c r="E86" s="29"/>
      <c r="F86" s="29"/>
      <c r="G86" s="29"/>
      <c r="H86" s="29"/>
      <c r="I86" s="29"/>
      <c r="J86" s="29"/>
      <c r="K86" s="29"/>
      <c r="L86" s="39"/>
      <c r="S86" s="29"/>
      <c r="T86" s="29"/>
      <c r="U86" s="29"/>
      <c r="V86" s="29"/>
      <c r="W86" s="29"/>
      <c r="X86" s="29"/>
      <c r="Y86" s="29"/>
      <c r="Z86" s="29"/>
      <c r="AA86" s="29"/>
      <c r="AB86" s="29"/>
      <c r="AC86" s="29"/>
      <c r="AD86" s="29"/>
      <c r="AE86" s="29"/>
    </row>
    <row r="87" spans="1:31" s="2" customFormat="1" ht="16.5" customHeight="1" hidden="1">
      <c r="A87" s="29"/>
      <c r="B87" s="30"/>
      <c r="C87" s="29"/>
      <c r="D87" s="29"/>
      <c r="E87" s="206" t="str">
        <f>E9</f>
        <v>VRN - Vedlejší rozpočtové náklady</v>
      </c>
      <c r="F87" s="240"/>
      <c r="G87" s="240"/>
      <c r="H87" s="240"/>
      <c r="I87" s="29"/>
      <c r="J87" s="29"/>
      <c r="K87" s="29"/>
      <c r="L87" s="39"/>
      <c r="S87" s="29"/>
      <c r="T87" s="29"/>
      <c r="U87" s="29"/>
      <c r="V87" s="29"/>
      <c r="W87" s="29"/>
      <c r="X87" s="29"/>
      <c r="Y87" s="29"/>
      <c r="Z87" s="29"/>
      <c r="AA87" s="29"/>
      <c r="AB87" s="29"/>
      <c r="AC87" s="29"/>
      <c r="AD87" s="29"/>
      <c r="AE87" s="29"/>
    </row>
    <row r="88" spans="1:31" s="2" customFormat="1" ht="6.95" customHeight="1" hidden="1">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31" s="2" customFormat="1" ht="12" customHeight="1" hidden="1">
      <c r="A89" s="29"/>
      <c r="B89" s="30"/>
      <c r="C89" s="26" t="s">
        <v>17</v>
      </c>
      <c r="D89" s="29"/>
      <c r="E89" s="29"/>
      <c r="F89" s="24" t="str">
        <f>F12</f>
        <v>Boří les</v>
      </c>
      <c r="G89" s="29"/>
      <c r="H89" s="29"/>
      <c r="I89" s="26" t="s">
        <v>19</v>
      </c>
      <c r="J89" s="52" t="str">
        <f>IF(J12="","",J12)</f>
        <v>18. 1. 2021</v>
      </c>
      <c r="K89" s="29"/>
      <c r="L89" s="39"/>
      <c r="S89" s="29"/>
      <c r="T89" s="29"/>
      <c r="U89" s="29"/>
      <c r="V89" s="29"/>
      <c r="W89" s="29"/>
      <c r="X89" s="29"/>
      <c r="Y89" s="29"/>
      <c r="Z89" s="29"/>
      <c r="AA89" s="29"/>
      <c r="AB89" s="29"/>
      <c r="AC89" s="29"/>
      <c r="AD89" s="29"/>
      <c r="AE89" s="29"/>
    </row>
    <row r="90" spans="1:31" s="2" customFormat="1" ht="6.95" customHeight="1" hidden="1">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31" s="2" customFormat="1" ht="25.7" customHeight="1" hidden="1">
      <c r="A91" s="29"/>
      <c r="B91" s="30"/>
      <c r="C91" s="26" t="s">
        <v>21</v>
      </c>
      <c r="D91" s="29"/>
      <c r="E91" s="29"/>
      <c r="F91" s="24" t="str">
        <f>E15</f>
        <v>Správa železnic, státní organizace</v>
      </c>
      <c r="G91" s="29"/>
      <c r="H91" s="29"/>
      <c r="I91" s="26" t="s">
        <v>29</v>
      </c>
      <c r="J91" s="27" t="str">
        <f>E21</f>
        <v>DMC Havlíčkův Brod, s.r.o.</v>
      </c>
      <c r="K91" s="29"/>
      <c r="L91" s="39"/>
      <c r="S91" s="29"/>
      <c r="T91" s="29"/>
      <c r="U91" s="29"/>
      <c r="V91" s="29"/>
      <c r="W91" s="29"/>
      <c r="X91" s="29"/>
      <c r="Y91" s="29"/>
      <c r="Z91" s="29"/>
      <c r="AA91" s="29"/>
      <c r="AB91" s="29"/>
      <c r="AC91" s="29"/>
      <c r="AD91" s="29"/>
      <c r="AE91" s="29"/>
    </row>
    <row r="92" spans="1:31" s="2" customFormat="1" ht="25.7" customHeight="1" hidden="1">
      <c r="A92" s="29"/>
      <c r="B92" s="30"/>
      <c r="C92" s="26" t="s">
        <v>27</v>
      </c>
      <c r="D92" s="29"/>
      <c r="E92" s="29"/>
      <c r="F92" s="24" t="str">
        <f>IF(E18="","",E18)</f>
        <v xml:space="preserve"> </v>
      </c>
      <c r="G92" s="29"/>
      <c r="H92" s="29"/>
      <c r="I92" s="26" t="s">
        <v>34</v>
      </c>
      <c r="J92" s="27" t="str">
        <f>E24</f>
        <v>DMC Havlíčkův Brod, s.r.o.</v>
      </c>
      <c r="K92" s="29"/>
      <c r="L92" s="39"/>
      <c r="S92" s="29"/>
      <c r="T92" s="29"/>
      <c r="U92" s="29"/>
      <c r="V92" s="29"/>
      <c r="W92" s="29"/>
      <c r="X92" s="29"/>
      <c r="Y92" s="29"/>
      <c r="Z92" s="29"/>
      <c r="AA92" s="29"/>
      <c r="AB92" s="29"/>
      <c r="AC92" s="29"/>
      <c r="AD92" s="29"/>
      <c r="AE92" s="29"/>
    </row>
    <row r="93" spans="1:31" s="2" customFormat="1" ht="10.35" customHeight="1" hidden="1">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31" s="2" customFormat="1" ht="29.25" customHeight="1" hidden="1">
      <c r="A94" s="29"/>
      <c r="B94" s="30"/>
      <c r="C94" s="107" t="s">
        <v>100</v>
      </c>
      <c r="D94" s="99"/>
      <c r="E94" s="99"/>
      <c r="F94" s="99"/>
      <c r="G94" s="99"/>
      <c r="H94" s="99"/>
      <c r="I94" s="99"/>
      <c r="J94" s="108" t="s">
        <v>101</v>
      </c>
      <c r="K94" s="99"/>
      <c r="L94" s="39"/>
      <c r="S94" s="29"/>
      <c r="T94" s="29"/>
      <c r="U94" s="29"/>
      <c r="V94" s="29"/>
      <c r="W94" s="29"/>
      <c r="X94" s="29"/>
      <c r="Y94" s="29"/>
      <c r="Z94" s="29"/>
      <c r="AA94" s="29"/>
      <c r="AB94" s="29"/>
      <c r="AC94" s="29"/>
      <c r="AD94" s="29"/>
      <c r="AE94" s="29"/>
    </row>
    <row r="95" spans="1:31" s="2" customFormat="1" ht="10.35" customHeight="1" hidden="1">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hidden="1">
      <c r="A96" s="29"/>
      <c r="B96" s="30"/>
      <c r="C96" s="109" t="s">
        <v>102</v>
      </c>
      <c r="D96" s="29"/>
      <c r="E96" s="29"/>
      <c r="F96" s="29"/>
      <c r="G96" s="29"/>
      <c r="H96" s="29"/>
      <c r="I96" s="29"/>
      <c r="J96" s="68">
        <f>J117</f>
        <v>0</v>
      </c>
      <c r="K96" s="29"/>
      <c r="L96" s="39"/>
      <c r="S96" s="29"/>
      <c r="T96" s="29"/>
      <c r="U96" s="29"/>
      <c r="V96" s="29"/>
      <c r="W96" s="29"/>
      <c r="X96" s="29"/>
      <c r="Y96" s="29"/>
      <c r="Z96" s="29"/>
      <c r="AA96" s="29"/>
      <c r="AB96" s="29"/>
      <c r="AC96" s="29"/>
      <c r="AD96" s="29"/>
      <c r="AE96" s="29"/>
      <c r="AU96" s="17" t="s">
        <v>103</v>
      </c>
    </row>
    <row r="97" spans="2:12" s="9" customFormat="1" ht="24.95" customHeight="1" hidden="1">
      <c r="B97" s="110"/>
      <c r="D97" s="111" t="s">
        <v>107</v>
      </c>
      <c r="E97" s="112"/>
      <c r="F97" s="112"/>
      <c r="G97" s="112"/>
      <c r="H97" s="112"/>
      <c r="I97" s="112"/>
      <c r="J97" s="113">
        <f>J118</f>
        <v>0</v>
      </c>
      <c r="L97" s="110"/>
    </row>
    <row r="98" spans="1:31" s="2" customFormat="1" ht="21.75" customHeight="1" hidden="1">
      <c r="A98" s="29"/>
      <c r="B98" s="30"/>
      <c r="C98" s="29"/>
      <c r="D98" s="29"/>
      <c r="E98" s="29"/>
      <c r="F98" s="29"/>
      <c r="G98" s="29"/>
      <c r="H98" s="29"/>
      <c r="I98" s="29"/>
      <c r="J98" s="29"/>
      <c r="K98" s="29"/>
      <c r="L98" s="39"/>
      <c r="S98" s="29"/>
      <c r="T98" s="29"/>
      <c r="U98" s="29"/>
      <c r="V98" s="29"/>
      <c r="W98" s="29"/>
      <c r="X98" s="29"/>
      <c r="Y98" s="29"/>
      <c r="Z98" s="29"/>
      <c r="AA98" s="29"/>
      <c r="AB98" s="29"/>
      <c r="AC98" s="29"/>
      <c r="AD98" s="29"/>
      <c r="AE98" s="29"/>
    </row>
    <row r="99" spans="1:31" s="2" customFormat="1" ht="6.95" customHeight="1" hidden="1">
      <c r="A99" s="29"/>
      <c r="B99" s="44"/>
      <c r="C99" s="45"/>
      <c r="D99" s="45"/>
      <c r="E99" s="45"/>
      <c r="F99" s="45"/>
      <c r="G99" s="45"/>
      <c r="H99" s="45"/>
      <c r="I99" s="45"/>
      <c r="J99" s="45"/>
      <c r="K99" s="45"/>
      <c r="L99" s="39"/>
      <c r="S99" s="29"/>
      <c r="T99" s="29"/>
      <c r="U99" s="29"/>
      <c r="V99" s="29"/>
      <c r="W99" s="29"/>
      <c r="X99" s="29"/>
      <c r="Y99" s="29"/>
      <c r="Z99" s="29"/>
      <c r="AA99" s="29"/>
      <c r="AB99" s="29"/>
      <c r="AC99" s="29"/>
      <c r="AD99" s="29"/>
      <c r="AE99" s="29"/>
    </row>
    <row r="100" ht="12" hidden="1"/>
    <row r="101" ht="12" hidden="1"/>
    <row r="102" ht="12" hidden="1"/>
    <row r="103" spans="1:31" s="2" customFormat="1" ht="6.95" customHeight="1">
      <c r="A103" s="29"/>
      <c r="B103" s="46"/>
      <c r="C103" s="47"/>
      <c r="D103" s="47"/>
      <c r="E103" s="47"/>
      <c r="F103" s="47"/>
      <c r="G103" s="47"/>
      <c r="H103" s="47"/>
      <c r="I103" s="47"/>
      <c r="J103" s="47"/>
      <c r="K103" s="47"/>
      <c r="L103" s="39"/>
      <c r="S103" s="29"/>
      <c r="T103" s="29"/>
      <c r="U103" s="29"/>
      <c r="V103" s="29"/>
      <c r="W103" s="29"/>
      <c r="X103" s="29"/>
      <c r="Y103" s="29"/>
      <c r="Z103" s="29"/>
      <c r="AA103" s="29"/>
      <c r="AB103" s="29"/>
      <c r="AC103" s="29"/>
      <c r="AD103" s="29"/>
      <c r="AE103" s="29"/>
    </row>
    <row r="104" spans="1:31" s="2" customFormat="1" ht="24.95" customHeight="1">
      <c r="A104" s="29"/>
      <c r="B104" s="30"/>
      <c r="C104" s="21" t="s">
        <v>108</v>
      </c>
      <c r="D104" s="29"/>
      <c r="E104" s="29"/>
      <c r="F104" s="29"/>
      <c r="G104" s="29"/>
      <c r="H104" s="29"/>
      <c r="I104" s="29"/>
      <c r="J104" s="29"/>
      <c r="K104" s="29"/>
      <c r="L104" s="39"/>
      <c r="S104" s="29"/>
      <c r="T104" s="29"/>
      <c r="U104" s="29"/>
      <c r="V104" s="29"/>
      <c r="W104" s="29"/>
      <c r="X104" s="29"/>
      <c r="Y104" s="29"/>
      <c r="Z104" s="29"/>
      <c r="AA104" s="29"/>
      <c r="AB104" s="29"/>
      <c r="AC104" s="29"/>
      <c r="AD104" s="29"/>
      <c r="AE104" s="29"/>
    </row>
    <row r="105" spans="1:31" s="2" customFormat="1" ht="6.95" customHeight="1">
      <c r="A105" s="29"/>
      <c r="B105" s="30"/>
      <c r="C105" s="29"/>
      <c r="D105" s="29"/>
      <c r="E105" s="29"/>
      <c r="F105" s="29"/>
      <c r="G105" s="29"/>
      <c r="H105" s="29"/>
      <c r="I105" s="29"/>
      <c r="J105" s="29"/>
      <c r="K105" s="29"/>
      <c r="L105" s="39"/>
      <c r="S105" s="29"/>
      <c r="T105" s="29"/>
      <c r="U105" s="29"/>
      <c r="V105" s="29"/>
      <c r="W105" s="29"/>
      <c r="X105" s="29"/>
      <c r="Y105" s="29"/>
      <c r="Z105" s="29"/>
      <c r="AA105" s="29"/>
      <c r="AB105" s="29"/>
      <c r="AC105" s="29"/>
      <c r="AD105" s="29"/>
      <c r="AE105" s="29"/>
    </row>
    <row r="106" spans="1:31" s="2" customFormat="1" ht="12" customHeight="1">
      <c r="A106" s="29"/>
      <c r="B106" s="30"/>
      <c r="C106" s="26" t="s">
        <v>14</v>
      </c>
      <c r="D106" s="29"/>
      <c r="E106" s="29"/>
      <c r="F106" s="29"/>
      <c r="G106" s="29"/>
      <c r="H106" s="29"/>
      <c r="I106" s="29"/>
      <c r="J106" s="29"/>
      <c r="K106" s="29"/>
      <c r="L106" s="39"/>
      <c r="S106" s="29"/>
      <c r="T106" s="29"/>
      <c r="U106" s="29"/>
      <c r="V106" s="29"/>
      <c r="W106" s="29"/>
      <c r="X106" s="29"/>
      <c r="Y106" s="29"/>
      <c r="Z106" s="29"/>
      <c r="AA106" s="29"/>
      <c r="AB106" s="29"/>
      <c r="AC106" s="29"/>
      <c r="AD106" s="29"/>
      <c r="AE106" s="29"/>
    </row>
    <row r="107" spans="1:31" s="2" customFormat="1" ht="26.25" customHeight="1">
      <c r="A107" s="29"/>
      <c r="B107" s="30"/>
      <c r="C107" s="29"/>
      <c r="D107" s="29"/>
      <c r="E107" s="241" t="str">
        <f>E7</f>
        <v xml:space="preserve">Oprava výhybek č. 1, 2 a koleje č. 1 v žst Boří les </v>
      </c>
      <c r="F107" s="242"/>
      <c r="G107" s="242"/>
      <c r="H107" s="242"/>
      <c r="I107" s="29"/>
      <c r="J107" s="29"/>
      <c r="K107" s="29"/>
      <c r="L107" s="39"/>
      <c r="S107" s="29"/>
      <c r="T107" s="29"/>
      <c r="U107" s="29"/>
      <c r="V107" s="29"/>
      <c r="W107" s="29"/>
      <c r="X107" s="29"/>
      <c r="Y107" s="29"/>
      <c r="Z107" s="29"/>
      <c r="AA107" s="29"/>
      <c r="AB107" s="29"/>
      <c r="AC107" s="29"/>
      <c r="AD107" s="29"/>
      <c r="AE107" s="29"/>
    </row>
    <row r="108" spans="1:31" s="2" customFormat="1" ht="12" customHeight="1">
      <c r="A108" s="29"/>
      <c r="B108" s="30"/>
      <c r="C108" s="26" t="s">
        <v>97</v>
      </c>
      <c r="D108" s="29"/>
      <c r="E108" s="29"/>
      <c r="F108" s="29"/>
      <c r="G108" s="29"/>
      <c r="H108" s="29"/>
      <c r="I108" s="29"/>
      <c r="J108" s="29"/>
      <c r="K108" s="29"/>
      <c r="L108" s="39"/>
      <c r="S108" s="29"/>
      <c r="T108" s="29"/>
      <c r="U108" s="29"/>
      <c r="V108" s="29"/>
      <c r="W108" s="29"/>
      <c r="X108" s="29"/>
      <c r="Y108" s="29"/>
      <c r="Z108" s="29"/>
      <c r="AA108" s="29"/>
      <c r="AB108" s="29"/>
      <c r="AC108" s="29"/>
      <c r="AD108" s="29"/>
      <c r="AE108" s="29"/>
    </row>
    <row r="109" spans="1:31" s="2" customFormat="1" ht="16.5" customHeight="1">
      <c r="A109" s="29"/>
      <c r="B109" s="30"/>
      <c r="C109" s="29"/>
      <c r="D109" s="29"/>
      <c r="E109" s="206" t="str">
        <f>E9</f>
        <v>VRN - Vedlejší rozpočtové náklady</v>
      </c>
      <c r="F109" s="240"/>
      <c r="G109" s="240"/>
      <c r="H109" s="240"/>
      <c r="I109" s="29"/>
      <c r="J109" s="29"/>
      <c r="K109" s="29"/>
      <c r="L109" s="39"/>
      <c r="S109" s="29"/>
      <c r="T109" s="29"/>
      <c r="U109" s="29"/>
      <c r="V109" s="29"/>
      <c r="W109" s="29"/>
      <c r="X109" s="29"/>
      <c r="Y109" s="29"/>
      <c r="Z109" s="29"/>
      <c r="AA109" s="29"/>
      <c r="AB109" s="29"/>
      <c r="AC109" s="29"/>
      <c r="AD109" s="29"/>
      <c r="AE109" s="29"/>
    </row>
    <row r="110" spans="1:31" s="2" customFormat="1" ht="6.95" customHeight="1">
      <c r="A110" s="29"/>
      <c r="B110" s="30"/>
      <c r="C110" s="29"/>
      <c r="D110" s="29"/>
      <c r="E110" s="29"/>
      <c r="F110" s="29"/>
      <c r="G110" s="29"/>
      <c r="H110" s="29"/>
      <c r="I110" s="29"/>
      <c r="J110" s="29"/>
      <c r="K110" s="29"/>
      <c r="L110" s="39"/>
      <c r="S110" s="29"/>
      <c r="T110" s="29"/>
      <c r="U110" s="29"/>
      <c r="V110" s="29"/>
      <c r="W110" s="29"/>
      <c r="X110" s="29"/>
      <c r="Y110" s="29"/>
      <c r="Z110" s="29"/>
      <c r="AA110" s="29"/>
      <c r="AB110" s="29"/>
      <c r="AC110" s="29"/>
      <c r="AD110" s="29"/>
      <c r="AE110" s="29"/>
    </row>
    <row r="111" spans="1:31" s="2" customFormat="1" ht="12" customHeight="1">
      <c r="A111" s="29"/>
      <c r="B111" s="30"/>
      <c r="C111" s="26" t="s">
        <v>17</v>
      </c>
      <c r="D111" s="29"/>
      <c r="E111" s="29"/>
      <c r="F111" s="24" t="str">
        <f>F12</f>
        <v>Boří les</v>
      </c>
      <c r="G111" s="29"/>
      <c r="H111" s="29"/>
      <c r="I111" s="26" t="s">
        <v>19</v>
      </c>
      <c r="J111" s="52" t="str">
        <f>IF(J12="","",J12)</f>
        <v>18. 1. 2021</v>
      </c>
      <c r="K111" s="29"/>
      <c r="L111" s="39"/>
      <c r="S111" s="29"/>
      <c r="T111" s="29"/>
      <c r="U111" s="29"/>
      <c r="V111" s="29"/>
      <c r="W111" s="29"/>
      <c r="X111" s="29"/>
      <c r="Y111" s="29"/>
      <c r="Z111" s="29"/>
      <c r="AA111" s="29"/>
      <c r="AB111" s="29"/>
      <c r="AC111" s="29"/>
      <c r="AD111" s="29"/>
      <c r="AE111" s="29"/>
    </row>
    <row r="112" spans="1:31" s="2" customFormat="1" ht="6.95" customHeight="1">
      <c r="A112" s="29"/>
      <c r="B112" s="30"/>
      <c r="C112" s="29"/>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31" s="2" customFormat="1" ht="25.7" customHeight="1">
      <c r="A113" s="29"/>
      <c r="B113" s="30"/>
      <c r="C113" s="26" t="s">
        <v>21</v>
      </c>
      <c r="D113" s="29"/>
      <c r="E113" s="29"/>
      <c r="F113" s="24" t="str">
        <f>E15</f>
        <v>Správa železnic, státní organizace</v>
      </c>
      <c r="G113" s="29"/>
      <c r="H113" s="29"/>
      <c r="I113" s="26" t="s">
        <v>29</v>
      </c>
      <c r="J113" s="27" t="str">
        <f>E21</f>
        <v>DMC Havlíčkův Brod, s.r.o.</v>
      </c>
      <c r="K113" s="29"/>
      <c r="L113" s="39"/>
      <c r="S113" s="29"/>
      <c r="T113" s="29"/>
      <c r="U113" s="29"/>
      <c r="V113" s="29"/>
      <c r="W113" s="29"/>
      <c r="X113" s="29"/>
      <c r="Y113" s="29"/>
      <c r="Z113" s="29"/>
      <c r="AA113" s="29"/>
      <c r="AB113" s="29"/>
      <c r="AC113" s="29"/>
      <c r="AD113" s="29"/>
      <c r="AE113" s="29"/>
    </row>
    <row r="114" spans="1:31" s="2" customFormat="1" ht="25.7" customHeight="1">
      <c r="A114" s="29"/>
      <c r="B114" s="30"/>
      <c r="C114" s="26" t="s">
        <v>27</v>
      </c>
      <c r="D114" s="29"/>
      <c r="E114" s="29"/>
      <c r="F114" s="24" t="str">
        <f>IF(E18="","",E18)</f>
        <v xml:space="preserve"> </v>
      </c>
      <c r="G114" s="29"/>
      <c r="H114" s="29"/>
      <c r="I114" s="26" t="s">
        <v>34</v>
      </c>
      <c r="J114" s="27" t="str">
        <f>E24</f>
        <v>DMC Havlíčkův Brod, s.r.o.</v>
      </c>
      <c r="K114" s="29"/>
      <c r="L114" s="39"/>
      <c r="S114" s="29"/>
      <c r="T114" s="29"/>
      <c r="U114" s="29"/>
      <c r="V114" s="29"/>
      <c r="W114" s="29"/>
      <c r="X114" s="29"/>
      <c r="Y114" s="29"/>
      <c r="Z114" s="29"/>
      <c r="AA114" s="29"/>
      <c r="AB114" s="29"/>
      <c r="AC114" s="29"/>
      <c r="AD114" s="29"/>
      <c r="AE114" s="29"/>
    </row>
    <row r="115" spans="1:31" s="2" customFormat="1" ht="10.35" customHeight="1">
      <c r="A115" s="29"/>
      <c r="B115" s="30"/>
      <c r="C115" s="29"/>
      <c r="D115" s="29"/>
      <c r="E115" s="29"/>
      <c r="F115" s="29"/>
      <c r="G115" s="29"/>
      <c r="H115" s="29"/>
      <c r="I115" s="29"/>
      <c r="J115" s="29"/>
      <c r="K115" s="29"/>
      <c r="L115" s="39"/>
      <c r="S115" s="29"/>
      <c r="T115" s="29"/>
      <c r="U115" s="29"/>
      <c r="V115" s="29"/>
      <c r="W115" s="29"/>
      <c r="X115" s="29"/>
      <c r="Y115" s="29"/>
      <c r="Z115" s="29"/>
      <c r="AA115" s="29"/>
      <c r="AB115" s="29"/>
      <c r="AC115" s="29"/>
      <c r="AD115" s="29"/>
      <c r="AE115" s="29"/>
    </row>
    <row r="116" spans="1:31" s="11" customFormat="1" ht="29.25" customHeight="1">
      <c r="A116" s="118"/>
      <c r="B116" s="119"/>
      <c r="C116" s="120" t="s">
        <v>109</v>
      </c>
      <c r="D116" s="121" t="s">
        <v>61</v>
      </c>
      <c r="E116" s="121" t="s">
        <v>57</v>
      </c>
      <c r="F116" s="121" t="s">
        <v>58</v>
      </c>
      <c r="G116" s="121" t="s">
        <v>110</v>
      </c>
      <c r="H116" s="121" t="s">
        <v>111</v>
      </c>
      <c r="I116" s="121" t="s">
        <v>112</v>
      </c>
      <c r="J116" s="121" t="s">
        <v>101</v>
      </c>
      <c r="K116" s="122" t="s">
        <v>113</v>
      </c>
      <c r="L116" s="123"/>
      <c r="M116" s="59" t="s">
        <v>1</v>
      </c>
      <c r="N116" s="60" t="s">
        <v>40</v>
      </c>
      <c r="O116" s="60" t="s">
        <v>114</v>
      </c>
      <c r="P116" s="60" t="s">
        <v>115</v>
      </c>
      <c r="Q116" s="60" t="s">
        <v>116</v>
      </c>
      <c r="R116" s="60" t="s">
        <v>117</v>
      </c>
      <c r="S116" s="60" t="s">
        <v>118</v>
      </c>
      <c r="T116" s="61" t="s">
        <v>119</v>
      </c>
      <c r="U116" s="118"/>
      <c r="V116" s="118"/>
      <c r="W116" s="118"/>
      <c r="X116" s="118"/>
      <c r="Y116" s="118"/>
      <c r="Z116" s="118"/>
      <c r="AA116" s="118"/>
      <c r="AB116" s="118"/>
      <c r="AC116" s="118"/>
      <c r="AD116" s="118"/>
      <c r="AE116" s="118"/>
    </row>
    <row r="117" spans="1:63" s="2" customFormat="1" ht="22.9" customHeight="1">
      <c r="A117" s="29"/>
      <c r="B117" s="30"/>
      <c r="C117" s="66" t="s">
        <v>120</v>
      </c>
      <c r="D117" s="29"/>
      <c r="E117" s="29"/>
      <c r="F117" s="29"/>
      <c r="G117" s="29"/>
      <c r="H117" s="29"/>
      <c r="I117" s="29"/>
      <c r="J117" s="124">
        <f>BK117</f>
        <v>0</v>
      </c>
      <c r="K117" s="29"/>
      <c r="L117" s="30"/>
      <c r="M117" s="62"/>
      <c r="N117" s="53"/>
      <c r="O117" s="63"/>
      <c r="P117" s="125">
        <f>P118</f>
        <v>0</v>
      </c>
      <c r="Q117" s="63"/>
      <c r="R117" s="125">
        <f>R118</f>
        <v>0</v>
      </c>
      <c r="S117" s="63"/>
      <c r="T117" s="126">
        <f>T118</f>
        <v>0</v>
      </c>
      <c r="U117" s="29"/>
      <c r="V117" s="29"/>
      <c r="W117" s="29"/>
      <c r="X117" s="29"/>
      <c r="Y117" s="29"/>
      <c r="Z117" s="29"/>
      <c r="AA117" s="29"/>
      <c r="AB117" s="29"/>
      <c r="AC117" s="29"/>
      <c r="AD117" s="29"/>
      <c r="AE117" s="29"/>
      <c r="AT117" s="17" t="s">
        <v>75</v>
      </c>
      <c r="AU117" s="17" t="s">
        <v>103</v>
      </c>
      <c r="BK117" s="127">
        <f>BK118</f>
        <v>0</v>
      </c>
    </row>
    <row r="118" spans="2:63" s="12" customFormat="1" ht="25.9" customHeight="1">
      <c r="B118" s="142"/>
      <c r="D118" s="143" t="s">
        <v>75</v>
      </c>
      <c r="E118" s="144" t="s">
        <v>93</v>
      </c>
      <c r="F118" s="144" t="s">
        <v>94</v>
      </c>
      <c r="J118" s="145">
        <f>BK118</f>
        <v>0</v>
      </c>
      <c r="L118" s="142"/>
      <c r="M118" s="146"/>
      <c r="N118" s="147"/>
      <c r="O118" s="147"/>
      <c r="P118" s="148">
        <f>SUM(P119:P142)</f>
        <v>0</v>
      </c>
      <c r="Q118" s="147"/>
      <c r="R118" s="148">
        <f>SUM(R119:R142)</f>
        <v>0</v>
      </c>
      <c r="S118" s="147"/>
      <c r="T118" s="149">
        <f>SUM(T119:T142)</f>
        <v>0</v>
      </c>
      <c r="AR118" s="143" t="s">
        <v>140</v>
      </c>
      <c r="AT118" s="150" t="s">
        <v>75</v>
      </c>
      <c r="AU118" s="150" t="s">
        <v>76</v>
      </c>
      <c r="AY118" s="143" t="s">
        <v>127</v>
      </c>
      <c r="BK118" s="151">
        <f>SUM(BK119:BK142)</f>
        <v>0</v>
      </c>
    </row>
    <row r="119" spans="1:65" s="2" customFormat="1" ht="24">
      <c r="A119" s="29"/>
      <c r="B119" s="128"/>
      <c r="C119" s="154" t="s">
        <v>84</v>
      </c>
      <c r="D119" s="154" t="s">
        <v>148</v>
      </c>
      <c r="E119" s="155" t="s">
        <v>997</v>
      </c>
      <c r="F119" s="156" t="s">
        <v>998</v>
      </c>
      <c r="G119" s="157" t="s">
        <v>124</v>
      </c>
      <c r="H119" s="158">
        <v>10</v>
      </c>
      <c r="I119" s="159"/>
      <c r="J119" s="159">
        <f aca="true" t="shared" si="0" ref="J119:J124">ROUND(I119*H119,2)</f>
        <v>0</v>
      </c>
      <c r="K119" s="156" t="s">
        <v>1</v>
      </c>
      <c r="L119" s="30"/>
      <c r="M119" s="160" t="s">
        <v>1</v>
      </c>
      <c r="N119" s="161" t="s">
        <v>41</v>
      </c>
      <c r="O119" s="138">
        <v>0</v>
      </c>
      <c r="P119" s="138">
        <f aca="true" t="shared" si="1" ref="P119:P124">O119*H119</f>
        <v>0</v>
      </c>
      <c r="Q119" s="138">
        <v>0</v>
      </c>
      <c r="R119" s="138">
        <f aca="true" t="shared" si="2" ref="R119:R124">Q119*H119</f>
        <v>0</v>
      </c>
      <c r="S119" s="138">
        <v>0</v>
      </c>
      <c r="T119" s="139">
        <f aca="true" t="shared" si="3" ref="T119:T124">S119*H119</f>
        <v>0</v>
      </c>
      <c r="U119" s="29"/>
      <c r="V119" s="29"/>
      <c r="W119" s="29"/>
      <c r="X119" s="29"/>
      <c r="Y119" s="29"/>
      <c r="Z119" s="29"/>
      <c r="AA119" s="29"/>
      <c r="AB119" s="29"/>
      <c r="AC119" s="29"/>
      <c r="AD119" s="29"/>
      <c r="AE119" s="29"/>
      <c r="AR119" s="140" t="s">
        <v>128</v>
      </c>
      <c r="AT119" s="140" t="s">
        <v>148</v>
      </c>
      <c r="AU119" s="140" t="s">
        <v>84</v>
      </c>
      <c r="AY119" s="17" t="s">
        <v>127</v>
      </c>
      <c r="BE119" s="141">
        <f aca="true" t="shared" si="4" ref="BE119:BE124">IF(N119="základní",J119,0)</f>
        <v>0</v>
      </c>
      <c r="BF119" s="141">
        <f aca="true" t="shared" si="5" ref="BF119:BF124">IF(N119="snížená",J119,0)</f>
        <v>0</v>
      </c>
      <c r="BG119" s="141">
        <f aca="true" t="shared" si="6" ref="BG119:BG124">IF(N119="zákl. přenesená",J119,0)</f>
        <v>0</v>
      </c>
      <c r="BH119" s="141">
        <f aca="true" t="shared" si="7" ref="BH119:BH124">IF(N119="sníž. přenesená",J119,0)</f>
        <v>0</v>
      </c>
      <c r="BI119" s="141">
        <f aca="true" t="shared" si="8" ref="BI119:BI124">IF(N119="nulová",J119,0)</f>
        <v>0</v>
      </c>
      <c r="BJ119" s="17" t="s">
        <v>84</v>
      </c>
      <c r="BK119" s="141">
        <f aca="true" t="shared" si="9" ref="BK119:BK124">ROUND(I119*H119,2)</f>
        <v>0</v>
      </c>
      <c r="BL119" s="17" t="s">
        <v>128</v>
      </c>
      <c r="BM119" s="140" t="s">
        <v>999</v>
      </c>
    </row>
    <row r="120" spans="1:65" s="2" customFormat="1" ht="33" customHeight="1">
      <c r="A120" s="29"/>
      <c r="B120" s="128"/>
      <c r="C120" s="154" t="s">
        <v>86</v>
      </c>
      <c r="D120" s="154" t="s">
        <v>148</v>
      </c>
      <c r="E120" s="155" t="s">
        <v>1000</v>
      </c>
      <c r="F120" s="156" t="s">
        <v>1001</v>
      </c>
      <c r="G120" s="157" t="s">
        <v>124</v>
      </c>
      <c r="H120" s="158">
        <v>7</v>
      </c>
      <c r="I120" s="159"/>
      <c r="J120" s="159">
        <f t="shared" si="0"/>
        <v>0</v>
      </c>
      <c r="K120" s="156" t="s">
        <v>125</v>
      </c>
      <c r="L120" s="30"/>
      <c r="M120" s="160" t="s">
        <v>1</v>
      </c>
      <c r="N120" s="161" t="s">
        <v>41</v>
      </c>
      <c r="O120" s="138">
        <v>0</v>
      </c>
      <c r="P120" s="138">
        <f t="shared" si="1"/>
        <v>0</v>
      </c>
      <c r="Q120" s="138">
        <v>0</v>
      </c>
      <c r="R120" s="138">
        <f t="shared" si="2"/>
        <v>0</v>
      </c>
      <c r="S120" s="138">
        <v>0</v>
      </c>
      <c r="T120" s="139">
        <f t="shared" si="3"/>
        <v>0</v>
      </c>
      <c r="U120" s="29"/>
      <c r="V120" s="29"/>
      <c r="W120" s="29"/>
      <c r="X120" s="29"/>
      <c r="Y120" s="29"/>
      <c r="Z120" s="29"/>
      <c r="AA120" s="29"/>
      <c r="AB120" s="29"/>
      <c r="AC120" s="29"/>
      <c r="AD120" s="29"/>
      <c r="AE120" s="29"/>
      <c r="AR120" s="140" t="s">
        <v>128</v>
      </c>
      <c r="AT120" s="140" t="s">
        <v>148</v>
      </c>
      <c r="AU120" s="140" t="s">
        <v>84</v>
      </c>
      <c r="AY120" s="17" t="s">
        <v>127</v>
      </c>
      <c r="BE120" s="141">
        <f t="shared" si="4"/>
        <v>0</v>
      </c>
      <c r="BF120" s="141">
        <f t="shared" si="5"/>
        <v>0</v>
      </c>
      <c r="BG120" s="141">
        <f t="shared" si="6"/>
        <v>0</v>
      </c>
      <c r="BH120" s="141">
        <f t="shared" si="7"/>
        <v>0</v>
      </c>
      <c r="BI120" s="141">
        <f t="shared" si="8"/>
        <v>0</v>
      </c>
      <c r="BJ120" s="17" t="s">
        <v>84</v>
      </c>
      <c r="BK120" s="141">
        <f t="shared" si="9"/>
        <v>0</v>
      </c>
      <c r="BL120" s="17" t="s">
        <v>128</v>
      </c>
      <c r="BM120" s="140" t="s">
        <v>1002</v>
      </c>
    </row>
    <row r="121" spans="1:65" s="2" customFormat="1" ht="21.75" customHeight="1">
      <c r="A121" s="29"/>
      <c r="B121" s="128"/>
      <c r="C121" s="154" t="s">
        <v>133</v>
      </c>
      <c r="D121" s="154" t="s">
        <v>148</v>
      </c>
      <c r="E121" s="155" t="s">
        <v>1003</v>
      </c>
      <c r="F121" s="156" t="s">
        <v>1004</v>
      </c>
      <c r="G121" s="157" t="s">
        <v>224</v>
      </c>
      <c r="H121" s="158">
        <v>1</v>
      </c>
      <c r="I121" s="159"/>
      <c r="J121" s="159">
        <f t="shared" si="0"/>
        <v>0</v>
      </c>
      <c r="K121" s="156" t="s">
        <v>125</v>
      </c>
      <c r="L121" s="30"/>
      <c r="M121" s="160" t="s">
        <v>1</v>
      </c>
      <c r="N121" s="161" t="s">
        <v>41</v>
      </c>
      <c r="O121" s="138">
        <v>0</v>
      </c>
      <c r="P121" s="138">
        <f t="shared" si="1"/>
        <v>0</v>
      </c>
      <c r="Q121" s="138">
        <v>0</v>
      </c>
      <c r="R121" s="138">
        <f t="shared" si="2"/>
        <v>0</v>
      </c>
      <c r="S121" s="138">
        <v>0</v>
      </c>
      <c r="T121" s="139">
        <f t="shared" si="3"/>
        <v>0</v>
      </c>
      <c r="U121" s="29"/>
      <c r="V121" s="29"/>
      <c r="W121" s="29"/>
      <c r="X121" s="29"/>
      <c r="Y121" s="29"/>
      <c r="Z121" s="29"/>
      <c r="AA121" s="29"/>
      <c r="AB121" s="29"/>
      <c r="AC121" s="29"/>
      <c r="AD121" s="29"/>
      <c r="AE121" s="29"/>
      <c r="AR121" s="140" t="s">
        <v>128</v>
      </c>
      <c r="AT121" s="140" t="s">
        <v>148</v>
      </c>
      <c r="AU121" s="140" t="s">
        <v>84</v>
      </c>
      <c r="AY121" s="17" t="s">
        <v>127</v>
      </c>
      <c r="BE121" s="141">
        <f t="shared" si="4"/>
        <v>0</v>
      </c>
      <c r="BF121" s="141">
        <f t="shared" si="5"/>
        <v>0</v>
      </c>
      <c r="BG121" s="141">
        <f t="shared" si="6"/>
        <v>0</v>
      </c>
      <c r="BH121" s="141">
        <f t="shared" si="7"/>
        <v>0</v>
      </c>
      <c r="BI121" s="141">
        <f t="shared" si="8"/>
        <v>0</v>
      </c>
      <c r="BJ121" s="17" t="s">
        <v>84</v>
      </c>
      <c r="BK121" s="141">
        <f t="shared" si="9"/>
        <v>0</v>
      </c>
      <c r="BL121" s="17" t="s">
        <v>128</v>
      </c>
      <c r="BM121" s="140" t="s">
        <v>1005</v>
      </c>
    </row>
    <row r="122" spans="1:65" s="2" customFormat="1" ht="21.75" customHeight="1">
      <c r="A122" s="29"/>
      <c r="B122" s="128"/>
      <c r="C122" s="154" t="s">
        <v>128</v>
      </c>
      <c r="D122" s="154" t="s">
        <v>148</v>
      </c>
      <c r="E122" s="155" t="s">
        <v>1006</v>
      </c>
      <c r="F122" s="156" t="s">
        <v>1007</v>
      </c>
      <c r="G122" s="157" t="s">
        <v>224</v>
      </c>
      <c r="H122" s="158">
        <v>1</v>
      </c>
      <c r="I122" s="159"/>
      <c r="J122" s="159">
        <f t="shared" si="0"/>
        <v>0</v>
      </c>
      <c r="K122" s="156" t="s">
        <v>125</v>
      </c>
      <c r="L122" s="30"/>
      <c r="M122" s="160" t="s">
        <v>1</v>
      </c>
      <c r="N122" s="161" t="s">
        <v>41</v>
      </c>
      <c r="O122" s="138">
        <v>0</v>
      </c>
      <c r="P122" s="138">
        <f t="shared" si="1"/>
        <v>0</v>
      </c>
      <c r="Q122" s="138">
        <v>0</v>
      </c>
      <c r="R122" s="138">
        <f t="shared" si="2"/>
        <v>0</v>
      </c>
      <c r="S122" s="138">
        <v>0</v>
      </c>
      <c r="T122" s="139">
        <f t="shared" si="3"/>
        <v>0</v>
      </c>
      <c r="U122" s="29"/>
      <c r="V122" s="29"/>
      <c r="W122" s="29"/>
      <c r="X122" s="29"/>
      <c r="Y122" s="29"/>
      <c r="Z122" s="29"/>
      <c r="AA122" s="29"/>
      <c r="AB122" s="29"/>
      <c r="AC122" s="29"/>
      <c r="AD122" s="29"/>
      <c r="AE122" s="29"/>
      <c r="AR122" s="140" t="s">
        <v>128</v>
      </c>
      <c r="AT122" s="140" t="s">
        <v>148</v>
      </c>
      <c r="AU122" s="140" t="s">
        <v>84</v>
      </c>
      <c r="AY122" s="17" t="s">
        <v>127</v>
      </c>
      <c r="BE122" s="141">
        <f t="shared" si="4"/>
        <v>0</v>
      </c>
      <c r="BF122" s="141">
        <f t="shared" si="5"/>
        <v>0</v>
      </c>
      <c r="BG122" s="141">
        <f t="shared" si="6"/>
        <v>0</v>
      </c>
      <c r="BH122" s="141">
        <f t="shared" si="7"/>
        <v>0</v>
      </c>
      <c r="BI122" s="141">
        <f t="shared" si="8"/>
        <v>0</v>
      </c>
      <c r="BJ122" s="17" t="s">
        <v>84</v>
      </c>
      <c r="BK122" s="141">
        <f t="shared" si="9"/>
        <v>0</v>
      </c>
      <c r="BL122" s="17" t="s">
        <v>128</v>
      </c>
      <c r="BM122" s="140" t="s">
        <v>1008</v>
      </c>
    </row>
    <row r="123" spans="1:65" s="2" customFormat="1" ht="24">
      <c r="A123" s="29"/>
      <c r="B123" s="128"/>
      <c r="C123" s="154" t="s">
        <v>140</v>
      </c>
      <c r="D123" s="154" t="s">
        <v>148</v>
      </c>
      <c r="E123" s="155" t="s">
        <v>1009</v>
      </c>
      <c r="F123" s="156" t="s">
        <v>1010</v>
      </c>
      <c r="G123" s="157" t="s">
        <v>224</v>
      </c>
      <c r="H123" s="158">
        <v>1</v>
      </c>
      <c r="I123" s="159"/>
      <c r="J123" s="159">
        <f t="shared" si="0"/>
        <v>0</v>
      </c>
      <c r="K123" s="156" t="s">
        <v>125</v>
      </c>
      <c r="L123" s="30"/>
      <c r="M123" s="160" t="s">
        <v>1</v>
      </c>
      <c r="N123" s="161" t="s">
        <v>41</v>
      </c>
      <c r="O123" s="138">
        <v>0</v>
      </c>
      <c r="P123" s="138">
        <f t="shared" si="1"/>
        <v>0</v>
      </c>
      <c r="Q123" s="138">
        <v>0</v>
      </c>
      <c r="R123" s="138">
        <f t="shared" si="2"/>
        <v>0</v>
      </c>
      <c r="S123" s="138">
        <v>0</v>
      </c>
      <c r="T123" s="139">
        <f t="shared" si="3"/>
        <v>0</v>
      </c>
      <c r="U123" s="29"/>
      <c r="V123" s="29"/>
      <c r="W123" s="29"/>
      <c r="X123" s="29"/>
      <c r="Y123" s="29"/>
      <c r="Z123" s="29"/>
      <c r="AA123" s="29"/>
      <c r="AB123" s="29"/>
      <c r="AC123" s="29"/>
      <c r="AD123" s="29"/>
      <c r="AE123" s="29"/>
      <c r="AR123" s="140" t="s">
        <v>128</v>
      </c>
      <c r="AT123" s="140" t="s">
        <v>148</v>
      </c>
      <c r="AU123" s="140" t="s">
        <v>84</v>
      </c>
      <c r="AY123" s="17" t="s">
        <v>127</v>
      </c>
      <c r="BE123" s="141">
        <f t="shared" si="4"/>
        <v>0</v>
      </c>
      <c r="BF123" s="141">
        <f t="shared" si="5"/>
        <v>0</v>
      </c>
      <c r="BG123" s="141">
        <f t="shared" si="6"/>
        <v>0</v>
      </c>
      <c r="BH123" s="141">
        <f t="shared" si="7"/>
        <v>0</v>
      </c>
      <c r="BI123" s="141">
        <f t="shared" si="8"/>
        <v>0</v>
      </c>
      <c r="BJ123" s="17" t="s">
        <v>84</v>
      </c>
      <c r="BK123" s="141">
        <f t="shared" si="9"/>
        <v>0</v>
      </c>
      <c r="BL123" s="17" t="s">
        <v>128</v>
      </c>
      <c r="BM123" s="140" t="s">
        <v>1011</v>
      </c>
    </row>
    <row r="124" spans="1:65" s="2" customFormat="1" ht="33" customHeight="1">
      <c r="A124" s="29"/>
      <c r="B124" s="128"/>
      <c r="C124" s="154" t="s">
        <v>147</v>
      </c>
      <c r="D124" s="154" t="s">
        <v>148</v>
      </c>
      <c r="E124" s="155" t="s">
        <v>1012</v>
      </c>
      <c r="F124" s="156" t="s">
        <v>1013</v>
      </c>
      <c r="G124" s="157" t="s">
        <v>238</v>
      </c>
      <c r="H124" s="158">
        <v>1.653</v>
      </c>
      <c r="I124" s="159"/>
      <c r="J124" s="159">
        <f t="shared" si="0"/>
        <v>0</v>
      </c>
      <c r="K124" s="156" t="s">
        <v>125</v>
      </c>
      <c r="L124" s="30"/>
      <c r="M124" s="160" t="s">
        <v>1</v>
      </c>
      <c r="N124" s="161" t="s">
        <v>41</v>
      </c>
      <c r="O124" s="138">
        <v>0</v>
      </c>
      <c r="P124" s="138">
        <f t="shared" si="1"/>
        <v>0</v>
      </c>
      <c r="Q124" s="138">
        <v>0</v>
      </c>
      <c r="R124" s="138">
        <f t="shared" si="2"/>
        <v>0</v>
      </c>
      <c r="S124" s="138">
        <v>0</v>
      </c>
      <c r="T124" s="139">
        <f t="shared" si="3"/>
        <v>0</v>
      </c>
      <c r="U124" s="29"/>
      <c r="V124" s="29"/>
      <c r="W124" s="29"/>
      <c r="X124" s="29"/>
      <c r="Y124" s="29"/>
      <c r="Z124" s="29"/>
      <c r="AA124" s="29"/>
      <c r="AB124" s="29"/>
      <c r="AC124" s="29"/>
      <c r="AD124" s="29"/>
      <c r="AE124" s="29"/>
      <c r="AR124" s="140" t="s">
        <v>128</v>
      </c>
      <c r="AT124" s="140" t="s">
        <v>148</v>
      </c>
      <c r="AU124" s="140" t="s">
        <v>84</v>
      </c>
      <c r="AY124" s="17" t="s">
        <v>127</v>
      </c>
      <c r="BE124" s="141">
        <f t="shared" si="4"/>
        <v>0</v>
      </c>
      <c r="BF124" s="141">
        <f t="shared" si="5"/>
        <v>0</v>
      </c>
      <c r="BG124" s="141">
        <f t="shared" si="6"/>
        <v>0</v>
      </c>
      <c r="BH124" s="141">
        <f t="shared" si="7"/>
        <v>0</v>
      </c>
      <c r="BI124" s="141">
        <f t="shared" si="8"/>
        <v>0</v>
      </c>
      <c r="BJ124" s="17" t="s">
        <v>84</v>
      </c>
      <c r="BK124" s="141">
        <f t="shared" si="9"/>
        <v>0</v>
      </c>
      <c r="BL124" s="17" t="s">
        <v>128</v>
      </c>
      <c r="BM124" s="140" t="s">
        <v>1014</v>
      </c>
    </row>
    <row r="125" spans="2:51" s="13" customFormat="1" ht="12">
      <c r="B125" s="166"/>
      <c r="D125" s="162" t="s">
        <v>233</v>
      </c>
      <c r="E125" s="172" t="s">
        <v>1</v>
      </c>
      <c r="F125" s="167" t="s">
        <v>1015</v>
      </c>
      <c r="H125" s="168">
        <v>1.653</v>
      </c>
      <c r="L125" s="166"/>
      <c r="M125" s="173"/>
      <c r="N125" s="174"/>
      <c r="O125" s="174"/>
      <c r="P125" s="174"/>
      <c r="Q125" s="174"/>
      <c r="R125" s="174"/>
      <c r="S125" s="174"/>
      <c r="T125" s="175"/>
      <c r="AT125" s="172" t="s">
        <v>233</v>
      </c>
      <c r="AU125" s="172" t="s">
        <v>84</v>
      </c>
      <c r="AV125" s="13" t="s">
        <v>86</v>
      </c>
      <c r="AW125" s="13" t="s">
        <v>33</v>
      </c>
      <c r="AX125" s="13" t="s">
        <v>84</v>
      </c>
      <c r="AY125" s="172" t="s">
        <v>127</v>
      </c>
    </row>
    <row r="126" spans="1:65" s="2" customFormat="1" ht="24">
      <c r="A126" s="29"/>
      <c r="B126" s="128"/>
      <c r="C126" s="154" t="s">
        <v>155</v>
      </c>
      <c r="D126" s="154" t="s">
        <v>148</v>
      </c>
      <c r="E126" s="155" t="s">
        <v>1016</v>
      </c>
      <c r="F126" s="156" t="s">
        <v>1017</v>
      </c>
      <c r="G126" s="157" t="s">
        <v>124</v>
      </c>
      <c r="H126" s="158">
        <v>1</v>
      </c>
      <c r="I126" s="159"/>
      <c r="J126" s="159">
        <f>ROUND(I126*H126,2)</f>
        <v>0</v>
      </c>
      <c r="K126" s="156" t="s">
        <v>1</v>
      </c>
      <c r="L126" s="30"/>
      <c r="M126" s="160" t="s">
        <v>1</v>
      </c>
      <c r="N126" s="161" t="s">
        <v>41</v>
      </c>
      <c r="O126" s="138">
        <v>0</v>
      </c>
      <c r="P126" s="138">
        <f>O126*H126</f>
        <v>0</v>
      </c>
      <c r="Q126" s="138">
        <v>0</v>
      </c>
      <c r="R126" s="138">
        <f>Q126*H126</f>
        <v>0</v>
      </c>
      <c r="S126" s="138">
        <v>0</v>
      </c>
      <c r="T126" s="139">
        <f>S126*H126</f>
        <v>0</v>
      </c>
      <c r="U126" s="29"/>
      <c r="V126" s="29"/>
      <c r="W126" s="29"/>
      <c r="X126" s="29"/>
      <c r="Y126" s="29"/>
      <c r="Z126" s="29"/>
      <c r="AA126" s="29"/>
      <c r="AB126" s="29"/>
      <c r="AC126" s="29"/>
      <c r="AD126" s="29"/>
      <c r="AE126" s="29"/>
      <c r="AR126" s="140" t="s">
        <v>128</v>
      </c>
      <c r="AT126" s="140" t="s">
        <v>148</v>
      </c>
      <c r="AU126" s="140" t="s">
        <v>84</v>
      </c>
      <c r="AY126" s="17" t="s">
        <v>127</v>
      </c>
      <c r="BE126" s="141">
        <f>IF(N126="základní",J126,0)</f>
        <v>0</v>
      </c>
      <c r="BF126" s="141">
        <f>IF(N126="snížená",J126,0)</f>
        <v>0</v>
      </c>
      <c r="BG126" s="141">
        <f>IF(N126="zákl. přenesená",J126,0)</f>
        <v>0</v>
      </c>
      <c r="BH126" s="141">
        <f>IF(N126="sníž. přenesená",J126,0)</f>
        <v>0</v>
      </c>
      <c r="BI126" s="141">
        <f>IF(N126="nulová",J126,0)</f>
        <v>0</v>
      </c>
      <c r="BJ126" s="17" t="s">
        <v>84</v>
      </c>
      <c r="BK126" s="141">
        <f>ROUND(I126*H126,2)</f>
        <v>0</v>
      </c>
      <c r="BL126" s="17" t="s">
        <v>128</v>
      </c>
      <c r="BM126" s="140" t="s">
        <v>1018</v>
      </c>
    </row>
    <row r="127" spans="1:47" s="2" customFormat="1" ht="19.5">
      <c r="A127" s="29"/>
      <c r="B127" s="30"/>
      <c r="C127" s="29"/>
      <c r="D127" s="162" t="s">
        <v>226</v>
      </c>
      <c r="E127" s="29"/>
      <c r="F127" s="163" t="s">
        <v>227</v>
      </c>
      <c r="G127" s="29"/>
      <c r="H127" s="29"/>
      <c r="I127" s="29"/>
      <c r="J127" s="29"/>
      <c r="K127" s="29"/>
      <c r="L127" s="30"/>
      <c r="M127" s="164"/>
      <c r="N127" s="165"/>
      <c r="O127" s="55"/>
      <c r="P127" s="55"/>
      <c r="Q127" s="55"/>
      <c r="R127" s="55"/>
      <c r="S127" s="55"/>
      <c r="T127" s="56"/>
      <c r="U127" s="29"/>
      <c r="V127" s="29"/>
      <c r="W127" s="29"/>
      <c r="X127" s="29"/>
      <c r="Y127" s="29"/>
      <c r="Z127" s="29"/>
      <c r="AA127" s="29"/>
      <c r="AB127" s="29"/>
      <c r="AC127" s="29"/>
      <c r="AD127" s="29"/>
      <c r="AE127" s="29"/>
      <c r="AT127" s="17" t="s">
        <v>226</v>
      </c>
      <c r="AU127" s="17" t="s">
        <v>84</v>
      </c>
    </row>
    <row r="128" spans="1:65" s="2" customFormat="1" ht="36">
      <c r="A128" s="29"/>
      <c r="B128" s="128"/>
      <c r="C128" s="154" t="s">
        <v>126</v>
      </c>
      <c r="D128" s="154" t="s">
        <v>148</v>
      </c>
      <c r="E128" s="155" t="s">
        <v>1019</v>
      </c>
      <c r="F128" s="156" t="s">
        <v>1048</v>
      </c>
      <c r="G128" s="157" t="s">
        <v>124</v>
      </c>
      <c r="H128" s="158">
        <v>1</v>
      </c>
      <c r="I128" s="159"/>
      <c r="J128" s="159">
        <f>ROUND(I128*H128,2)</f>
        <v>0</v>
      </c>
      <c r="K128" s="156" t="s">
        <v>1</v>
      </c>
      <c r="L128" s="30"/>
      <c r="M128" s="160" t="s">
        <v>1</v>
      </c>
      <c r="N128" s="161" t="s">
        <v>41</v>
      </c>
      <c r="O128" s="138">
        <v>0</v>
      </c>
      <c r="P128" s="138">
        <f>O128*H128</f>
        <v>0</v>
      </c>
      <c r="Q128" s="138">
        <v>0</v>
      </c>
      <c r="R128" s="138">
        <f>Q128*H128</f>
        <v>0</v>
      </c>
      <c r="S128" s="138">
        <v>0</v>
      </c>
      <c r="T128" s="139">
        <f>S128*H128</f>
        <v>0</v>
      </c>
      <c r="U128" s="29"/>
      <c r="V128" s="29"/>
      <c r="W128" s="29"/>
      <c r="X128" s="29"/>
      <c r="Y128" s="29"/>
      <c r="Z128" s="29"/>
      <c r="AA128" s="29"/>
      <c r="AB128" s="29"/>
      <c r="AC128" s="29"/>
      <c r="AD128" s="29"/>
      <c r="AE128" s="29"/>
      <c r="AR128" s="140" t="s">
        <v>128</v>
      </c>
      <c r="AT128" s="140" t="s">
        <v>148</v>
      </c>
      <c r="AU128" s="140" t="s">
        <v>84</v>
      </c>
      <c r="AY128" s="17" t="s">
        <v>127</v>
      </c>
      <c r="BE128" s="141">
        <f>IF(N128="základní",J128,0)</f>
        <v>0</v>
      </c>
      <c r="BF128" s="141">
        <f>IF(N128="snížená",J128,0)</f>
        <v>0</v>
      </c>
      <c r="BG128" s="141">
        <f>IF(N128="zákl. přenesená",J128,0)</f>
        <v>0</v>
      </c>
      <c r="BH128" s="141">
        <f>IF(N128="sníž. přenesená",J128,0)</f>
        <v>0</v>
      </c>
      <c r="BI128" s="141">
        <f>IF(N128="nulová",J128,0)</f>
        <v>0</v>
      </c>
      <c r="BJ128" s="17" t="s">
        <v>84</v>
      </c>
      <c r="BK128" s="141">
        <f>ROUND(I128*H128,2)</f>
        <v>0</v>
      </c>
      <c r="BL128" s="17" t="s">
        <v>128</v>
      </c>
      <c r="BM128" s="140" t="s">
        <v>1020</v>
      </c>
    </row>
    <row r="129" spans="1:47" s="2" customFormat="1" ht="19.5">
      <c r="A129" s="29"/>
      <c r="B129" s="30"/>
      <c r="C129" s="29"/>
      <c r="D129" s="162" t="s">
        <v>226</v>
      </c>
      <c r="E129" s="29"/>
      <c r="F129" s="163" t="s">
        <v>227</v>
      </c>
      <c r="G129" s="29"/>
      <c r="H129" s="29"/>
      <c r="I129" s="29"/>
      <c r="J129" s="29"/>
      <c r="K129" s="29"/>
      <c r="L129" s="30"/>
      <c r="M129" s="164"/>
      <c r="N129" s="165"/>
      <c r="O129" s="55"/>
      <c r="P129" s="55"/>
      <c r="Q129" s="55"/>
      <c r="R129" s="55"/>
      <c r="S129" s="55"/>
      <c r="T129" s="56"/>
      <c r="U129" s="29"/>
      <c r="V129" s="29"/>
      <c r="W129" s="29"/>
      <c r="X129" s="29"/>
      <c r="Y129" s="29"/>
      <c r="Z129" s="29"/>
      <c r="AA129" s="29"/>
      <c r="AB129" s="29"/>
      <c r="AC129" s="29"/>
      <c r="AD129" s="29"/>
      <c r="AE129" s="29"/>
      <c r="AT129" s="17" t="s">
        <v>226</v>
      </c>
      <c r="AU129" s="17" t="s">
        <v>84</v>
      </c>
    </row>
    <row r="130" spans="1:65" s="2" customFormat="1" ht="24">
      <c r="A130" s="29"/>
      <c r="B130" s="128"/>
      <c r="C130" s="154" t="s">
        <v>163</v>
      </c>
      <c r="D130" s="154" t="s">
        <v>148</v>
      </c>
      <c r="E130" s="155" t="s">
        <v>1021</v>
      </c>
      <c r="F130" s="156" t="s">
        <v>1022</v>
      </c>
      <c r="G130" s="157" t="s">
        <v>124</v>
      </c>
      <c r="H130" s="158">
        <v>1</v>
      </c>
      <c r="I130" s="159"/>
      <c r="J130" s="159">
        <f>ROUND(I130*H130,2)</f>
        <v>0</v>
      </c>
      <c r="K130" s="156" t="s">
        <v>1</v>
      </c>
      <c r="L130" s="30"/>
      <c r="M130" s="160" t="s">
        <v>1</v>
      </c>
      <c r="N130" s="161" t="s">
        <v>41</v>
      </c>
      <c r="O130" s="138">
        <v>0</v>
      </c>
      <c r="P130" s="138">
        <f>O130*H130</f>
        <v>0</v>
      </c>
      <c r="Q130" s="138">
        <v>0</v>
      </c>
      <c r="R130" s="138">
        <f>Q130*H130</f>
        <v>0</v>
      </c>
      <c r="S130" s="138">
        <v>0</v>
      </c>
      <c r="T130" s="139">
        <f>S130*H130</f>
        <v>0</v>
      </c>
      <c r="U130" s="29"/>
      <c r="V130" s="29"/>
      <c r="W130" s="29"/>
      <c r="X130" s="29"/>
      <c r="Y130" s="29"/>
      <c r="Z130" s="29"/>
      <c r="AA130" s="29"/>
      <c r="AB130" s="29"/>
      <c r="AC130" s="29"/>
      <c r="AD130" s="29"/>
      <c r="AE130" s="29"/>
      <c r="AR130" s="140" t="s">
        <v>128</v>
      </c>
      <c r="AT130" s="140" t="s">
        <v>148</v>
      </c>
      <c r="AU130" s="140" t="s">
        <v>84</v>
      </c>
      <c r="AY130" s="17" t="s">
        <v>127</v>
      </c>
      <c r="BE130" s="141">
        <f>IF(N130="základní",J130,0)</f>
        <v>0</v>
      </c>
      <c r="BF130" s="141">
        <f>IF(N130="snížená",J130,0)</f>
        <v>0</v>
      </c>
      <c r="BG130" s="141">
        <f>IF(N130="zákl. přenesená",J130,0)</f>
        <v>0</v>
      </c>
      <c r="BH130" s="141">
        <f>IF(N130="sníž. přenesená",J130,0)</f>
        <v>0</v>
      </c>
      <c r="BI130" s="141">
        <f>IF(N130="nulová",J130,0)</f>
        <v>0</v>
      </c>
      <c r="BJ130" s="17" t="s">
        <v>84</v>
      </c>
      <c r="BK130" s="141">
        <f>ROUND(I130*H130,2)</f>
        <v>0</v>
      </c>
      <c r="BL130" s="17" t="s">
        <v>128</v>
      </c>
      <c r="BM130" s="140" t="s">
        <v>1023</v>
      </c>
    </row>
    <row r="131" spans="1:47" s="2" customFormat="1" ht="19.5">
      <c r="A131" s="29"/>
      <c r="B131" s="30"/>
      <c r="C131" s="29"/>
      <c r="D131" s="162" t="s">
        <v>226</v>
      </c>
      <c r="E131" s="29"/>
      <c r="F131" s="163" t="s">
        <v>227</v>
      </c>
      <c r="G131" s="29"/>
      <c r="H131" s="29"/>
      <c r="I131" s="29"/>
      <c r="J131" s="29"/>
      <c r="K131" s="29"/>
      <c r="L131" s="30"/>
      <c r="M131" s="164"/>
      <c r="N131" s="165"/>
      <c r="O131" s="55"/>
      <c r="P131" s="55"/>
      <c r="Q131" s="55"/>
      <c r="R131" s="55"/>
      <c r="S131" s="55"/>
      <c r="T131" s="56"/>
      <c r="U131" s="29"/>
      <c r="V131" s="29"/>
      <c r="W131" s="29"/>
      <c r="X131" s="29"/>
      <c r="Y131" s="29"/>
      <c r="Z131" s="29"/>
      <c r="AA131" s="29"/>
      <c r="AB131" s="29"/>
      <c r="AC131" s="29"/>
      <c r="AD131" s="29"/>
      <c r="AE131" s="29"/>
      <c r="AT131" s="17" t="s">
        <v>226</v>
      </c>
      <c r="AU131" s="17" t="s">
        <v>84</v>
      </c>
    </row>
    <row r="132" spans="1:65" s="2" customFormat="1" ht="21.75" customHeight="1">
      <c r="A132" s="29"/>
      <c r="B132" s="128"/>
      <c r="C132" s="154" t="s">
        <v>13</v>
      </c>
      <c r="D132" s="154" t="s">
        <v>148</v>
      </c>
      <c r="E132" s="155" t="s">
        <v>1024</v>
      </c>
      <c r="F132" s="156" t="s">
        <v>1025</v>
      </c>
      <c r="G132" s="157" t="s">
        <v>983</v>
      </c>
      <c r="H132" s="158">
        <v>50</v>
      </c>
      <c r="I132" s="159"/>
      <c r="J132" s="159">
        <f>ROUND(I132*H132,2)</f>
        <v>0</v>
      </c>
      <c r="K132" s="156" t="s">
        <v>1</v>
      </c>
      <c r="L132" s="30"/>
      <c r="M132" s="160" t="s">
        <v>1</v>
      </c>
      <c r="N132" s="161" t="s">
        <v>41</v>
      </c>
      <c r="O132" s="138">
        <v>0</v>
      </c>
      <c r="P132" s="138">
        <f>O132*H132</f>
        <v>0</v>
      </c>
      <c r="Q132" s="138">
        <v>0</v>
      </c>
      <c r="R132" s="138">
        <f>Q132*H132</f>
        <v>0</v>
      </c>
      <c r="S132" s="138">
        <v>0</v>
      </c>
      <c r="T132" s="139">
        <f>S132*H132</f>
        <v>0</v>
      </c>
      <c r="U132" s="29"/>
      <c r="V132" s="29"/>
      <c r="W132" s="29"/>
      <c r="X132" s="29"/>
      <c r="Y132" s="29"/>
      <c r="Z132" s="29"/>
      <c r="AA132" s="29"/>
      <c r="AB132" s="29"/>
      <c r="AC132" s="29"/>
      <c r="AD132" s="29"/>
      <c r="AE132" s="29"/>
      <c r="AR132" s="140" t="s">
        <v>128</v>
      </c>
      <c r="AT132" s="140" t="s">
        <v>148</v>
      </c>
      <c r="AU132" s="140" t="s">
        <v>84</v>
      </c>
      <c r="AY132" s="17" t="s">
        <v>127</v>
      </c>
      <c r="BE132" s="141">
        <f>IF(N132="základní",J132,0)</f>
        <v>0</v>
      </c>
      <c r="BF132" s="141">
        <f>IF(N132="snížená",J132,0)</f>
        <v>0</v>
      </c>
      <c r="BG132" s="141">
        <f>IF(N132="zákl. přenesená",J132,0)</f>
        <v>0</v>
      </c>
      <c r="BH132" s="141">
        <f>IF(N132="sníž. přenesená",J132,0)</f>
        <v>0</v>
      </c>
      <c r="BI132" s="141">
        <f>IF(N132="nulová",J132,0)</f>
        <v>0</v>
      </c>
      <c r="BJ132" s="17" t="s">
        <v>84</v>
      </c>
      <c r="BK132" s="141">
        <f>ROUND(I132*H132,2)</f>
        <v>0</v>
      </c>
      <c r="BL132" s="17" t="s">
        <v>128</v>
      </c>
      <c r="BM132" s="140" t="s">
        <v>1026</v>
      </c>
    </row>
    <row r="133" spans="1:47" s="2" customFormat="1" ht="19.5">
      <c r="A133" s="29"/>
      <c r="B133" s="30"/>
      <c r="C133" s="29"/>
      <c r="D133" s="162" t="s">
        <v>226</v>
      </c>
      <c r="E133" s="29"/>
      <c r="F133" s="163" t="s">
        <v>1027</v>
      </c>
      <c r="G133" s="29"/>
      <c r="H133" s="29"/>
      <c r="I133" s="29"/>
      <c r="J133" s="29"/>
      <c r="K133" s="29"/>
      <c r="L133" s="30"/>
      <c r="M133" s="164"/>
      <c r="N133" s="165"/>
      <c r="O133" s="55"/>
      <c r="P133" s="55"/>
      <c r="Q133" s="55"/>
      <c r="R133" s="55"/>
      <c r="S133" s="55"/>
      <c r="T133" s="56"/>
      <c r="U133" s="29"/>
      <c r="V133" s="29"/>
      <c r="W133" s="29"/>
      <c r="X133" s="29"/>
      <c r="Y133" s="29"/>
      <c r="Z133" s="29"/>
      <c r="AA133" s="29"/>
      <c r="AB133" s="29"/>
      <c r="AC133" s="29"/>
      <c r="AD133" s="29"/>
      <c r="AE133" s="29"/>
      <c r="AT133" s="17" t="s">
        <v>226</v>
      </c>
      <c r="AU133" s="17" t="s">
        <v>84</v>
      </c>
    </row>
    <row r="134" spans="1:65" s="2" customFormat="1" ht="66.75" customHeight="1">
      <c r="A134" s="29"/>
      <c r="B134" s="128"/>
      <c r="C134" s="154" t="s">
        <v>170</v>
      </c>
      <c r="D134" s="154" t="s">
        <v>148</v>
      </c>
      <c r="E134" s="155" t="s">
        <v>1028</v>
      </c>
      <c r="F134" s="156" t="s">
        <v>1029</v>
      </c>
      <c r="G134" s="157" t="s">
        <v>1030</v>
      </c>
      <c r="H134" s="158">
        <v>1</v>
      </c>
      <c r="I134" s="159"/>
      <c r="J134" s="159">
        <f>ROUND(I134*H134,2)</f>
        <v>0</v>
      </c>
      <c r="K134" s="156" t="s">
        <v>1</v>
      </c>
      <c r="L134" s="30"/>
      <c r="M134" s="160" t="s">
        <v>1</v>
      </c>
      <c r="N134" s="161" t="s">
        <v>41</v>
      </c>
      <c r="O134" s="138">
        <v>0</v>
      </c>
      <c r="P134" s="138">
        <f>O134*H134</f>
        <v>0</v>
      </c>
      <c r="Q134" s="138">
        <v>0</v>
      </c>
      <c r="R134" s="138">
        <f>Q134*H134</f>
        <v>0</v>
      </c>
      <c r="S134" s="138">
        <v>0</v>
      </c>
      <c r="T134" s="139">
        <f>S134*H134</f>
        <v>0</v>
      </c>
      <c r="U134" s="29"/>
      <c r="V134" s="29"/>
      <c r="W134" s="29"/>
      <c r="X134" s="29"/>
      <c r="Y134" s="29"/>
      <c r="Z134" s="29"/>
      <c r="AA134" s="29"/>
      <c r="AB134" s="29"/>
      <c r="AC134" s="29"/>
      <c r="AD134" s="29"/>
      <c r="AE134" s="29"/>
      <c r="AR134" s="140" t="s">
        <v>128</v>
      </c>
      <c r="AT134" s="140" t="s">
        <v>148</v>
      </c>
      <c r="AU134" s="140" t="s">
        <v>84</v>
      </c>
      <c r="AY134" s="17" t="s">
        <v>127</v>
      </c>
      <c r="BE134" s="141">
        <f>IF(N134="základní",J134,0)</f>
        <v>0</v>
      </c>
      <c r="BF134" s="141">
        <f>IF(N134="snížená",J134,0)</f>
        <v>0</v>
      </c>
      <c r="BG134" s="141">
        <f>IF(N134="zákl. přenesená",J134,0)</f>
        <v>0</v>
      </c>
      <c r="BH134" s="141">
        <f>IF(N134="sníž. přenesená",J134,0)</f>
        <v>0</v>
      </c>
      <c r="BI134" s="141">
        <f>IF(N134="nulová",J134,0)</f>
        <v>0</v>
      </c>
      <c r="BJ134" s="17" t="s">
        <v>84</v>
      </c>
      <c r="BK134" s="141">
        <f>ROUND(I134*H134,2)</f>
        <v>0</v>
      </c>
      <c r="BL134" s="17" t="s">
        <v>128</v>
      </c>
      <c r="BM134" s="140" t="s">
        <v>1031</v>
      </c>
    </row>
    <row r="135" spans="1:47" s="2" customFormat="1" ht="19.5">
      <c r="A135" s="29"/>
      <c r="B135" s="30"/>
      <c r="C135" s="29"/>
      <c r="D135" s="162" t="s">
        <v>226</v>
      </c>
      <c r="E135" s="29"/>
      <c r="F135" s="163" t="s">
        <v>1027</v>
      </c>
      <c r="G135" s="29"/>
      <c r="H135" s="29"/>
      <c r="I135" s="29"/>
      <c r="J135" s="29"/>
      <c r="K135" s="29"/>
      <c r="L135" s="30"/>
      <c r="M135" s="164"/>
      <c r="N135" s="165"/>
      <c r="O135" s="55"/>
      <c r="P135" s="55"/>
      <c r="Q135" s="55"/>
      <c r="R135" s="55"/>
      <c r="S135" s="55"/>
      <c r="T135" s="56"/>
      <c r="U135" s="29"/>
      <c r="V135" s="29"/>
      <c r="W135" s="29"/>
      <c r="X135" s="29"/>
      <c r="Y135" s="29"/>
      <c r="Z135" s="29"/>
      <c r="AA135" s="29"/>
      <c r="AB135" s="29"/>
      <c r="AC135" s="29"/>
      <c r="AD135" s="29"/>
      <c r="AE135" s="29"/>
      <c r="AT135" s="17" t="s">
        <v>226</v>
      </c>
      <c r="AU135" s="17" t="s">
        <v>84</v>
      </c>
    </row>
    <row r="136" spans="1:65" s="2" customFormat="1" ht="16.5" customHeight="1">
      <c r="A136" s="29"/>
      <c r="B136" s="128"/>
      <c r="C136" s="154" t="s">
        <v>175</v>
      </c>
      <c r="D136" s="154" t="s">
        <v>148</v>
      </c>
      <c r="E136" s="155" t="s">
        <v>1032</v>
      </c>
      <c r="F136" s="156" t="s">
        <v>1033</v>
      </c>
      <c r="G136" s="157" t="s">
        <v>1030</v>
      </c>
      <c r="H136" s="158">
        <v>1</v>
      </c>
      <c r="I136" s="159"/>
      <c r="J136" s="159">
        <f>ROUND(I136*H136,2)</f>
        <v>0</v>
      </c>
      <c r="K136" s="156" t="s">
        <v>1</v>
      </c>
      <c r="L136" s="30"/>
      <c r="M136" s="160" t="s">
        <v>1</v>
      </c>
      <c r="N136" s="161" t="s">
        <v>41</v>
      </c>
      <c r="O136" s="138">
        <v>0</v>
      </c>
      <c r="P136" s="138">
        <f>O136*H136</f>
        <v>0</v>
      </c>
      <c r="Q136" s="138">
        <v>0</v>
      </c>
      <c r="R136" s="138">
        <f>Q136*H136</f>
        <v>0</v>
      </c>
      <c r="S136" s="138">
        <v>0</v>
      </c>
      <c r="T136" s="139">
        <f>S136*H136</f>
        <v>0</v>
      </c>
      <c r="U136" s="29"/>
      <c r="V136" s="29"/>
      <c r="W136" s="29"/>
      <c r="X136" s="29"/>
      <c r="Y136" s="29"/>
      <c r="Z136" s="29"/>
      <c r="AA136" s="29"/>
      <c r="AB136" s="29"/>
      <c r="AC136" s="29"/>
      <c r="AD136" s="29"/>
      <c r="AE136" s="29"/>
      <c r="AR136" s="140" t="s">
        <v>128</v>
      </c>
      <c r="AT136" s="140" t="s">
        <v>148</v>
      </c>
      <c r="AU136" s="140" t="s">
        <v>84</v>
      </c>
      <c r="AY136" s="17" t="s">
        <v>127</v>
      </c>
      <c r="BE136" s="141">
        <f>IF(N136="základní",J136,0)</f>
        <v>0</v>
      </c>
      <c r="BF136" s="141">
        <f>IF(N136="snížená",J136,0)</f>
        <v>0</v>
      </c>
      <c r="BG136" s="141">
        <f>IF(N136="zákl. přenesená",J136,0)</f>
        <v>0</v>
      </c>
      <c r="BH136" s="141">
        <f>IF(N136="sníž. přenesená",J136,0)</f>
        <v>0</v>
      </c>
      <c r="BI136" s="141">
        <f>IF(N136="nulová",J136,0)</f>
        <v>0</v>
      </c>
      <c r="BJ136" s="17" t="s">
        <v>84</v>
      </c>
      <c r="BK136" s="141">
        <f>ROUND(I136*H136,2)</f>
        <v>0</v>
      </c>
      <c r="BL136" s="17" t="s">
        <v>128</v>
      </c>
      <c r="BM136" s="140" t="s">
        <v>1034</v>
      </c>
    </row>
    <row r="137" spans="1:47" s="2" customFormat="1" ht="19.5">
      <c r="A137" s="29"/>
      <c r="B137" s="30"/>
      <c r="C137" s="29"/>
      <c r="D137" s="162" t="s">
        <v>226</v>
      </c>
      <c r="E137" s="29"/>
      <c r="F137" s="163" t="s">
        <v>227</v>
      </c>
      <c r="G137" s="29"/>
      <c r="H137" s="29"/>
      <c r="I137" s="29"/>
      <c r="J137" s="29"/>
      <c r="K137" s="29"/>
      <c r="L137" s="30"/>
      <c r="M137" s="164"/>
      <c r="N137" s="165"/>
      <c r="O137" s="55"/>
      <c r="P137" s="55"/>
      <c r="Q137" s="55"/>
      <c r="R137" s="55"/>
      <c r="S137" s="55"/>
      <c r="T137" s="56"/>
      <c r="U137" s="29"/>
      <c r="V137" s="29"/>
      <c r="W137" s="29"/>
      <c r="X137" s="29"/>
      <c r="Y137" s="29"/>
      <c r="Z137" s="29"/>
      <c r="AA137" s="29"/>
      <c r="AB137" s="29"/>
      <c r="AC137" s="29"/>
      <c r="AD137" s="29"/>
      <c r="AE137" s="29"/>
      <c r="AT137" s="17" t="s">
        <v>226</v>
      </c>
      <c r="AU137" s="17" t="s">
        <v>84</v>
      </c>
    </row>
    <row r="138" spans="1:65" s="2" customFormat="1" ht="24">
      <c r="A138" s="29"/>
      <c r="B138" s="128"/>
      <c r="C138" s="154" t="s">
        <v>179</v>
      </c>
      <c r="D138" s="154" t="s">
        <v>148</v>
      </c>
      <c r="E138" s="155" t="s">
        <v>1035</v>
      </c>
      <c r="F138" s="156" t="s">
        <v>1036</v>
      </c>
      <c r="G138" s="157" t="s">
        <v>247</v>
      </c>
      <c r="H138" s="158">
        <v>708.375</v>
      </c>
      <c r="I138" s="159"/>
      <c r="J138" s="159">
        <f>ROUND(I138*H138,2)</f>
        <v>0</v>
      </c>
      <c r="K138" s="156" t="s">
        <v>125</v>
      </c>
      <c r="L138" s="30"/>
      <c r="M138" s="160" t="s">
        <v>1</v>
      </c>
      <c r="N138" s="161" t="s">
        <v>41</v>
      </c>
      <c r="O138" s="138">
        <v>0</v>
      </c>
      <c r="P138" s="138">
        <f>O138*H138</f>
        <v>0</v>
      </c>
      <c r="Q138" s="138">
        <v>0</v>
      </c>
      <c r="R138" s="138">
        <f>Q138*H138</f>
        <v>0</v>
      </c>
      <c r="S138" s="138">
        <v>0</v>
      </c>
      <c r="T138" s="139">
        <f>S138*H138</f>
        <v>0</v>
      </c>
      <c r="U138" s="29"/>
      <c r="V138" s="29"/>
      <c r="W138" s="29"/>
      <c r="X138" s="29"/>
      <c r="Y138" s="29"/>
      <c r="Z138" s="29"/>
      <c r="AA138" s="29"/>
      <c r="AB138" s="29"/>
      <c r="AC138" s="29"/>
      <c r="AD138" s="29"/>
      <c r="AE138" s="29"/>
      <c r="AR138" s="140" t="s">
        <v>128</v>
      </c>
      <c r="AT138" s="140" t="s">
        <v>148</v>
      </c>
      <c r="AU138" s="140" t="s">
        <v>84</v>
      </c>
      <c r="AY138" s="17" t="s">
        <v>127</v>
      </c>
      <c r="BE138" s="141">
        <f>IF(N138="základní",J138,0)</f>
        <v>0</v>
      </c>
      <c r="BF138" s="141">
        <f>IF(N138="snížená",J138,0)</f>
        <v>0</v>
      </c>
      <c r="BG138" s="141">
        <f>IF(N138="zákl. přenesená",J138,0)</f>
        <v>0</v>
      </c>
      <c r="BH138" s="141">
        <f>IF(N138="sníž. přenesená",J138,0)</f>
        <v>0</v>
      </c>
      <c r="BI138" s="141">
        <f>IF(N138="nulová",J138,0)</f>
        <v>0</v>
      </c>
      <c r="BJ138" s="17" t="s">
        <v>84</v>
      </c>
      <c r="BK138" s="141">
        <f>ROUND(I138*H138,2)</f>
        <v>0</v>
      </c>
      <c r="BL138" s="17" t="s">
        <v>128</v>
      </c>
      <c r="BM138" s="140" t="s">
        <v>1037</v>
      </c>
    </row>
    <row r="139" spans="2:51" s="13" customFormat="1" ht="12">
      <c r="B139" s="166"/>
      <c r="D139" s="162" t="s">
        <v>233</v>
      </c>
      <c r="E139" s="172" t="s">
        <v>1</v>
      </c>
      <c r="F139" s="167" t="s">
        <v>1038</v>
      </c>
      <c r="H139" s="168">
        <v>708.375</v>
      </c>
      <c r="L139" s="166"/>
      <c r="M139" s="173"/>
      <c r="N139" s="174"/>
      <c r="O139" s="174"/>
      <c r="P139" s="174"/>
      <c r="Q139" s="174"/>
      <c r="R139" s="174"/>
      <c r="S139" s="174"/>
      <c r="T139" s="175"/>
      <c r="AT139" s="172" t="s">
        <v>233</v>
      </c>
      <c r="AU139" s="172" t="s">
        <v>84</v>
      </c>
      <c r="AV139" s="13" t="s">
        <v>86</v>
      </c>
      <c r="AW139" s="13" t="s">
        <v>33</v>
      </c>
      <c r="AX139" s="13" t="s">
        <v>84</v>
      </c>
      <c r="AY139" s="172" t="s">
        <v>127</v>
      </c>
    </row>
    <row r="140" spans="1:65" s="2" customFormat="1" ht="16.5" customHeight="1">
      <c r="A140" s="29"/>
      <c r="B140" s="128"/>
      <c r="C140" s="154" t="s">
        <v>183</v>
      </c>
      <c r="D140" s="154" t="s">
        <v>148</v>
      </c>
      <c r="E140" s="155" t="s">
        <v>1039</v>
      </c>
      <c r="F140" s="156" t="s">
        <v>1040</v>
      </c>
      <c r="G140" s="157" t="s">
        <v>1030</v>
      </c>
      <c r="H140" s="158">
        <v>1</v>
      </c>
      <c r="I140" s="159"/>
      <c r="J140" s="159">
        <f>ROUND(I140*H140,2)</f>
        <v>0</v>
      </c>
      <c r="K140" s="156" t="s">
        <v>1</v>
      </c>
      <c r="L140" s="30"/>
      <c r="M140" s="160" t="s">
        <v>1</v>
      </c>
      <c r="N140" s="161" t="s">
        <v>41</v>
      </c>
      <c r="O140" s="138">
        <v>0</v>
      </c>
      <c r="P140" s="138">
        <f>O140*H140</f>
        <v>0</v>
      </c>
      <c r="Q140" s="138">
        <v>0</v>
      </c>
      <c r="R140" s="138">
        <f>Q140*H140</f>
        <v>0</v>
      </c>
      <c r="S140" s="138">
        <v>0</v>
      </c>
      <c r="T140" s="139">
        <f>S140*H140</f>
        <v>0</v>
      </c>
      <c r="U140" s="29"/>
      <c r="V140" s="29"/>
      <c r="W140" s="29"/>
      <c r="X140" s="29"/>
      <c r="Y140" s="29"/>
      <c r="Z140" s="29"/>
      <c r="AA140" s="29"/>
      <c r="AB140" s="29"/>
      <c r="AC140" s="29"/>
      <c r="AD140" s="29"/>
      <c r="AE140" s="29"/>
      <c r="AR140" s="140" t="s">
        <v>128</v>
      </c>
      <c r="AT140" s="140" t="s">
        <v>148</v>
      </c>
      <c r="AU140" s="140" t="s">
        <v>84</v>
      </c>
      <c r="AY140" s="17" t="s">
        <v>127</v>
      </c>
      <c r="BE140" s="141">
        <f>IF(N140="základní",J140,0)</f>
        <v>0</v>
      </c>
      <c r="BF140" s="141">
        <f>IF(N140="snížená",J140,0)</f>
        <v>0</v>
      </c>
      <c r="BG140" s="141">
        <f>IF(N140="zákl. přenesená",J140,0)</f>
        <v>0</v>
      </c>
      <c r="BH140" s="141">
        <f>IF(N140="sníž. přenesená",J140,0)</f>
        <v>0</v>
      </c>
      <c r="BI140" s="141">
        <f>IF(N140="nulová",J140,0)</f>
        <v>0</v>
      </c>
      <c r="BJ140" s="17" t="s">
        <v>84</v>
      </c>
      <c r="BK140" s="141">
        <f>ROUND(I140*H140,2)</f>
        <v>0</v>
      </c>
      <c r="BL140" s="17" t="s">
        <v>128</v>
      </c>
      <c r="BM140" s="140" t="s">
        <v>1041</v>
      </c>
    </row>
    <row r="141" spans="1:65" s="2" customFormat="1" ht="16.5" customHeight="1">
      <c r="A141" s="29"/>
      <c r="B141" s="128"/>
      <c r="C141" s="154" t="s">
        <v>8</v>
      </c>
      <c r="D141" s="154" t="s">
        <v>148</v>
      </c>
      <c r="E141" s="155" t="s">
        <v>1042</v>
      </c>
      <c r="F141" s="156" t="s">
        <v>1043</v>
      </c>
      <c r="G141" s="157" t="s">
        <v>124</v>
      </c>
      <c r="H141" s="158">
        <v>3</v>
      </c>
      <c r="I141" s="159"/>
      <c r="J141" s="159">
        <f>ROUND(I141*H141,2)</f>
        <v>0</v>
      </c>
      <c r="K141" s="156" t="s">
        <v>1</v>
      </c>
      <c r="L141" s="30"/>
      <c r="M141" s="160" t="s">
        <v>1</v>
      </c>
      <c r="N141" s="161" t="s">
        <v>41</v>
      </c>
      <c r="O141" s="138">
        <v>0</v>
      </c>
      <c r="P141" s="138">
        <f>O141*H141</f>
        <v>0</v>
      </c>
      <c r="Q141" s="138">
        <v>0</v>
      </c>
      <c r="R141" s="138">
        <f>Q141*H141</f>
        <v>0</v>
      </c>
      <c r="S141" s="138">
        <v>0</v>
      </c>
      <c r="T141" s="139">
        <f>S141*H141</f>
        <v>0</v>
      </c>
      <c r="U141" s="29"/>
      <c r="V141" s="29"/>
      <c r="W141" s="29"/>
      <c r="X141" s="29"/>
      <c r="Y141" s="29"/>
      <c r="Z141" s="29"/>
      <c r="AA141" s="29"/>
      <c r="AB141" s="29"/>
      <c r="AC141" s="29"/>
      <c r="AD141" s="29"/>
      <c r="AE141" s="29"/>
      <c r="AR141" s="140" t="s">
        <v>128</v>
      </c>
      <c r="AT141" s="140" t="s">
        <v>148</v>
      </c>
      <c r="AU141" s="140" t="s">
        <v>84</v>
      </c>
      <c r="AY141" s="17" t="s">
        <v>127</v>
      </c>
      <c r="BE141" s="141">
        <f>IF(N141="základní",J141,0)</f>
        <v>0</v>
      </c>
      <c r="BF141" s="141">
        <f>IF(N141="snížená",J141,0)</f>
        <v>0</v>
      </c>
      <c r="BG141" s="141">
        <f>IF(N141="zákl. přenesená",J141,0)</f>
        <v>0</v>
      </c>
      <c r="BH141" s="141">
        <f>IF(N141="sníž. přenesená",J141,0)</f>
        <v>0</v>
      </c>
      <c r="BI141" s="141">
        <f>IF(N141="nulová",J141,0)</f>
        <v>0</v>
      </c>
      <c r="BJ141" s="17" t="s">
        <v>84</v>
      </c>
      <c r="BK141" s="141">
        <f>ROUND(I141*H141,2)</f>
        <v>0</v>
      </c>
      <c r="BL141" s="17" t="s">
        <v>128</v>
      </c>
      <c r="BM141" s="140" t="s">
        <v>1044</v>
      </c>
    </row>
    <row r="142" spans="1:65" s="2" customFormat="1" ht="16.5" customHeight="1">
      <c r="A142" s="29"/>
      <c r="B142" s="128"/>
      <c r="C142" s="154" t="s">
        <v>190</v>
      </c>
      <c r="D142" s="154" t="s">
        <v>148</v>
      </c>
      <c r="E142" s="155" t="s">
        <v>1045</v>
      </c>
      <c r="F142" s="156" t="s">
        <v>1046</v>
      </c>
      <c r="G142" s="157" t="s">
        <v>1030</v>
      </c>
      <c r="H142" s="158">
        <v>1</v>
      </c>
      <c r="I142" s="159"/>
      <c r="J142" s="159">
        <f>ROUND(I142*H142,2)</f>
        <v>0</v>
      </c>
      <c r="K142" s="156" t="s">
        <v>1</v>
      </c>
      <c r="L142" s="30"/>
      <c r="M142" s="189" t="s">
        <v>1</v>
      </c>
      <c r="N142" s="190" t="s">
        <v>41</v>
      </c>
      <c r="O142" s="191">
        <v>0</v>
      </c>
      <c r="P142" s="191">
        <f>O142*H142</f>
        <v>0</v>
      </c>
      <c r="Q142" s="191">
        <v>0</v>
      </c>
      <c r="R142" s="191">
        <f>Q142*H142</f>
        <v>0</v>
      </c>
      <c r="S142" s="191">
        <v>0</v>
      </c>
      <c r="T142" s="192">
        <f>S142*H142</f>
        <v>0</v>
      </c>
      <c r="U142" s="29"/>
      <c r="V142" s="29"/>
      <c r="W142" s="29"/>
      <c r="X142" s="29"/>
      <c r="Y142" s="29"/>
      <c r="Z142" s="29"/>
      <c r="AA142" s="29"/>
      <c r="AB142" s="29"/>
      <c r="AC142" s="29"/>
      <c r="AD142" s="29"/>
      <c r="AE142" s="29"/>
      <c r="AR142" s="140" t="s">
        <v>128</v>
      </c>
      <c r="AT142" s="140" t="s">
        <v>148</v>
      </c>
      <c r="AU142" s="140" t="s">
        <v>84</v>
      </c>
      <c r="AY142" s="17" t="s">
        <v>127</v>
      </c>
      <c r="BE142" s="141">
        <f>IF(N142="základní",J142,0)</f>
        <v>0</v>
      </c>
      <c r="BF142" s="141">
        <f>IF(N142="snížená",J142,0)</f>
        <v>0</v>
      </c>
      <c r="BG142" s="141">
        <f>IF(N142="zákl. přenesená",J142,0)</f>
        <v>0</v>
      </c>
      <c r="BH142" s="141">
        <f>IF(N142="sníž. přenesená",J142,0)</f>
        <v>0</v>
      </c>
      <c r="BI142" s="141">
        <f>IF(N142="nulová",J142,0)</f>
        <v>0</v>
      </c>
      <c r="BJ142" s="17" t="s">
        <v>84</v>
      </c>
      <c r="BK142" s="141">
        <f>ROUND(I142*H142,2)</f>
        <v>0</v>
      </c>
      <c r="BL142" s="17" t="s">
        <v>128</v>
      </c>
      <c r="BM142" s="140" t="s">
        <v>1047</v>
      </c>
    </row>
    <row r="143" spans="1:31" s="2" customFormat="1" ht="6.95" customHeight="1">
      <c r="A143" s="29"/>
      <c r="B143" s="44"/>
      <c r="C143" s="45"/>
      <c r="D143" s="45"/>
      <c r="E143" s="45"/>
      <c r="F143" s="45"/>
      <c r="G143" s="45"/>
      <c r="H143" s="45"/>
      <c r="I143" s="45"/>
      <c r="J143" s="45"/>
      <c r="K143" s="45"/>
      <c r="L143" s="30"/>
      <c r="M143" s="29"/>
      <c r="O143" s="29"/>
      <c r="P143" s="29"/>
      <c r="Q143" s="29"/>
      <c r="R143" s="29"/>
      <c r="S143" s="29"/>
      <c r="T143" s="29"/>
      <c r="U143" s="29"/>
      <c r="V143" s="29"/>
      <c r="W143" s="29"/>
      <c r="X143" s="29"/>
      <c r="Y143" s="29"/>
      <c r="Z143" s="29"/>
      <c r="AA143" s="29"/>
      <c r="AB143" s="29"/>
      <c r="AC143" s="29"/>
      <c r="AD143" s="29"/>
      <c r="AE143" s="29"/>
    </row>
  </sheetData>
  <autoFilter ref="C116:K142"/>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DESKTOP-R3K9QLK\User</dc:creator>
  <cp:keywords/>
  <dc:description/>
  <cp:lastModifiedBy>Svoboda Josef</cp:lastModifiedBy>
  <dcterms:created xsi:type="dcterms:W3CDTF">2021-01-26T11:10:16Z</dcterms:created>
  <dcterms:modified xsi:type="dcterms:W3CDTF">2021-02-15T11:49:10Z</dcterms:modified>
  <cp:category/>
  <cp:version/>
  <cp:contentType/>
  <cp:contentStatus/>
</cp:coreProperties>
</file>